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2.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3.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12.xml" ContentType="application/vnd.openxmlformats-officedocument.spreadsheetml.pivotTable+xml"/>
  <Override PartName="/xl/tables/table1.xml" ContentType="application/vnd.openxmlformats-officedocument.spreadsheetml.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drawings/drawing4.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Ex1.xml" ContentType="application/vnd.ms-office.chartex+xml"/>
  <Override PartName="/xl/charts/style12.xml" ContentType="application/vnd.ms-office.chartstyle+xml"/>
  <Override PartName="/xl/charts/colors12.xml" ContentType="application/vnd.ms-office.chartcolorsty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drawings/drawing5.xml" ContentType="application/vnd.openxmlformats-officedocument.drawing+xml"/>
  <Override PartName="/xl/charts/chart12.xml" ContentType="application/vnd.openxmlformats-officedocument.drawingml.chart+xml"/>
  <Override PartName="/xl/charts/style13.xml" ContentType="application/vnd.ms-office.chartstyle+xml"/>
  <Override PartName="/xl/charts/colors13.xml" ContentType="application/vnd.ms-office.chartcolorstyle+xml"/>
  <Override PartName="/xl/charts/chart13.xml" ContentType="application/vnd.openxmlformats-officedocument.drawingml.chart+xml"/>
  <Override PartName="/xl/charts/style14.xml" ContentType="application/vnd.ms-office.chartstyle+xml"/>
  <Override PartName="/xl/charts/colors14.xml" ContentType="application/vnd.ms-office.chartcolorstyle+xml"/>
  <Override PartName="/xl/charts/chart14.xml" ContentType="application/vnd.openxmlformats-officedocument.drawingml.chart+xml"/>
  <Override PartName="/xl/charts/style15.xml" ContentType="application/vnd.ms-office.chartstyle+xml"/>
  <Override PartName="/xl/charts/colors1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e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codeName="ThisWorkbook"/>
  <mc:AlternateContent xmlns:mc="http://schemas.openxmlformats.org/markup-compatibility/2006">
    <mc:Choice Requires="x15">
      <x15ac:absPath xmlns:x15ac="http://schemas.microsoft.com/office/spreadsheetml/2010/11/ac" url="https://aphrcorg-my.sharepoint.com/personal/nnjenga_aphrc_org/Documents/CARTA Dashboard/ECRS/"/>
    </mc:Choice>
  </mc:AlternateContent>
  <xr:revisionPtr revIDLastSave="2870" documentId="102_{CB1EE6B8-74E2-40F3-B484-9FF74163B7B3}" xr6:coauthVersionLast="47" xr6:coauthVersionMax="47" xr10:uidLastSave="{C6948B28-7340-4E25-84C6-96BDD86FA7BB}"/>
  <bookViews>
    <workbookView xWindow="-110" yWindow="-110" windowWidth="19420" windowHeight="10300" firstSheet="4" activeTab="6" xr2:uid="{00000000-000D-0000-FFFF-FFFF00000000}"/>
  </bookViews>
  <sheets>
    <sheet name="Dashboard" sheetId="16" r:id="rId1"/>
    <sheet name="Pivot Analysis" sheetId="4" r:id="rId2"/>
    <sheet name="Sheet2" sheetId="21" state="hidden" r:id="rId3"/>
    <sheet name="Summary of terminations" sheetId="20" r:id="rId4"/>
    <sheet name="Fellows" sheetId="1" r:id="rId5"/>
    <sheet name="Terminations" sheetId="19" r:id="rId6"/>
    <sheet name="Sheet1" sheetId="17" r:id="rId7"/>
    <sheet name="Sheet3" sheetId="22" r:id="rId8"/>
  </sheets>
  <definedNames>
    <definedName name="_xlnm._FilterDatabase" localSheetId="4" hidden="1">Fellows!$A$1:$XCB$269</definedName>
    <definedName name="_xlchart.v5.0" hidden="1">Sheet1!$J$27</definedName>
    <definedName name="_xlchart.v5.1" hidden="1">Sheet1!$J$28:$J$37</definedName>
    <definedName name="_xlchart.v5.2" hidden="1">Sheet1!$J$28:$J$40</definedName>
    <definedName name="_xlchart.v5.3" hidden="1">Sheet1!$K$27</definedName>
    <definedName name="_xlchart.v5.4" hidden="1">Sheet1!$K$28:$K$37</definedName>
    <definedName name="_xlchart.v5.5" hidden="1">Sheet1!$K$28:$K$40</definedName>
  </definedNames>
  <calcPr calcId="191028"/>
  <pivotCaches>
    <pivotCache cacheId="2" r:id="rId9"/>
    <pivotCache cacheId="3" r:id="rId10"/>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N233" i="1" l="1"/>
  <c r="BN175" i="1"/>
  <c r="BN148" i="1"/>
  <c r="BM148" i="1"/>
  <c r="BM175" i="1"/>
  <c r="BM233" i="1" l="1"/>
  <c r="BM245" i="1"/>
  <c r="BM206" i="1"/>
  <c r="BN206" i="1"/>
  <c r="BN211" i="1"/>
  <c r="BM211" i="1"/>
  <c r="BM246" i="1"/>
  <c r="BN191" i="1"/>
  <c r="BM191" i="1"/>
  <c r="BM132" i="1"/>
  <c r="BN132" i="1"/>
  <c r="BM183" i="1"/>
  <c r="BN183" i="1"/>
  <c r="BM165" i="1"/>
  <c r="BN165" i="1"/>
  <c r="BN127" i="1"/>
  <c r="BM127" i="1"/>
  <c r="BM247" i="1"/>
  <c r="BN247" i="1"/>
  <c r="BN236" i="1"/>
  <c r="BN239" i="1"/>
  <c r="BM239" i="1"/>
  <c r="BN225" i="1"/>
  <c r="BN243" i="1"/>
  <c r="BM243" i="1"/>
  <c r="BN238" i="1"/>
  <c r="BN230" i="1"/>
  <c r="BN234" i="1"/>
  <c r="BN231" i="1"/>
  <c r="BN221" i="1"/>
  <c r="BN220" i="1"/>
  <c r="BN218" i="1"/>
  <c r="BN216" i="1"/>
  <c r="BN215" i="1"/>
  <c r="BN213" i="1"/>
  <c r="BN212" i="1"/>
  <c r="BN210" i="1"/>
  <c r="BN208" i="1"/>
  <c r="BN205" i="1"/>
  <c r="BN203" i="1"/>
  <c r="BN202" i="1"/>
  <c r="BN201" i="1"/>
  <c r="BN195" i="1"/>
  <c r="BN193" i="1"/>
  <c r="BN190" i="1"/>
  <c r="BN189" i="1"/>
  <c r="BN188" i="1"/>
  <c r="BN187" i="1"/>
  <c r="BN184" i="1"/>
  <c r="BN182" i="1"/>
  <c r="BN181" i="1"/>
  <c r="BN179" i="1"/>
  <c r="BN178" i="1"/>
  <c r="BN176" i="1"/>
  <c r="BN173" i="1"/>
  <c r="BN172" i="1"/>
  <c r="BN171" i="1"/>
  <c r="BN170" i="1"/>
  <c r="BN169" i="1"/>
  <c r="BN168" i="1"/>
  <c r="BN167" i="1"/>
  <c r="BN166" i="1"/>
  <c r="BN164" i="1"/>
  <c r="BN163" i="1"/>
  <c r="BN162" i="1"/>
  <c r="BN160" i="1"/>
  <c r="BN159" i="1"/>
  <c r="BN158" i="1"/>
  <c r="BN156" i="1"/>
  <c r="BN155" i="1"/>
  <c r="BN154" i="1"/>
  <c r="BN153" i="1"/>
  <c r="BN152" i="1"/>
  <c r="BN151" i="1"/>
  <c r="BN150" i="1"/>
  <c r="BN149" i="1"/>
  <c r="BN146" i="1"/>
  <c r="BN145" i="1"/>
  <c r="BN144" i="1"/>
  <c r="BN143" i="1"/>
  <c r="BN142" i="1"/>
  <c r="BN141" i="1"/>
  <c r="BN140" i="1"/>
  <c r="BN139" i="1"/>
  <c r="BN138" i="1"/>
  <c r="BN137" i="1"/>
  <c r="BN136" i="1"/>
  <c r="BN135" i="1"/>
  <c r="BN134" i="1"/>
  <c r="BN133" i="1"/>
  <c r="BN131" i="1"/>
  <c r="BN130" i="1"/>
  <c r="BN129" i="1"/>
  <c r="BN128" i="1"/>
  <c r="BN126" i="1"/>
  <c r="BN124" i="1"/>
  <c r="BN123" i="1"/>
  <c r="BN118" i="1"/>
  <c r="BN116" i="1"/>
  <c r="BN115" i="1"/>
  <c r="BN114" i="1"/>
  <c r="BN113" i="1"/>
  <c r="BN112" i="1"/>
  <c r="BN111" i="1"/>
  <c r="BN110" i="1"/>
  <c r="BN108" i="1"/>
  <c r="BN107" i="1"/>
  <c r="BN106" i="1"/>
  <c r="BN105" i="1"/>
  <c r="BN103" i="1"/>
  <c r="BN102" i="1"/>
  <c r="BN101" i="1"/>
  <c r="BN100" i="1"/>
  <c r="BN99" i="1"/>
  <c r="BN98" i="1"/>
  <c r="BN97" i="1"/>
  <c r="BN96" i="1"/>
  <c r="BN95" i="1"/>
  <c r="BN94" i="1"/>
  <c r="BN93" i="1"/>
  <c r="BN92" i="1"/>
  <c r="BN91" i="1"/>
  <c r="BN90" i="1"/>
  <c r="BN89" i="1"/>
  <c r="BN87" i="1"/>
  <c r="BN85" i="1"/>
  <c r="BN84" i="1"/>
  <c r="BN83" i="1"/>
  <c r="BN82" i="1"/>
  <c r="BN81" i="1"/>
  <c r="BN80" i="1"/>
  <c r="BN79" i="1"/>
  <c r="BN78" i="1"/>
  <c r="BN77" i="1"/>
  <c r="BN76" i="1"/>
  <c r="BN75" i="1"/>
  <c r="BN74" i="1"/>
  <c r="BN73" i="1"/>
  <c r="BN72" i="1"/>
  <c r="BN71" i="1"/>
  <c r="BN68" i="1"/>
  <c r="BN66" i="1"/>
  <c r="BN65" i="1"/>
  <c r="BN64" i="1"/>
  <c r="BN62" i="1"/>
  <c r="BN61" i="1"/>
  <c r="BN60" i="1"/>
  <c r="BN59" i="1"/>
  <c r="BN58" i="1"/>
  <c r="BN56" i="1"/>
  <c r="BN54" i="1"/>
  <c r="BN53" i="1"/>
  <c r="BN52" i="1"/>
  <c r="BN51" i="1"/>
  <c r="BN50" i="1"/>
  <c r="BN49" i="1"/>
  <c r="BN48" i="1"/>
  <c r="BN47" i="1"/>
  <c r="BN43" i="1"/>
  <c r="BN42" i="1"/>
  <c r="BN40" i="1"/>
  <c r="BN39" i="1"/>
  <c r="BN38" i="1"/>
  <c r="BN37" i="1"/>
  <c r="BN36" i="1"/>
  <c r="BN35" i="1"/>
  <c r="BN33" i="1"/>
  <c r="BN32" i="1"/>
  <c r="BN31" i="1"/>
  <c r="BN30" i="1"/>
  <c r="BN29" i="1"/>
  <c r="BN28" i="1"/>
  <c r="BN27" i="1"/>
  <c r="BN21" i="1"/>
  <c r="BN20" i="1"/>
  <c r="BN19" i="1"/>
  <c r="BN18" i="1"/>
  <c r="BN17" i="1"/>
  <c r="BN16" i="1"/>
  <c r="BN15" i="1"/>
  <c r="BN14" i="1"/>
  <c r="BN13" i="1"/>
  <c r="BN12" i="1"/>
  <c r="BN11" i="1"/>
  <c r="BN10" i="1"/>
  <c r="BN9" i="1"/>
  <c r="BN8" i="1"/>
  <c r="BN7" i="1"/>
  <c r="BN6" i="1"/>
  <c r="BN5" i="1"/>
  <c r="BN4" i="1"/>
  <c r="BN3" i="1"/>
  <c r="BN2" i="1"/>
  <c r="O40" i="4"/>
  <c r="O39" i="4"/>
  <c r="BM225" i="1"/>
  <c r="BM195" i="1"/>
  <c r="BM27" i="1"/>
  <c r="BM146" i="1"/>
  <c r="BM216" i="1"/>
  <c r="AH77" i="1"/>
  <c r="BM212" i="1"/>
  <c r="BM178" i="1"/>
  <c r="BM221" i="1"/>
  <c r="BM215" i="1"/>
  <c r="BM201" i="1"/>
  <c r="BM144" i="1"/>
  <c r="BM118" i="1"/>
  <c r="G50" i="16"/>
  <c r="G44" i="16"/>
  <c r="G47" i="16"/>
  <c r="G45" i="16"/>
  <c r="G46" i="16"/>
  <c r="G49" i="16"/>
  <c r="G51" i="16"/>
  <c r="G52" i="16"/>
  <c r="G43" i="16"/>
  <c r="G48" i="16"/>
  <c r="T5" i="16" l="1"/>
  <c r="T4" i="16"/>
  <c r="T13" i="16"/>
  <c r="T6" i="16"/>
  <c r="BN252" i="1"/>
  <c r="BM236" i="1"/>
  <c r="BM218" i="1"/>
  <c r="BM205" i="1" l="1"/>
  <c r="BM155" i="1" l="1"/>
  <c r="BM234" i="1" l="1"/>
  <c r="BM202" i="1" l="1"/>
  <c r="BM163" i="1"/>
  <c r="BM210" i="1"/>
  <c r="BM238" i="1" l="1"/>
  <c r="BM230" i="1" l="1"/>
  <c r="BM79" i="1" l="1"/>
  <c r="BM208" i="1" l="1"/>
  <c r="BM166" i="1" l="1"/>
  <c r="BM179" i="1"/>
  <c r="BM220" i="1" l="1"/>
  <c r="BM193" i="1"/>
  <c r="BM184" i="1"/>
  <c r="BM182" i="1"/>
  <c r="BM176" i="1"/>
  <c r="BM169" i="1"/>
  <c r="BM164" i="1"/>
  <c r="BM154" i="1"/>
  <c r="BM133" i="1"/>
  <c r="BM130" i="1"/>
  <c r="BM128" i="1"/>
  <c r="BM110" i="1"/>
  <c r="BM80" i="1"/>
  <c r="C33" i="21" l="1"/>
  <c r="BM231" i="1" l="1"/>
  <c r="BM203" i="1"/>
  <c r="BM190" i="1"/>
  <c r="BM189" i="1"/>
  <c r="BM188" i="1"/>
  <c r="BM187" i="1"/>
  <c r="BM181" i="1"/>
  <c r="BM173" i="1"/>
  <c r="BM172" i="1"/>
  <c r="BM171" i="1"/>
  <c r="BM170" i="1"/>
  <c r="BM168" i="1"/>
  <c r="BM167" i="1"/>
  <c r="BM160" i="1"/>
  <c r="BM159" i="1"/>
  <c r="BM158" i="1"/>
  <c r="BM156" i="1"/>
  <c r="BM153" i="1"/>
  <c r="BM151" i="1"/>
  <c r="BM150" i="1"/>
  <c r="BM149" i="1"/>
  <c r="BM145" i="1"/>
  <c r="BM143" i="1"/>
  <c r="BM142" i="1"/>
  <c r="BM141" i="1"/>
  <c r="BM140" i="1"/>
  <c r="BM139" i="1"/>
  <c r="BM138" i="1"/>
  <c r="BM137" i="1"/>
  <c r="BM136" i="1"/>
  <c r="BM135" i="1"/>
  <c r="BM134" i="1"/>
  <c r="BM131" i="1"/>
  <c r="BM129" i="1"/>
  <c r="BM126" i="1"/>
  <c r="BM124" i="1"/>
  <c r="BM123" i="1"/>
  <c r="BM116" i="1"/>
  <c r="BM115" i="1"/>
  <c r="BM114" i="1"/>
  <c r="BM113" i="1"/>
  <c r="BM112" i="1"/>
  <c r="BM111" i="1"/>
  <c r="BM108" i="1"/>
  <c r="BM107" i="1"/>
  <c r="BM106" i="1"/>
  <c r="BM105" i="1"/>
  <c r="BM103" i="1"/>
  <c r="BM102" i="1"/>
  <c r="BM101" i="1"/>
  <c r="BM100" i="1"/>
  <c r="BM99" i="1"/>
  <c r="BM98" i="1"/>
  <c r="BM97" i="1"/>
  <c r="BM96" i="1"/>
  <c r="BM95" i="1"/>
  <c r="BM94" i="1"/>
  <c r="BM93" i="1"/>
  <c r="BM92" i="1"/>
  <c r="BM91" i="1"/>
  <c r="BM90" i="1"/>
  <c r="BM89" i="1"/>
  <c r="BM87" i="1"/>
  <c r="BM85" i="1"/>
  <c r="BM84" i="1"/>
  <c r="BM83" i="1"/>
  <c r="BM82" i="1"/>
  <c r="BM81" i="1"/>
  <c r="BM78" i="1"/>
  <c r="BM77" i="1"/>
  <c r="BM76" i="1"/>
  <c r="BM75" i="1"/>
  <c r="BM74" i="1"/>
  <c r="BM73" i="1"/>
  <c r="BM72" i="1"/>
  <c r="BM71" i="1"/>
  <c r="BM68" i="1"/>
  <c r="BM66" i="1"/>
  <c r="BM65" i="1"/>
  <c r="BM64" i="1"/>
  <c r="BM62" i="1"/>
  <c r="BM61" i="1"/>
  <c r="BM60" i="1"/>
  <c r="BM59" i="1"/>
  <c r="BM58" i="1"/>
  <c r="BM56" i="1"/>
  <c r="BM54" i="1"/>
  <c r="BM53" i="1"/>
  <c r="BM52" i="1"/>
  <c r="BM51" i="1"/>
  <c r="BM50" i="1"/>
  <c r="BM49" i="1"/>
  <c r="BM48" i="1"/>
  <c r="BM47" i="1"/>
  <c r="BM39" i="1"/>
  <c r="BM43" i="1"/>
  <c r="BM42" i="1"/>
  <c r="BM40" i="1"/>
  <c r="BM38" i="1"/>
  <c r="BM37" i="1"/>
  <c r="BM36" i="1"/>
  <c r="BM35" i="1"/>
  <c r="BM33" i="1"/>
  <c r="BM32" i="1"/>
  <c r="BM31" i="1"/>
  <c r="BM30" i="1"/>
  <c r="BM29" i="1"/>
  <c r="BM28" i="1"/>
  <c r="BM21" i="1"/>
  <c r="BM20" i="1"/>
  <c r="BM19" i="1"/>
  <c r="BM18" i="1"/>
  <c r="BM17" i="1"/>
  <c r="BM16" i="1"/>
  <c r="BM15" i="1"/>
  <c r="BM14" i="1"/>
  <c r="BM13" i="1"/>
  <c r="BM12" i="1"/>
  <c r="BM11" i="1"/>
  <c r="BM10" i="1"/>
  <c r="BM9" i="1"/>
  <c r="BM8" i="1"/>
  <c r="BM7" i="1"/>
  <c r="BM6" i="1"/>
  <c r="BM5" i="1"/>
  <c r="BM4" i="1"/>
  <c r="BM3" i="1"/>
  <c r="BM2" i="1"/>
  <c r="AH244" i="1" l="1"/>
  <c r="AH230" i="1"/>
  <c r="AH231" i="1"/>
  <c r="AH232" i="1"/>
  <c r="AH245" i="1"/>
  <c r="AH234" i="1"/>
  <c r="AH246" i="1"/>
  <c r="AH236" i="1"/>
  <c r="AH247" i="1"/>
  <c r="AH238" i="1"/>
  <c r="AH228" i="1"/>
  <c r="AH229" i="1"/>
  <c r="AH248" i="1"/>
  <c r="AH233" i="1"/>
  <c r="AH235" i="1"/>
  <c r="AH237" i="1"/>
  <c r="AH239" i="1"/>
  <c r="AH240" i="1"/>
  <c r="AH241" i="1"/>
  <c r="AH249" i="1"/>
  <c r="AH242" i="1"/>
  <c r="AH243" i="1"/>
  <c r="AH227" i="1"/>
  <c r="AH226" i="1"/>
  <c r="AH225" i="1"/>
  <c r="T12" i="16" l="1"/>
  <c r="T9" i="16"/>
  <c r="T7" i="16"/>
  <c r="T11" i="16"/>
  <c r="T8" i="16"/>
  <c r="T10" i="16"/>
  <c r="T2" i="16"/>
  <c r="AH224" i="1"/>
  <c r="AH223" i="1"/>
  <c r="AH222" i="1"/>
  <c r="AH221" i="1"/>
  <c r="AH220" i="1"/>
  <c r="AH219" i="1"/>
  <c r="AH218" i="1"/>
  <c r="AH217" i="1"/>
  <c r="AH216" i="1"/>
  <c r="AH215" i="1"/>
  <c r="AH214" i="1"/>
  <c r="AH213" i="1"/>
  <c r="AH212" i="1"/>
  <c r="AH211" i="1"/>
  <c r="AH210" i="1"/>
  <c r="AH209" i="1"/>
  <c r="AH208" i="1"/>
  <c r="AH207" i="1"/>
  <c r="AH206" i="1"/>
  <c r="AH205" i="1"/>
  <c r="AH204" i="1"/>
  <c r="AH203" i="1"/>
  <c r="AH202" i="1"/>
  <c r="AH201" i="1"/>
  <c r="AH200" i="1"/>
  <c r="AH199" i="1"/>
  <c r="AH198" i="1"/>
  <c r="AH197" i="1"/>
  <c r="AH196" i="1"/>
  <c r="AH195" i="1"/>
  <c r="AH194" i="1"/>
  <c r="AH193" i="1"/>
  <c r="AH192" i="1"/>
  <c r="AH191" i="1"/>
  <c r="AH190" i="1"/>
  <c r="AH189" i="1"/>
  <c r="AH188" i="1"/>
  <c r="AH187" i="1"/>
  <c r="AH186" i="1"/>
  <c r="AH185" i="1"/>
  <c r="AH184" i="1"/>
  <c r="AH183" i="1"/>
  <c r="AH182" i="1"/>
  <c r="AH181" i="1"/>
  <c r="AH180" i="1"/>
  <c r="AH179" i="1"/>
  <c r="AH178" i="1"/>
  <c r="AH177" i="1"/>
  <c r="AH176" i="1"/>
  <c r="AH175" i="1"/>
  <c r="AH174" i="1"/>
  <c r="AH173" i="1"/>
  <c r="AH172" i="1"/>
  <c r="AH171" i="1"/>
  <c r="AH170" i="1"/>
  <c r="AH169" i="1"/>
  <c r="AH168" i="1"/>
  <c r="AH167" i="1"/>
  <c r="AH166" i="1"/>
  <c r="AH165" i="1"/>
  <c r="AH164" i="1"/>
  <c r="AH163" i="1"/>
  <c r="AH162" i="1"/>
  <c r="AH161" i="1"/>
  <c r="AH160" i="1"/>
  <c r="AH159" i="1"/>
  <c r="AH158" i="1"/>
  <c r="AH157" i="1"/>
  <c r="AH156" i="1"/>
  <c r="AH155" i="1"/>
  <c r="AH154" i="1"/>
  <c r="AH153" i="1"/>
  <c r="AH152" i="1"/>
  <c r="AH151" i="1"/>
  <c r="AH150" i="1"/>
  <c r="AH149" i="1"/>
  <c r="AH148" i="1"/>
  <c r="AH147" i="1"/>
  <c r="AH146" i="1"/>
  <c r="AH145" i="1"/>
  <c r="AH144" i="1"/>
  <c r="AH143" i="1"/>
  <c r="AH142" i="1"/>
  <c r="AH141" i="1"/>
  <c r="AH140" i="1"/>
  <c r="AH139" i="1"/>
  <c r="AH138" i="1"/>
  <c r="AH137" i="1"/>
  <c r="AH136" i="1"/>
  <c r="AH135" i="1"/>
  <c r="AH134" i="1"/>
  <c r="AH133" i="1"/>
  <c r="AH132" i="1"/>
  <c r="AH131" i="1"/>
  <c r="AH130" i="1"/>
  <c r="AH129" i="1"/>
  <c r="AH128" i="1"/>
  <c r="AH127" i="1"/>
  <c r="AH126" i="1"/>
  <c r="AH125" i="1"/>
  <c r="AH124" i="1"/>
  <c r="AH123" i="1"/>
  <c r="AH122" i="1"/>
  <c r="AH121" i="1"/>
  <c r="AH120" i="1"/>
  <c r="AH119" i="1"/>
  <c r="AH118" i="1"/>
  <c r="AH117" i="1"/>
  <c r="AH116" i="1"/>
  <c r="AH115" i="1"/>
  <c r="AH114" i="1"/>
  <c r="AH113" i="1"/>
  <c r="AH112" i="1"/>
  <c r="AH111" i="1"/>
  <c r="AH110" i="1"/>
  <c r="AH109" i="1"/>
  <c r="AH108" i="1"/>
  <c r="AH107" i="1"/>
  <c r="AH106" i="1"/>
  <c r="AH105" i="1"/>
  <c r="AH104" i="1"/>
  <c r="AH103" i="1"/>
  <c r="AH102" i="1"/>
  <c r="AH101" i="1"/>
  <c r="AH100" i="1"/>
  <c r="AH99" i="1"/>
  <c r="AH98" i="1"/>
  <c r="AH97" i="1"/>
  <c r="AH96" i="1"/>
  <c r="AH95" i="1"/>
  <c r="AH94" i="1"/>
  <c r="AH93" i="1"/>
  <c r="AH92" i="1"/>
  <c r="AH91" i="1"/>
  <c r="AH90" i="1"/>
  <c r="AH89" i="1"/>
  <c r="AH88" i="1"/>
  <c r="AH87" i="1"/>
  <c r="AH86" i="1"/>
  <c r="AH85" i="1"/>
  <c r="AH84" i="1"/>
  <c r="AH83" i="1"/>
  <c r="AH82" i="1"/>
  <c r="AH81" i="1"/>
  <c r="AH80" i="1"/>
  <c r="AH79" i="1"/>
  <c r="AH78" i="1"/>
  <c r="AH76" i="1"/>
  <c r="AH75" i="1"/>
  <c r="AH74" i="1"/>
  <c r="AH73" i="1"/>
  <c r="AH72" i="1"/>
  <c r="AH71" i="1"/>
  <c r="AH70" i="1"/>
  <c r="AH69" i="1"/>
  <c r="AH68" i="1"/>
  <c r="AH67" i="1"/>
  <c r="AH66" i="1"/>
  <c r="AH65" i="1"/>
  <c r="AH64" i="1"/>
  <c r="AH63" i="1"/>
  <c r="AH62" i="1"/>
  <c r="AH61" i="1"/>
  <c r="AH60" i="1"/>
  <c r="AH59" i="1"/>
  <c r="AH58" i="1"/>
  <c r="AH57" i="1"/>
  <c r="AH56" i="1"/>
  <c r="AH55" i="1"/>
  <c r="AH54" i="1"/>
  <c r="AH53" i="1"/>
  <c r="AH52" i="1"/>
  <c r="AH51" i="1"/>
  <c r="AH50" i="1"/>
  <c r="AH49" i="1"/>
  <c r="AH48" i="1"/>
  <c r="AH47" i="1"/>
  <c r="AH46" i="1"/>
  <c r="AH45" i="1"/>
  <c r="AH44" i="1"/>
  <c r="AH43" i="1"/>
  <c r="AH42" i="1"/>
  <c r="AH41" i="1"/>
  <c r="AH40" i="1"/>
  <c r="AH39" i="1"/>
  <c r="AH38" i="1"/>
  <c r="AH37" i="1"/>
  <c r="AH36" i="1"/>
  <c r="AH35" i="1"/>
  <c r="AH34" i="1"/>
  <c r="AH33" i="1"/>
  <c r="AH32" i="1"/>
  <c r="AH31" i="1"/>
  <c r="AH30" i="1"/>
  <c r="AH29" i="1"/>
  <c r="AH28" i="1"/>
  <c r="AH27" i="1"/>
  <c r="AH26" i="1"/>
  <c r="AH25" i="1"/>
  <c r="AH24" i="1"/>
  <c r="AH23" i="1"/>
  <c r="AH21" i="1"/>
  <c r="AH20" i="1"/>
  <c r="AH19" i="1"/>
  <c r="AH18" i="1"/>
  <c r="AH17" i="1"/>
  <c r="AH16" i="1"/>
  <c r="AH15" i="1"/>
  <c r="AH14" i="1"/>
  <c r="AH13" i="1"/>
  <c r="AH12" i="1"/>
  <c r="AH11" i="1"/>
  <c r="AH10" i="1"/>
  <c r="AH9" i="1"/>
  <c r="AH8" i="1"/>
  <c r="AH7" i="1"/>
  <c r="AH6" i="1"/>
  <c r="AH5" i="1"/>
  <c r="AH4" i="1"/>
  <c r="AH3" i="1"/>
  <c r="AH2" i="1"/>
</calcChain>
</file>

<file path=xl/sharedStrings.xml><?xml version="1.0" encoding="utf-8"?>
<sst xmlns="http://schemas.openxmlformats.org/spreadsheetml/2006/main" count="10213" uniqueCount="3850">
  <si>
    <t>Overall retention rate</t>
  </si>
  <si>
    <t>Retention rate</t>
  </si>
  <si>
    <t>%</t>
  </si>
  <si>
    <t>Cohort 1</t>
  </si>
  <si>
    <t>Cohort 2</t>
  </si>
  <si>
    <t>Cohort 3</t>
  </si>
  <si>
    <t>Cohort 4</t>
  </si>
  <si>
    <t>Cohort 5</t>
  </si>
  <si>
    <t>Cohort 6</t>
  </si>
  <si>
    <t>Cohort 7</t>
  </si>
  <si>
    <t>Cohort 8</t>
  </si>
  <si>
    <t>Cohort 9</t>
  </si>
  <si>
    <t>Cohort 10</t>
  </si>
  <si>
    <t>Distribution active fellows by Cohort</t>
  </si>
  <si>
    <t>Count of Unique ID</t>
  </si>
  <si>
    <t>Current PhD Status ( Completed/Defended/In Progress)</t>
  </si>
  <si>
    <t>Cohort</t>
  </si>
  <si>
    <t>Completed</t>
  </si>
  <si>
    <t>In progress</t>
  </si>
  <si>
    <t>Terminated</t>
  </si>
  <si>
    <t>Grand Total</t>
  </si>
  <si>
    <t>-</t>
  </si>
  <si>
    <t>Active fellows by institution of registration</t>
  </si>
  <si>
    <t>Active fellows by institution of employment</t>
  </si>
  <si>
    <t>Male</t>
  </si>
  <si>
    <t>Female</t>
  </si>
  <si>
    <t>Total</t>
  </si>
  <si>
    <t>Gender</t>
  </si>
  <si>
    <t>(All)</t>
  </si>
  <si>
    <t>(Multiple Items)</t>
  </si>
  <si>
    <t>University of Ibadan</t>
  </si>
  <si>
    <t>Institution of registration</t>
  </si>
  <si>
    <t>Institution of employment at registration</t>
  </si>
  <si>
    <t>Makerere University</t>
  </si>
  <si>
    <t>AGINCOURT</t>
  </si>
  <si>
    <t>Moi University</t>
  </si>
  <si>
    <t>APHRC</t>
  </si>
  <si>
    <t>Obafemi Awolowo University</t>
  </si>
  <si>
    <t>Ifakara Health Institute</t>
  </si>
  <si>
    <t>University of Dar es Salaam</t>
  </si>
  <si>
    <t>University of Nairobi</t>
  </si>
  <si>
    <t>University of Rwanda</t>
  </si>
  <si>
    <t>University of the Malawi</t>
  </si>
  <si>
    <t>University of the Witwatersrand</t>
  </si>
  <si>
    <t>University of Malawi</t>
  </si>
  <si>
    <t>(blank)</t>
  </si>
  <si>
    <t>Somali National University</t>
  </si>
  <si>
    <t>Retention Rate</t>
  </si>
  <si>
    <t>Nationality</t>
  </si>
  <si>
    <t>Kenya</t>
  </si>
  <si>
    <t>Malawi</t>
  </si>
  <si>
    <t>Nigeria</t>
  </si>
  <si>
    <t>Rwanda</t>
  </si>
  <si>
    <t>Senegal</t>
  </si>
  <si>
    <t>Somalia</t>
  </si>
  <si>
    <t>South Africa</t>
  </si>
  <si>
    <t>Tanzania</t>
  </si>
  <si>
    <t>Uganda</t>
  </si>
  <si>
    <t>Zimbabwe</t>
  </si>
  <si>
    <t>Count of S.No.</t>
  </si>
  <si>
    <t>Column Labels</t>
  </si>
  <si>
    <t>Row Labels</t>
  </si>
  <si>
    <t>Didn’t take up</t>
  </si>
  <si>
    <t>S.No.</t>
  </si>
  <si>
    <t>Unique ID</t>
  </si>
  <si>
    <t>First Name</t>
  </si>
  <si>
    <t>Middle Name</t>
  </si>
  <si>
    <t>Surname</t>
  </si>
  <si>
    <t>Discipline</t>
  </si>
  <si>
    <t>Department</t>
  </si>
  <si>
    <t>Registered at Home</t>
  </si>
  <si>
    <t>PhD Student Number at Host Institution</t>
  </si>
  <si>
    <t>Marital Status at enrolment</t>
  </si>
  <si>
    <t>Current Marital Status</t>
  </si>
  <si>
    <t>Marital Status at Completion</t>
  </si>
  <si>
    <t>Email</t>
  </si>
  <si>
    <t>Alternative e-mail</t>
  </si>
  <si>
    <t>Phone</t>
  </si>
  <si>
    <t>Masters Degree</t>
  </si>
  <si>
    <t>DOB</t>
  </si>
  <si>
    <t>Proposed Research Title</t>
  </si>
  <si>
    <t>Type of study</t>
  </si>
  <si>
    <t>Laboratory work?</t>
  </si>
  <si>
    <t>Type of data</t>
  </si>
  <si>
    <t>Ranking</t>
  </si>
  <si>
    <t>Date of PhD registration</t>
  </si>
  <si>
    <t>Year of admission into CARTA</t>
  </si>
  <si>
    <t>1st Supervisors</t>
  </si>
  <si>
    <t>2nd Supervisor</t>
  </si>
  <si>
    <t>3rd Supervisor</t>
  </si>
  <si>
    <t>Number of supervisors</t>
  </si>
  <si>
    <t>Institution for 1st Supervisor</t>
  </si>
  <si>
    <t>Institution for 2nd Supervisor</t>
  </si>
  <si>
    <t>Institution for 3rd Supervisor</t>
  </si>
  <si>
    <t>1st Supervisors workshop Attendance</t>
  </si>
  <si>
    <t>2nd Supervisors workshop Attendance</t>
  </si>
  <si>
    <t>3rd Supervisors workshop Attendance</t>
  </si>
  <si>
    <t>Type of employment</t>
  </si>
  <si>
    <t>Position at Enrollment</t>
  </si>
  <si>
    <t xml:space="preserve">Current Position </t>
  </si>
  <si>
    <t>Promotion event</t>
  </si>
  <si>
    <t>Other responsibilities</t>
  </si>
  <si>
    <t>Current Institution (Year of change in ())</t>
  </si>
  <si>
    <t>ORCID</t>
  </si>
  <si>
    <t>Suspensions</t>
  </si>
  <si>
    <t>Month/ Year JAS1</t>
  </si>
  <si>
    <t>Month/ Year JAS2</t>
  </si>
  <si>
    <t>Attended JAS 2 on time</t>
  </si>
  <si>
    <t>Date of protocol submission to PG</t>
  </si>
  <si>
    <t>Date of protocol submission to IRB</t>
  </si>
  <si>
    <t>Date of Ethics approval</t>
  </si>
  <si>
    <t>Approcved research topic</t>
  </si>
  <si>
    <t>Month/ Year JAS3</t>
  </si>
  <si>
    <t>Attended JAS 3 on time</t>
  </si>
  <si>
    <t>Month/ Year JAS4</t>
  </si>
  <si>
    <t>Attended JAS 4 on time</t>
  </si>
  <si>
    <t>Date of submission of dissertation for examination</t>
  </si>
  <si>
    <t>Date of defense</t>
  </si>
  <si>
    <t>Date of submission of corrections</t>
  </si>
  <si>
    <t>Date of completion(Defended/Graduated)</t>
  </si>
  <si>
    <t xml:space="preserve">Time to completion since enrolling CARTA (Months) </t>
  </si>
  <si>
    <t xml:space="preserve">Time to completion since PhD registration (Months) </t>
  </si>
  <si>
    <t>Thesis title</t>
  </si>
  <si>
    <t>No of Publications at Enrollment</t>
  </si>
  <si>
    <t xml:space="preserve">No of Publications During PhD </t>
  </si>
  <si>
    <t>No of Publications after PhD</t>
  </si>
  <si>
    <t>1st Author PhD  Publications</t>
  </si>
  <si>
    <t>Last Author PhD Publications</t>
  </si>
  <si>
    <t>1st Author Graduate  Publications</t>
  </si>
  <si>
    <t>Last Author  Graduate Publications</t>
  </si>
  <si>
    <t>Baby Minder (Event, Year)</t>
  </si>
  <si>
    <t>Taken on leave of absence (Yes/No)</t>
  </si>
  <si>
    <t>Reason for taking leave of absence</t>
  </si>
  <si>
    <t>Leave start Date</t>
  </si>
  <si>
    <t>Leave end Date</t>
  </si>
  <si>
    <t>Time taken on leave (months)</t>
  </si>
  <si>
    <t>Teacher Replacement</t>
  </si>
  <si>
    <t>Teacher replacement start Date</t>
  </si>
  <si>
    <t>Teacher replacement end Date</t>
  </si>
  <si>
    <t>No. of Children at Entry in CARTA</t>
  </si>
  <si>
    <t>No. of children at graduation</t>
  </si>
  <si>
    <t>No of Publications for Graduation</t>
  </si>
  <si>
    <t>Fellow Funder</t>
  </si>
  <si>
    <t>C1/001</t>
  </si>
  <si>
    <t>Babatunde</t>
  </si>
  <si>
    <t>Olubayo</t>
  </si>
  <si>
    <t>Adedokun</t>
  </si>
  <si>
    <t>Epidemiology &amp; Medical Biostatistics</t>
  </si>
  <si>
    <t>Epidemiology and Medical Statistics</t>
  </si>
  <si>
    <t>Yes</t>
  </si>
  <si>
    <t>Married</t>
  </si>
  <si>
    <t>badedokun@cartafrica.org</t>
  </si>
  <si>
    <t>tukankar@yahoo.co.uk</t>
  </si>
  <si>
    <t>M.Sc Epidemiology &amp; Medical Statistics</t>
  </si>
  <si>
    <t>Joint modelling of CD4 counts and time to loss to follow up among HIV patients attending antiretroviral clinics in Nigeria</t>
  </si>
  <si>
    <t>Clinical research</t>
  </si>
  <si>
    <t>yes</t>
  </si>
  <si>
    <t>Primary</t>
  </si>
  <si>
    <t>Prof Afolabi Bamgboye</t>
  </si>
  <si>
    <t>Prof. Olusola Ayeni</t>
  </si>
  <si>
    <t>Home</t>
  </si>
  <si>
    <t>Host</t>
  </si>
  <si>
    <t>No</t>
  </si>
  <si>
    <t>Academic</t>
  </si>
  <si>
    <t xml:space="preserve">Lecturer </t>
  </si>
  <si>
    <t>University of Chicago, United States</t>
  </si>
  <si>
    <t>0000-0002-6893-6468</t>
  </si>
  <si>
    <t>NF</t>
  </si>
  <si>
    <t>C1/002</t>
  </si>
  <si>
    <t>Celine</t>
  </si>
  <si>
    <t>Niwemahoro</t>
  </si>
  <si>
    <t>Demography &amp; Population Studies</t>
  </si>
  <si>
    <t>Applied Statistics</t>
  </si>
  <si>
    <t>cniwemahoro@cartafrica.org</t>
  </si>
  <si>
    <t>ncmahoro2000@yahoo.fr</t>
  </si>
  <si>
    <t>+250788350522/254723489604</t>
  </si>
  <si>
    <t>Masters in Demography and Population Studies (online)</t>
  </si>
  <si>
    <t>Premarital Fertility and Use Of Health Care: Effect On HIV And Prevention Mother-To-Child Transmission (PMTCT) In Rwanda</t>
  </si>
  <si>
    <t>Field</t>
  </si>
  <si>
    <t>Dr. Julius Kivelia</t>
  </si>
  <si>
    <t>Assistant Lecturer</t>
  </si>
  <si>
    <t>Researcher</t>
  </si>
  <si>
    <t>SCUB - Consultancy Firm Nairobi</t>
  </si>
  <si>
    <t>0000-0003-2008-3061</t>
  </si>
  <si>
    <t>Premarital pregnancies and experiences in antenatal care health seeking behavior in Huye District, Rwanda</t>
  </si>
  <si>
    <t>C1/003</t>
  </si>
  <si>
    <t>Caroline</t>
  </si>
  <si>
    <t>Sultan</t>
  </si>
  <si>
    <t>Sambai</t>
  </si>
  <si>
    <t>Literature</t>
  </si>
  <si>
    <t>LITERATURE THEATRE AND FILM STUDIES</t>
  </si>
  <si>
    <t>SASS/DPHIL/LIT/07/11</t>
  </si>
  <si>
    <t/>
  </si>
  <si>
    <t>csambai@cartafrica.org</t>
  </si>
  <si>
    <t>carolsambai11@gmail.com</t>
  </si>
  <si>
    <t>+254722433561</t>
  </si>
  <si>
    <t>MA in Africa Literature</t>
  </si>
  <si>
    <t>Television Drama as in Kenya and the Framing of Issues of HIV/AIDS and sexuality</t>
  </si>
  <si>
    <t>Prof Christopher Joseph Odhiambo</t>
  </si>
  <si>
    <t>Prof. Peter Tirop Simatei</t>
  </si>
  <si>
    <t>Caroline Kabiru</t>
  </si>
  <si>
    <t>Other</t>
  </si>
  <si>
    <t>Lecturer</t>
  </si>
  <si>
    <t>`</t>
  </si>
  <si>
    <t>0000-0002-5122-3621</t>
  </si>
  <si>
    <t>JAS 2, 2011</t>
  </si>
  <si>
    <t>C1/004</t>
  </si>
  <si>
    <t>Dieudonne</t>
  </si>
  <si>
    <t>Uwizeye</t>
  </si>
  <si>
    <t>Sustainable Development</t>
  </si>
  <si>
    <t>duwizeye@cartafrica.org</t>
  </si>
  <si>
    <t>dr.uwizeye@gmail.com</t>
  </si>
  <si>
    <t>(+250) 0788 457 397</t>
  </si>
  <si>
    <t>MA English and MA in Development Studies</t>
  </si>
  <si>
    <t>Review Of Environmental And Population Health Challenges In The Rwandan Towns And Innovative Mitigation Strategies For Improved And Sustainble life</t>
  </si>
  <si>
    <t>Dr. Sokoni Cosmas Hassan</t>
  </si>
  <si>
    <t>Associate Professor</t>
  </si>
  <si>
    <t>Head of Department
 Deputy Team Leader of a Research Subprogram in Peace, Conflict and Security Studies at the Center for Conflict Management, University of Rwanda.</t>
  </si>
  <si>
    <t>0000-0002-9733-8969</t>
  </si>
  <si>
    <t>C1/005</t>
  </si>
  <si>
    <t>Wells</t>
  </si>
  <si>
    <t>Utembe</t>
  </si>
  <si>
    <t>Environmental Sciences</t>
  </si>
  <si>
    <t>Physics and Biochemical Sciences</t>
  </si>
  <si>
    <t>wutembe@cartafrica.org</t>
  </si>
  <si>
    <t>wutembe@poly.ac.mw</t>
  </si>
  <si>
    <t>Msc Environemntal (online)</t>
  </si>
  <si>
    <t>Assessment of occurrence, profile, distribution and exposure to polycyclic aromatic hydrocarbons (PAHs) in Malawi</t>
  </si>
  <si>
    <t>Prof Mary Gulumian</t>
  </si>
  <si>
    <t>Dr. Louisa Alfazema</t>
  </si>
  <si>
    <t xml:space="preserve">Senior Medical Epidemiologist 
</t>
  </si>
  <si>
    <t>National Institute for Occupational Health, South Africa (2012)</t>
  </si>
  <si>
    <t>0000-0001-6547-7692</t>
  </si>
  <si>
    <t>C1/006</t>
  </si>
  <si>
    <t>Victoria</t>
  </si>
  <si>
    <t>Mathew</t>
  </si>
  <si>
    <t>Mwakalinga Chuma</t>
  </si>
  <si>
    <t>Biomedical and environmental sciences</t>
  </si>
  <si>
    <t>married</t>
  </si>
  <si>
    <t>vmwakalinga@cartafrica.org</t>
  </si>
  <si>
    <t xml:space="preserve">vmwakalinga@ihi.or.tz </t>
  </si>
  <si>
    <t>+255 738 357315; +255 767 366 539</t>
  </si>
  <si>
    <t>Msc Urban Planing and Management</t>
  </si>
  <si>
    <t>Integrated geographical tools can enable targeted urban planning interventions to control malaria and lymphatic filariasis</t>
  </si>
  <si>
    <t>Dr. Maureen Coetzee</t>
  </si>
  <si>
    <t>Dr. Gerry Killeen</t>
  </si>
  <si>
    <t>Dr. Stefan Dongus</t>
  </si>
  <si>
    <t>Assistant lecturer</t>
  </si>
  <si>
    <t>Senior Lecturer</t>
  </si>
  <si>
    <t>Arthi University</t>
  </si>
  <si>
    <t>JAS 1, 2011</t>
  </si>
  <si>
    <t>C1/007</t>
  </si>
  <si>
    <t>Esnat</t>
  </si>
  <si>
    <t>Dorothy</t>
  </si>
  <si>
    <t>Chirwa</t>
  </si>
  <si>
    <t>Mathematical Sciences</t>
  </si>
  <si>
    <t>DPHRU Wits</t>
  </si>
  <si>
    <t>echirwa@cartafrica.org</t>
  </si>
  <si>
    <t>echirwa@chanco.unima.mw
 edkwalira@yahoo.com,</t>
  </si>
  <si>
    <t>Masters in Biometry (online)</t>
  </si>
  <si>
    <t>Modelling longitudinal child growth within the Birth to Twenty (Soweto) and Lungwena (Mangochi, Malawi) cohorts</t>
  </si>
  <si>
    <t>Prof Shane Norris</t>
  </si>
  <si>
    <t>Dr. Paula Griffiths</t>
  </si>
  <si>
    <t>Assoc Prof. Ken Maleta</t>
  </si>
  <si>
    <t>Senior Biostatistician</t>
  </si>
  <si>
    <t xml:space="preserve">South Africa Medical Research Council </t>
  </si>
  <si>
    <t>0000-0003-0471-4978</t>
  </si>
  <si>
    <t>C1/008</t>
  </si>
  <si>
    <t>Taofeek</t>
  </si>
  <si>
    <t>Oluwole</t>
  </si>
  <si>
    <t>Awotidebe</t>
  </si>
  <si>
    <t>Exercise Physiology</t>
  </si>
  <si>
    <t>Human Kinetics and Health Education</t>
  </si>
  <si>
    <t>tawotidebe@cartafrica.org</t>
  </si>
  <si>
    <t>tidebet@yahoo.com</t>
  </si>
  <si>
    <t>+2348037196021</t>
  </si>
  <si>
    <t>M.SC Physiotherapy</t>
  </si>
  <si>
    <t>Cardiovascular Risk Profile And Physical Activity Level of Residents of a Semi – Urban Community  In Nigeria</t>
  </si>
  <si>
    <t>Professor Babalola Joseph Folorunso</t>
  </si>
  <si>
    <t>Professor Lateef Babatunde Salako</t>
  </si>
  <si>
    <t xml:space="preserve">Other </t>
  </si>
  <si>
    <t xml:space="preserve">Lecturer II </t>
  </si>
  <si>
    <t>Vice Dean of the  Faculty of Basic Medical Sciences, College of Health Sciences</t>
  </si>
  <si>
    <t>0000-0002-8583-9467</t>
  </si>
  <si>
    <t>C1/009</t>
  </si>
  <si>
    <t>Fresier</t>
  </si>
  <si>
    <t>Maseko</t>
  </si>
  <si>
    <t>Community Health</t>
  </si>
  <si>
    <t>Department of Community Health</t>
  </si>
  <si>
    <t>fmaseko@cartafrica.org</t>
  </si>
  <si>
    <t xml:space="preserve">fcmaseko@yahoo.com
 fmaseko@medcol.mw </t>
  </si>
  <si>
    <t>Master of Public Health(online)</t>
  </si>
  <si>
    <t>Maximizing utilization of cervical cancer prevention services in South East Health Zone of Malawi. What would it take?</t>
  </si>
  <si>
    <t>Dr. Maureen Leah Chirwa</t>
  </si>
  <si>
    <t>Dr. Adamson Muula</t>
  </si>
  <si>
    <t>0000-0002-0996-4207</t>
  </si>
  <si>
    <t>C1/010</t>
  </si>
  <si>
    <t>François</t>
  </si>
  <si>
    <t>Niragire</t>
  </si>
  <si>
    <t>Statistics</t>
  </si>
  <si>
    <t>fniragire@cartafrica.org</t>
  </si>
  <si>
    <t xml:space="preserve"> fniragire@ur.ac.rw; fniragiree@gmail.com; fniragire@gmail.com</t>
  </si>
  <si>
    <t>+250 78 8273787/+250787427688</t>
  </si>
  <si>
    <t>MSc. In Social Statistics</t>
  </si>
  <si>
    <t>Spatial modeling of the relationship between HIV prevalence and socioeconomic determinants of child mortality in Rwanda.</t>
  </si>
  <si>
    <t>Secondary</t>
  </si>
  <si>
    <t>Dr. Thomas N. O. Achia</t>
  </si>
  <si>
    <t>Dr. Lyambabaje Alexandre</t>
  </si>
  <si>
    <t>Joseph Ntaganira</t>
  </si>
  <si>
    <t xml:space="preserve">Professor </t>
  </si>
  <si>
    <t>Director of Teaching and Learning,
Director of Research and Innovation at he College of Business and Economics (2022)</t>
  </si>
  <si>
    <t>0000-0003-0473-387</t>
  </si>
  <si>
    <t>Spatial modelling of the relationship between HIV prevalence and determinants of child
mortality in Rwanda</t>
  </si>
  <si>
    <t>C1/011</t>
  </si>
  <si>
    <t>Joshua</t>
  </si>
  <si>
    <t>Odunayo</t>
  </si>
  <si>
    <t>Akinyemi</t>
  </si>
  <si>
    <t>Epidemiology &amp; Medical Statistics</t>
  </si>
  <si>
    <t>Single</t>
  </si>
  <si>
    <t>jakinyemi@cartafrica.org</t>
  </si>
  <si>
    <t>odunjoshua@yahoo.com
 joakinyemi@com.ui.edu.ng</t>
  </si>
  <si>
    <t>+234-8077677427</t>
  </si>
  <si>
    <t>MSc (Medical Statistics)</t>
  </si>
  <si>
    <t>Levels, Trends and Differentials of Infant and Child Mortality in Nigeria: 1990 - 2008</t>
  </si>
  <si>
    <t>0000-0002-0675-2110</t>
  </si>
  <si>
    <t>Levels, Trends and Differentials in Under-five Mortality in 
Nigeria (1990-2008)</t>
  </si>
  <si>
    <t>C1/012</t>
  </si>
  <si>
    <t>Mphatso</t>
  </si>
  <si>
    <t>Steve Wilbes</t>
  </si>
  <si>
    <t>Kamndaya</t>
  </si>
  <si>
    <t>Mathematics and Statistics</t>
  </si>
  <si>
    <t>mkamndaya@cartafrica.org</t>
  </si>
  <si>
    <t>kamndayam@yahoo.com</t>
  </si>
  <si>
    <t>+265999851477</t>
  </si>
  <si>
    <t>MSc Mathematical Statistics</t>
  </si>
  <si>
    <t xml:space="preserve">Modeling indoor air pollution to improve health delivery systems and public health in Malawi </t>
  </si>
  <si>
    <t>Lawrence N.M. Kazembe</t>
  </si>
  <si>
    <t>Dr. Liz Thomas</t>
  </si>
  <si>
    <t xml:space="preserve">Associate Professor </t>
  </si>
  <si>
    <t>0000-0002-7597-3339</t>
  </si>
  <si>
    <t>Multilevel analysis of determinants of HIV- related sexual risks-taking and decision making among youths in urban informal settlements in Malawi and South Africa</t>
  </si>
  <si>
    <t>C1/013</t>
  </si>
  <si>
    <t>Esther</t>
  </si>
  <si>
    <t>Clyde</t>
  </si>
  <si>
    <t>Nabakwe</t>
  </si>
  <si>
    <t>Pediatrics &amp; Child health</t>
  </si>
  <si>
    <t>nabakwe@cartafrica.org</t>
  </si>
  <si>
    <t>echirwa@chanco.unima.mw
edkwalira@yahoo.com</t>
  </si>
  <si>
    <t>M.Med Paediatrics</t>
  </si>
  <si>
    <t>Socio-cultural and economic determinants of HIV mothers' knowledge, attitude and practise of current WHO infant feeding policy and the impact on infants' outcome</t>
  </si>
  <si>
    <t>Prof Joshua Akong’a</t>
  </si>
  <si>
    <t>Dr. Grace Ettyang</t>
  </si>
  <si>
    <t>0000-0002-0401-3373</t>
  </si>
  <si>
    <t>Sex and young people in urban slums: Exploring the material
deprivation and sexual risk nexus in
Malawi and South Africa</t>
  </si>
  <si>
    <t>C1/014</t>
  </si>
  <si>
    <t>Nicole</t>
  </si>
  <si>
    <t>De Wet</t>
  </si>
  <si>
    <t>Demography</t>
  </si>
  <si>
    <t>Demography and Population Studies</t>
  </si>
  <si>
    <t>0211542Y</t>
  </si>
  <si>
    <t>ndewet@cartafrica.org</t>
  </si>
  <si>
    <t>nicole.dewet@wits.ac.za
Nic_dewet@yahoo.com</t>
  </si>
  <si>
    <t>Master of Arts Demography and Population Studies</t>
  </si>
  <si>
    <t>Domestic Violence and child health outcomes: An investigation into the relationship between frequency of abuse and negative child health outcomes in two African countries.</t>
  </si>
  <si>
    <t>Prof Clifford Odimegwu</t>
  </si>
  <si>
    <t>Tutor</t>
  </si>
  <si>
    <t>Assistant Dean for Postgraduate Studies, Faculty of Humanities</t>
  </si>
  <si>
    <t>0000-0001-5750-2851</t>
  </si>
  <si>
    <t>C1/015</t>
  </si>
  <si>
    <t>Kennedy</t>
  </si>
  <si>
    <t>S.Naviava</t>
  </si>
  <si>
    <t>Otwombe</t>
  </si>
  <si>
    <t> Epidemiology &amp; Medical Biostatistics</t>
  </si>
  <si>
    <t>Perinatal HIV Research Unit, Dept. Data and Statistics</t>
  </si>
  <si>
    <t>otwombek@phru.co.za</t>
  </si>
  <si>
    <t>M.Sc Mathematical statistics</t>
  </si>
  <si>
    <t>Use of frailty modeling with arbitrary censoring in determining predictors of mortality for a Clinical researchized HIV positive population in South Africa</t>
  </si>
  <si>
    <t>Dr. Tobias Chirwa</t>
  </si>
  <si>
    <t>Dr. Guy de Bruyn</t>
  </si>
  <si>
    <t>Senior Statistician</t>
  </si>
  <si>
    <t>0000-0002-7433-4383</t>
  </si>
  <si>
    <t>C1/016</t>
  </si>
  <si>
    <t>Peter</t>
  </si>
  <si>
    <t>Suriwakenda</t>
  </si>
  <si>
    <t>Nyasulu</t>
  </si>
  <si>
    <t>Division of Epidemiology &amp; Medical Biostatistics</t>
  </si>
  <si>
    <t>pnyasulu@cartafrica.org</t>
  </si>
  <si>
    <t>Peter.Nyasulu@wits.ac.za</t>
  </si>
  <si>
    <t>M.Sc (Medicine)</t>
  </si>
  <si>
    <t>Surveillance of antimicrobial susceptibility patterns among pathogens isolated in public sector Clinical researchs associated with academic institutions, South Africa during a 5 year period 2005-2009</t>
  </si>
  <si>
    <t>Clinical research - Retrospective</t>
  </si>
  <si>
    <t>Prof Jill Murray</t>
  </si>
  <si>
    <t>Prof. Hendrik J. Koornhof</t>
  </si>
  <si>
    <t>Dr. Olga Perovic</t>
  </si>
  <si>
    <t>Stellenbosch University</t>
  </si>
  <si>
    <t>0000-0003-2757-0663</t>
  </si>
  <si>
    <t>C1/017</t>
  </si>
  <si>
    <t>Rose</t>
  </si>
  <si>
    <t>Okoyo</t>
  </si>
  <si>
    <t>Opiyo</t>
  </si>
  <si>
    <t>Nutrition</t>
  </si>
  <si>
    <t>Food Science, Nutrition and Technology</t>
  </si>
  <si>
    <t>A80/82301/2011</t>
  </si>
  <si>
    <t>ropiyo@cartafrica.org</t>
  </si>
  <si>
    <t>roseopiyo@uonbi.ac.ke
 roseopiyo04@yahoo.co.uk</t>
  </si>
  <si>
    <t>+254 722473122</t>
  </si>
  <si>
    <t>Msc Applied Human Nutrition</t>
  </si>
  <si>
    <t>Effect of Omega-3 Fatty Acids (Fish Oil) Supplementation along with Diet on Depression and Nutrition Status of HIV-Seropositive and HIV-Seronegative Pregnant Mothers among Low-income Urban Population in Nairobi</t>
  </si>
  <si>
    <t>Clinical research - RCT</t>
  </si>
  <si>
    <t>Prof. Wambui Kogi-Makau</t>
  </si>
  <si>
    <t>Prof. Koigi R. Kamau</t>
  </si>
  <si>
    <t>Dr. Anne Obondo</t>
  </si>
  <si>
    <t xml:space="preserve"> Lecturer</t>
  </si>
  <si>
    <t>Member of  College of Health Sciences, University of Nairobi Committee on Guidelines for PhD Equivalent Qualifications for Clinicians.</t>
  </si>
  <si>
    <t>0000-0003-1885-9991</t>
  </si>
  <si>
    <t>Effect of fish oil Omega- 3 fatty acids on reduction of depressive symptoms among HIV - seropositive pregnant women</t>
  </si>
  <si>
    <t>C1/018</t>
  </si>
  <si>
    <t>Sunday</t>
  </si>
  <si>
    <t>Adepoju</t>
  </si>
  <si>
    <t>Adedini</t>
  </si>
  <si>
    <t>sadedini@cartafrica.org</t>
  </si>
  <si>
    <t>sunday.adedini@gmail.com
adedinisunday@yahoo.com</t>
  </si>
  <si>
    <t>+234-803 397 7498</t>
  </si>
  <si>
    <t xml:space="preserve">M.Sc Demography and Social Statistics </t>
  </si>
  <si>
    <t>Multilevel Analysis of Determinants of Infant and Child Mortality in West Africa</t>
  </si>
  <si>
    <t>Dr. Samson Bamiwuye</t>
  </si>
  <si>
    <t>Head Demographer; Head of Demography and Social Statistics (2021)</t>
  </si>
  <si>
    <t>Federal University, Oye-Ekiti (2020)</t>
  </si>
  <si>
    <t>0000-0003-0378-1941</t>
  </si>
  <si>
    <t>C1/019</t>
  </si>
  <si>
    <t>Sulaimon</t>
  </si>
  <si>
    <t>Taiwo</t>
  </si>
  <si>
    <t>Demography and Social Statistics</t>
  </si>
  <si>
    <t>sadedokun@cartafrica.org</t>
  </si>
  <si>
    <t>adedokunsulait@gmail.com</t>
  </si>
  <si>
    <t>+2348051398276</t>
  </si>
  <si>
    <t>Maternal and Socio-demographic Correlates of Under-five Mortality in Yobe State, Nigeria</t>
  </si>
  <si>
    <t>Ogunjuyigbe Peter Olasupo</t>
  </si>
  <si>
    <t>Lecturer II</t>
  </si>
  <si>
    <t>0000-0003-0021-8045</t>
  </si>
  <si>
    <t>Comparative analysis of the factors accounting for under-five mortality differentials in North East and South West of Nigeria</t>
  </si>
  <si>
    <t>C1/020</t>
  </si>
  <si>
    <t>Atolagbe</t>
  </si>
  <si>
    <t>Afolabi</t>
  </si>
  <si>
    <t>0607789e</t>
  </si>
  <si>
    <t>safolabi@cartafrica.org</t>
  </si>
  <si>
    <t>afolaborn@gmail.com</t>
  </si>
  <si>
    <t>+2771718311</t>
  </si>
  <si>
    <t>MA in Demography and Population studies</t>
  </si>
  <si>
    <t>License to move: a longitudinal study of migration and its relation to HIV and TB in high mortality post-apartheid South Africa.</t>
  </si>
  <si>
    <t>Dr. Mark Collinson</t>
  </si>
  <si>
    <t>Prof. Philippe Bocquier</t>
  </si>
  <si>
    <t>Lead Data Scientist</t>
  </si>
  <si>
    <t>0000-0001-9382-6386</t>
  </si>
  <si>
    <t>Deceased 15/02/2021</t>
  </si>
  <si>
    <t>C1/021</t>
  </si>
  <si>
    <t xml:space="preserve">Kanyiva </t>
  </si>
  <si>
    <t>Muindi</t>
  </si>
  <si>
    <t>C1/022</t>
  </si>
  <si>
    <t>Theresa</t>
  </si>
  <si>
    <t>Njeri</t>
  </si>
  <si>
    <t>Kinyari</t>
  </si>
  <si>
    <t>C1/023</t>
  </si>
  <si>
    <t xml:space="preserve">Peter </t>
  </si>
  <si>
    <t xml:space="preserve">Mwamba </t>
  </si>
  <si>
    <t>Maturi</t>
  </si>
  <si>
    <t>C1/024</t>
  </si>
  <si>
    <t>Jaclkline</t>
  </si>
  <si>
    <t>Halima</t>
  </si>
  <si>
    <t>Mgumia</t>
  </si>
  <si>
    <t>C1/025</t>
  </si>
  <si>
    <t xml:space="preserve">Joseph </t>
  </si>
  <si>
    <t>Matovu</t>
  </si>
  <si>
    <t>C2/001</t>
  </si>
  <si>
    <t>Adebolajo</t>
  </si>
  <si>
    <t>Adeyemo</t>
  </si>
  <si>
    <t>Epidemiology</t>
  </si>
  <si>
    <t>aadeyemo@cartafrica.org</t>
  </si>
  <si>
    <t>adebolajo@hotmail.com</t>
  </si>
  <si>
    <t>M.Sc Immunology</t>
  </si>
  <si>
    <t>Genetic epidemiology in Nigeria</t>
  </si>
  <si>
    <t>Prof. Odunayo Moronfoluwa Oluwatosin</t>
  </si>
  <si>
    <t>Prof. Omotade Olayemi Olufemi-Julius</t>
  </si>
  <si>
    <t>UNIVERSITY OF IBADAN</t>
  </si>
  <si>
    <t>0000-0002-7486-5758</t>
  </si>
  <si>
    <t>C2/002</t>
  </si>
  <si>
    <t>Alinane Linda</t>
  </si>
  <si>
    <t>Nyondo-Mipando</t>
  </si>
  <si>
    <t>Health Systems and Policy</t>
  </si>
  <si>
    <t>alinda@cartafrica.org</t>
  </si>
  <si>
    <t>lindaalinane@gmail.com</t>
  </si>
  <si>
    <t>+265 999 44 1212</t>
  </si>
  <si>
    <t>Master of Nursing (Community Health) Online</t>
  </si>
  <si>
    <t>The feasibility of male involvement in Prevention of Mother to Child Transmission of HIV services in Malawi.</t>
  </si>
  <si>
    <t>Dr. Angela Chimwaza</t>
  </si>
  <si>
    <t>Project Coordinator</t>
  </si>
  <si>
    <t>Deputy Dean, SPH and coordinator of Postgraduate Programs, School of Governance</t>
  </si>
  <si>
    <t xml:space="preserve">
University of Liverpool, Department of Women's and Children's Health (2022)</t>
  </si>
  <si>
    <t> 0000-0002-3572-3810</t>
  </si>
  <si>
    <t>FF</t>
  </si>
  <si>
    <t>C2/003</t>
  </si>
  <si>
    <t>Austin</t>
  </si>
  <si>
    <t>Henderson</t>
  </si>
  <si>
    <t>Mtethiwa</t>
  </si>
  <si>
    <t>amtethiwa@cartafrica.org</t>
  </si>
  <si>
    <t>+265888316331</t>
  </si>
  <si>
    <t>M. Sc Limnology &amp; Wetland Ecosystems</t>
  </si>
  <si>
    <t>Contribution of domestic waste water treatment plants to proliferation of schistosomiasis and pollution of aquatic resources and ability herbaceous plants for waste water treatment</t>
  </si>
  <si>
    <t>Wilson Mandala</t>
  </si>
  <si>
    <t>Dr. Lucy Namkinga</t>
  </si>
  <si>
    <t>0000-0003-0793-5186</t>
  </si>
  <si>
    <t>CARNEGIE 2</t>
  </si>
  <si>
    <t>C2/004</t>
  </si>
  <si>
    <t>Diana</t>
  </si>
  <si>
    <t>Menya</t>
  </si>
  <si>
    <t>Medical Epidemiology</t>
  </si>
  <si>
    <t>Library</t>
  </si>
  <si>
    <t>dmenya@cartafrica.org</t>
  </si>
  <si>
    <t>dianamenya@gmail.com</t>
  </si>
  <si>
    <t>+254 720352579/+254 733777500</t>
  </si>
  <si>
    <t>MSc. Clinical Epidemiology</t>
  </si>
  <si>
    <t>unkown</t>
  </si>
  <si>
    <t>Prof. Odipo Osano</t>
  </si>
  <si>
    <t>Prof Rafael Carel</t>
  </si>
  <si>
    <t>000 0000337081871</t>
  </si>
  <si>
    <t>Behavioral, Nutritional and Environmental Factors
associated with Esophageal Cancer in western Kenya</t>
  </si>
  <si>
    <t>C2/005</t>
  </si>
  <si>
    <t>Evaline</t>
  </si>
  <si>
    <t>Mcharo</t>
  </si>
  <si>
    <t>Geography</t>
  </si>
  <si>
    <t>emcharo@cartafrica.org</t>
  </si>
  <si>
    <t>mcharoevaline@gmail.com;
evalinemcharo@yahoo.co.uk</t>
  </si>
  <si>
    <t>MA in demography (online)</t>
  </si>
  <si>
    <t>Socioeconomic determinants of unsafe abortion and its implication to women in Tanzania.</t>
  </si>
  <si>
    <t>Dr. Lawrence Ikamari</t>
  </si>
  <si>
    <t>Dr. Alfred Agwanda Otieno</t>
  </si>
  <si>
    <t>WT</t>
  </si>
  <si>
    <t>C2/006</t>
  </si>
  <si>
    <t>Stephen</t>
  </si>
  <si>
    <t>Ojiambo</t>
  </si>
  <si>
    <t>Wandera</t>
  </si>
  <si>
    <t>Department of Population Studies</t>
  </si>
  <si>
    <t>swandera@cartafrica.org</t>
  </si>
  <si>
    <t>swandera@gmail.com</t>
  </si>
  <si>
    <t>+256774976879</t>
  </si>
  <si>
    <t>M.Sc Population &amp; Reproductive Health</t>
  </si>
  <si>
    <t>Intergenerational Support and Health of the Ageing Population In Rural Uganda</t>
  </si>
  <si>
    <t>Dr. James Ntozi</t>
  </si>
  <si>
    <t>Dr. Betty Kwagala</t>
  </si>
  <si>
    <t>Head of Department</t>
  </si>
  <si>
    <t>Makerere Univeristy</t>
  </si>
  <si>
    <t>0000-0002-5617-0274</t>
  </si>
  <si>
    <t>Disaparities in health and access to healthcare among older persons in Uganda</t>
  </si>
  <si>
    <t>C2/007</t>
  </si>
  <si>
    <t>Adeniyi</t>
  </si>
  <si>
    <t>Francis</t>
  </si>
  <si>
    <t>Fagbamigbe</t>
  </si>
  <si>
    <t>BIOSTATISTICS</t>
  </si>
  <si>
    <t>EPIDEMIOLOGY AND MEDICAL STATISTICS</t>
  </si>
  <si>
    <t>fadeniyi@cartafrica.org</t>
  </si>
  <si>
    <t>franstel74@yahoo.com</t>
  </si>
  <si>
    <t>+2348061348165</t>
  </si>
  <si>
    <t>Masters in medical statistics</t>
  </si>
  <si>
    <t>Modeling association between bivariate censored outcomes: a case study of bipolar disorder</t>
  </si>
  <si>
    <t>Prof. Elijah Afolabi Bamgboye</t>
  </si>
  <si>
    <t>0000-0001-9184-8258</t>
  </si>
  <si>
    <t>MAC</t>
  </si>
  <si>
    <t>C2/008</t>
  </si>
  <si>
    <t>Tumwine</t>
  </si>
  <si>
    <t>Gabriel</t>
  </si>
  <si>
    <t>gtumwine@cartafrica.org</t>
  </si>
  <si>
    <t xml:space="preserve">gtumwine@vetmed.mak.ac.ug; tumwinegabriel@gmail.com 
</t>
  </si>
  <si>
    <t>+256782194819</t>
  </si>
  <si>
    <t>M.Sc Molecular Biology</t>
  </si>
  <si>
    <t>Malaria and filariasis co-infection during pregnancy in high malaria transmission areas of Uganda: Impacts on pregnancy outcomes, immune response and antifolates effects</t>
  </si>
  <si>
    <t>Dr. Enock Matovu</t>
  </si>
  <si>
    <t>Dr. Jean Langhorne</t>
  </si>
  <si>
    <t>Teaching Assistant</t>
  </si>
  <si>
    <t>MAKERERE UNIVERSITY</t>
  </si>
  <si>
    <t>0000-0003-3338-5333</t>
  </si>
  <si>
    <t>C2/009</t>
  </si>
  <si>
    <t>Herbert</t>
  </si>
  <si>
    <t>Hudson</t>
  </si>
  <si>
    <t>Longwe</t>
  </si>
  <si>
    <t>hlongwe@cartafrica.org</t>
  </si>
  <si>
    <t>Herbert.longwe@gmail.com,  hlongwe@medcol.mw </t>
  </si>
  <si>
    <t>Master of Philosophy (Tropical Medicine).</t>
  </si>
  <si>
    <t xml:space="preserve">Investigating the effect of daily cotrimoxazole prophylaxis on the acquisition of malaria specific immunity in HIV exposed children and HIV infected children </t>
  </si>
  <si>
    <t>Dr. Wilson Mandala</t>
  </si>
  <si>
    <t>Dr. Adam Cunningham</t>
  </si>
  <si>
    <t>Cal MacLennan</t>
  </si>
  <si>
    <t>Research Scientist</t>
  </si>
  <si>
    <t>Deputy Director Laboratory Support, ICAP at Columbia University</t>
  </si>
  <si>
    <t>Columbia University, South Africa</t>
  </si>
  <si>
    <t>0000-0002-2496-896X</t>
  </si>
  <si>
    <t>Efect of daily contrimoxazole prophylaxis on naturally acquired plasmodium falciparum -Specific Immune Responses in HIV - exposed uninfected Malawian Children</t>
  </si>
  <si>
    <t>C2/010</t>
  </si>
  <si>
    <t>Joseph</t>
  </si>
  <si>
    <t>Maurice</t>
  </si>
  <si>
    <t>Mutisya</t>
  </si>
  <si>
    <t>Public Health</t>
  </si>
  <si>
    <t>Education Research Program</t>
  </si>
  <si>
    <t>jmutisya@cartafrica.org</t>
  </si>
  <si>
    <t xml:space="preserve">mmutisya@aphrc.org
mmutisya@ymail.com </t>
  </si>
  <si>
    <t>+25421987850</t>
  </si>
  <si>
    <t>MSC (Population Based Epidemiology)</t>
  </si>
  <si>
    <t>Knowledge, Attitude and Beliefs on Stigma and Discrimination among people living with HIV &amp; AIDS in Kenya: Individual and Community Level Effects</t>
  </si>
  <si>
    <t>Dr. Moses Ngware</t>
  </si>
  <si>
    <t>Dr. Caroline Kabiru</t>
  </si>
  <si>
    <t>Dr. Kandala Ngianga</t>
  </si>
  <si>
    <t>Data Analyst</t>
  </si>
  <si>
    <t xml:space="preserve">Director Research at Zizi Afrique
</t>
  </si>
  <si>
    <t>Zizi Afrique Foundation, Kenya (2022)</t>
  </si>
  <si>
    <t>0000-0001-5981-6344</t>
  </si>
  <si>
    <t>Household food security, child Nutrition, and education: A longitudinal Analysis in Two urban informal Settlements in Kenya</t>
  </si>
  <si>
    <t>C2/011</t>
  </si>
  <si>
    <t>Njuguna</t>
  </si>
  <si>
    <t>John</t>
  </si>
  <si>
    <t>Njenga</t>
  </si>
  <si>
    <t>Demography &amp; Social statistics</t>
  </si>
  <si>
    <t>Population Studies and Research Institute (PSRI</t>
  </si>
  <si>
    <t>jnjega@cartafrica.org</t>
  </si>
  <si>
    <t>+254721473921</t>
  </si>
  <si>
    <t>Determinants of Active Life Expectancy among Adult HIV/AIDS Patients in Kenya</t>
  </si>
  <si>
    <t>Dr. Murungaru Kimani</t>
  </si>
  <si>
    <t>0000-0001-7130-1626</t>
  </si>
  <si>
    <t>C2/012</t>
  </si>
  <si>
    <t>Mary</t>
  </si>
  <si>
    <t>Oluwafunke</t>
  </si>
  <si>
    <t>Obiyan</t>
  </si>
  <si>
    <t>mobiyan@cartafrica.org</t>
  </si>
  <si>
    <t>maryobiyan@gmail.com</t>
  </si>
  <si>
    <t>+2348038161303</t>
  </si>
  <si>
    <t>Wealth Quintile and Fertility Differentials among Households in Nigeria</t>
  </si>
  <si>
    <t>Prof. Peter O. Ogunjuyigbe</t>
  </si>
  <si>
    <t>Ambrose Akinlo</t>
  </si>
  <si>
    <t>0000-0003-3583-0138</t>
  </si>
  <si>
    <t>GW, 2016</t>
  </si>
  <si>
    <t>C2/013</t>
  </si>
  <si>
    <t>Abiodun</t>
  </si>
  <si>
    <t>Olufunke</t>
  </si>
  <si>
    <t>Oluwatoba</t>
  </si>
  <si>
    <t>ooluwatoba@cartafrica.org</t>
  </si>
  <si>
    <t>oluwatobang@yahoo.com</t>
  </si>
  <si>
    <t>+2348023451103</t>
  </si>
  <si>
    <t>M.Sc. Cellular Parasitology, M.Sc Epidemiology</t>
  </si>
  <si>
    <t>Impact of environmental pollution on the prevalence of soil transmitted helminthes infection among primary school children in Ibadan</t>
  </si>
  <si>
    <t>Dr. Roseangela Nwuba</t>
  </si>
  <si>
    <t>0000-0003-1781-2550</t>
  </si>
  <si>
    <t>Deceased 10/02/2023</t>
  </si>
  <si>
    <t>C2/014</t>
  </si>
  <si>
    <t>Mpasho</t>
  </si>
  <si>
    <t>Mwamtobe</t>
  </si>
  <si>
    <t>Disease Epidemiology</t>
  </si>
  <si>
    <t>MATHEMATICS AND STATISTICS</t>
  </si>
  <si>
    <t>pmwamtobe@cartafrica.org</t>
  </si>
  <si>
    <t>pmwamtobe@gmail.com,  pmwamtobe@poly.ac.mw </t>
  </si>
  <si>
    <t>265999458069/265888626168</t>
  </si>
  <si>
    <t>MSc in Mathematical Epidemiology (online)</t>
  </si>
  <si>
    <t>Optimal (control of) intervention strategies for malaria – TB co-infection</t>
  </si>
  <si>
    <t>Prof. Ebrahim Momoniat</t>
  </si>
  <si>
    <t>Prof. Shirley Abelman</t>
  </si>
  <si>
    <t>Prof. Jean M. Tchuenche</t>
  </si>
  <si>
    <t>Senior Lecturer, Head of Applied Studies Dept</t>
  </si>
  <si>
    <t>0000-0003-1861-3377</t>
  </si>
  <si>
    <t>C2/015</t>
  </si>
  <si>
    <t>Siphesihle</t>
  </si>
  <si>
    <t>Primrose Theodora</t>
  </si>
  <si>
    <t>Mtshali</t>
  </si>
  <si>
    <t>Kinesiology</t>
  </si>
  <si>
    <t>Department of Physiotherapy</t>
  </si>
  <si>
    <t>pmtshali@cartafrica.org</t>
  </si>
  <si>
    <t>Siphe.mtshali@wits.ac.za</t>
  </si>
  <si>
    <t>+27723106078</t>
  </si>
  <si>
    <t>M.Sc Physiotherapy</t>
  </si>
  <si>
    <t>Impact of an education programme on coaches’ knowledge, attitudes and practices on injury prevention amongst football players.</t>
  </si>
  <si>
    <t>Prof. Mbambo-Kekana Nonceba Priscilla</t>
  </si>
  <si>
    <t>Dr. Hellen Myezwa</t>
  </si>
  <si>
    <t>Dr. Kerith Aginsky</t>
  </si>
  <si>
    <t>Home/ Host</t>
  </si>
  <si>
    <t>0000-0002-8343-0342</t>
  </si>
  <si>
    <t>C2/016</t>
  </si>
  <si>
    <t>Nalugo</t>
  </si>
  <si>
    <t>Scovia</t>
  </si>
  <si>
    <t>Mbalinda</t>
  </si>
  <si>
    <t>Dept of Nursing</t>
  </si>
  <si>
    <t>smbalinda@cartafrica.org</t>
  </si>
  <si>
    <t>snmbalinda@gmail.com,  snmbalinda@chs.mak.ac.ug</t>
  </si>
  <si>
    <t>+256782212151</t>
  </si>
  <si>
    <t>MSc. Population and Reproductive Health (online)</t>
  </si>
  <si>
    <t>Assessment of rural Ugandan HIV+ young adults women’s reproductive needs and rights to design a positive prevention service framework</t>
  </si>
  <si>
    <t>Dr. Daniel Kabonge Kaye</t>
  </si>
  <si>
    <t>Dr. Noah Kiwanuka</t>
  </si>
  <si>
    <t>Prof. Fred Wabwire-Mangen</t>
  </si>
  <si>
    <t>0000-0002-4945-130X</t>
  </si>
  <si>
    <t>JAS 2, 2012</t>
  </si>
  <si>
    <t>C2/017</t>
  </si>
  <si>
    <t>Nakubulwa</t>
  </si>
  <si>
    <t>Sarah</t>
  </si>
  <si>
    <t>Obstertrics and reproductive health nursing</t>
  </si>
  <si>
    <t>snakubulwa@cartafrica.org</t>
  </si>
  <si>
    <t>sarahug@gmail.com</t>
  </si>
  <si>
    <t>+256772443416</t>
  </si>
  <si>
    <t>M.Mc Obstetrics &amp; Gynaecology</t>
  </si>
  <si>
    <t>Herpes Simplex Virus type 2 in pregnancy: Assessing the burden and associated factors in women with pre-labour rupture of membranes and exploring the effect of acyclovir on obstetric outcomes in this population in Mulago Clinical research.</t>
  </si>
  <si>
    <t>Dr. Nazarius Mbona Tumwesigye</t>
  </si>
  <si>
    <t>Dr. Florence Mirembe</t>
  </si>
  <si>
    <t> 000 0002 1433 7312</t>
  </si>
  <si>
    <t>C2/018</t>
  </si>
  <si>
    <t>Simbaharshe</t>
  </si>
  <si>
    <t>Takuva</t>
  </si>
  <si>
    <t>stakuva@cartafrica.org</t>
  </si>
  <si>
    <t>27727577369</t>
  </si>
  <si>
    <t>M.Sc Epidiomology</t>
  </si>
  <si>
    <t>Epidemiological Studies of Impact of Vitamin D Status and Vitamin D Gene Polymorphisms on HIV Disease Progression and Tuberculosis Susceptibility among HIV-infected Patients</t>
  </si>
  <si>
    <t>Dr. Patrick MacPhail</t>
  </si>
  <si>
    <t>Prof. Ian M. Sanne</t>
  </si>
  <si>
    <t>Joint Faculty</t>
  </si>
  <si>
    <t>UNIVERSITY OF THE WITWATERSRAND</t>
  </si>
  <si>
    <t>0000-0001-6030-2359</t>
  </si>
  <si>
    <t>Not attended</t>
  </si>
  <si>
    <t>C2/019</t>
  </si>
  <si>
    <t>Gloria</t>
  </si>
  <si>
    <t>Susan</t>
  </si>
  <si>
    <t>Omosa - Momanyi</t>
  </si>
  <si>
    <t>C2/020</t>
  </si>
  <si>
    <t>Phanuel</t>
  </si>
  <si>
    <t>Humphrey Jacob</t>
  </si>
  <si>
    <t>Shao</t>
  </si>
  <si>
    <t>TB Clinic</t>
  </si>
  <si>
    <t>hshao@cartafrica.org</t>
  </si>
  <si>
    <t>humphreyshao@gmail.com</t>
  </si>
  <si>
    <t>C3/001</t>
  </si>
  <si>
    <t>Adefolarin</t>
  </si>
  <si>
    <t>Olufolake</t>
  </si>
  <si>
    <t>Adeyinka</t>
  </si>
  <si>
    <t>Health Promotion Professional</t>
  </si>
  <si>
    <t>Health Promotion and Education</t>
  </si>
  <si>
    <t>PGX12112012314129</t>
  </si>
  <si>
    <t>aadefolarin@cartafrica.org</t>
  </si>
  <si>
    <t>yinkuss2000@yahoo.com</t>
  </si>
  <si>
    <t>+2348033915930</t>
  </si>
  <si>
    <t>Masters of Public Health (Health Promotion), Master of Social Work</t>
  </si>
  <si>
    <t>Maternal Mental Health and Fetal Outcome Among Pregnant Women Attending University College Clinical research Antenatal Clinic, Ibadan, Nigeria</t>
  </si>
  <si>
    <t>Oyedunni Arulogun</t>
  </si>
  <si>
    <t>PROF Oye Gureje</t>
  </si>
  <si>
    <t>Principal Social Worker 1</t>
  </si>
  <si>
    <t>Secretary of Ibadan Public Health Conference</t>
  </si>
  <si>
    <t>0000-0001-7238-2413</t>
  </si>
  <si>
    <t>Effect of training and supervision on health talk delivery on maternal depression among primary health care workers in Ibadan, Nigeria</t>
  </si>
  <si>
    <t>C3/002</t>
  </si>
  <si>
    <t>Angeline</t>
  </si>
  <si>
    <t>Chepchirchir</t>
  </si>
  <si>
    <t>achepchirchir@cartafrica.org</t>
  </si>
  <si>
    <t>chepchirchir@uonbi.ac.ke</t>
  </si>
  <si>
    <t>254720440665</t>
  </si>
  <si>
    <t>Determination of the Pathogen burden and individual variability in immune response: a comparative study of non-hypertensive and hypertensive subjects at Kenyatta National Clinical research.</t>
  </si>
  <si>
    <t>Prof. Nyagol Akelo Joshua</t>
  </si>
  <si>
    <t>Prof. Jaoko Walter</t>
  </si>
  <si>
    <t>0000-0002-4033-7869</t>
  </si>
  <si>
    <t>C3/003</t>
  </si>
  <si>
    <t>Anne</t>
  </si>
  <si>
    <t>Majuma</t>
  </si>
  <si>
    <t>Khisa</t>
  </si>
  <si>
    <t>Reseach Capacity Strengtheniing Division</t>
  </si>
  <si>
    <t>H80/83881/2012</t>
  </si>
  <si>
    <t>akhisa@cartafrica.org</t>
  </si>
  <si>
    <t>annekhisa@gmail.com</t>
  </si>
  <si>
    <t>+254 724 348 661</t>
  </si>
  <si>
    <t>MA in Gender and Development Studies</t>
  </si>
  <si>
    <t xml:space="preserve">Health Seeking Behaviour and Reintegration of Patients with Obstetric Fistula in Kenya </t>
  </si>
  <si>
    <t>Grace Omoni</t>
  </si>
  <si>
    <t>Prof Isaac Nyamongo</t>
  </si>
  <si>
    <t>Dr Sabina Wakasiaka</t>
  </si>
  <si>
    <t>Part Time Lecturer</t>
  </si>
  <si>
    <t>Post Doc Research Fellow</t>
  </si>
  <si>
    <t>0000-0001-6110-0118</t>
  </si>
  <si>
    <t>A grounded theory of regaining normalcy: Health seeking behaviour and reintegration of patients with obstetric fistula in Kenya</t>
  </si>
  <si>
    <t>C3/004</t>
  </si>
  <si>
    <t>Adesola</t>
  </si>
  <si>
    <t>Oluwafunmilola</t>
  </si>
  <si>
    <t>Olumide</t>
  </si>
  <si>
    <t>Adolescent health</t>
  </si>
  <si>
    <t>Institute of Child health</t>
  </si>
  <si>
    <t>asangowawa@cartafrica.org</t>
  </si>
  <si>
    <t>daisyolu@yahoo.com</t>
  </si>
  <si>
    <t>+2348033265796</t>
  </si>
  <si>
    <t>MPH</t>
  </si>
  <si>
    <t>Epidemiology and Costs of Injuries Among Adolescents in Ibadan, South-Western Nigeria</t>
  </si>
  <si>
    <t>Olayemi Omotade</t>
  </si>
  <si>
    <t>Senior Research Fellow</t>
  </si>
  <si>
    <t>Senior Medical Research Fellow</t>
  </si>
  <si>
    <t>Head and Actg director Institute of Child Health</t>
  </si>
  <si>
    <t>0000-0003-4372-9822</t>
  </si>
  <si>
    <t>C3/005</t>
  </si>
  <si>
    <t>Kato</t>
  </si>
  <si>
    <t>Charles</t>
  </si>
  <si>
    <t xml:space="preserve">Drago </t>
  </si>
  <si>
    <t>Immunity and Infection</t>
  </si>
  <si>
    <t>ckato@cartafrica.org</t>
  </si>
  <si>
    <t>katodrago@yahoo.com</t>
  </si>
  <si>
    <t>+256712959954</t>
  </si>
  <si>
    <t>MSc. Structural Molecular Biology</t>
  </si>
  <si>
    <t>Cytokine responses &amp; parasite genotypes associated with the pathogenesis of human African trypanosomiasis (HAT) in north-eastern Uganda</t>
  </si>
  <si>
    <t>Experimental model</t>
  </si>
  <si>
    <t>Prof. Matovu Enock</t>
  </si>
  <si>
    <t>Dr. Vincent Pius Alibu</t>
  </si>
  <si>
    <t>0000-0003-3160-6657</t>
  </si>
  <si>
    <t>SIDA</t>
  </si>
  <si>
    <t>C3/006</t>
  </si>
  <si>
    <t xml:space="preserve">Charles </t>
  </si>
  <si>
    <t>Masulani</t>
  </si>
  <si>
    <t>Mwale</t>
  </si>
  <si>
    <t>cmwale@cartafrica.org</t>
  </si>
  <si>
    <t>cmmwale@hotmail.com</t>
  </si>
  <si>
    <t>+265999927938</t>
  </si>
  <si>
    <t>Master of Public Health</t>
  </si>
  <si>
    <t>A cross-sectional study on the mental health service delivery for people living with AIDS (PLWAs) in Malawi</t>
  </si>
  <si>
    <t>Pascal Mathanga</t>
  </si>
  <si>
    <t>Part Time Senior Lecturer</t>
  </si>
  <si>
    <t>0000-0001-8676-1713</t>
  </si>
  <si>
    <t>A mixed methods study on designing and testing effectiveness of a psychosocial training intervention (Titukulane) in improving psychological wellbeing of parents for intellectually disabled children in Malawi</t>
  </si>
  <si>
    <t>C3/007</t>
  </si>
  <si>
    <t>Olusegun</t>
  </si>
  <si>
    <t>Emmanuel</t>
  </si>
  <si>
    <t>Thomas</t>
  </si>
  <si>
    <t>Pharmaceutical Sciences</t>
  </si>
  <si>
    <t>Pharmaceutical Chemistry</t>
  </si>
  <si>
    <t>tolusegun@cartafrica.org</t>
  </si>
  <si>
    <t>seguntom@yahoo.com</t>
  </si>
  <si>
    <t>+2348034198737</t>
  </si>
  <si>
    <t>MSc. Pharmaceutical Chemistry and Drug Analysis</t>
  </si>
  <si>
    <t>Design, synthesis and genotoxicity evaluation of non-toxic azo dyes based on tetracyclic structures</t>
  </si>
  <si>
    <t>Prof. Adegoke Aremu Olajire</t>
  </si>
  <si>
    <t>0000-0001-8519-2125</t>
  </si>
  <si>
    <t>C3/008</t>
  </si>
  <si>
    <t>Tonney</t>
  </si>
  <si>
    <t>Stophen</t>
  </si>
  <si>
    <t>Nyirenda</t>
  </si>
  <si>
    <t>Pathology</t>
  </si>
  <si>
    <t>tnyirenda@cartafrica.org</t>
  </si>
  <si>
    <t>tnyirenda@medcol.mw</t>
  </si>
  <si>
    <t>+265995573845</t>
  </si>
  <si>
    <t>MSc. Immunology</t>
  </si>
  <si>
    <t xml:space="preserve">Development of adaptive immunity to non-typhoidal Salmonella in Children </t>
  </si>
  <si>
    <t>PhD Student</t>
  </si>
  <si>
    <t>0000-0002-4874-9518</t>
  </si>
  <si>
    <t>C3/009</t>
  </si>
  <si>
    <t>Evangeline</t>
  </si>
  <si>
    <t>Wawira</t>
  </si>
  <si>
    <t>Njiru</t>
  </si>
  <si>
    <t>MEDICAL ANTHROPOLOGY</t>
  </si>
  <si>
    <t>ANTHROPOLOGY AND HUMAN ECOLOGY</t>
  </si>
  <si>
    <t>SASS/DPHIL/ANT/02/12</t>
  </si>
  <si>
    <t>Separated</t>
  </si>
  <si>
    <t>enjiru@cartafrica.org</t>
  </si>
  <si>
    <t>oyungueva@yahoo.com</t>
  </si>
  <si>
    <t>+254-722-624-353</t>
  </si>
  <si>
    <t>Masters in Medicine</t>
  </si>
  <si>
    <t>Situational analysis of cancer care in the Western Kenya population</t>
  </si>
  <si>
    <t>Jamin Masinde</t>
  </si>
  <si>
    <t>Dr. Harrison Maithya</t>
  </si>
  <si>
    <t>MOI UNIVERSITY</t>
  </si>
  <si>
    <t>0000-0002-0064-8777</t>
  </si>
  <si>
    <t>C3/010</t>
  </si>
  <si>
    <t>Samanta</t>
  </si>
  <si>
    <t>Tresha</t>
  </si>
  <si>
    <t>Lalla-Edward</t>
  </si>
  <si>
    <t>Wits Reproductive Health and HIV Institute</t>
  </si>
  <si>
    <t>esamanta@cartafrica.org</t>
  </si>
  <si>
    <t>slallaedward@ezintsha.org;</t>
  </si>
  <si>
    <t>Masters in Social Behaviour Studies in HIV/AIDS</t>
  </si>
  <si>
    <t>The effect of combination HIV prevention interventions: a comparison between men who have sex with men (MSM) sex workers and MSM non-sex workers</t>
  </si>
  <si>
    <t>Maria Elizabeth Rabe</t>
  </si>
  <si>
    <t>M&amp;E Technical Specialist - Wits</t>
  </si>
  <si>
    <t>Program Manager</t>
  </si>
  <si>
    <t>Ezintsha, South Africa (2021)</t>
  </si>
  <si>
    <t>0000-0003-3597-1643</t>
  </si>
  <si>
    <t>A process evaluation of newly implementing South African Roadside wellness clinics for truck drivers</t>
  </si>
  <si>
    <t>C3/011</t>
  </si>
  <si>
    <t>Shema</t>
  </si>
  <si>
    <t>EDU/D.Phil/CM/1010/16</t>
  </si>
  <si>
    <t>esebahutu@cartafrica.org</t>
  </si>
  <si>
    <t>esebahutu@nur.ac.rw
 sebem01@yahoo.fr</t>
  </si>
  <si>
    <t>250788647761</t>
  </si>
  <si>
    <t>Masters in Social Educational research Methods</t>
  </si>
  <si>
    <t>Building Awareness of both Men and Women through Formal Education with regard to Women’s Sexual and Reproductive Rights towards the Reduction of Fertility Rates in Rwanda: Challenges and Future Trends.</t>
  </si>
  <si>
    <t>Prof Mukwa Wekesa Christopher</t>
  </si>
  <si>
    <t>Dr. Wanyonyi Wamamili David</t>
  </si>
  <si>
    <t>UNIVERSITY OF RWANDA</t>
  </si>
  <si>
    <t>Factors Associated with the Integration of Internet in Teaching Comprehensive Sexuality Education in Southern Province, Rwanda</t>
  </si>
  <si>
    <t>C3/012</t>
  </si>
  <si>
    <t>Fredrick</t>
  </si>
  <si>
    <t>Okoth</t>
  </si>
  <si>
    <t>Okaka</t>
  </si>
  <si>
    <t>Human Geography</t>
  </si>
  <si>
    <t>SASS/GEO/DPHIL/01/12</t>
  </si>
  <si>
    <t>fokaka@cartafrica.org</t>
  </si>
  <si>
    <t>fredrickokaka@yaoo.com
fredrickokaka@gmail.com</t>
  </si>
  <si>
    <t>+254 722 260034</t>
  </si>
  <si>
    <t>Masters of Art (Settlement Geography)</t>
  </si>
  <si>
    <t>Urban Residents’ Perception of Climate Change as a Human Health Risk in Kenya: The Case of Kisumu and Mombasa Urban Centers</t>
  </si>
  <si>
    <t>Prof. Paul Omondi</t>
  </si>
  <si>
    <t>Prof. Beneah D. O. Odhiambo</t>
  </si>
  <si>
    <t>0000-0002-7140-0306</t>
  </si>
  <si>
    <t>Urban residents' perception and adaptive capacity and behaviour to the health risks of climate change in Mombasa city, Kenya</t>
  </si>
  <si>
    <t>C3/013</t>
  </si>
  <si>
    <t>Joel</t>
  </si>
  <si>
    <t>Olayiwola</t>
  </si>
  <si>
    <t>Faronbi</t>
  </si>
  <si>
    <t>jfaronbi@cartafrica.org</t>
  </si>
  <si>
    <t>faronbiy2k@yahoh.co.uk</t>
  </si>
  <si>
    <t>+2348033383018</t>
  </si>
  <si>
    <t>MSC Nursing</t>
  </si>
  <si>
    <t>Impact of Nurse Moderated Intervention on the Quality of Life, Burden and Coping Strategies of Caregivers of the Elderly with Chronic Illness.</t>
  </si>
  <si>
    <t>Olaogun Adenike Ayobola</t>
  </si>
  <si>
    <t>Department Postgraduate programme cordinator</t>
  </si>
  <si>
    <t>0000-0003-3392-4472</t>
  </si>
  <si>
    <t>Burden, coping strategies and health related quality of life of caregivers of elderly with chronic illness in Osun State, Nigeria</t>
  </si>
  <si>
    <t>C3/014</t>
  </si>
  <si>
    <t>Judith</t>
  </si>
  <si>
    <t>Nekesa</t>
  </si>
  <si>
    <t>Mangeni</t>
  </si>
  <si>
    <t>Epidemiology and Biostatistics</t>
  </si>
  <si>
    <t>H80/92321/2013</t>
  </si>
  <si>
    <t>jmangeni@cartafrica.org</t>
  </si>
  <si>
    <t>nakholi2001@yahoo.com</t>
  </si>
  <si>
    <t>+254-722-647-415</t>
  </si>
  <si>
    <t>MPH (Epidemiology and Disease control tract</t>
  </si>
  <si>
    <t>Motivational Interventions in community hypertension screening in western Kenya</t>
  </si>
  <si>
    <t>Anne Wanjiru Mwangi</t>
  </si>
  <si>
    <t>Head ISO Quality Management system</t>
  </si>
  <si>
    <t>0000-0001-7333-9329</t>
  </si>
  <si>
    <t>C3/015</t>
  </si>
  <si>
    <t>Ojo</t>
  </si>
  <si>
    <t>Melvin</t>
  </si>
  <si>
    <t>Agunbiade</t>
  </si>
  <si>
    <t>Sociology</t>
  </si>
  <si>
    <t>magunbiade@cartafrica.org</t>
  </si>
  <si>
    <t>ojomelvin@yahoo.com
ojomelvin@gmail.com</t>
  </si>
  <si>
    <t>+2348059221715</t>
  </si>
  <si>
    <t>MSC Sociology and Anthropology (Medical Sociology option)</t>
  </si>
  <si>
    <t>Attitudes towards Sexuality in Later Life among Yoruba People in Southwestern Nigeria</t>
  </si>
  <si>
    <t>Emeritus Professor Gilbert Leah</t>
  </si>
  <si>
    <t>Professor</t>
  </si>
  <si>
    <t>Co-ordinator the University wide research methodology for all doctoral candidates at OAU</t>
  </si>
  <si>
    <t>0000-0001-8566-0662</t>
  </si>
  <si>
    <t>Socio-cultural constructions of Sexuality and help-seeking behaviour among eldeerly Yoruba people in Urban Ibadan, SouthWest Nigeria</t>
  </si>
  <si>
    <t>C3/016</t>
  </si>
  <si>
    <t>Marjorie</t>
  </si>
  <si>
    <t>Kyomuhendo</t>
  </si>
  <si>
    <t>Niyitegeka</t>
  </si>
  <si>
    <t>Department of Journalism and Communication</t>
  </si>
  <si>
    <t>mkyomuhendo@cartafrica.org</t>
  </si>
  <si>
    <t>marjorie@masscom.mak.ac.ug
 marjkyom@gmail.com</t>
  </si>
  <si>
    <t>+256776672000/256772672300</t>
  </si>
  <si>
    <t>Master of Philosophy (media studies)</t>
  </si>
  <si>
    <t>Awareness to practice: Improving the Effectiveness of Family Planning Communication in Uganda</t>
  </si>
  <si>
    <t>Monica Chibita</t>
  </si>
  <si>
    <t>Fred Ntoni Nuwaha</t>
  </si>
  <si>
    <t>Administrative</t>
  </si>
  <si>
    <t>Family planning communication in Uganda: An interrogation of media reporting, communication campaigns and audience perspectives</t>
  </si>
  <si>
    <t>C3/017</t>
  </si>
  <si>
    <t>Nicolette</t>
  </si>
  <si>
    <t>Prea</t>
  </si>
  <si>
    <t>Naidoo</t>
  </si>
  <si>
    <t>nnaidoo@cartafrica.org</t>
  </si>
  <si>
    <t>nnaidoo@wrhi.ac.za</t>
  </si>
  <si>
    <t>0824901214</t>
  </si>
  <si>
    <t>MPH (Health Management)</t>
  </si>
  <si>
    <t xml:space="preserve">An individually randomised multisite controlled trial of a comprehensive mobile phone intervention compared to the standard of care for improving adherence and retention outcomes in adult patients accessing HIV testing and treatment services in the inner city of Johannesburg, South Africa. </t>
  </si>
  <si>
    <t>Sinead-Delany Moretlwe</t>
  </si>
  <si>
    <t>Prof Alain Labrique</t>
  </si>
  <si>
    <t>0000-0002-7197-9426</t>
  </si>
  <si>
    <t>C3/018</t>
  </si>
  <si>
    <t>Olufunmilayo</t>
  </si>
  <si>
    <t>Olufunmilola</t>
  </si>
  <si>
    <t>Banjo</t>
  </si>
  <si>
    <t>Demography &amp; Social Statistics</t>
  </si>
  <si>
    <t>SSP/08/09/H/1290</t>
  </si>
  <si>
    <t>obanjo@cartafrica.org</t>
  </si>
  <si>
    <t>banjoolufunmilayo@gmail.com</t>
  </si>
  <si>
    <t>+2348034962623</t>
  </si>
  <si>
    <t>MSc. Demography and Social Statistics</t>
  </si>
  <si>
    <t xml:space="preserve">Women status and fertility in sub Saharan Africa. </t>
  </si>
  <si>
    <t>Bisiriyu Adeleke Luqman</t>
  </si>
  <si>
    <t xml:space="preserve">Dr. BAMIWUYE, Samson Olusina </t>
  </si>
  <si>
    <t>Acting Director, Centre for Gender and Social policy</t>
  </si>
  <si>
    <t>0000-0001-6433-9300</t>
  </si>
  <si>
    <t>JAS 1, 2013</t>
  </si>
  <si>
    <t>C3/019</t>
  </si>
  <si>
    <t>Obasola</t>
  </si>
  <si>
    <t>Ireti</t>
  </si>
  <si>
    <t>Oluwaseun</t>
  </si>
  <si>
    <t>oobasola@cartafrica.org</t>
  </si>
  <si>
    <t>olaseun@yahoo.com</t>
  </si>
  <si>
    <t>+2348033517020</t>
  </si>
  <si>
    <t>Master of Library Science, Archival and information Studies</t>
  </si>
  <si>
    <t>Impact of ICT Utilization in the Provision of Health Information on Maternal and Child Health in Nigeria.</t>
  </si>
  <si>
    <t>Iyabo Mabawonku</t>
  </si>
  <si>
    <t>Librarian II</t>
  </si>
  <si>
    <t xml:space="preserve">Senior Librarian
</t>
  </si>
  <si>
    <t>University of Ibadan to 2020
International Atomic Energy Agency</t>
  </si>
  <si>
    <t>0000-0001-8164-3953</t>
  </si>
  <si>
    <t>27/5/2015</t>
  </si>
  <si>
    <t>Mothers’ Perception of ICT use by Health Workers and Disseminated Information on
Maternal Health Practices in Nigeria</t>
  </si>
  <si>
    <t>C3/020</t>
  </si>
  <si>
    <t>Anitha</t>
  </si>
  <si>
    <t>Philbert</t>
  </si>
  <si>
    <t>Zoology/Ecology</t>
  </si>
  <si>
    <t>Zoology and Wildlife Conservation</t>
  </si>
  <si>
    <t>2012-04-00184</t>
  </si>
  <si>
    <t>panitha@cartafrica.org</t>
  </si>
  <si>
    <t>annybyabato@yahoo.com</t>
  </si>
  <si>
    <t>+255784454541</t>
  </si>
  <si>
    <t>MSC. Applied Zoology</t>
  </si>
  <si>
    <t>Causes and Consequences of Insecticide Resistance in Malaria Vectors.  A Case Study of Dar es Salaam, Tanzania</t>
  </si>
  <si>
    <t>Nkwengulila Gamba</t>
  </si>
  <si>
    <t>DR SYLVESTER LYANTAGAYE</t>
  </si>
  <si>
    <t>0000-0002-0301-2272</t>
  </si>
  <si>
    <t>Insecticide resistance in malaria vectors: seasonal susceptibility mechanisms and relationships to agricultural practices in Magu and Sengerema Agro-Ecosystem Zone</t>
  </si>
  <si>
    <t>1 by thesis</t>
  </si>
  <si>
    <t>C3/021</t>
  </si>
  <si>
    <t>Providence</t>
  </si>
  <si>
    <t>Jechirchir</t>
  </si>
  <si>
    <t>Kiptoo</t>
  </si>
  <si>
    <t>ENVIRONMENTAL HEALTH</t>
  </si>
  <si>
    <t>ENVIRONMENTAL HEALTH AND BIOLOGY</t>
  </si>
  <si>
    <t>SES/DPHIL/05/12</t>
  </si>
  <si>
    <t>pkiptoo@cartafrica.org</t>
  </si>
  <si>
    <t>providencechiri@gmail.com</t>
  </si>
  <si>
    <t>+254722421678</t>
  </si>
  <si>
    <t>MOH (Epidemiology &amp; Disease Control)</t>
  </si>
  <si>
    <t>Maternal pesticide exposures and birth outcomes among flower farm workers in Kenya-A case control study.</t>
  </si>
  <si>
    <t>Peter M. Gatongi</t>
  </si>
  <si>
    <t>Prof Odipo Osano</t>
  </si>
  <si>
    <t>0000-0001-6975-5434</t>
  </si>
  <si>
    <t>JAS 4, 2017</t>
  </si>
  <si>
    <t>C3/022</t>
  </si>
  <si>
    <t>Save</t>
  </si>
  <si>
    <t>Kumwenda</t>
  </si>
  <si>
    <t>201380012518</t>
  </si>
  <si>
    <t>skumwenda@cartafrica.org</t>
  </si>
  <si>
    <t>skumwenda@gmail.com</t>
  </si>
  <si>
    <t>+265888389452</t>
  </si>
  <si>
    <t>Comparative analysis of determinants of access to good maternal health care services</t>
  </si>
  <si>
    <t>Dr. Chisomo Msefula</t>
  </si>
  <si>
    <t>Dr. Bagrey Ngwira</t>
  </si>
  <si>
    <t>0000-0002-3329-5875</t>
  </si>
  <si>
    <t>Pathogen survival in Ecosan latrines and the associated health risks</t>
  </si>
  <si>
    <t>C3/023</t>
  </si>
  <si>
    <t>Hakizamungu</t>
  </si>
  <si>
    <t>Massudi</t>
  </si>
  <si>
    <t>C3/024</t>
  </si>
  <si>
    <t>Steven</t>
  </si>
  <si>
    <t>Pentz</t>
  </si>
  <si>
    <t>C4/001</t>
  </si>
  <si>
    <t>Ayodele</t>
  </si>
  <si>
    <t>Alonge</t>
  </si>
  <si>
    <t>Communication and Information</t>
  </si>
  <si>
    <t>School of Journalism and Mass Communication</t>
  </si>
  <si>
    <t>K90/97550/2015</t>
  </si>
  <si>
    <t>aalonge@cartafrica.org</t>
  </si>
  <si>
    <t>ayoalonge@gmail.com</t>
  </si>
  <si>
    <t>+2348023594427</t>
  </si>
  <si>
    <t>Master of Publishing and Copyright Studies</t>
  </si>
  <si>
    <t>Efficacy of Social Media and Mobile Technology Use for HIV/AIDS Knowledge and Prevention among Teenagers in South-West Nigeria</t>
  </si>
  <si>
    <t>Prof wanbii Kiai</t>
  </si>
  <si>
    <t>Dr  Ndei Ndati</t>
  </si>
  <si>
    <t> 0000-0001-6014-3271</t>
  </si>
  <si>
    <t>The use of social media for HIV and AIDS communication among university undergraduatres in South - West Nigeria</t>
  </si>
  <si>
    <t>C4/002</t>
  </si>
  <si>
    <t>Admire</t>
  </si>
  <si>
    <t>Takuranhamo</t>
  </si>
  <si>
    <t>Chikandiwa</t>
  </si>
  <si>
    <t>EPIDEMIOLOGY</t>
  </si>
  <si>
    <t>WITS  Reproductive and HIV Research Institute</t>
  </si>
  <si>
    <t>achikandiwa@cartafrica.org</t>
  </si>
  <si>
    <t>achikandiwa@gmail.com</t>
  </si>
  <si>
    <t>27717388187</t>
  </si>
  <si>
    <t>The effects of HIV infection and treatment on the epidemiology of sexually transmitted infections in men in South Africa</t>
  </si>
  <si>
    <t>Sinead Delany - Moretlwe</t>
  </si>
  <si>
    <t>Epidemiologist</t>
  </si>
  <si>
    <t>0000-0003-4954-2225</t>
  </si>
  <si>
    <t>Epidemiology of HPV infection and related diseases among HIV positive men in South Africa</t>
  </si>
  <si>
    <t>C4/003</t>
  </si>
  <si>
    <t>Andrew</t>
  </si>
  <si>
    <t>Tamale</t>
  </si>
  <si>
    <t>Wild life and Aquatic Animal Resources</t>
  </si>
  <si>
    <t>2011/HD17/18372U</t>
  </si>
  <si>
    <t>atamale@cartafrica.org</t>
  </si>
  <si>
    <t>andietam@gmail.com</t>
  </si>
  <si>
    <t>+256752330207/256788671192</t>
  </si>
  <si>
    <t>Risk Assessment of mercury and lead along the fish value chain in the lake Victoria Basin</t>
  </si>
  <si>
    <t>Assoc. Prof. Francis Ejobi</t>
  </si>
  <si>
    <t>Prof MUYANJA Charles</t>
  </si>
  <si>
    <t>Dr. Naigaga Irene</t>
  </si>
  <si>
    <t>0000-0002-9742-1172</t>
  </si>
  <si>
    <t>C4/004</t>
  </si>
  <si>
    <t>Boladale</t>
  </si>
  <si>
    <t>Moyosore</t>
  </si>
  <si>
    <t>Mapayi</t>
  </si>
  <si>
    <t>Psychology</t>
  </si>
  <si>
    <t>Mental Health</t>
  </si>
  <si>
    <t>CLI/12/13/H/2219</t>
  </si>
  <si>
    <t>bmapayi@cartafrica.org</t>
  </si>
  <si>
    <t>daledosu@yahoo.com</t>
  </si>
  <si>
    <t>+2348033930096</t>
  </si>
  <si>
    <t>Msc Clinical Psychology</t>
  </si>
  <si>
    <t>Integration of FP Services into Mental Health services: An Assessment of Psychosocial Correlates of uptake and continuance of mentally ill females at the Psychiatric Clinic of OAU Teaching Clinical research</t>
  </si>
  <si>
    <t>Ukpong Morenike</t>
  </si>
  <si>
    <t>Harrison Abigail</t>
  </si>
  <si>
    <t>Vice Dean, Faculty of clinical Sciences</t>
  </si>
  <si>
    <t>0000-0002-0596-2132</t>
  </si>
  <si>
    <t>Integratining family planning into mental helath services for women attending the psychiatric outpatient clinic of Obafemi Awolowo University Teaching Clinical researchs Complex, Ile-Ife</t>
  </si>
  <si>
    <t>C4/005</t>
  </si>
  <si>
    <t>Bolutife</t>
  </si>
  <si>
    <t>Ayokunnu</t>
  </si>
  <si>
    <t>Olusanya</t>
  </si>
  <si>
    <t>Medicine</t>
  </si>
  <si>
    <t>bolusanya@cartafrica.org</t>
  </si>
  <si>
    <t>bolutifeo@yahoo.com</t>
  </si>
  <si>
    <t>+2348034051563</t>
  </si>
  <si>
    <t>Assessment of the magnitude, causes and risk factors of childhood blindness in Oyo state, Nigeria</t>
  </si>
  <si>
    <t>Prof. Ajayi Ikeoluwapo</t>
  </si>
  <si>
    <t>Prof Baiyeroju Aderonke</t>
  </si>
  <si>
    <t>Associate professor</t>
  </si>
  <si>
    <t>0000-0002-8027-2844</t>
  </si>
  <si>
    <t xml:space="preserve">Development and validation of a screening tool for the early detection of blinding eye diseases among infants attending immunization centres in Ibadan, Nigeria </t>
  </si>
  <si>
    <t>C4/006</t>
  </si>
  <si>
    <t>Chrispus</t>
  </si>
  <si>
    <t>Mayora</t>
  </si>
  <si>
    <t>Public health</t>
  </si>
  <si>
    <t>School of public health</t>
  </si>
  <si>
    <t>cmayora@cartafrica.org</t>
  </si>
  <si>
    <t>cmayora@musph.ac.ug</t>
  </si>
  <si>
    <t>+256773313016</t>
  </si>
  <si>
    <t>Master of Health Economics</t>
  </si>
  <si>
    <t>Scaling up Community Health workers (CHWs) program in Uganda: Implications for Human Resources for Health Management (HRHM)</t>
  </si>
  <si>
    <t>Prof. Ngianga Kandala Bakwin</t>
  </si>
  <si>
    <t>Dr. Henry Wamani</t>
  </si>
  <si>
    <t>Dr. Elizabeth Ekirapa-Kiracho</t>
  </si>
  <si>
    <t>0000-0002-6640-6519</t>
  </si>
  <si>
    <t>Retail drug shops market in Uganda: Incentives, effect on health care system, and implications care system, and implications for child health</t>
  </si>
  <si>
    <t>C4/007</t>
  </si>
  <si>
    <t>Jepkoech</t>
  </si>
  <si>
    <t>Sawe</t>
  </si>
  <si>
    <t>Applied Human Nutrition</t>
  </si>
  <si>
    <t>Department of Food Science, Nutrition and Technology</t>
  </si>
  <si>
    <t>A80/96627/2014</t>
  </si>
  <si>
    <t>csawe@cartafrica.org</t>
  </si>
  <si>
    <t>carolsawej@yahoo.com</t>
  </si>
  <si>
    <t>+254721540248</t>
  </si>
  <si>
    <t>Assess the Impact of Community strategy program in Nutritional Status of children under five years in Uasin Gishu County</t>
  </si>
  <si>
    <t>Prof W Kogi-Makau</t>
  </si>
  <si>
    <t xml:space="preserve">Prof Grace A. Ettyang </t>
  </si>
  <si>
    <t>Dr Charkes O Kimamo</t>
  </si>
  <si>
    <t>Administrator</t>
  </si>
  <si>
    <t>0000-0002-9808-4091</t>
  </si>
  <si>
    <t>Impact of community health workers on nutritional status and cognitive development of children aged less than two years in Kisumu County, Kenya</t>
  </si>
  <si>
    <t>JAS 3, 2016</t>
  </si>
  <si>
    <t>C4/008</t>
  </si>
  <si>
    <t>Dieter</t>
  </si>
  <si>
    <t>Hartmann</t>
  </si>
  <si>
    <t>Civil Engineering</t>
  </si>
  <si>
    <t>School of Mechanical, Industrial and Aeronautical Engineering</t>
  </si>
  <si>
    <t>dhartmann@cartafrica.org</t>
  </si>
  <si>
    <t>Dieter.Hartmann@wits.ac.za</t>
  </si>
  <si>
    <t>M.Sc Industrial Enginnering</t>
  </si>
  <si>
    <t xml:space="preserve">Determining a framework of benchmarks for efficient healthcare delivery in South Africa. </t>
  </si>
  <si>
    <t>Prof. Alex van den Heever</t>
  </si>
  <si>
    <t>0000-0001-9641-0095</t>
  </si>
  <si>
    <t>Demand management in South African Public Healthcare: The case for failure demand</t>
  </si>
  <si>
    <t>Demand management in healthcare service delivery: The case for failure demand</t>
  </si>
  <si>
    <t>C4/009</t>
  </si>
  <si>
    <t>Winnie</t>
  </si>
  <si>
    <t>Chepkurui</t>
  </si>
  <si>
    <t>Mutai</t>
  </si>
  <si>
    <t>Medical Bacteriology</t>
  </si>
  <si>
    <t>Medical Microbiology</t>
  </si>
  <si>
    <t>H80/99967/2015</t>
  </si>
  <si>
    <t>wmutai@cartafrica.org</t>
  </si>
  <si>
    <t>vynnmutai@gmail.com; vynnemutai@yahoo.com</t>
  </si>
  <si>
    <t>+254724886584</t>
  </si>
  <si>
    <t>Master in medical microbiology</t>
  </si>
  <si>
    <t>Molecular epidemiology of Clostridium difficile among patients in Kenyatta National Clinical research</t>
  </si>
  <si>
    <t>Prof. Omu Anzala</t>
  </si>
  <si>
    <t>Tutorial Fellow</t>
  </si>
  <si>
    <t>UNIVERSITY OF NAIROBI</t>
  </si>
  <si>
    <t>0000-0003-0612-9430</t>
  </si>
  <si>
    <t>Molecular Epidemiology of Clostridiodes Difficile Among Inpatients Presenting with Diarrhea in Selected Clinical researchs in Nairobi, Kenya.’</t>
  </si>
  <si>
    <t>C4/010</t>
  </si>
  <si>
    <t>Tumaini</t>
  </si>
  <si>
    <t>Chiseko</t>
  </si>
  <si>
    <t>Malenga</t>
  </si>
  <si>
    <t>Medical Athropology</t>
  </si>
  <si>
    <t>Health Systems and Policy Development</t>
  </si>
  <si>
    <t>201380012572</t>
  </si>
  <si>
    <t>tmalenga@cartafrica.org</t>
  </si>
  <si>
    <t>tmalenga@gmail.com</t>
  </si>
  <si>
    <t>+265999544544</t>
  </si>
  <si>
    <t>M.Sc International Development</t>
  </si>
  <si>
    <t xml:space="preserve">Determining the predominant motivations that promote transactional sex in densely populated areas in Malawi. </t>
  </si>
  <si>
    <t xml:space="preserve">Prof  Umar Eric </t>
  </si>
  <si>
    <t>Prof Griffiths Frances</t>
  </si>
  <si>
    <t>Prof Van den Berg  Marrit</t>
  </si>
  <si>
    <t>Research Administrator</t>
  </si>
  <si>
    <t>Research and Policy Analyst</t>
  </si>
  <si>
    <t>African Institute for Development Policy (AFIDEP)</t>
  </si>
  <si>
    <t>0000-0002-7269-0405</t>
  </si>
  <si>
    <t>C4/011</t>
  </si>
  <si>
    <t>Flavia</t>
  </si>
  <si>
    <t>Kiweewa</t>
  </si>
  <si>
    <t>PUBLIC HEALTH</t>
  </si>
  <si>
    <t>fmatovu@cartafrica.org</t>
  </si>
  <si>
    <t>fmatovu@mujhu.org</t>
  </si>
  <si>
    <t>+256772544759/256702544759</t>
  </si>
  <si>
    <t>M.Sc Epidemiology</t>
  </si>
  <si>
    <t>Bone Mineral Density Study in Young Adult Women on Depot-medroxyprogesterone  at the Mulago FP Clinic, Uganda</t>
  </si>
  <si>
    <t>Dr. Mags Beksinska</t>
  </si>
  <si>
    <t>Director of Research</t>
  </si>
  <si>
    <t>0000-0002-0046-4353</t>
  </si>
  <si>
    <t>Bone mineral density in a cohort of young women using Tenofovir and Depo-Provera</t>
  </si>
  <si>
    <t>C4/012</t>
  </si>
  <si>
    <t>Grace</t>
  </si>
  <si>
    <t>Wambura</t>
  </si>
  <si>
    <t>Mbuthia</t>
  </si>
  <si>
    <t>Anthropology</t>
  </si>
  <si>
    <t>Medical anthropology</t>
  </si>
  <si>
    <t>N79/94988/14</t>
  </si>
  <si>
    <t>gmbuthia@cartafrica.org</t>
  </si>
  <si>
    <t>gmbuthia2002@yahoo.co.uk</t>
  </si>
  <si>
    <t>+254 722 287 196</t>
  </si>
  <si>
    <t>MPH-Epidemiology and disease control</t>
  </si>
  <si>
    <t xml:space="preserve">Assessment of the impact of community health workers programme in the control of tuberculosis in remote pastoralists communities -Kenya  </t>
  </si>
  <si>
    <t>Prof. Charles Owour Olungah</t>
  </si>
  <si>
    <t>Dr. Tom Ondicho</t>
  </si>
  <si>
    <t>JKUAT</t>
  </si>
  <si>
    <t>0000-0003-0994-5249</t>
  </si>
  <si>
    <t>Perceptions, stigma and treatment pathways among Tuberclosis patients in West Pokot County, Kenya</t>
  </si>
  <si>
    <t>Treatment pathways perceptions and stigma among tuberculosis 
patients in West- Pokot County Kenya</t>
  </si>
  <si>
    <t>C4/013</t>
  </si>
  <si>
    <t>Henry</t>
  </si>
  <si>
    <t>Zakumumpa</t>
  </si>
  <si>
    <t>Health Policy, Planning and Management</t>
  </si>
  <si>
    <t>hzakumpa@cartafrica.org</t>
  </si>
  <si>
    <t>zakumumpa@yahoo.com</t>
  </si>
  <si>
    <t>+256772 520519</t>
  </si>
  <si>
    <t>Master of Arts (Social Sector Planning)</t>
  </si>
  <si>
    <t>Characterizing the sustainability of donor-funded ART  programs in Uganda:</t>
  </si>
  <si>
    <t>Prof. Freddie Ssemgooba</t>
  </si>
  <si>
    <t>Prof Sara Bennett</t>
  </si>
  <si>
    <t>Assistant Registrar</t>
  </si>
  <si>
    <t>0000-0002-8169-1151</t>
  </si>
  <si>
    <t>Examining the sustainability of anti - retroviral therapy  (ART) scale - up implementation in health facilities in Uganda</t>
  </si>
  <si>
    <t>C4/014</t>
  </si>
  <si>
    <t>Irene</t>
  </si>
  <si>
    <t>Richard</t>
  </si>
  <si>
    <t>Moshi</t>
  </si>
  <si>
    <t>Social Sciences/Medical Athropology</t>
  </si>
  <si>
    <t>Centre for Health Policy</t>
  </si>
  <si>
    <t>imoshi@cartafrica.org</t>
  </si>
  <si>
    <t>imoshi@ihi.or.tz</t>
  </si>
  <si>
    <t>+255 712498879</t>
  </si>
  <si>
    <t>MA Demography</t>
  </si>
  <si>
    <t>Exploring relationships between outdoor human activities and persistent malaria transmission in rural Tanzanian populations</t>
  </si>
  <si>
    <t>Distinguished Proffesor, Lenore Manderson</t>
  </si>
  <si>
    <t>Associated Prof. Ladislaus Mnyone</t>
  </si>
  <si>
    <t>Distinguished Professor. Moureen Coetzee</t>
  </si>
  <si>
    <t>Research Officer</t>
  </si>
  <si>
    <t>0000-0002-9516-6657</t>
  </si>
  <si>
    <t>Outdoor Malaria Transmission: Human activities and the risks of acquiring malaria infection in rural communities of Morogoro Region, Tanzania</t>
  </si>
  <si>
    <t>C4/015</t>
  </si>
  <si>
    <t>Magutah</t>
  </si>
  <si>
    <t>Karani</t>
  </si>
  <si>
    <t>Medical physiology</t>
  </si>
  <si>
    <t>H80/95068/2014</t>
  </si>
  <si>
    <t>jkarani@cartafrica.org</t>
  </si>
  <si>
    <t>kmagutah@gmail.com</t>
  </si>
  <si>
    <t>+254721545063</t>
  </si>
  <si>
    <t>Master of Science. Medical Physiology</t>
  </si>
  <si>
    <t>Cardio-respiratory fitness trends in physically healthy Kenyan Populace from rural and Urban set-ups</t>
  </si>
  <si>
    <t>Prof. Nilesh B. Patel</t>
  </si>
  <si>
    <t>Prof. Kihumbu Thairu</t>
  </si>
  <si>
    <t>Graduate Assistant</t>
  </si>
  <si>
    <t>0000-0003-3105-2981</t>
  </si>
  <si>
    <t>The effect of short and long bouts of Home based moderate intensity exercises on cardiorespiratory fitness among sedentary Western Kenya Adults Aged at least 50 Years.</t>
  </si>
  <si>
    <t>The Effect of Short and Long Bouts of Home-based Moderate Intensity Exercises on Cardiorespiratory Fitness among Sedentary Western-Kenya Adults Aged at least 50 Years.</t>
  </si>
  <si>
    <t>C4/016</t>
  </si>
  <si>
    <t>Jackline</t>
  </si>
  <si>
    <t>Sitienei</t>
  </si>
  <si>
    <t>Center of Health Policy</t>
  </si>
  <si>
    <t>jsitienei@cartafrica.org</t>
  </si>
  <si>
    <t>sitieneij@yahoo.com</t>
  </si>
  <si>
    <t>+254722926800</t>
  </si>
  <si>
    <t>Master of International Research Ethics</t>
  </si>
  <si>
    <t>Multilevel Community Participation in Health Facilities, Western Kenya</t>
  </si>
  <si>
    <t>Mabel Nangami</t>
  </si>
  <si>
    <t>0000-0001-6182-2209</t>
  </si>
  <si>
    <t>CARNEGIE</t>
  </si>
  <si>
    <t>C4/017</t>
  </si>
  <si>
    <t>Kaitesi</t>
  </si>
  <si>
    <t>Batamuliza</t>
  </si>
  <si>
    <t>Mukara</t>
  </si>
  <si>
    <t>Health Policy</t>
  </si>
  <si>
    <t>2014/HD07/18709X</t>
  </si>
  <si>
    <t>Divorced</t>
  </si>
  <si>
    <t>kmukara@cartafrica.org</t>
  </si>
  <si>
    <t>kaibat@hotmail.com</t>
  </si>
  <si>
    <t>+250 788467587</t>
  </si>
  <si>
    <t>M.Sc Audiology</t>
  </si>
  <si>
    <t>Audiology: Planning and policies for improved care in resource limited settings – the case of Rwanda</t>
  </si>
  <si>
    <t>Dr. Peter Waiswa</t>
  </si>
  <si>
    <t>CEO</t>
  </si>
  <si>
    <t>Hearing Health Rwanda (2019)</t>
  </si>
  <si>
    <t>0000-0003-0585-2846</t>
  </si>
  <si>
    <t>Prevalence of ear infections and care seeking practices in children under five in a dsitrict of Kigali city, Rwanda</t>
  </si>
  <si>
    <t>SIDA/DAAD</t>
  </si>
  <si>
    <t>C4/018</t>
  </si>
  <si>
    <t>Harrison</t>
  </si>
  <si>
    <t>Lackson</t>
  </si>
  <si>
    <t>Tembo</t>
  </si>
  <si>
    <t>Basic Medical Sciences</t>
  </si>
  <si>
    <t>2013-07-00251</t>
  </si>
  <si>
    <t>ltembo@cartafrica.org</t>
  </si>
  <si>
    <t>ltembo@medcol.mw</t>
  </si>
  <si>
    <t>+265997723601</t>
  </si>
  <si>
    <t>M.Sc Human Anatomy</t>
  </si>
  <si>
    <t>Assessing the effect of HIV/AIDS on bone microstructure and composition on bone tissue.</t>
  </si>
  <si>
    <t xml:space="preserve">Professor Amadi O. Ihunwo </t>
  </si>
  <si>
    <t>UNIVERSITY OF MALAWI</t>
  </si>
  <si>
    <t>C4/019</t>
  </si>
  <si>
    <t>Mohamed</t>
  </si>
  <si>
    <t>Kassim</t>
  </si>
  <si>
    <t>Ally</t>
  </si>
  <si>
    <t>Library Science</t>
  </si>
  <si>
    <t>Information Studies</t>
  </si>
  <si>
    <t>mkassim@cartafrica.org</t>
  </si>
  <si>
    <t>mohdie2@yahoo.com</t>
  </si>
  <si>
    <t>+255 713 742 525</t>
  </si>
  <si>
    <t>M.A Information Studies</t>
  </si>
  <si>
    <t>Maternal Health Information Needs and Information Seeking Behavior of Women of Reproductive Age in Rural Tanzania</t>
  </si>
  <si>
    <t>Prof. Jangawe Msuya</t>
  </si>
  <si>
    <t>0000-0002-3016-9283</t>
  </si>
  <si>
    <t>Maternal health information needs and seeking behaviour of
women of reproductive age in rural Tanzania: a case of
Mpwapwa district, Dodoma region</t>
  </si>
  <si>
    <t>C4/020</t>
  </si>
  <si>
    <t>Mbithi</t>
  </si>
  <si>
    <t>Michael</t>
  </si>
  <si>
    <t>Mutua</t>
  </si>
  <si>
    <t>Research</t>
  </si>
  <si>
    <t>SSP11/12/H/2901</t>
  </si>
  <si>
    <t>mmutua@cartafrica.org</t>
  </si>
  <si>
    <t xml:space="preserve">mutua_mike@yahoo.com;mmutua@bristolpark.or.ke; mutuamike@gmail.com
</t>
  </si>
  <si>
    <t>+25422365431</t>
  </si>
  <si>
    <t xml:space="preserve">Master of Social Statistics </t>
  </si>
  <si>
    <t>Abortion and Post Abortion Care in Kenya</t>
  </si>
  <si>
    <t>Prof Manderson Lenore</t>
  </si>
  <si>
    <t>Prof Musenge Eustasius</t>
  </si>
  <si>
    <t>Dr Achia Thomas</t>
  </si>
  <si>
    <t>Statistical Data Analyst</t>
  </si>
  <si>
    <t>Consultant</t>
  </si>
  <si>
    <t>no</t>
  </si>
  <si>
    <t>Self employed (2019)</t>
  </si>
  <si>
    <t>0000-0002-7326-3886</t>
  </si>
  <si>
    <t>Quality of post abortion Care in Kenya</t>
  </si>
  <si>
    <t>C4/021</t>
  </si>
  <si>
    <t>Modupe</t>
  </si>
  <si>
    <t>Oladunni</t>
  </si>
  <si>
    <t>Health Psychology</t>
  </si>
  <si>
    <t>Center for Gender and Social Policy Studies</t>
  </si>
  <si>
    <t>0702658H</t>
  </si>
  <si>
    <t>mtaiwo@cartafrica.org</t>
  </si>
  <si>
    <t>oladunnitaiwo@gmail.com</t>
  </si>
  <si>
    <t>+234(0)8062234960</t>
  </si>
  <si>
    <t xml:space="preserve">MPA-   Reproductive Health </t>
  </si>
  <si>
    <t>Relationship between Psychological well-being and HAART adherence among HIV/AIDS infected persons in three nationally designated treatment centers in Southwest Nigeria</t>
  </si>
  <si>
    <t>Professor Funmi Togonu-Bickersteth</t>
  </si>
  <si>
    <t>Junior Research Fellow</t>
  </si>
  <si>
    <t>0000-0002-1377-3470</t>
  </si>
  <si>
    <t>C4/022</t>
  </si>
  <si>
    <t>Nkosiyazi</t>
  </si>
  <si>
    <t>Dube</t>
  </si>
  <si>
    <t>Social Development</t>
  </si>
  <si>
    <t>Social Work</t>
  </si>
  <si>
    <t>U803/98508/2015</t>
  </si>
  <si>
    <t>ndube@cartafrica.org</t>
  </si>
  <si>
    <t>dubenkosipnj@gmail.com</t>
  </si>
  <si>
    <t>+27730933485</t>
  </si>
  <si>
    <t>Master of Arts (Social Work – Social Development)</t>
  </si>
  <si>
    <t>Exploring the experiences and social complexity associated with non/disclosure of HIV status to children born HIV positive living at Child and Youth Care Centres in South Africa</t>
  </si>
  <si>
    <t>Professor Edwell Kaseke</t>
  </si>
  <si>
    <t>Professor Edmarie Pretorius</t>
  </si>
  <si>
    <t>Deputy Head of Department and course Cordinator (2021 Jan)</t>
  </si>
  <si>
    <t>0000-0002-3036-2008</t>
  </si>
  <si>
    <t>Informal social security and its contributions towards meeting the needs of the poor: The case of stokvels in Soweto, Johannesburg</t>
  </si>
  <si>
    <t>C4/023</t>
  </si>
  <si>
    <t>Nilian</t>
  </si>
  <si>
    <t>Ayuma</t>
  </si>
  <si>
    <t>Mukungu</t>
  </si>
  <si>
    <t>Pharmacognosy</t>
  </si>
  <si>
    <t>Pharmacology and Pharmacognosy</t>
  </si>
  <si>
    <t>2013-07-00246</t>
  </si>
  <si>
    <t>nmukungu@cartafrica.org</t>
  </si>
  <si>
    <t>nillyanne2004@yahoo.com</t>
  </si>
  <si>
    <t>+254 721291660</t>
  </si>
  <si>
    <t>M.Sc Pharmacognosy</t>
  </si>
  <si>
    <t>Antimalarial activity of plants used for treating malaria in rural western Kenya</t>
  </si>
  <si>
    <t xml:space="preserve">Prof. Mwangi Julius </t>
  </si>
  <si>
    <t>0000-0002-7510-247X</t>
  </si>
  <si>
    <t>C4/024</t>
  </si>
  <si>
    <t>Respicius</t>
  </si>
  <si>
    <t>Shombusho</t>
  </si>
  <si>
    <t>Damian</t>
  </si>
  <si>
    <t>Political Science and Public Administration</t>
  </si>
  <si>
    <t>BMSP13/14/H/1471</t>
  </si>
  <si>
    <t>rdamian@cartafrica.org</t>
  </si>
  <si>
    <t>shumbusho35@gmail.com</t>
  </si>
  <si>
    <t>+255713428318/ 255738679039</t>
  </si>
  <si>
    <t>M.A (Political Science and Public Administration</t>
  </si>
  <si>
    <t>Financial Accountability in Rural Public Health: The Case of Maternal Health in Kigoma and Rukwa Regions</t>
  </si>
  <si>
    <t>Dr Benson Alfred Bana</t>
  </si>
  <si>
    <t>Professor/Kessy/Thebald/Ambrose</t>
  </si>
  <si>
    <t>0000-0001-9761-2270</t>
  </si>
  <si>
    <t>Community empowerment and accountability in Rural Primary Health Care: The case of Kasulu District in Tanzania</t>
  </si>
  <si>
    <t>C4/025</t>
  </si>
  <si>
    <t>Ayamolowo</t>
  </si>
  <si>
    <t>Nursing</t>
  </si>
  <si>
    <t>Learners’ Support Services, Centre for Distance Learning</t>
  </si>
  <si>
    <t>sayamolowo@cartafrica.org</t>
  </si>
  <si>
    <t>olowoyamolowo@yahoo.com</t>
  </si>
  <si>
    <t>+2347038761908</t>
  </si>
  <si>
    <t>Master of Science (MSc) in Nursing.</t>
  </si>
  <si>
    <t>Burden and coping pattern of pregnant teenagers and teenage mothers in selected primary health care centres in Ekiti state, Nigeria</t>
  </si>
  <si>
    <t>Prof Irinoye  Oladunni Omolola</t>
  </si>
  <si>
    <t>0000-0003-3307-6485</t>
  </si>
  <si>
    <t>Effect of Technology-moderated Intervention on Family Childbirth Experiences, Maternal and Newborn  outcomes
in Home and Clinical research Deliveries in Ekiti State</t>
  </si>
  <si>
    <t>C4/026</t>
  </si>
  <si>
    <t>Oladapo</t>
  </si>
  <si>
    <t>Health Policy and Management</t>
  </si>
  <si>
    <t>aoladapo@cartafrica.org</t>
  </si>
  <si>
    <t>seunakinyemi@hotmail.com</t>
  </si>
  <si>
    <t>2348035020136</t>
  </si>
  <si>
    <t>M.Sc International Public Health</t>
  </si>
  <si>
    <t>Analysis of Maternal Health Policies in Nigeria: Challenges and Lessons</t>
  </si>
  <si>
    <t>Mary Kawonga</t>
  </si>
  <si>
    <t>Lecturer I</t>
  </si>
  <si>
    <t>0000-0003-4135-1459</t>
  </si>
  <si>
    <t>Scale up of community-based injectable contraceptives in Gombe state, Nigeria</t>
  </si>
  <si>
    <t>Scale up of community-based injectable contaceptives in Gombe, Nigeria</t>
  </si>
  <si>
    <t>C4/027</t>
  </si>
  <si>
    <t>Sara</t>
  </si>
  <si>
    <t>Jewett</t>
  </si>
  <si>
    <t>Nieuwoudt</t>
  </si>
  <si>
    <t>Division of Social &amp; Behaviour Change Communication</t>
  </si>
  <si>
    <t>snieuwoudt@cartafrica.org</t>
  </si>
  <si>
    <t>sara.nieuwoudt@gmail.com or sara.nieuwoudt@wits.ac.z</t>
  </si>
  <si>
    <t>+27834284392</t>
  </si>
  <si>
    <t xml:space="preserve">MPH (Behavioral Sciences &amp; Health Education) </t>
  </si>
  <si>
    <t xml:space="preserve">The role of social capital in health seeking and maternal and child health outcomes of urban migrants in Johannesburg, South Africa </t>
  </si>
  <si>
    <t>Prof. Lenore Manderson</t>
  </si>
  <si>
    <t xml:space="preserve"> &amp; Social and Behaviour Change Communication Coordinator</t>
  </si>
  <si>
    <t> 0000-0002-6658-2061</t>
  </si>
  <si>
    <t>C5/001</t>
  </si>
  <si>
    <t>Cheikh Mbacké</t>
  </si>
  <si>
    <t>Faye</t>
  </si>
  <si>
    <t>Research Division</t>
  </si>
  <si>
    <t>cfaye@cartafrica.org</t>
  </si>
  <si>
    <t>cmfaye@hotmail.com</t>
  </si>
  <si>
    <t>+254739211509</t>
  </si>
  <si>
    <t>Masters in Statistics</t>
  </si>
  <si>
    <t>Maternal characteristics,reproductive behaviors, breastfeeding practices and nutritional outcomes among children under five years in Nairobi’s informal settlements.</t>
  </si>
  <si>
    <t>DonatienBeguy, PhD</t>
  </si>
  <si>
    <t>Elizabeth Kimani, PhD</t>
  </si>
  <si>
    <t>Sharon Fonn</t>
  </si>
  <si>
    <t>Senior Research Officer</t>
  </si>
  <si>
    <t>Head, APHRC West Africa Region Office</t>
  </si>
  <si>
    <t>APHRC Sengal</t>
  </si>
  <si>
    <t>0000-0002-4028-0575</t>
  </si>
  <si>
    <t>Factors associated with stunting and recovery from stunting among under-five children in Nairobi informal settlements</t>
  </si>
  <si>
    <t>C5/002</t>
  </si>
  <si>
    <t>Celestin</t>
  </si>
  <si>
    <t>Ndikumana</t>
  </si>
  <si>
    <t>Human Resource Management</t>
  </si>
  <si>
    <t>Development Studies</t>
  </si>
  <si>
    <t>SHRD/PhDH/03/15</t>
  </si>
  <si>
    <t>cndikumana@cartafrica.org</t>
  </si>
  <si>
    <t>cndikumana@hotmail.com</t>
  </si>
  <si>
    <t>+250 788833975</t>
  </si>
  <si>
    <t>M. BA International Business</t>
  </si>
  <si>
    <t>The interface of environmental management in the Clinical researchity industry in Rwanda: A practical approach to sustainable health.</t>
  </si>
  <si>
    <t>Dr. Ruth J. Tubey</t>
  </si>
  <si>
    <t>Dr. Alice Kurgat</t>
  </si>
  <si>
    <t>Head of Department: Governance and Public Science and International Relations Administration; Political</t>
  </si>
  <si>
    <t>0000-0002-5726-6921</t>
  </si>
  <si>
    <t>Effect of Human Resource Managenment Practices on the retention of professional health workers in the Public District Clinical researchs in Kigali, Rwanda</t>
  </si>
  <si>
    <t>C5/003</t>
  </si>
  <si>
    <t>Kikelomo</t>
  </si>
  <si>
    <t>Nursing Science</t>
  </si>
  <si>
    <t>BMSP13/14/H/0859</t>
  </si>
  <si>
    <t>eafolabi@cartafrica.org</t>
  </si>
  <si>
    <t>eafolabi16@gmail.com</t>
  </si>
  <si>
    <t>+234 803 801 3115</t>
  </si>
  <si>
    <t>M.Sc Nursing</t>
  </si>
  <si>
    <t>Correlation of cervical cancer risk factors with cervical smear and histopathological diagnosis among reproductive age women in Ile- Ife, Osun State.</t>
  </si>
  <si>
    <t>Prof. Oluwafemi N. Mimiko</t>
  </si>
  <si>
    <t>Dr. A. A. E Olaogun</t>
  </si>
  <si>
    <t>Arden University (2023)</t>
  </si>
  <si>
    <t>0000-0002-0381-737X.</t>
  </si>
  <si>
    <t>C5/004</t>
  </si>
  <si>
    <t>Yolanda</t>
  </si>
  <si>
    <t>Malele</t>
  </si>
  <si>
    <t>Kolisa</t>
  </si>
  <si>
    <t>Community Dentistry</t>
  </si>
  <si>
    <t>8803014E</t>
  </si>
  <si>
    <t>ykolisa@cartafrica.org</t>
  </si>
  <si>
    <t>yolanda.kolisa@wits.ac.za</t>
  </si>
  <si>
    <t>837800907</t>
  </si>
  <si>
    <t>MPH, M.Dental</t>
  </si>
  <si>
    <t>Measurement of oral health related quality of life(OHRQoL) in HIV-infected and non-infected children: Investigation of socio- cultural influences in a South African context.</t>
  </si>
  <si>
    <t>Dr. Jude Igumbor</t>
  </si>
  <si>
    <t>Prof. Magnus Hakeburg</t>
  </si>
  <si>
    <t>0000-0003-3368-9193</t>
  </si>
  <si>
    <t>Oral Health needs and Oral Health related Quality of Life of Adolescents Living with HIV in Johannesburg, South Africa</t>
  </si>
  <si>
    <t>C5/005</t>
  </si>
  <si>
    <t>Akinyode</t>
  </si>
  <si>
    <t>Obembe</t>
  </si>
  <si>
    <t>tobembe@cartafrica.org</t>
  </si>
  <si>
    <t>tobems@yahoo.com</t>
  </si>
  <si>
    <t>+234 805 840 9495</t>
  </si>
  <si>
    <t>Coping with out of pocket payment among urban poor: Findings from South Western Nigeria.</t>
  </si>
  <si>
    <t>Dr. Oyediran Oyewole</t>
  </si>
  <si>
    <t>0000-0001-9610-1137</t>
  </si>
  <si>
    <t>Patterns of expenditure, coping mechanisms among urban slum dwellers admitted for emergency surgeries in Ibadan, Nigeria</t>
  </si>
  <si>
    <t>C5/006</t>
  </si>
  <si>
    <t>Wilson</t>
  </si>
  <si>
    <t>Kaindoa</t>
  </si>
  <si>
    <t>Medical Entomology</t>
  </si>
  <si>
    <t>Environmental Health and Ecological Science</t>
  </si>
  <si>
    <t>ekaindoa@cartafrica.org</t>
  </si>
  <si>
    <t>ekaindoa@ihi.or.tz</t>
  </si>
  <si>
    <t>+255787430307</t>
  </si>
  <si>
    <t>Masters of Science in Biology and Control of Parasites and Disease Vectors</t>
  </si>
  <si>
    <t>Assessing the impact of settlement patterns and distances between households on malaria transmission in rural Tanzanian populations.</t>
  </si>
  <si>
    <t>Fredros Okumu</t>
  </si>
  <si>
    <t>Research scientist</t>
  </si>
  <si>
    <t>Deputy Head, Environmental Health Dept</t>
  </si>
  <si>
    <t>0000-0001-6170-5694</t>
  </si>
  <si>
    <t>Assessing Relationship between Human Settlement Patterns and
Malaria Risk in a Residual Transmission Setting in South-Eastern
Tanzania</t>
  </si>
  <si>
    <t>C5/007</t>
  </si>
  <si>
    <t>Wamuyu</t>
  </si>
  <si>
    <t>Karumi</t>
  </si>
  <si>
    <t>Pharmacy</t>
  </si>
  <si>
    <t>U803/98509/2015</t>
  </si>
  <si>
    <t>ekarumi@cartafrica.org</t>
  </si>
  <si>
    <t>e_karumi@yahoo.com</t>
  </si>
  <si>
    <t>+254721293354</t>
  </si>
  <si>
    <t>Antioxidant, antidiabetic and hypolipidemic activities of selected medicinal plants used by the Maasai</t>
  </si>
  <si>
    <t>Prof. Julius Wanjohi Mwangi</t>
  </si>
  <si>
    <t>Dr. Kennedy Omondi Abuga</t>
  </si>
  <si>
    <t> 0000-0001-6367-1010</t>
  </si>
  <si>
    <t>A study of antioxidant, hypoglycemic and hypolipidemic activities of plants used in food by the Maasai community</t>
  </si>
  <si>
    <t>C5/008</t>
  </si>
  <si>
    <t>Folusho</t>
  </si>
  <si>
    <t>Mubowale</t>
  </si>
  <si>
    <t>Balogun</t>
  </si>
  <si>
    <t>Pediatrics</t>
  </si>
  <si>
    <t>Institute of Child Health</t>
  </si>
  <si>
    <t>fbalogun@cartafrica.org</t>
  </si>
  <si>
    <t>folushom@yahoo.com</t>
  </si>
  <si>
    <t>+234 812 8797 778</t>
  </si>
  <si>
    <t>The state of adolescent immunization in Ibadan, Nigeria.</t>
  </si>
  <si>
    <t>Prof. Olayemi Olufemi  Omotade</t>
  </si>
  <si>
    <t>Prof.  Mikael  Svensson</t>
  </si>
  <si>
    <t>0000-0002-2645-9106</t>
  </si>
  <si>
    <t>Understanding and acceptability of HPV vaccine for adolescents by stakeholders in selected communities in Ibadan, Nigeria</t>
  </si>
  <si>
    <t>JAS 1 &amp;2, 2015</t>
  </si>
  <si>
    <t>C5/009</t>
  </si>
  <si>
    <t>Felix</t>
  </si>
  <si>
    <t>Khuluza</t>
  </si>
  <si>
    <t>Pharmaceutical Analysis</t>
  </si>
  <si>
    <t>201580013236</t>
  </si>
  <si>
    <t>fkhuluza@cartafrica.org</t>
  </si>
  <si>
    <t>fkhuluza@medcol.mw</t>
  </si>
  <si>
    <t>+265(0)999 289874</t>
  </si>
  <si>
    <t>Master of Health Economics,</t>
  </si>
  <si>
    <t>Quality and content of live-saving medicines in the formal and informal sector in Malawi, and assessment of the economic or financial costs of counterfeit and sub standard medicines to the healthcare provider.</t>
  </si>
  <si>
    <t>Professor Lutz Heide</t>
  </si>
  <si>
    <t>Prof. Dr. Ulrike Holzgrabe</t>
  </si>
  <si>
    <t> 0000-0002-8334-0160</t>
  </si>
  <si>
    <t>Quality, availability and affordability of antimalarial and antibiotic medicines in Malawi</t>
  </si>
  <si>
    <t>C5/010</t>
  </si>
  <si>
    <t>Fred</t>
  </si>
  <si>
    <t>Maniragba</t>
  </si>
  <si>
    <t>Population Studies</t>
  </si>
  <si>
    <t>203001135.   Reg No. 2014/HD06/18709U</t>
  </si>
  <si>
    <t>fmaniragaba@cartafrica.org</t>
  </si>
  <si>
    <t>fmaniragaba@gmail.com</t>
  </si>
  <si>
    <t>+256 777 821673</t>
  </si>
  <si>
    <t>M.Sc Population Studies</t>
  </si>
  <si>
    <t>Intimate partner violence and fertility outcomes in Uganda.</t>
  </si>
  <si>
    <t>Prof. James Ntozi</t>
  </si>
  <si>
    <t>0000-0001-5977-1924</t>
  </si>
  <si>
    <t>Determinants of quality of life of older persons in rural Uganda</t>
  </si>
  <si>
    <t>C5/011</t>
  </si>
  <si>
    <t>Hellen</t>
  </si>
  <si>
    <t>Jepngetich</t>
  </si>
  <si>
    <t>Medical education</t>
  </si>
  <si>
    <t>SM/PhDME/05/15</t>
  </si>
  <si>
    <t>hjepngetich@cartafrica.org</t>
  </si>
  <si>
    <t>jepngetichkeny@gmail.com and kenyhellen@yahoo.com</t>
  </si>
  <si>
    <t>+254721271337</t>
  </si>
  <si>
    <t>Determinants of male involvement in sexual andreproductive health services in Kenya.</t>
  </si>
  <si>
    <t>Prof  Mabel Nangami</t>
  </si>
  <si>
    <t>Prof  Joyce Baliddawa</t>
  </si>
  <si>
    <t>Dr. Caleb Isaboke Nyamwange</t>
  </si>
  <si>
    <t>Head of Department of Environmental Health and Disaster Risk Management at the School of Public Health, College of Health Sciences</t>
  </si>
  <si>
    <t>Bachelor of science environmental health graduates academic competences and public health work expectations in Kenya: Graduate and emplyers perspectives</t>
  </si>
  <si>
    <t>JAS 1, 2015</t>
  </si>
  <si>
    <t>C5/012</t>
  </si>
  <si>
    <t>Hillary</t>
  </si>
  <si>
    <t>Kipruto</t>
  </si>
  <si>
    <t>Sang</t>
  </si>
  <si>
    <t>LINGUISTICS</t>
  </si>
  <si>
    <t>LINGUISTICS AND FOREIGN LANGUAGES</t>
  </si>
  <si>
    <t>SASS/DPHIL/LIN/06/14</t>
  </si>
  <si>
    <t>hsang@cartafrica.org</t>
  </si>
  <si>
    <t>hillarysang@yahoo.com</t>
  </si>
  <si>
    <t>+254 724 017107</t>
  </si>
  <si>
    <t>Communication disorders in school children identified with psychiatric disorders</t>
  </si>
  <si>
    <t>Dr. Tom Abuom</t>
  </si>
  <si>
    <t>C5/013</t>
  </si>
  <si>
    <t>Ikeola</t>
  </si>
  <si>
    <t>Adejoke</t>
  </si>
  <si>
    <t>Adeoye</t>
  </si>
  <si>
    <t>MATERNAL HEALTH</t>
  </si>
  <si>
    <t>iadeoye@cartafrica.org</t>
  </si>
  <si>
    <t>adeoyeikeola@yahoo.com</t>
  </si>
  <si>
    <t>+234-8052153252</t>
  </si>
  <si>
    <t>Master in Public Health</t>
  </si>
  <si>
    <t>Maternal obesity and associated maternal, periantal and neo natal outcomes among women in Ibadan, Nigeria</t>
  </si>
  <si>
    <t>Prof. Afolabi Bamigboye</t>
  </si>
  <si>
    <t>0000-0003-3085-0965</t>
  </si>
  <si>
    <t xml:space="preserve">The prevalence, determinants, preganancy and neonatal outcomes of Maternal obesity and its associated metabolic Dysfunction in Ibadan, Nigeria </t>
  </si>
  <si>
    <t>C5/014</t>
  </si>
  <si>
    <t>Justine</t>
  </si>
  <si>
    <t>Nnakate</t>
  </si>
  <si>
    <t>Bukenya</t>
  </si>
  <si>
    <t>Community Health &amp; Behavioural Sciencess</t>
  </si>
  <si>
    <t>jbukenya@cartafrica.org</t>
  </si>
  <si>
    <t>jbukenya@musph.ac.ug</t>
  </si>
  <si>
    <t>+256772446355</t>
  </si>
  <si>
    <t>Pregnancy experiences and reproductive health outcome among adolescents in Uganda.</t>
  </si>
  <si>
    <t>Christopher Garimoi Orach, PhD</t>
  </si>
  <si>
    <t>David Guwatudde, PhD</t>
  </si>
  <si>
    <t>0000-0001-9139-6183</t>
  </si>
  <si>
    <t>Pregnancy Planning and utilization of Maternal Health Services by Female Sex workers in Uganda</t>
  </si>
  <si>
    <t>C5/015</t>
  </si>
  <si>
    <t>Jeanette</t>
  </si>
  <si>
    <t>Dawa</t>
  </si>
  <si>
    <t>KAVI - Institute of Clinical Reasearch</t>
  </si>
  <si>
    <t>H84/50941/2016</t>
  </si>
  <si>
    <t>jdawa@cartafrica.org</t>
  </si>
  <si>
    <t>jandawa@cartafrica.org</t>
  </si>
  <si>
    <t>+254722653696</t>
  </si>
  <si>
    <t>M.Sc Public Health</t>
  </si>
  <si>
    <t>An assessment of breast cancer risk factors among urban black Kenyan females.</t>
  </si>
  <si>
    <t>Prof.Omu Anzala</t>
  </si>
  <si>
    <t>Medical Epidemiologist</t>
  </si>
  <si>
    <t>Medical Epidemiologist and Center Director</t>
  </si>
  <si>
    <t>Washington State University, Kenya Office (GLOBAL HEALTH PROG)</t>
  </si>
  <si>
    <t>0000-0001-9405-148X</t>
  </si>
  <si>
    <t>Modelling the health and economic impact of the influenza vaccine in Kenya</t>
  </si>
  <si>
    <t>CARNEGIE/DAAD</t>
  </si>
  <si>
    <t>C5/016</t>
  </si>
  <si>
    <t>Jepchirchir</t>
  </si>
  <si>
    <t>Kiplagat</t>
  </si>
  <si>
    <t>jkiplagat@cartafrica.org</t>
  </si>
  <si>
    <t>chiri2809@gmail.com</t>
  </si>
  <si>
    <t>+254722288653</t>
  </si>
  <si>
    <t>Masters Epidemiology &amp; Disease Control</t>
  </si>
  <si>
    <t>HIV among adults aged 50years and older in East Africa.</t>
  </si>
  <si>
    <t>Clinical research - Retrospective and prospective</t>
  </si>
  <si>
    <t>Primary and secondary</t>
  </si>
  <si>
    <t>Ann Mwangi, PhD</t>
  </si>
  <si>
    <t>Charles Chasela, PhD</t>
  </si>
  <si>
    <t>AMPATH Associate Director of Research</t>
  </si>
  <si>
    <t>0000-0002-7836-2138</t>
  </si>
  <si>
    <t>Characteristics, outcomes and experiences of HIV infected adults aged 50 years and older in Western kenya</t>
  </si>
  <si>
    <t>C5/017</t>
  </si>
  <si>
    <t>Abayowa</t>
  </si>
  <si>
    <t>Mbada</t>
  </si>
  <si>
    <t>Political Science</t>
  </si>
  <si>
    <t>SSP/13/14/H/0871</t>
  </si>
  <si>
    <t>kmbada@cartafrica.org</t>
  </si>
  <si>
    <t>menteekas@yahoo.com</t>
  </si>
  <si>
    <t>2348137729864</t>
  </si>
  <si>
    <t>M.Sc Political Science</t>
  </si>
  <si>
    <t>Political economy of poverty and health in Ghana and Nigeria: A comparative policy analysis of the Millennium Development Goals.</t>
  </si>
  <si>
    <t>Policy analysis</t>
  </si>
  <si>
    <t>0000-0002-2157-1940</t>
  </si>
  <si>
    <t>JAS 1, 2015 &amp; JAS 4, 2019</t>
  </si>
  <si>
    <t>C5/018</t>
  </si>
  <si>
    <t>Lester</t>
  </si>
  <si>
    <t>Kapanda</t>
  </si>
  <si>
    <t>Epidemeology and Public Health</t>
  </si>
  <si>
    <t>201580013245</t>
  </si>
  <si>
    <t>lkapanda@cartafrica.org</t>
  </si>
  <si>
    <t>lrphiri@medcol.mw</t>
  </si>
  <si>
    <t>+265 994 958 249</t>
  </si>
  <si>
    <t>Exploring the potential drivers of demand and supply for transactional sex and sex work among female sex workers and their clients in Malawi.</t>
  </si>
  <si>
    <t>Prof. Adamson Muula</t>
  </si>
  <si>
    <t>Dr. Chima Izgubara</t>
  </si>
  <si>
    <t xml:space="preserve">Dr. Nicola Desmond </t>
  </si>
  <si>
    <t>0000-0003-2887-2954</t>
  </si>
  <si>
    <t>C5/019</t>
  </si>
  <si>
    <t>Maria</t>
  </si>
  <si>
    <t>Chifuniro</t>
  </si>
  <si>
    <t>Chikalipo</t>
  </si>
  <si>
    <t>Nursing and Midwifery</t>
  </si>
  <si>
    <t>201580013238</t>
  </si>
  <si>
    <t>mchikalipo@cartafrica.org</t>
  </si>
  <si>
    <t>mchikalipo@kcn.unima.mw</t>
  </si>
  <si>
    <t>+ 265 888309781</t>
  </si>
  <si>
    <t>MA Social Development</t>
  </si>
  <si>
    <t>Centering pregnancy: Astrategy in improving maternal and neonatal outcomes among adolescents.</t>
  </si>
  <si>
    <t>Prof. Ellen Chirwa</t>
  </si>
  <si>
    <t>0000-0001-7062-9785</t>
  </si>
  <si>
    <t>Feasibility, acceptability and effectiveness of couple antenatal education in Blantyre, Malawi</t>
  </si>
  <si>
    <t>C5/020</t>
  </si>
  <si>
    <t>Nomathemba</t>
  </si>
  <si>
    <t>Chiwoneso</t>
  </si>
  <si>
    <t>Chandiwana</t>
  </si>
  <si>
    <t>Child and Adolescent Health</t>
  </si>
  <si>
    <t>0403769G</t>
  </si>
  <si>
    <t>nchandiwana@cartafrica.org</t>
  </si>
  <si>
    <t>nomathemba.chandiwana@gmail.com</t>
  </si>
  <si>
    <t>MPH Epidiomology &amp; Biostatistics</t>
  </si>
  <si>
    <t>Impact of strengthening the continuum of care of HIV-infected pregnant and post-natal women and infantsin primary care clinics of South Africa.</t>
  </si>
  <si>
    <t>Prof. Charles S. Chasela</t>
  </si>
  <si>
    <t>Dr. Lee Fairlie</t>
  </si>
  <si>
    <t>Technical advisor</t>
  </si>
  <si>
    <t>WITS RHI</t>
  </si>
  <si>
    <t>0000-0001-7866-2651</t>
  </si>
  <si>
    <t>JAS 4, 2018</t>
  </si>
  <si>
    <t>C5/021</t>
  </si>
  <si>
    <t>Oyewale</t>
  </si>
  <si>
    <t>Mayowa</t>
  </si>
  <si>
    <t>Morakinyo</t>
  </si>
  <si>
    <t>Environmental Health</t>
  </si>
  <si>
    <t>Environmental Health Sciences</t>
  </si>
  <si>
    <t>omorakinyo@cartafrica.org</t>
  </si>
  <si>
    <t>wahlemirax@gmail.com</t>
  </si>
  <si>
    <t>+2348034626106</t>
  </si>
  <si>
    <t>MPH Environmental Health</t>
  </si>
  <si>
    <t>Molecular characterization of bio aerosols associated with sick building syndrome and related health risks in secondary schools in Ibadan,Nigeria.</t>
  </si>
  <si>
    <t>Prof. Ana Godson Rowland</t>
  </si>
  <si>
    <t>0000-0001-5289-9378</t>
  </si>
  <si>
    <t xml:space="preserve">Indoor school building characteristics and molecular profiling of Bioaerosols as predictors of respiratory morbidities among primary school children in Ibadan, Nigeria </t>
  </si>
  <si>
    <t>Indoor Air Quality and Bioaerosols’ Size Distribution as Predictors of Respiratory Morbidities among Pupils in Ibadan North Local Government Area, Oyo State.</t>
  </si>
  <si>
    <t>C5/022</t>
  </si>
  <si>
    <t>Raymond</t>
  </si>
  <si>
    <t>Odokonyero</t>
  </si>
  <si>
    <t>Psychiatry</t>
  </si>
  <si>
    <t>rodokonyero@cartafrica.org</t>
  </si>
  <si>
    <t>rayhaddock@yahoo.com</t>
  </si>
  <si>
    <t>+256701547646</t>
  </si>
  <si>
    <t>Investigating the relationship between parenting styles and coping techniques among parents with their adolescents’problem behavior in post conflict Northern Uganda</t>
  </si>
  <si>
    <t>Prof. Wilson Winston Muhwezi</t>
  </si>
  <si>
    <t>Prof. Seggane Musisi</t>
  </si>
  <si>
    <t>Dr.Akena Dickens Howard</t>
  </si>
  <si>
    <t>C5/023</t>
  </si>
  <si>
    <t>Gift</t>
  </si>
  <si>
    <t>Khangamwa</t>
  </si>
  <si>
    <t>C5/024</t>
  </si>
  <si>
    <t>Masoud</t>
  </si>
  <si>
    <t>Hussein</t>
  </si>
  <si>
    <t>Mahundi</t>
  </si>
  <si>
    <t>C5/025</t>
  </si>
  <si>
    <t>Callen</t>
  </si>
  <si>
    <t>Kwamboka</t>
  </si>
  <si>
    <t>Onyambu</t>
  </si>
  <si>
    <t>C6/001</t>
  </si>
  <si>
    <t>Beatrice</t>
  </si>
  <si>
    <t>Waitherero</t>
  </si>
  <si>
    <t>Maina</t>
  </si>
  <si>
    <t>School of Public Health</t>
  </si>
  <si>
    <t>bmaina@cartafrica.org</t>
  </si>
  <si>
    <t>waithereromaina@yahoo.com; bmaina@aphrc.org</t>
  </si>
  <si>
    <t>+254 (20) 4001000; +254 721 456679</t>
  </si>
  <si>
    <t>MA Population Studies</t>
  </si>
  <si>
    <t>Investigating the social co-construction of masculinity(ies) and sexual development among very young male adolescents in urban slums in Nairobi, Kenya</t>
  </si>
  <si>
    <t>Dr Yandisa Sikweyiya</t>
  </si>
  <si>
    <t>Associate Research Scientist</t>
  </si>
  <si>
    <t>0000-0001-6205-3296</t>
  </si>
  <si>
    <t>C6/002</t>
  </si>
  <si>
    <t>Betty</t>
  </si>
  <si>
    <t>Karimi</t>
  </si>
  <si>
    <t>Mwiti</t>
  </si>
  <si>
    <t>Design</t>
  </si>
  <si>
    <t>School of the Arts and Design</t>
  </si>
  <si>
    <t>B80/51242/2016</t>
  </si>
  <si>
    <t>bmwiti@cartafrica.org</t>
  </si>
  <si>
    <t>mwiti.bk@gmail.com</t>
  </si>
  <si>
    <t>+254 722 694853</t>
  </si>
  <si>
    <t>MA Design</t>
  </si>
  <si>
    <t>ACTION TO HEALTH:  DECREASING THE INCIDENCE OF LIFESTYLE DISEASES  IN  INFORMAL SETTLEMENTS IN NAIROBI, KENYA THROUGH A POPULATION-LED COMMUNICATION STRATEGY</t>
  </si>
  <si>
    <t>Dr. Lilac A. Osanjo</t>
  </si>
  <si>
    <t>Dr. Ambole Amollo Lorraine</t>
  </si>
  <si>
    <t>0000-0001-7064-8003</t>
  </si>
  <si>
    <t>Action to health: Decreasing the incidence of lifestyle diseases in informal settlement in Nairobi through a population led communication strategy</t>
  </si>
  <si>
    <t>Bottom-Up Approach: A community-Led Intervention in fighting lifestyle diseases in Urban informal settlements in Nairobi, Kenya</t>
  </si>
  <si>
    <t>C6/003</t>
  </si>
  <si>
    <t>Chimwemwe</t>
  </si>
  <si>
    <t>Chikoko</t>
  </si>
  <si>
    <t>Kwanjo-Banda</t>
  </si>
  <si>
    <t>Medical and Surgical Nursing</t>
  </si>
  <si>
    <t>201680013682</t>
  </si>
  <si>
    <t>cbanda@cartafrica.org</t>
  </si>
  <si>
    <t>joychikoko@yahoo.co.uk</t>
  </si>
  <si>
    <t>+265884711313</t>
  </si>
  <si>
    <t>Personal, behavioural and environmental factors associated with self-management among diabetic patients attending Queen Elizabeth Central Clinical research diabetes clinic in Malawi: a mixed methods study</t>
  </si>
  <si>
    <t>Prof. Moffat Nyirenda</t>
  </si>
  <si>
    <t>Dr. Belinda Gombachika</t>
  </si>
  <si>
    <t>Malawi Liverpool Welcome Trust Clinical Research Program (2021)</t>
  </si>
  <si>
    <t>0000-0001-9337-3583</t>
  </si>
  <si>
    <t xml:space="preserve">A mixed methods study on diabetes self management and social cognitive constructs at Queen Elizabeth Cantral Clinical research, Blantyre </t>
  </si>
  <si>
    <t>WT-DELTAS</t>
  </si>
  <si>
    <t>C6/004</t>
  </si>
  <si>
    <t>Oluwaseyi</t>
  </si>
  <si>
    <t>Dolapo</t>
  </si>
  <si>
    <t>Somefun</t>
  </si>
  <si>
    <t>Dept of Demography and Population studies</t>
  </si>
  <si>
    <t>single</t>
  </si>
  <si>
    <t>dsomefun@cartafrica.org</t>
  </si>
  <si>
    <t>seyi.somefun@gmail.com</t>
  </si>
  <si>
    <t>+27788552595</t>
  </si>
  <si>
    <t>Master Demography &amp; Population Studies</t>
  </si>
  <si>
    <t xml:space="preserve">Beyond Risk: Understanding a Framework for Improving Adolescents' Sexual Health in Nigeria </t>
  </si>
  <si>
    <t>Prof. Clifford Odimegwu</t>
  </si>
  <si>
    <t>Research Associate</t>
  </si>
  <si>
    <t>University of Western Cape, South Africa</t>
  </si>
  <si>
    <t>0000-0002-3842-2685</t>
  </si>
  <si>
    <t>Beyond Risk: Understanding a framework for improving adolescents's sexual health in Nigeria</t>
  </si>
  <si>
    <t>C6/005</t>
  </si>
  <si>
    <t>Valens</t>
  </si>
  <si>
    <t>Mbarushimana</t>
  </si>
  <si>
    <t>vmbarushimana@cartafrica.org</t>
  </si>
  <si>
    <t>mbavalens@gmail.com; vmbarushimana@ur.ac.rw; mbavalens@yahoo.fr; vmbarushimana@nursph.org</t>
  </si>
  <si>
    <t>+250788490718</t>
  </si>
  <si>
    <t>Early adolescents' knowledge, beliefs and behaviors regarding gender and sexuality in Rwanda: implications for their sexual experiences and health outcomes.</t>
  </si>
  <si>
    <t>Daphney Conco</t>
  </si>
  <si>
    <t>Dr. Laetitia Nyirazinyoye</t>
  </si>
  <si>
    <t>0000-0002-9700-0343</t>
  </si>
  <si>
    <t>Early adolescents' knoledge, beliefs and behaviors regarding gender and sexuality in Rwanda: implications for their sexual experiences and health outcomes</t>
  </si>
  <si>
    <t>C6/006</t>
  </si>
  <si>
    <t>Eniola</t>
  </si>
  <si>
    <t>Bamgboye</t>
  </si>
  <si>
    <t>ebamgboye@cartafrica.org</t>
  </si>
  <si>
    <t>dr_enip@yahoo.co.uk</t>
  </si>
  <si>
    <t>+234 8029537711</t>
  </si>
  <si>
    <t>M.Sc Epidemiology &amp; Bio Statistics</t>
  </si>
  <si>
    <t>Modeling the effect of HIV on the survival of multi drug resistant tuberculosis co infected patients in Oyo State, South Western Nigeria.</t>
  </si>
  <si>
    <t>Dr. Ikeoluwapo  Ajayi</t>
  </si>
  <si>
    <t>Lecturer 1</t>
  </si>
  <si>
    <t>0000-0003-0500-8557</t>
  </si>
  <si>
    <t>Modelling the effect of HIV Co-infection on the survival of patients with multidrugs resistant Tuberculosis in Oyo State, Southern Western, Nigeria</t>
  </si>
  <si>
    <t>WT -DELTAS</t>
  </si>
  <si>
    <t>C6/007</t>
  </si>
  <si>
    <t>Nomfundo</t>
  </si>
  <si>
    <t>Nzuza</t>
  </si>
  <si>
    <t>Moroe</t>
  </si>
  <si>
    <t>Audiology</t>
  </si>
  <si>
    <t>Speech Pathology and Audiology</t>
  </si>
  <si>
    <t>0103374D</t>
  </si>
  <si>
    <t xml:space="preserve">fmoroe@cartafrica.org </t>
  </si>
  <si>
    <t>nomfundo.moroe7@gmail.com</t>
  </si>
  <si>
    <t>+27823178862</t>
  </si>
  <si>
    <t>MA Audiology</t>
  </si>
  <si>
    <t>Occupational Noise-Induced Hearing Loss in South African Large Scale Mines: From policy formulation to implementation and monitoring</t>
  </si>
  <si>
    <t>Prof. KatijahKhoza-Shangase</t>
  </si>
  <si>
    <t>0000-0001-7186-5632</t>
  </si>
  <si>
    <t xml:space="preserve">Occupational Noise-induced hearing loss in South African Large Scale Mines: From policy formulation to implementation and monitoring </t>
  </si>
  <si>
    <t>Occupational Noise-Induced Hearing Loss in South African Large Scale Mines: From policy
formulation to implementation and monitoring</t>
  </si>
  <si>
    <t>C6/008</t>
  </si>
  <si>
    <t>Godwin</t>
  </si>
  <si>
    <t>Anywar</t>
  </si>
  <si>
    <t>Botany</t>
  </si>
  <si>
    <t>Plant Sciences, Microbiology &amp; Biotechnology</t>
  </si>
  <si>
    <t>2015/HD13/18793U</t>
  </si>
  <si>
    <t>ganywar@cartafrica.org</t>
  </si>
  <si>
    <t>godwinanywar@gmail.com</t>
  </si>
  <si>
    <t>+256 702983410</t>
  </si>
  <si>
    <t>M.Sc Botany</t>
  </si>
  <si>
    <t>Antiviral, immunomodulatory and phytochemical profiles of medicinal plants used by traditional medicine practitioners for the treatment of HIV/AIDS in Uganda</t>
  </si>
  <si>
    <t>Ass. Prof. Kakudidi Eseszah</t>
  </si>
  <si>
    <t>Ass. Prof. Byamukama Robert</t>
  </si>
  <si>
    <t xml:space="preserve">Prof. Dr. Emmrich Frank, Fraunhofer </t>
  </si>
  <si>
    <t>other</t>
  </si>
  <si>
    <t xml:space="preserve"> Appointed as a Review editor in the Journal Frontiers in Pharmacology-Ethnopharmacology Section.</t>
  </si>
  <si>
    <t>0000-0003-0926-1832</t>
  </si>
  <si>
    <t>Ethnopharmacogology, cytotoxicity, antiviral and immunodulatory profiles of medical plant species used by herbalists in treating people living with HIV/AIDS in Uganda</t>
  </si>
  <si>
    <t>WT -DELTAS/DAAD</t>
  </si>
  <si>
    <t>C6/009</t>
  </si>
  <si>
    <t>Olugbenga</t>
  </si>
  <si>
    <t>Abe</t>
  </si>
  <si>
    <t>DEMOGRAPHY AND SOCIAL STATISTICS</t>
  </si>
  <si>
    <t>SSP15/16/R/0003</t>
  </si>
  <si>
    <t>jabe@cartafrica.org</t>
  </si>
  <si>
    <t>abegbenga7@gmail.com</t>
  </si>
  <si>
    <t>+2348034460713</t>
  </si>
  <si>
    <t>Masters in Demography and Social Statistics</t>
  </si>
  <si>
    <t>Labour Force Disengagement Transitions and Quality of Life of Older Persons in Formal Organisations in Osun State, Nigeria</t>
  </si>
  <si>
    <t>Prof. Akinyemi Ibukun Akanni</t>
  </si>
  <si>
    <t>Dr. Oyedokun Olugbenga Amos</t>
  </si>
  <si>
    <t xml:space="preserve">Aquatech College of Agriculture </t>
  </si>
  <si>
    <t>0000-0002-6312-0195</t>
  </si>
  <si>
    <t>Labour force disengagement transitions and quality of life of older persons in formal organisations in Osun State, Nigeria</t>
  </si>
  <si>
    <t>C6/010</t>
  </si>
  <si>
    <t>Justin</t>
  </si>
  <si>
    <t>Kumala</t>
  </si>
  <si>
    <t>Biomedical research</t>
  </si>
  <si>
    <t>Wits Research institute for Malaria (WRIM)</t>
  </si>
  <si>
    <t>jkumala@cartafrica.org</t>
  </si>
  <si>
    <t>justinkumala@yahoo.com</t>
  </si>
  <si>
    <t>+27711374112</t>
  </si>
  <si>
    <t>The impact of insecticide resistance on malaria vector control in Chikwawa, Southern Malawi</t>
  </si>
  <si>
    <t>Prof. Maureen Coetzee</t>
  </si>
  <si>
    <t>Dr. Themba Mzilahowa</t>
  </si>
  <si>
    <t>Research Assistant</t>
  </si>
  <si>
    <t>0000-0001-6357-9441</t>
  </si>
  <si>
    <t>The efect of insecticide resistance on malaria vector control in Chikwawa, Southern Malawi</t>
  </si>
  <si>
    <t>The effect of insecticide resistance on Malaria vector control in Chikwawa, Southern Malawi</t>
  </si>
  <si>
    <t>C6/011</t>
  </si>
  <si>
    <t>Joan</t>
  </si>
  <si>
    <t>Nankya</t>
  </si>
  <si>
    <t>Mutyoba</t>
  </si>
  <si>
    <t>Epidemiology &amp; Biostatistics</t>
  </si>
  <si>
    <t>2014/HD07/18654U</t>
  </si>
  <si>
    <t>jmutyoba@cartafrica.org</t>
  </si>
  <si>
    <t>eron.jm@hotmail.com</t>
  </si>
  <si>
    <t>+256 772 324 309</t>
  </si>
  <si>
    <t>MS Epidemiology &amp; Biostatistics</t>
  </si>
  <si>
    <t>Hepatitis B Among Pregnant Women:Epidemiology, Knowledge, perceptions and behavioral intentions</t>
  </si>
  <si>
    <t>Professor Ponsiano Ocama</t>
  </si>
  <si>
    <t>Assoc. Professor Frederick Makumbi</t>
  </si>
  <si>
    <t>0000-0002-0661-5933</t>
  </si>
  <si>
    <t>Hepatitis B among pregnant women: Epidemiology, knowledge, perceptions and behavioral intentions</t>
  </si>
  <si>
    <t>Hepatitis B among Ugandan pregnant women: Studies on Epidemiology, Knowledge, Perceptions and Behavioural Intentions</t>
  </si>
  <si>
    <t>C6/012</t>
  </si>
  <si>
    <t>Kudus</t>
  </si>
  <si>
    <t>Oluwatoyin</t>
  </si>
  <si>
    <t>Adebayo</t>
  </si>
  <si>
    <t>kadebayo@cartafrica.org</t>
  </si>
  <si>
    <t>oluwatoyinkudus@gmail.com</t>
  </si>
  <si>
    <t>+2348029516738</t>
  </si>
  <si>
    <t>M.Sc Sociology</t>
  </si>
  <si>
    <t>Migration and settlement experiences of Nigerians in Guangzhou, China</t>
  </si>
  <si>
    <t>Prof Omololu O. Femi</t>
  </si>
  <si>
    <t>Tutorial Assistant</t>
  </si>
  <si>
    <t>Research Fellow I</t>
  </si>
  <si>
    <t>0000-0002-3746-4963</t>
  </si>
  <si>
    <t>International migration and settlement experiences of Nigerians in Guangzhou, China</t>
  </si>
  <si>
    <t>C6/013</t>
  </si>
  <si>
    <t>Kolawole</t>
  </si>
  <si>
    <t>Aliyu</t>
  </si>
  <si>
    <t>Sociology and Anthropology</t>
  </si>
  <si>
    <t>SSP15/16/R/0083</t>
  </si>
  <si>
    <t>kaliyu@cartafrica.org</t>
  </si>
  <si>
    <t>aliyukola@gmail.com</t>
  </si>
  <si>
    <t>+2348060100021</t>
  </si>
  <si>
    <t>M.Sc Sociology &amp; Anthropology</t>
  </si>
  <si>
    <t>Socio-ecological Factors Influencing Parent-adolescent Communication on Sexual and Reproductive Health Issues in Selected Slum Communities of Ibadan, Southwest, Nigeria</t>
  </si>
  <si>
    <t>Prof. Anna Baranowska-Rataj</t>
  </si>
  <si>
    <t xml:space="preserve">Senior Lecturer </t>
  </si>
  <si>
    <t>0000-0001-7896-1061</t>
  </si>
  <si>
    <t>Socio -ecological factors influencing parent -adolescent Communication on sexual and reproductive Health issues in selected slum cCommunities of Ibadan, Southwest, Nigeria</t>
  </si>
  <si>
    <t>C6/014</t>
  </si>
  <si>
    <t>Khumbo</t>
  </si>
  <si>
    <t>Kalulu</t>
  </si>
  <si>
    <t>Engineering</t>
  </si>
  <si>
    <t>PhD/13/MPL/001</t>
  </si>
  <si>
    <t>kkalulu@cartafrica.org</t>
  </si>
  <si>
    <t>kmkalulu@gmail.com</t>
  </si>
  <si>
    <t>+265 999 691 961</t>
  </si>
  <si>
    <t>M.BA, Masters in Integrated Water Resources</t>
  </si>
  <si>
    <t>Improving resource efficiency in treatment of faecal sludge from unplanned settlements of in the cities of Malawi</t>
  </si>
  <si>
    <t>Asso. Prof. Bernard Thole (PhD)</t>
  </si>
  <si>
    <t xml:space="preserve">Ass. Prof. Theresa Mkandawire (PhD) </t>
  </si>
  <si>
    <t xml:space="preserve">Prof. Grant Kululanga (PhD) </t>
  </si>
  <si>
    <t>0000-0001-9841-9173</t>
  </si>
  <si>
    <t>C6/015</t>
  </si>
  <si>
    <t>Mumuni</t>
  </si>
  <si>
    <t>Adejumo</t>
  </si>
  <si>
    <t>madejumo@cartafrica.org</t>
  </si>
  <si>
    <t>adejumo_mumuni@yahoo.com</t>
  </si>
  <si>
    <t>+234 8050821482</t>
  </si>
  <si>
    <t>Improving greywater quality and Harnessing Water Resources through Algae Based Technology in a Low to Middle-Income Community in South-West Nigeria</t>
  </si>
  <si>
    <t>Dr. Elizabeth O. OLORUNTOBA</t>
  </si>
  <si>
    <t>Prof. M.K.C. SRIDHAR</t>
  </si>
  <si>
    <t>0000-0003-4797-7508</t>
  </si>
  <si>
    <t>Improving greywater quality and harnessing water resources through algae based technology in Low to Middle income community in South West Nigeria</t>
  </si>
  <si>
    <t>C6/016</t>
  </si>
  <si>
    <t>Macellina</t>
  </si>
  <si>
    <t>Yinyinade</t>
  </si>
  <si>
    <t>Ijadunola</t>
  </si>
  <si>
    <t>CLP/13/14/H/2482</t>
  </si>
  <si>
    <t>mijadunola@cartafrica.org</t>
  </si>
  <si>
    <t>yijadun@yahoo.com</t>
  </si>
  <si>
    <t>+234 803 706 2008</t>
  </si>
  <si>
    <t>CHARACTERISTICS OF SKIPPED GENERATION HOUSEHOLDS AND HEALTH OF ADOLESCENTS IN IFE-IJESA ZONE, OSUN STATE, NIGERIA.</t>
  </si>
  <si>
    <t>Prof. Adesegun O. Fatusi</t>
  </si>
  <si>
    <t>Dr. Olapeju A. Esimai</t>
  </si>
  <si>
    <t>0000-0002-4838-0431</t>
  </si>
  <si>
    <t>Characteristics of skipped generation houseolds and health of adolescents in Ife-Ijesa Nigeria: Implications for grandparents and adolescent Health</t>
  </si>
  <si>
    <t>C6/017</t>
  </si>
  <si>
    <t>Marie Chantal</t>
  </si>
  <si>
    <t>Uwimana</t>
  </si>
  <si>
    <t>Midwifery</t>
  </si>
  <si>
    <t>Nursing Education</t>
  </si>
  <si>
    <t>muwimana@cartafrica.org</t>
  </si>
  <si>
    <t>uwimac@yahoo.fr</t>
  </si>
  <si>
    <t>+250(0) 788 527 435</t>
  </si>
  <si>
    <t>Master of Nursing Management</t>
  </si>
  <si>
    <t>DEVELOPING AND PILOT TESTING OF A LABOUR SUPPORT INTERVENTION BY NURSES AND MIDWIVES AT PUBLIC HEALTH FACILITIES IN RWANDA</t>
  </si>
  <si>
    <t>Dr. Gorrette Nalwadda K</t>
  </si>
  <si>
    <t>Prof. Nazarius Mbona T</t>
  </si>
  <si>
    <t>Head of Midwifery</t>
  </si>
  <si>
    <t>0000-0001-6105-2611</t>
  </si>
  <si>
    <t>Measuring the importance of labour support practice for mothers and nurses and midwives at public health facilities in Rwanda</t>
  </si>
  <si>
    <t>C6/018</t>
  </si>
  <si>
    <t>Wanjira</t>
  </si>
  <si>
    <t>Njue-Kamau</t>
  </si>
  <si>
    <t>COMMUNITY HEALTH</t>
  </si>
  <si>
    <t>COMMUNITY HEALTH NURSING</t>
  </si>
  <si>
    <t>H80/50154/2015</t>
  </si>
  <si>
    <t>mwanjira@cartafrica.org</t>
  </si>
  <si>
    <t>mwkamau@gmail.com</t>
  </si>
  <si>
    <t>+254 727 736810</t>
  </si>
  <si>
    <t>Msc. Public Health</t>
  </si>
  <si>
    <t>Iron and Folic Acid Supplementation (IFAS) among pregnant women: A community based approach in Kiambu County</t>
  </si>
  <si>
    <t>Dr. Waithira Mirie</t>
  </si>
  <si>
    <t xml:space="preserve">Dr. Samuel T. Kimani  </t>
  </si>
  <si>
    <t> 0000-0002-4167-3549</t>
  </si>
  <si>
    <t>Iron and folic acid supplementation (IFAS) among pregnant women: A community based approach in Kiambu County</t>
  </si>
  <si>
    <t>C6/019</t>
  </si>
  <si>
    <t>Makhosazane</t>
  </si>
  <si>
    <t>Nomhle</t>
  </si>
  <si>
    <t>Khoza</t>
  </si>
  <si>
    <t>Clinical Medicine</t>
  </si>
  <si>
    <t>Wits Reproductive Health &amp; HIV Institute</t>
  </si>
  <si>
    <t>nkhoza@cartafrica.org</t>
  </si>
  <si>
    <t>nomhle@tuks.co.za; u21128716@tuks.co.za</t>
  </si>
  <si>
    <t>+27765125071</t>
  </si>
  <si>
    <t>MA Research Psychology</t>
  </si>
  <si>
    <t>The use of cash transfers for cash outcomes: exploring the influence of gender</t>
  </si>
  <si>
    <t>Catherine MacPhail</t>
  </si>
  <si>
    <t>Prof. Delany-Moretlwe</t>
  </si>
  <si>
    <t>Honorary Researcher</t>
  </si>
  <si>
    <t>0000-0003-1312-7783</t>
  </si>
  <si>
    <t>The social consequences of cash transfers on adolescent recipients and their relationships</t>
  </si>
  <si>
    <t>Exploring the social consequences of cash transfers on adolescent recipients and their relationships</t>
  </si>
  <si>
    <t>C6/020</t>
  </si>
  <si>
    <t>Aanuoluwapo</t>
  </si>
  <si>
    <t>Omobolanle</t>
  </si>
  <si>
    <t>Olajubu</t>
  </si>
  <si>
    <t>Bmsp13/14/H/0861</t>
  </si>
  <si>
    <t>oolajubu@cartafrica.org</t>
  </si>
  <si>
    <t>bolajubu@gmail.com</t>
  </si>
  <si>
    <t>+234 8062784468</t>
  </si>
  <si>
    <t>M.Sc Community Health</t>
  </si>
  <si>
    <t>Impact of a Mobile Health Intervention on Uptake of Postnatal Care Services and Related Outcomes among Mothers in Osun State, Nigeria</t>
  </si>
  <si>
    <t>Prof. R. B. Fajemilehin</t>
  </si>
  <si>
    <t>Prof. B. S. Afolabi</t>
  </si>
  <si>
    <t>0000-0001-9617-8660</t>
  </si>
  <si>
    <t>Impact Of A Mobile Health Intervention On Uptake Of Postnatal Care Services And Related Outcomes Among Mothers In Osun State, Nigeria.</t>
  </si>
  <si>
    <t>C6/021</t>
  </si>
  <si>
    <t>Olivia</t>
  </si>
  <si>
    <t>Millicent Awino</t>
  </si>
  <si>
    <t>Osiro</t>
  </si>
  <si>
    <t>Restorative and Preventive dentistry</t>
  </si>
  <si>
    <t>Conservative and Prosthetic Dentistry</t>
  </si>
  <si>
    <t>V91/51081/2016</t>
  </si>
  <si>
    <t>oosiro@cartafrica.org</t>
  </si>
  <si>
    <t>oaosiro@uonbi.ac.ke</t>
  </si>
  <si>
    <t>+254 722 861488</t>
  </si>
  <si>
    <t>M.Sc Dental Materials</t>
  </si>
  <si>
    <t>Development of a glass ionomer cement using fluorspar from Kerio Valley and other raw materials in Kenya</t>
  </si>
  <si>
    <t>experimental model</t>
  </si>
  <si>
    <t>Prof. David Kinuthia Kariuki</t>
  </si>
  <si>
    <t>Dr. Elizabeth Dimba</t>
  </si>
  <si>
    <t>Prof. Loice Gathece</t>
  </si>
  <si>
    <t>Chairman of Department of Conservative and Prosthetic Dentistry  (Sep, 2020)</t>
  </si>
  <si>
    <t>0000-0002-0095-4694</t>
  </si>
  <si>
    <t>Development of a prototype for a restorative dental cement in Kenya</t>
  </si>
  <si>
    <t>JAS 1, 2016</t>
  </si>
  <si>
    <t>C6/022</t>
  </si>
  <si>
    <t>Olutoyin</t>
  </si>
  <si>
    <t>Olubunmi</t>
  </si>
  <si>
    <t>Sekoni</t>
  </si>
  <si>
    <t>Not yet available</t>
  </si>
  <si>
    <t>osekoni@cartafrica.org</t>
  </si>
  <si>
    <t>t1toyin@yahoo.com</t>
  </si>
  <si>
    <t>+234-803-357-9048</t>
  </si>
  <si>
    <t>Structural factors associated with sexual risk behaviour among Out-of-School adolescents in an Urban slum in South West Nigeria</t>
  </si>
  <si>
    <t>Prof. Christofides Nicola</t>
  </si>
  <si>
    <t>Prof. Mall Sumaya</t>
  </si>
  <si>
    <t>0000-0001-6993-1100</t>
  </si>
  <si>
    <t>C6/023</t>
  </si>
  <si>
    <t>Mpho</t>
  </si>
  <si>
    <t>Primrose</t>
  </si>
  <si>
    <t>Molete</t>
  </si>
  <si>
    <t>Oral Health</t>
  </si>
  <si>
    <t>9200430H</t>
  </si>
  <si>
    <t>pmpho@cartafrica.org</t>
  </si>
  <si>
    <t>mpho.molete@wits.ac.za</t>
  </si>
  <si>
    <t>0027 647523860</t>
  </si>
  <si>
    <t>Master in Dentistry, M.Sc Dental Public health</t>
  </si>
  <si>
    <t>Extent of oral health service integration into the school health program in the Tshwane District.</t>
  </si>
  <si>
    <t>Prof. Aimee Stewart</t>
  </si>
  <si>
    <t>Specialist in Community Dentistry</t>
  </si>
  <si>
    <t>Registered Specialist</t>
  </si>
  <si>
    <t>0000-0001-9227-3927</t>
  </si>
  <si>
    <t>Schoolbased oral health programmes in Tshwane District of Gauteng: Scope, implemntation and outcomes</t>
  </si>
  <si>
    <t>School-based oral health programmes in the Tshwane District of Gauteng: scope, implementation and outcomes.'</t>
  </si>
  <si>
    <t>C6/024</t>
  </si>
  <si>
    <t>Tutu</t>
  </si>
  <si>
    <t>Said</t>
  </si>
  <si>
    <t>Mzee</t>
  </si>
  <si>
    <t>Molecular genetics</t>
  </si>
  <si>
    <t>Molecular biology and biotechnology</t>
  </si>
  <si>
    <t>2016-07-00173</t>
  </si>
  <si>
    <t>stutu@cartafrica.org</t>
  </si>
  <si>
    <t>tmzee@ihi.or.tz</t>
  </si>
  <si>
    <t>+255713869915</t>
  </si>
  <si>
    <t>M.SC Biotechnology</t>
  </si>
  <si>
    <t xml:space="preserve">Molecular epidemiology of antibiotic resistant bacteria and their interaction mechanisms in human, livestock and environment.  </t>
  </si>
  <si>
    <t>Dr. Rose J Masalu</t>
  </si>
  <si>
    <t>Quality Assurance Officer</t>
  </si>
  <si>
    <t>IFAKARA HEALTH INSTITUTE</t>
  </si>
  <si>
    <t>0000-0002-5918-0574</t>
  </si>
  <si>
    <t>Molecular epidemiology of Antibiotic resistant S.aureaus in Livestock and their human contacts</t>
  </si>
  <si>
    <t>C6/025</t>
  </si>
  <si>
    <t>Edwin</t>
  </si>
  <si>
    <t>Kipkosgei</t>
  </si>
  <si>
    <t>Cheruiyot Sang</t>
  </si>
  <si>
    <t>Biostatistics</t>
  </si>
  <si>
    <t>Public and Population Health</t>
  </si>
  <si>
    <t>esang@cartafrica.org</t>
  </si>
  <si>
    <t>edwin.ampath@gmail.com</t>
  </si>
  <si>
    <t>+254711531441</t>
  </si>
  <si>
    <t>C7/001</t>
  </si>
  <si>
    <t>Abigail</t>
  </si>
  <si>
    <t>Ruth</t>
  </si>
  <si>
    <t>Dreyer</t>
  </si>
  <si>
    <t>Medical Education</t>
  </si>
  <si>
    <t>adreyer@cartafrica.org</t>
  </si>
  <si>
    <t>abigaildreyer@gmail.com</t>
  </si>
  <si>
    <t>+27 116152976</t>
  </si>
  <si>
    <t>Masters of Public Health</t>
  </si>
  <si>
    <t>Comparative analysis of decentralised training platforms in undergraduate medical education at four South African universities</t>
  </si>
  <si>
    <t xml:space="preserve">Prof. Laetitia Rispel  </t>
  </si>
  <si>
    <t>0000-0002-0499-0094</t>
  </si>
  <si>
    <t>A comparative study of decentralized training platforms in undergraduate medical education at four South African Universities</t>
  </si>
  <si>
    <t>A comparative study of decentralised training platforms in undergraduate medical education at four South African universities</t>
  </si>
  <si>
    <t>C7/002</t>
  </si>
  <si>
    <t>Alexander</t>
  </si>
  <si>
    <t>Kagaha</t>
  </si>
  <si>
    <t>Sociology and Social Anthropology</t>
  </si>
  <si>
    <t>akagaha@cartafrica.org</t>
  </si>
  <si>
    <t>akagaha@gmail.com</t>
  </si>
  <si>
    <t>+256772419211</t>
  </si>
  <si>
    <t>MA Sociology; Msc. Development Management</t>
  </si>
  <si>
    <t>The Power Discourse in Health Services Uptake: A case of Maternal and Child Health services uptake in Eastern Uganda</t>
  </si>
  <si>
    <t>Prof. Eleanor Manderson</t>
  </si>
  <si>
    <t xml:space="preserve">Assistant Lecturer </t>
  </si>
  <si>
    <t>0000-0002-7787-8597</t>
  </si>
  <si>
    <t>Policy and Practice of Abortion Care in Eastern Uganda</t>
  </si>
  <si>
    <t>Policy and Practice of Abortion care in Eastern Uganda</t>
  </si>
  <si>
    <t xml:space="preserve">PhD Research and dissertation writing </t>
  </si>
  <si>
    <t>C7/003</t>
  </si>
  <si>
    <t>Abiola</t>
  </si>
  <si>
    <t>Olubusola</t>
  </si>
  <si>
    <t>Komolafe</t>
  </si>
  <si>
    <t>Department of Nursing Science</t>
  </si>
  <si>
    <t>BMSP15/16/H/0919</t>
  </si>
  <si>
    <t>akomolafe@cartafrica.org</t>
  </si>
  <si>
    <t>abiolakomolafe2016@gmail.com</t>
  </si>
  <si>
    <t>XESC</t>
  </si>
  <si>
    <t>MSc. (Nursing), OAU</t>
  </si>
  <si>
    <t>Digital Enabled Intervention for Improved Data Capture among Nurses in Perinatal Care in Selected Health Care Facilities in Osun State</t>
  </si>
  <si>
    <t xml:space="preserve">Prof. Irinoye Oladunni Omolola </t>
  </si>
  <si>
    <t>Instructor</t>
  </si>
  <si>
    <t>0000-0002-2123-7782</t>
  </si>
  <si>
    <t>Determinants of Implementation Success of Emergency Obstetric and Neonatal Care in Selected Health Facilities in Osun State, Nigeria</t>
  </si>
  <si>
    <t>C7/004</t>
  </si>
  <si>
    <t>Blessings</t>
  </si>
  <si>
    <t>Nyasilia Kaunda</t>
  </si>
  <si>
    <t>Kaunda-Khangamwa</t>
  </si>
  <si>
    <t>Medical Anthropology</t>
  </si>
  <si>
    <t>bkaunda@cartafrica.org</t>
  </si>
  <si>
    <t>b.n.kaunda@gmail.com</t>
  </si>
  <si>
    <t>+ 265 888 554052</t>
  </si>
  <si>
    <t>Master of Science in Medical Anthropology</t>
  </si>
  <si>
    <t>Sexuality and reproductive health needs of adolescents living with HIV in Malawi: An anthropological study of teen club members and non-members</t>
  </si>
  <si>
    <t>Prof. Munthali, Alister</t>
  </si>
  <si>
    <t>Dr. Chipeta, Effie</t>
  </si>
  <si>
    <t>Research Fellow</t>
  </si>
  <si>
    <t>0000-0001-7345-9427</t>
  </si>
  <si>
    <t>Sexual and reproductive health, service use and resilience among adolescents in urban Blantyre</t>
  </si>
  <si>
    <t>I work as a research scientist in a research institution and they cannot afford to employ me while studying for the PhD.</t>
  </si>
  <si>
    <t>C7/005</t>
  </si>
  <si>
    <t>Banamwana</t>
  </si>
  <si>
    <t>Environmental Studies</t>
  </si>
  <si>
    <t>cbanamwana@cartafrica.org</t>
  </si>
  <si>
    <t>banacele@yahoo.fr</t>
  </si>
  <si>
    <t>+250785160088</t>
  </si>
  <si>
    <t>Biodiversity Concervation Sciences</t>
  </si>
  <si>
    <t xml:space="preserve">The use of Ecological Sanitation (EcoSan) latrines towards sustainable economics in Rwanda </t>
  </si>
  <si>
    <t xml:space="preserve">Dr. David Musoke, PhD </t>
  </si>
  <si>
    <t xml:space="preserve"> Assoc. Prof. Nazarius Mbona Tumwesigye</t>
  </si>
  <si>
    <t>Assoc.Prof.Theoneste Ntakirutimana</t>
  </si>
  <si>
    <t xml:space="preserve">0000-0002-2817-2926 </t>
  </si>
  <si>
    <t>Ecological sanitation technology uptake and health risks among users of its products in Burera District, Rwanda</t>
  </si>
  <si>
    <t>WT-DELTAS/DAAD</t>
  </si>
  <si>
    <t>C7/006</t>
  </si>
  <si>
    <t>Catherine</t>
  </si>
  <si>
    <t>Mawia</t>
  </si>
  <si>
    <t>Musyoka</t>
  </si>
  <si>
    <t>Clinical Psychology</t>
  </si>
  <si>
    <t>Department of Psychiatry</t>
  </si>
  <si>
    <t>cmusyoka@cartafrica.org</t>
  </si>
  <si>
    <t>camulundu2011@gmail.com</t>
  </si>
  <si>
    <t>+254 721 723514, +254 720 326 306</t>
  </si>
  <si>
    <t>Master of Science Clinical Psychology</t>
  </si>
  <si>
    <t>Evaluating the Effectiveness of Peer Mentorship Programs in the Prevention of Alcohol and Drug Abuse among Students at the University of Nairobi</t>
  </si>
  <si>
    <t>Dr. Muthoni Mathai</t>
  </si>
  <si>
    <t>Dr William Byansi</t>
  </si>
  <si>
    <t>Dr Thomas Crea</t>
  </si>
  <si>
    <t>Clinical Psychologist</t>
  </si>
  <si>
    <t>Clinical Psychologist &amp; ADAP Program Coordinator</t>
  </si>
  <si>
    <t>0000-0001-6669-9860</t>
  </si>
  <si>
    <t>Prevention of Alcohol and Substance Abuse: mHealth Technology Based Peer Mentoring Among University of Nairobi Students</t>
  </si>
  <si>
    <t>C7/007</t>
  </si>
  <si>
    <t>Olubukola</t>
  </si>
  <si>
    <t>Cadmus</t>
  </si>
  <si>
    <t>Community Medicine</t>
  </si>
  <si>
    <t>colubukola@cartafrica.org</t>
  </si>
  <si>
    <t>eniyolacadmus@gmail.com</t>
  </si>
  <si>
    <t>+234802360510</t>
  </si>
  <si>
    <t>Feasibility and preferences of older persons in Oyo State Nigeria regarding ageing in place: A Rural-Urban Comparison</t>
  </si>
  <si>
    <t>Prof. Eme Owoaje Theodara</t>
  </si>
  <si>
    <t>Dr Adebusoye Adekunle Lawrence</t>
  </si>
  <si>
    <t>0000-0002-0201-1462</t>
  </si>
  <si>
    <t>An exploration of models for community care and desire to Age in Place among older persons in Oyo State, South Western Nigeria</t>
  </si>
  <si>
    <t>Unmet Needs for Informal Support and Their Health Implications for Older Adults in Oyo State, Nigeria</t>
  </si>
  <si>
    <t>C7/008</t>
  </si>
  <si>
    <t>Wanangwa</t>
  </si>
  <si>
    <t>Chimwaza</t>
  </si>
  <si>
    <t>Manda</t>
  </si>
  <si>
    <t>wmanda@cartafrica.org</t>
  </si>
  <si>
    <t>wchimwaza@medcol.mw</t>
  </si>
  <si>
    <t>+265999445465</t>
  </si>
  <si>
    <t>Lived Experiences of Couple Adopters of Modern Contraceptive Methods: Husbands’ Perspectives</t>
  </si>
  <si>
    <t>Associate Professor Yandisa Sikweyiya</t>
  </si>
  <si>
    <t>Associate Professor Mphatso Kamndaya</t>
  </si>
  <si>
    <t>Research Coordinator</t>
  </si>
  <si>
    <t>Research coordinator</t>
  </si>
  <si>
    <t>0000-0001-8061-8457</t>
  </si>
  <si>
    <t>Social Support and Sexual Health among Very Young adolescent girls in two Districts in Malawi: A Narrative Inquiry</t>
  </si>
  <si>
    <t>Social support and sexual health among very young adolescent girls in two districts in Malawi: A narrative inquiry</t>
  </si>
  <si>
    <t>JAS 1&amp;2, 2017</t>
  </si>
  <si>
    <t>C7/009</t>
  </si>
  <si>
    <t>Madalitso</t>
  </si>
  <si>
    <t>Enock</t>
  </si>
  <si>
    <t>Chisati</t>
  </si>
  <si>
    <t>Exercise Science</t>
  </si>
  <si>
    <t>Physiotherapy</t>
  </si>
  <si>
    <t>201580013286</t>
  </si>
  <si>
    <t>echisati@cartafrica.org</t>
  </si>
  <si>
    <t>echisati@medcol.mw</t>
  </si>
  <si>
    <t>+265888168284</t>
  </si>
  <si>
    <t>MSc in Exercise Physiology and Sports Sciences</t>
  </si>
  <si>
    <t>Lipodystrophy and physical fitness surveillance of people living with HIV while on antiretroviral therapy in Malawi</t>
  </si>
  <si>
    <t>Professor Lampiao Fanuel</t>
  </si>
  <si>
    <t>Professor Demitri Constantino</t>
  </si>
  <si>
    <t>Head of department of Physiotherapy; Country Contact |Global Observatory for Physical Activity (GoPA); Part Time Lecturer|Health &amp; Fitness Professionals Academy (HFPA) International; Chairperson |College of Medicine HPC Sports Science Committee; (Oct 22020)</t>
  </si>
  <si>
    <t>0000-0001-5596-9386</t>
  </si>
  <si>
    <t>Physical fitness and bone mineral density in people living with HIV and receiving antiretroviral therapy in Blantyre, Malawi</t>
  </si>
  <si>
    <t>Reduced bone mineral density among people living wih HIV and receiving ant-retroviral therapy in Blantyre, Malawi: Pharmacological challenges, prevalence and the role of exercise</t>
  </si>
  <si>
    <t>C7/010</t>
  </si>
  <si>
    <t>Edna</t>
  </si>
  <si>
    <t>Wairimu</t>
  </si>
  <si>
    <t>Kamau</t>
  </si>
  <si>
    <t>Internal Medicine</t>
  </si>
  <si>
    <t>Clinical Medicine and Therapeutics</t>
  </si>
  <si>
    <t>ekamau@cartafrica.org</t>
  </si>
  <si>
    <t>dr.ednakamau@gmail.com</t>
  </si>
  <si>
    <t>+254 722-649187</t>
  </si>
  <si>
    <t>Detection of esophageal squamous cell dysplasia and early squamous cell carcinoma in high risk populations</t>
  </si>
  <si>
    <t>Professor Lucy Muchiri</t>
  </si>
  <si>
    <t>Non-Alcoholic Steatohepatitis and Advanced Fibrosis in Patients with Non-Alcoholic Fatty Liver Disease at the Kenyatta National Clinical research - The Diagnostic Utility of Non-Invasive Tests</t>
  </si>
  <si>
    <t>C7/011</t>
  </si>
  <si>
    <t>Felishana</t>
  </si>
  <si>
    <t>Jepkosgei</t>
  </si>
  <si>
    <t>Cherop</t>
  </si>
  <si>
    <t>Management Science</t>
  </si>
  <si>
    <t>Management Science, School of Business and Economics</t>
  </si>
  <si>
    <t>SBE/DPHIL/BM/18/15</t>
  </si>
  <si>
    <t>fcherop@cartafrica.org</t>
  </si>
  <si>
    <t>fcherop@gmail.com</t>
  </si>
  <si>
    <t>+254720296334</t>
  </si>
  <si>
    <t xml:space="preserve">MBA, Strategic Management, MSc. International Health Research Ethics </t>
  </si>
  <si>
    <t>Entrepreneurial Orientation and Self-Concept Traits on Health Outcomes of People Living With HIV/Aids in Western Kenya</t>
  </si>
  <si>
    <t>Prof. Michael Korir</t>
  </si>
  <si>
    <t>Dr. Juddy Wachira</t>
  </si>
  <si>
    <t>0000-0001-5599-0839</t>
  </si>
  <si>
    <t>Strategic Leadership, Relational Dynamics and Patient Loyalty to HIV Care in a Public Clinical research in Eldoret, Western Kenya</t>
  </si>
  <si>
    <t>Strategic Clinical Leader Attributes and Health System Factors Associated with Patient Loyalty to HIV Care in Moi Teaching and Referral Clinical research, Eldoret, Kenya</t>
  </si>
  <si>
    <t>JAS 3&amp;4, 2021</t>
  </si>
  <si>
    <t>C7/012</t>
  </si>
  <si>
    <t>Folake</t>
  </si>
  <si>
    <t>Barakat</t>
  </si>
  <si>
    <t>Lawal</t>
  </si>
  <si>
    <t>Dentistry</t>
  </si>
  <si>
    <t>Department of Periodontology and Community Dentistry</t>
  </si>
  <si>
    <t>flawal@cartafrica.org</t>
  </si>
  <si>
    <t>folakemilawal@yahoo.com</t>
  </si>
  <si>
    <t>+2348023658988</t>
  </si>
  <si>
    <t>MDS</t>
  </si>
  <si>
    <t>Evaluation and comparison of oral health education delivery strategies in the promotion of oral health among adolescents in Ibadan</t>
  </si>
  <si>
    <t>Professor Oke Aderemi Gbemisola</t>
  </si>
  <si>
    <t>Coordinator Community oral health programme</t>
  </si>
  <si>
    <t>0000-0002-3193-387X</t>
  </si>
  <si>
    <t>Comparison of school based oral health promotion strategies among adolescents in Ibadan, Nigeria</t>
  </si>
  <si>
    <t>C7/013</t>
  </si>
  <si>
    <t>Funmilola</t>
  </si>
  <si>
    <t>Folasade</t>
  </si>
  <si>
    <t>Oyinlola</t>
  </si>
  <si>
    <t>SSP15/16/R/0001</t>
  </si>
  <si>
    <t>foyinlola@cartafrica.org</t>
  </si>
  <si>
    <t>funmibek1@yahoo.com</t>
  </si>
  <si>
    <t>+2347037847020</t>
  </si>
  <si>
    <t>M.sc Demography and Social Statistics</t>
  </si>
  <si>
    <t>Childbearing Choices and Intentions among Married Women in Nigeria</t>
  </si>
  <si>
    <t>Prof. Bamiwuye Olusina</t>
  </si>
  <si>
    <t xml:space="preserve">Dr. Adedokun Sulaimon </t>
  </si>
  <si>
    <t>0000-0002-9630-963X</t>
  </si>
  <si>
    <t>Individual, Household and Neighbourhood Factors Influencing Women's Reproductive Choices in Nigeria</t>
  </si>
  <si>
    <t>JAS1, 2017</t>
  </si>
  <si>
    <t>C7/014</t>
  </si>
  <si>
    <t>Justus</t>
  </si>
  <si>
    <t>Khashmottoh</t>
  </si>
  <si>
    <t>Musasiah</t>
  </si>
  <si>
    <t>Social Sciences</t>
  </si>
  <si>
    <t>Research Capacity Strengthening Division</t>
  </si>
  <si>
    <t>jmusasiah@cartafrica.org</t>
  </si>
  <si>
    <t>musasiahjustus@yahoo.com; justus.musasiah.ke@gmail.com</t>
  </si>
  <si>
    <t>+254720970716</t>
  </si>
  <si>
    <t>Assessing the importance of private providers in Maternal Health Services in Nairobi Slums</t>
  </si>
  <si>
    <t>Dr. Caryn Abrahams</t>
  </si>
  <si>
    <t>Prof. Alex Van Den Heever</t>
  </si>
  <si>
    <t>0000-0001-8586-186X</t>
  </si>
  <si>
    <t>C7/015</t>
  </si>
  <si>
    <t>Reegan Mulubwa</t>
  </si>
  <si>
    <t>Mwansa-Kambafwile</t>
  </si>
  <si>
    <t>jmwansa@cartafrica.org</t>
  </si>
  <si>
    <t>judy.mwansa@gmail.com</t>
  </si>
  <si>
    <t>+27739217403</t>
  </si>
  <si>
    <t>Initial Lost to follow-up and Contact Tracing among Tuberculosis patients: The Role of Ward-based Outreach Teams and SMS Technology</t>
  </si>
  <si>
    <t xml:space="preserve">Prof. Colin Menezes  </t>
  </si>
  <si>
    <t>Senior Epidemiologist</t>
  </si>
  <si>
    <t>0000-0001-8552-2366</t>
  </si>
  <si>
    <t>Initial lost to follow up and contact tracing amongst tuberclosis patients: the role of ward based outreach teams (WBOT'S) and short message services (SMS) technology</t>
  </si>
  <si>
    <t>JAS 2, 2017</t>
  </si>
  <si>
    <t>C7/016</t>
  </si>
  <si>
    <t>Kellen</t>
  </si>
  <si>
    <t>Joyce</t>
  </si>
  <si>
    <t>EPIDEMIOLOGY/ BIOSTATISTICS</t>
  </si>
  <si>
    <t>SCHOOL OF PUBLIC HEALTH</t>
  </si>
  <si>
    <t>kkarimi@cartafrica.org</t>
  </si>
  <si>
    <t>karimikellen@gmail.com</t>
  </si>
  <si>
    <t>+254(0)721263316</t>
  </si>
  <si>
    <t>Prevalence and Risk factors of non-communicable diseases related to urban ground water among households in informal settlements, Kisumu City, Kenya</t>
  </si>
  <si>
    <t>Laboratory</t>
  </si>
  <si>
    <t>Prof. Mutuku A. Mwanthi</t>
  </si>
  <si>
    <t>Investigation of Contamination of Community Groundwater Sources with Antibiotics in Informal Settlements in Kisumu, Kenya</t>
  </si>
  <si>
    <t>Investigation of contamination of community groundwater sources with antibiotics in informal settlements in Kisumu, Kenya</t>
  </si>
  <si>
    <t>C7/017</t>
  </si>
  <si>
    <t>Marceline</t>
  </si>
  <si>
    <t>Finda</t>
  </si>
  <si>
    <t>Carta-17-17</t>
  </si>
  <si>
    <t>mfinda@cartafrica.org</t>
  </si>
  <si>
    <t>marcelinefinda@gmail.com</t>
  </si>
  <si>
    <t>+255684967440</t>
  </si>
  <si>
    <t xml:space="preserve">Effective outbreak Communication to urban and rural communities in Tanzania, using Zika as an example </t>
  </si>
  <si>
    <t>Dr. Fredros Okumu</t>
  </si>
  <si>
    <t>Senior Research Scientist</t>
  </si>
  <si>
    <t>0000-0003-4460-4415</t>
  </si>
  <si>
    <t>Awareness and acceptance of alternative technologies for malaria control among stakeholders in Tanzania: A community engagement processs</t>
  </si>
  <si>
    <t>C7/018</t>
  </si>
  <si>
    <t>Martha</t>
  </si>
  <si>
    <t>Kabudula</t>
  </si>
  <si>
    <t>Makwero</t>
  </si>
  <si>
    <t>Family Medicine</t>
  </si>
  <si>
    <t>mmakwero@cartafrica.org</t>
  </si>
  <si>
    <t>marthamakwero@gmail.com</t>
  </si>
  <si>
    <t>+265 884111312</t>
  </si>
  <si>
    <t>Masters in Medicine ( Family Medicine)</t>
  </si>
  <si>
    <t>Assessment of chronic care patients’ perspectives on core attributes of patient centered care in Malawi</t>
  </si>
  <si>
    <t>Jude Igumbor</t>
  </si>
  <si>
    <t>Clinical Lecturer</t>
  </si>
  <si>
    <t>Clinical Lecturer &amp; Senior advisor</t>
  </si>
  <si>
    <t>Head of Department, Family Medicine department</t>
  </si>
  <si>
    <t>0000-0002-8396-5056</t>
  </si>
  <si>
    <t>STAKEHOLDERS' UNDERSTANDING AND EXPERIENCES OF PATIENT CENTRED CARE: A CASE STUDY OF DIABETES MELLITUS MANAGEMENT IN BLANTYRE, MALAWI.</t>
  </si>
  <si>
    <t>The Assessment of Patient-centered Care among diabetic patients in Southern Malawi</t>
  </si>
  <si>
    <t>C7/019</t>
  </si>
  <si>
    <t>Marie Claire</t>
  </si>
  <si>
    <t>Uwamahoro</t>
  </si>
  <si>
    <t>muwamahoro@cartafrica.org</t>
  </si>
  <si>
    <t>clairuwa073@gmail.com</t>
  </si>
  <si>
    <t>+250788402547</t>
  </si>
  <si>
    <t>Developing intervention strategies to improve health literacy and quality of life for diabetic patients in Rwanda</t>
  </si>
  <si>
    <t>Dr. Nokuthula Mafutha</t>
  </si>
  <si>
    <t>Professor Daleen Casteleijn</t>
  </si>
  <si>
    <t>Post-Doctoral Associate</t>
  </si>
  <si>
    <t>UNIVERSITY OF CALGARY (2022)</t>
  </si>
  <si>
    <t>0000-0002-0750-3992</t>
  </si>
  <si>
    <t>Development and pilot testing of an instrument to assess self management barriers among patients diagonised with type 2 diabetes patients in Rwanda.</t>
  </si>
  <si>
    <t>C7/020</t>
  </si>
  <si>
    <t>Nishimwe</t>
  </si>
  <si>
    <t>Aurore</t>
  </si>
  <si>
    <t>naurore@cartafrica.org</t>
  </si>
  <si>
    <t>aurorehirwa@gmail.com</t>
  </si>
  <si>
    <t>+250788814121</t>
  </si>
  <si>
    <t>Master of Science in Health Informatics</t>
  </si>
  <si>
    <t>M-Health To Battle Maternal Death In Sub - Saharan Africa. Case Of Rwanda</t>
  </si>
  <si>
    <t xml:space="preserve">Dr. Daphney Nozizwe Conco </t>
  </si>
  <si>
    <t>Senior lecturer</t>
  </si>
  <si>
    <t>Deputy team leader/ digital health</t>
  </si>
  <si>
    <t>0000-0002-8019-2561</t>
  </si>
  <si>
    <t>Safe delivery mhealth application and clinical decision making among nurses and midwives on basic emergency obstetric and newborn carein district Clinical researchs in Rwanda</t>
  </si>
  <si>
    <t>I am on 4-year study leave for Ph.D. (20% contract) since March 2018 which implies that I am implementing 20% of my workload at my work Institution.</t>
  </si>
  <si>
    <t>C7/021</t>
  </si>
  <si>
    <t>Olufemi</t>
  </si>
  <si>
    <t>Adetutu</t>
  </si>
  <si>
    <t>DEPARTMENT OF DEMOGRAPHY AND SOCIAL STATISTICS</t>
  </si>
  <si>
    <t>SSP15/16/R/0002</t>
  </si>
  <si>
    <t>oadetutu@cartafrica.org</t>
  </si>
  <si>
    <t>femzhor2006@yahoo.com</t>
  </si>
  <si>
    <t>+2347038065386</t>
  </si>
  <si>
    <t>Individual and Social Contexts of  Risky Sexual Behaviour of Emerging Adults in Nigeria</t>
  </si>
  <si>
    <t>Dr. Sola Asa</t>
  </si>
  <si>
    <t>0000-0001-5699-7055</t>
  </si>
  <si>
    <t>Contextual Determinants of Sexual Behaviour of Emerging Adults in Nigeria</t>
  </si>
  <si>
    <t>C7/022</t>
  </si>
  <si>
    <t>Onabanjo</t>
  </si>
  <si>
    <t>Ogun</t>
  </si>
  <si>
    <t>PGX16121713024003</t>
  </si>
  <si>
    <t>oogun@cartafrica.org</t>
  </si>
  <si>
    <t>olufunmiogun@gmail.com</t>
  </si>
  <si>
    <t>+2348032137984</t>
  </si>
  <si>
    <t>Usefulness of immunohistochemistry in the characterization of malignant potential in pterygium specimens following excision</t>
  </si>
  <si>
    <t>Prof. Charles O. Bekibele</t>
  </si>
  <si>
    <t>Health related quality of life, mental health status and lived experiences of visually impaired adolescents in selected institutions in Oyo state, Nigeria</t>
  </si>
  <si>
    <t>C7/023</t>
  </si>
  <si>
    <t>Oluseye</t>
  </si>
  <si>
    <t>Ademola</t>
  </si>
  <si>
    <t>Okunola</t>
  </si>
  <si>
    <t>SOCIOLOGY</t>
  </si>
  <si>
    <t>SOCIOLOGY AND ANTHROPOLOGY</t>
  </si>
  <si>
    <t>ookunola@cartafrica.org</t>
  </si>
  <si>
    <t>spancho2001@yahoo.com</t>
  </si>
  <si>
    <t>+2347039086791</t>
  </si>
  <si>
    <t>Socio-Cultural Determinants of Healthcare Utilisation among Caregivers for Under-Five Children in South Western Nigeria</t>
  </si>
  <si>
    <t>Prof. M.A.O Aluko</t>
  </si>
  <si>
    <t>OBAFEMI AWOLOWO UNIVERSITY</t>
  </si>
  <si>
    <t>0000-0003-4138-0233</t>
  </si>
  <si>
    <t>Sociological Analysis of Self-medication practices in the care of Under-five Children by Caregivers in South western Nigeria</t>
  </si>
  <si>
    <t>Sociological Analysis of Self-medication practices in the care of Under-five Children by Caregivers in Southwestern Nigeria.</t>
  </si>
  <si>
    <t>C7/024</t>
  </si>
  <si>
    <t>Olusola</t>
  </si>
  <si>
    <t>Oluyinka</t>
  </si>
  <si>
    <t>Olawoye</t>
  </si>
  <si>
    <t>Ophthalmologist</t>
  </si>
  <si>
    <t>Department of Ophthalmology</t>
  </si>
  <si>
    <t>oolawoye@cartafrica.org</t>
  </si>
  <si>
    <t>solaolawoye@yahoo.com</t>
  </si>
  <si>
    <t>+2348023890063</t>
  </si>
  <si>
    <t>Prevalence and Determinants of Primary Open Angle Glaucoma in a sub-urban population in South West Nigeria</t>
  </si>
  <si>
    <t>Prof. Olufunmilayo Fawole</t>
  </si>
  <si>
    <t>Prof. Ashaye</t>
  </si>
  <si>
    <t>0000-0003-2357-8924</t>
  </si>
  <si>
    <t>Pathways to care and Clinical research retention of glaucoma patients in South West Nigeria</t>
  </si>
  <si>
    <t>C7/025</t>
  </si>
  <si>
    <t>Stevens</t>
  </si>
  <si>
    <t>M.B</t>
  </si>
  <si>
    <t>Kisaka</t>
  </si>
  <si>
    <t>W80/52986/2018</t>
  </si>
  <si>
    <t>skisaka@cartafrica.org</t>
  </si>
  <si>
    <t>bmks@dr.com</t>
  </si>
  <si>
    <t>+256 392 945 160</t>
  </si>
  <si>
    <t>HIV - Brucellosis co-infections in Uganda: Epidemiology, clinical profiles, antimicrobial susceptibility patterns and molecular characterization of Brucella species</t>
  </si>
  <si>
    <t>Field and Laboratory</t>
  </si>
  <si>
    <t>Prof. Fredrick Edward Makumbi</t>
  </si>
  <si>
    <t>NATIONAL AGRICULTURAL RESEARCH ORGANOZATION (NARO) - 2023</t>
  </si>
  <si>
    <t>0000-0001-7848-316X</t>
  </si>
  <si>
    <t>PRE-CLINICAL CARE, CLINICAL MANAGEMENT AND OUTCOMES OF DOG BITE INJURIES IN HIGH RABIES BURDEN DISTRICTS OF WAKISO AND KAMPALA, UGANDA</t>
  </si>
  <si>
    <t>Preclinical care, clinical management and outcomes of dog bites injuries in high Rabies burden districts of Wakiso and Kampala, Uganda</t>
  </si>
  <si>
    <t>I study out of my home country and home institution.</t>
  </si>
  <si>
    <t>C7/026</t>
  </si>
  <si>
    <t>Sonti</t>
  </si>
  <si>
    <t>Imogene</t>
  </si>
  <si>
    <t>Pilusa</t>
  </si>
  <si>
    <t>PHYSIOTHERAPY</t>
  </si>
  <si>
    <t>9311506K</t>
  </si>
  <si>
    <t>spilusa@cartafrica.org</t>
  </si>
  <si>
    <t>sonti.pilusa@wits.ac.za</t>
  </si>
  <si>
    <t>082 053 6190</t>
  </si>
  <si>
    <t xml:space="preserve">Prevalence of Secondary and Co-Morbidities in People with Physical Disabilities  </t>
  </si>
  <si>
    <t>Hellen Myezwa</t>
  </si>
  <si>
    <t xml:space="preserve">Prof. Joanne Potterton </t>
  </si>
  <si>
    <t>0000-0003-0606-9669</t>
  </si>
  <si>
    <t>Prevention care for secondary health conditions amongst people living with spinal cord iinjuries in the Tshwane Metropolitan area</t>
  </si>
  <si>
    <t>Prevention care of secondary health conditions among people living with spinal cord injuries in the Tshwane Metropolitan area</t>
  </si>
  <si>
    <t>C7/027</t>
  </si>
  <si>
    <t>Gad</t>
  </si>
  <si>
    <t>Rutayisire</t>
  </si>
  <si>
    <t>Immunology and Clinical microbiology</t>
  </si>
  <si>
    <t>Microbiology</t>
  </si>
  <si>
    <t>grutayisire@cartafrica.org</t>
  </si>
  <si>
    <t>gadrutal@yahoo.co.uk</t>
  </si>
  <si>
    <t>+25078886881</t>
  </si>
  <si>
    <t>Molecular and social behaviour factors associated with mother to child transmission of drug resistant HIV-1 strains in District Clinical research’s PMTCT Clinic, Rwanda</t>
  </si>
  <si>
    <t>C8/001</t>
  </si>
  <si>
    <t xml:space="preserve"> Lindiwe</t>
  </si>
  <si>
    <t>Farlane</t>
  </si>
  <si>
    <t>Monitoring &amp; Evaluation</t>
  </si>
  <si>
    <t>lfarlane@cartafrica.org</t>
  </si>
  <si>
    <t>lindiwefarlane@gmail.com</t>
  </si>
  <si>
    <t>+27113585324</t>
  </si>
  <si>
    <t>MA HEALTH PROMOTION</t>
  </si>
  <si>
    <t>Systematic review and cohort analysis of at risk children tracked and managed through the 90-90-90 HIV treatment cascade in the City of Johannesburg District, South Africa</t>
  </si>
  <si>
    <t>Lee Fairlie</t>
  </si>
  <si>
    <t>Saiqa Mullick</t>
  </si>
  <si>
    <t>Nancy Yinger</t>
  </si>
  <si>
    <t>TECHNICAL HEAD: MONITORING &amp; EVALUATION</t>
  </si>
  <si>
    <t>Consultant - Social &amp; Behavior Change</t>
  </si>
  <si>
    <t>0000-0002-2051-0118</t>
  </si>
  <si>
    <t>Improving 90-90-90 HIV coverage for children and adolescents in the inner city of Johannesburg, South Africa: an outcome evaluation</t>
  </si>
  <si>
    <t>Implementation evaluation of the Paediatric and Adolescent Scale-up Plan for 90-90-90 HIV outcomes in the inner City of Johannesburg, South Africa</t>
  </si>
  <si>
    <t>C8/002</t>
  </si>
  <si>
    <t>Adeleye</t>
  </si>
  <si>
    <t>Adeomi</t>
  </si>
  <si>
    <t>aadeomi@cartafrica.org</t>
  </si>
  <si>
    <t>leyeadeomi@yahoo.com</t>
  </si>
  <si>
    <t>+234 803 653 5077</t>
  </si>
  <si>
    <t>Pattern and determinants of the nutritional status of school-aged children and adolescents in Nigeria; using multi-level modeling</t>
  </si>
  <si>
    <t xml:space="preserve">Dr Kerstin Klipstein-Grobusch </t>
  </si>
  <si>
    <t>0000-0002-6645-7295</t>
  </si>
  <si>
    <t>THE DOUBLE BURDEN OF MALNUTRITION AMONG SCHOOL-AGED CHILDREN AND ADOLESCENTS; THE NIGERIAN EXPERIENCE</t>
  </si>
  <si>
    <t>C8/003</t>
  </si>
  <si>
    <t>Jean de Dieu</t>
  </si>
  <si>
    <t>Habimana</t>
  </si>
  <si>
    <t>jhabimana@cartafrica.org</t>
  </si>
  <si>
    <t>kajado7@gmail.com</t>
  </si>
  <si>
    <t>+250788446024</t>
  </si>
  <si>
    <t>MSc of applied Human Nutrition</t>
  </si>
  <si>
    <t>Prevalence of Aflatoxin from Breast Milk and its effect on nutrition status of children under two years old in Nyamagabe District of Rwanda</t>
  </si>
  <si>
    <t>Dr. John Wangoh</t>
  </si>
  <si>
    <t>Academic Staff</t>
  </si>
  <si>
    <t>Member of Exams moderattion commeittee</t>
  </si>
  <si>
    <t>0000-0002-7473-853X</t>
  </si>
  <si>
    <t>Positive deviance in child growth</t>
  </si>
  <si>
    <t>C8/004</t>
  </si>
  <si>
    <t>Julienne</t>
  </si>
  <si>
    <t>Murererehe</t>
  </si>
  <si>
    <t>Oral  maxillofacial surgery and pathology</t>
  </si>
  <si>
    <t>jmurererehe@cartafrica.org</t>
  </si>
  <si>
    <t>jmurererehe@yahoo.com</t>
  </si>
  <si>
    <t>+250788593017</t>
  </si>
  <si>
    <t>Effect of early treatment of dental caries and periodontal diseases on the psycho-social functionality and viral load among HIV-infected patients in Rwanda.</t>
  </si>
  <si>
    <t xml:space="preserve">Prof. V Yengopal </t>
  </si>
  <si>
    <t>Dr Yolanda Malele-Kolisa; Yolanda.Kolisa@wits.ac.za; University of the Witwatersrand</t>
  </si>
  <si>
    <t>0000-0001-7980-1107</t>
  </si>
  <si>
    <t>Risk factors to caries and periodontal diseases among HIV-positive adults on Antiretroviral treatment in Nyarugenge district, Rwanda</t>
  </si>
  <si>
    <t>Risk factors for caries and periodontal diseases: A comparative study among HIV-positive and HIV-negative adults in Nyarugenge district, Rwanda.</t>
  </si>
  <si>
    <t>C8/005</t>
  </si>
  <si>
    <t>Jacob</t>
  </si>
  <si>
    <t>Wale</t>
  </si>
  <si>
    <t>Mobolaji</t>
  </si>
  <si>
    <t>SSP16/17/H/0462</t>
  </si>
  <si>
    <t>jmobolaji@cartafrica.org</t>
  </si>
  <si>
    <t>mobolawale@gmail.com</t>
  </si>
  <si>
    <t>+2348030755825</t>
  </si>
  <si>
    <t>M.Sc. Demography and Social Statistics</t>
  </si>
  <si>
    <t>Individual and Family Context of Social Support and Quality of Life of Elderly in South Western Nigeria</t>
  </si>
  <si>
    <t>Prof. Akanni Ibukun Akinyemi</t>
  </si>
  <si>
    <t>Dr. Bola Lukman Solanke</t>
  </si>
  <si>
    <t>0000-0002-4996-9387</t>
  </si>
  <si>
    <t>Determinants and Health Implication of Unmet Needs for Informal Support for Older people in South-Western Nigeria.</t>
  </si>
  <si>
    <t>C8/006</t>
  </si>
  <si>
    <t>Doris</t>
  </si>
  <si>
    <t>Kwesiga</t>
  </si>
  <si>
    <t>dkwesiga@cartafrica.org</t>
  </si>
  <si>
    <t>dknnkwesiga@gmail.com</t>
  </si>
  <si>
    <t>+256 750 972487</t>
  </si>
  <si>
    <t>Factors affecting measurement of pregnancy and adverse pregnancy outcomes in survey data collection and HDSS longitudinal surveillance</t>
  </si>
  <si>
    <t>C8/007</t>
  </si>
  <si>
    <t>Samuel</t>
  </si>
  <si>
    <t>Waweru</t>
  </si>
  <si>
    <t>Mwaniki</t>
  </si>
  <si>
    <t>smwaniki@cartafrica.org</t>
  </si>
  <si>
    <t>smwanex@gmail.com</t>
  </si>
  <si>
    <t>+254 721 543 351</t>
  </si>
  <si>
    <t>MSC. TROPICAL AND INFECTIOUS DISEASES</t>
  </si>
  <si>
    <t>Sexual health of male university students who have sex with men in Nairobi, Kenya: Needs and Responses</t>
  </si>
  <si>
    <t xml:space="preserve">Dr. Thesla Palanee </t>
  </si>
  <si>
    <t>Dr. Peter Mugo</t>
  </si>
  <si>
    <t>PHARMACIST</t>
  </si>
  <si>
    <t xml:space="preserve">Member, CARTA Steering Committee </t>
  </si>
  <si>
    <t>0000-0001-8682-311X</t>
  </si>
  <si>
    <t>HIV, STI and related factors among tertiary male students who have sex with men in Nairobi, Kenya and Blantyre, Malawi</t>
  </si>
  <si>
    <t>Integrated biological behavioural assessment of human immunodeficiency virus and sexually transmitted infections among tertiary student men who have sex with men in Nairobi, Kenya</t>
  </si>
  <si>
    <t>TO CONCENTRATE ON PROTOCOL DEVELOPMENT AND DATA COLLECTION</t>
  </si>
  <si>
    <t>C8/008</t>
  </si>
  <si>
    <t>Christine</t>
  </si>
  <si>
    <t>Minoo</t>
  </si>
  <si>
    <t>Mbindyo</t>
  </si>
  <si>
    <t>Veterinary Microbiology</t>
  </si>
  <si>
    <t>Veterinary Pathology, Microbiology and Parasitology</t>
  </si>
  <si>
    <t>cmbindyo@cartafrica.org</t>
  </si>
  <si>
    <t>christineminoo@yahoo.com</t>
  </si>
  <si>
    <t>+254726467024</t>
  </si>
  <si>
    <t>Msc in Applied Microbiology (Bacteriology option)</t>
  </si>
  <si>
    <t>CHARACTERIZATION OF MICROBIOTA OF RAW MILK FROM HEALTHY AND MASTITIC DAIRY COWS BY METAGENOMIC ANALYSIS AND ASSESSMENT OF ANTIMICROBIAL RESISTANCE POTENTIAL FOR THE DETECTED STRAINS IN KIAMBU COUNTY</t>
  </si>
  <si>
    <t>Prof. George Gitao</t>
  </si>
  <si>
    <t>Prof. Paul Plummer</t>
  </si>
  <si>
    <t>Prof. Charles Mulei</t>
  </si>
  <si>
    <t>0000-0001-7423-0341</t>
  </si>
  <si>
    <t>Bovine mastitis: Characterization of milk microbial diversity, their antibiotic resistance and factors linked to these profiles in dairy cows in Kenya</t>
  </si>
  <si>
    <t>C8/009</t>
  </si>
  <si>
    <t>Siphamandla</t>
  </si>
  <si>
    <t>Bonga</t>
  </si>
  <si>
    <t>Gumede</t>
  </si>
  <si>
    <t>sgumede@cartafrica.org</t>
  </si>
  <si>
    <t>sbzgumede@gmail.com</t>
  </si>
  <si>
    <t>+27 11 358 5500</t>
  </si>
  <si>
    <t>Analysis of factors associated with adherence on second-line regimen in the inner city Johannesburg, South Africa: A mixed method retrospective cohort study</t>
  </si>
  <si>
    <t>Samanta T Lalla-Edward</t>
  </si>
  <si>
    <t>John de Wit</t>
  </si>
  <si>
    <t>Technical Specialist</t>
  </si>
  <si>
    <t>0000-0002-7870-1363</t>
  </si>
  <si>
    <t>Adherence to first-line and second-line antiretroviral therapy (ART) in selected rural and urban communities in South Africa: assessment of patient support needs and adherence strategies</t>
  </si>
  <si>
    <t>Strengthening understanding of effective adherence strategies for first-line and second-line antiretroviral therapy (ART) in selected rural and urban communities in South Africa</t>
  </si>
  <si>
    <t>C8/010</t>
  </si>
  <si>
    <t>Margaret</t>
  </si>
  <si>
    <t>Omowaleola</t>
  </si>
  <si>
    <t>Akinwaare</t>
  </si>
  <si>
    <t>makinwaare@cartafrica.org</t>
  </si>
  <si>
    <t>margaretakinwaare@gmail.com</t>
  </si>
  <si>
    <t>+2348034242253</t>
  </si>
  <si>
    <t>M.Sc</t>
  </si>
  <si>
    <t>Effects of goal-oriented prenatal class on birth preparedness and complication readiness among pregnant women in selected local governments in Ibadan</t>
  </si>
  <si>
    <t>Dr. O. Abimbola Oluwatosin</t>
  </si>
  <si>
    <t>0000-0003-3453-2569</t>
  </si>
  <si>
    <t>Fostering women's birth preparedness and complication through goal-oriented prenatal classes in primary health facilities in Ibadan, Nigeria.</t>
  </si>
  <si>
    <t>C8/011</t>
  </si>
  <si>
    <t>Angella</t>
  </si>
  <si>
    <t>Musewa</t>
  </si>
  <si>
    <t>One Health</t>
  </si>
  <si>
    <t>Biosecurity, Ecosystems and Veterinary Public Health</t>
  </si>
  <si>
    <t>W80/54808/2019</t>
  </si>
  <si>
    <t>amusewa@cartafrica.org</t>
  </si>
  <si>
    <t>musewaa@gmail.com</t>
  </si>
  <si>
    <t>+256787456336</t>
  </si>
  <si>
    <t>MSc. Clinical epidemiology and Biostatistics</t>
  </si>
  <si>
    <t xml:space="preserve">Molecular Epidemiology and Immunological responses associated with Flavivirus infections among febrile individuals in Western Uganda. </t>
  </si>
  <si>
    <t>Dr. Kato Charles Drago</t>
  </si>
  <si>
    <t>Dr. Kristina Roesel</t>
  </si>
  <si>
    <t>0000-0002-9399-1522</t>
  </si>
  <si>
    <t>Epidemiology and Molecular Characterization of Erysipelothrix rhusiopathiae infections in pigs and humans in Uganda</t>
  </si>
  <si>
    <t>C8/012</t>
  </si>
  <si>
    <t>Robert</t>
  </si>
  <si>
    <t>Chemistry</t>
  </si>
  <si>
    <t>Biomedical Laboratory Sciences</t>
  </si>
  <si>
    <t>rrutayisire@cartafrica.org</t>
  </si>
  <si>
    <t>robertrutayisire@gmail.com</t>
  </si>
  <si>
    <t>+250734984170</t>
  </si>
  <si>
    <t>The effect of HIV itself and HIV with ARV treatment on the biochemical risk factors related to cardiovascular diseases.</t>
  </si>
  <si>
    <t>Dr David Tumusiime</t>
  </si>
  <si>
    <t>Division Manager</t>
  </si>
  <si>
    <t>NATIONAL REFERENCE LABORATORY</t>
  </si>
  <si>
    <t>0000-0003-4818-1552</t>
  </si>
  <si>
    <t>ALTERED BIOMARKERS OF CARDIOVASCULAR DISEASES: THE ASSOCIATION WITH ART DRUGS.</t>
  </si>
  <si>
    <t>C8/013</t>
  </si>
  <si>
    <t>Getrude</t>
  </si>
  <si>
    <t>Shepelo</t>
  </si>
  <si>
    <t>Veterinary Medicine</t>
  </si>
  <si>
    <t>Clinical Studies</t>
  </si>
  <si>
    <t>gshepelo@cartafrica.org</t>
  </si>
  <si>
    <t>shepelog@gmail.com</t>
  </si>
  <si>
    <t>+254 2055198</t>
  </si>
  <si>
    <t>Masters in Veterinary Medicine</t>
  </si>
  <si>
    <t>Molecular epidemiology of re-emerging zoonotic Ehrlichia infections in bovine in Nairobi and its peri-urban areas.</t>
  </si>
  <si>
    <t xml:space="preserve">Prof. Daniel Waweru Gakuya </t>
  </si>
  <si>
    <t>Dr. Gabriel Oluga Aboge</t>
  </si>
  <si>
    <t>Prof. Ndichu Maingi</t>
  </si>
  <si>
    <t>0000-0002-2188-3303</t>
  </si>
  <si>
    <t>Epidemiology and characteristics of Ehrlichia infections in dairy cattle in Nairobi and peri-urban areas</t>
  </si>
  <si>
    <t>Epidemiology and Molecular Characterization of Anaplasma and Ehrlichia Species infecting Dairy cattle in smalleholder farms in Peri Urnab Nairobi, Kenya</t>
  </si>
  <si>
    <t>C8/014</t>
  </si>
  <si>
    <t>Atupele</t>
  </si>
  <si>
    <t>Ngina</t>
  </si>
  <si>
    <t>Mulaga</t>
  </si>
  <si>
    <t>amulaga@cartafrica.org</t>
  </si>
  <si>
    <t>atupelemulaga@gmail.com</t>
  </si>
  <si>
    <t>+265 882 363 717</t>
  </si>
  <si>
    <t xml:space="preserve">Spatial analysis and modeling of household out-of-pocket healthcare expenditure in Malawi: implications on household welfare           </t>
  </si>
  <si>
    <t>Dr.Mphatso Kamndaya</t>
  </si>
  <si>
    <t>Dr Lumbwe Chola</t>
  </si>
  <si>
    <t>0000-0002-9172-0366</t>
  </si>
  <si>
    <t>Modelling catastrophic out-of-pocket health expenditure and its implication for household welfare in Malawi: A spatial multilevel approach</t>
  </si>
  <si>
    <t>Modelling Catastrophic Out-of-pocket Health Expenditures and its Implication for Household Welfare in Malawi: A Multilevel Spatial Approach.</t>
  </si>
  <si>
    <t>C8/015</t>
  </si>
  <si>
    <t>Esan</t>
  </si>
  <si>
    <t>oesan@cartafrica.org</t>
  </si>
  <si>
    <t>seunkayo@yahoo.com</t>
  </si>
  <si>
    <t>+2348124352700</t>
  </si>
  <si>
    <t>Master of Public Health (MPH), Master of Business Administration (MBA)</t>
  </si>
  <si>
    <t>Poor maternal Health Outcomes: Development of Strategies and Short term Evaluation for Improving Human Resources for Health in South West, Nigeria.</t>
  </si>
  <si>
    <t xml:space="preserve">Dr. Duane Blaauw </t>
  </si>
  <si>
    <t xml:space="preserve">Dr. Salome Maswime </t>
  </si>
  <si>
    <t>0000-0002-2908-6034</t>
  </si>
  <si>
    <t>Strategies to Positively Shift Readiness for Change to a Respectful Maternity Care Practice During Childbirth in Public Health Facilities, Ibadan, Nigeria</t>
  </si>
  <si>
    <t>Improving readiness for change to respectful maternity care practice in public health facilities, Ibadan, Nigeria</t>
  </si>
  <si>
    <t>C8/016</t>
  </si>
  <si>
    <t>Folashayo</t>
  </si>
  <si>
    <t>Ikenna Peter</t>
  </si>
  <si>
    <t>Adeniji</t>
  </si>
  <si>
    <t>Health Policy &amp; Management</t>
  </si>
  <si>
    <t>fiadeniji@cartafrica.org</t>
  </si>
  <si>
    <t>folashayoadeniji@yahoo.co.uk</t>
  </si>
  <si>
    <t>+2347034649073</t>
  </si>
  <si>
    <t>M.Sc. Economics</t>
  </si>
  <si>
    <t>Cost analysis of selected tobacco-related diseases in tertiary and secondary Clinical researchs in Ibadan, South-West, Nigeria: Implication for Tobacco Control Policy</t>
  </si>
  <si>
    <t>PD. Dr. med. Wilm Quentin</t>
  </si>
  <si>
    <t>0000-0002-4697-3081</t>
  </si>
  <si>
    <t>The Economic Burden of Cardiovascular Diseases in some sub-Saharan Africa Countries</t>
  </si>
  <si>
    <t>C8/017</t>
  </si>
  <si>
    <t>Lebogang</t>
  </si>
  <si>
    <t>Johanna</t>
  </si>
  <si>
    <t>Occupational Therapy</t>
  </si>
  <si>
    <t>9703746R</t>
  </si>
  <si>
    <t>lmaseko@cartafrica.org</t>
  </si>
  <si>
    <t>lkomape@hotmail.com</t>
  </si>
  <si>
    <t>+2711 717 3701/0735266884</t>
  </si>
  <si>
    <t>Master of Public Health (MPH)</t>
  </si>
  <si>
    <t>Rehabilitation in a reengineered Primary Health Care system: a model for service delivery in an under-resourced urban community setting</t>
  </si>
  <si>
    <t>Prof. Hellen Myezwa</t>
  </si>
  <si>
    <t>Dr Fasloen Adams</t>
  </si>
  <si>
    <t>Chairperson of committee and acting Head of Department when the Head of Department is out of the department</t>
  </si>
  <si>
    <t>Integrating Rehabilitation services at Primary Healthcare level in Gauteng, South Africa</t>
  </si>
  <si>
    <t>Integrating rehabilitation services at primary healthcare level in Johannesburg, South Africa</t>
  </si>
  <si>
    <t>C8/018</t>
  </si>
  <si>
    <t>H80/53286/2018</t>
  </si>
  <si>
    <t>amaina@cartafrica.org</t>
  </si>
  <si>
    <t>acnmaina@gmail.com</t>
  </si>
  <si>
    <t>+254 737 348848</t>
  </si>
  <si>
    <t>Msc. Medical Microbiology</t>
  </si>
  <si>
    <t>Cytokine Profile and the Genital Bacterial Microbiome in Neisseria gonorrhoeae infection: A Case-Control study</t>
  </si>
  <si>
    <t>Clinical and laboratory based</t>
  </si>
  <si>
    <t>Dr. Marianne Mureithi</t>
  </si>
  <si>
    <t>Dr. John Ndemi Kiiru</t>
  </si>
  <si>
    <t>Prof. Gunturu Revathi</t>
  </si>
  <si>
    <t>0000-0003-4945-0734</t>
  </si>
  <si>
    <t>Role of the Genital Bacterial Microbiome in the Immune Response to Neisseria gonorrhoeae infection</t>
  </si>
  <si>
    <t>C8/019</t>
  </si>
  <si>
    <t>Oyeyemi</t>
  </si>
  <si>
    <t>Olajumoke</t>
  </si>
  <si>
    <t>Oyelade</t>
  </si>
  <si>
    <t>Department of Nursing Sciences</t>
  </si>
  <si>
    <t>ooyelade@cartafrica.org</t>
  </si>
  <si>
    <t>yemilad13@gmail.com</t>
  </si>
  <si>
    <t>+234(0)8076580198</t>
  </si>
  <si>
    <t>Development of Quality Care Indicator for the Management of Violent Mentally ill Patients in Psychiatric Clinical researchs in Nigeria.</t>
  </si>
  <si>
    <t>Dr Nokuthula Mafutha</t>
  </si>
  <si>
    <t>0000-0002-0173-9208</t>
  </si>
  <si>
    <t>A context specific psychosocial rehabilitation practice guide for the management of patients living with schizophrenia in South West Nigeria</t>
  </si>
  <si>
    <t>“An Exploration into Mealtimes for Families of Children with Autism Spectrum Disorders in South Africa.”</t>
  </si>
  <si>
    <t>C8/020</t>
  </si>
  <si>
    <t>Faustin</t>
  </si>
  <si>
    <t>Ntirenganya</t>
  </si>
  <si>
    <t>Onco-Plastic surgery</t>
  </si>
  <si>
    <t>Surgery</t>
  </si>
  <si>
    <t>fntirenganya@cartafrica.org</t>
  </si>
  <si>
    <t>fostino21@yahoo.fr</t>
  </si>
  <si>
    <t>+250788732667</t>
  </si>
  <si>
    <t>The analysis of biomarkers and key oncogenes expression in Rwandan breast cancer patients: From molecular sub-typing to clinical presentation, prognosis and outcomes</t>
  </si>
  <si>
    <t>Prof RULISA Steven</t>
  </si>
  <si>
    <t>Senior Lecturer of Surgery and Head of department</t>
  </si>
  <si>
    <t xml:space="preserve">0000-0001-8886-8100
</t>
  </si>
  <si>
    <t>Risk factors, clinical and histopathology-based Model to predict breast cancer molecular subtypes in premenopausal women, Rwanda</t>
  </si>
  <si>
    <t>C8/021</t>
  </si>
  <si>
    <t>Foluso</t>
  </si>
  <si>
    <t>Ayobami</t>
  </si>
  <si>
    <t>Atiba</t>
  </si>
  <si>
    <t>Neuroscience</t>
  </si>
  <si>
    <t>School of Anatomical Sciences</t>
  </si>
  <si>
    <t>fatiba@cartafrica.org</t>
  </si>
  <si>
    <t>omoloye1@yahoo.com</t>
  </si>
  <si>
    <t>+234 8034237082</t>
  </si>
  <si>
    <t>Studies on the effect of kolanut isolates on the developing brain of rats: Electron microscopic structure of the blood brain barrier</t>
  </si>
  <si>
    <t>Dr Felix Mbajiorgu</t>
  </si>
  <si>
    <t>Prof. Amadi Ihunwo</t>
  </si>
  <si>
    <t>Prof. Adefolarin Malomo</t>
  </si>
  <si>
    <t>0000-0003-4780-7840</t>
  </si>
  <si>
    <t>Kolanut (Cola nitida) consumption among pregnant women and structural changes in the postnatal brain of Sprague-Dawley rat pups</t>
  </si>
  <si>
    <t>Effects of aqueous extract of kolanut (Cola nitida) on Sprague Dawley dams and exposure on the hippocampus of the progeny</t>
  </si>
  <si>
    <t>C8/022</t>
  </si>
  <si>
    <t>Leo</t>
  </si>
  <si>
    <t>Peter Lockie</t>
  </si>
  <si>
    <t>Masamba</t>
  </si>
  <si>
    <t>Oncology/Medicine</t>
  </si>
  <si>
    <t>lmasamba@cartafrica.org</t>
  </si>
  <si>
    <t>leomasamba@yahoo.co.uk</t>
  </si>
  <si>
    <t>+2651630333/+265888868714</t>
  </si>
  <si>
    <t>EVALUATING IMPACT OF HIV, BENIGN NEUTROPAENIA AND DARC-NULL ON CHEMOTHERAPY INDUCED INFECTIONS IN CANCER PATIENTS AT QUEEN ELIZABETH CENTRAL Clinical research</t>
  </si>
  <si>
    <t>Prof Adamson Muula</t>
  </si>
  <si>
    <t>0000-0002-7775-0139</t>
  </si>
  <si>
    <t>C8/023</t>
  </si>
  <si>
    <t>Florence</t>
  </si>
  <si>
    <t>Basiimwa</t>
  </si>
  <si>
    <t>Tushemerirwe</t>
  </si>
  <si>
    <t>Community Health and Behavioural Sciences</t>
  </si>
  <si>
    <t>ftushemerirwe@cartafrica.org</t>
  </si>
  <si>
    <t>ftusht01@gmail.com</t>
  </si>
  <si>
    <t>256794944401
256414543872</t>
  </si>
  <si>
    <t xml:space="preserve">The Uganda Food System and its influence on Non-Communicable Diseases trends </t>
  </si>
  <si>
    <t>Assoc. Prof. Freddie Ssengooba</t>
  </si>
  <si>
    <t>0000-0001-7147-6012</t>
  </si>
  <si>
    <t>C8/024</t>
  </si>
  <si>
    <t>Oluwafemi</t>
  </si>
  <si>
    <t>Akinyele</t>
  </si>
  <si>
    <t>Popoola</t>
  </si>
  <si>
    <t>opopoola@cartafrica.org</t>
  </si>
  <si>
    <t>drpopee@gmail.com</t>
  </si>
  <si>
    <t>+2348131733285</t>
  </si>
  <si>
    <t>An assessment of patient safety culture and practices across tiers of the Nigerian Health System: a contextual analysis for intervention</t>
  </si>
  <si>
    <t>Dr Akindele Olupelumi Adebiyi</t>
  </si>
  <si>
    <t>Prof Eme Theodora Owoaje</t>
  </si>
  <si>
    <t>0000-0001-8535-7882</t>
  </si>
  <si>
    <t>Analysing patient safety culture and medical errors in a tertiary Clinical research in South Western Nigeria</t>
  </si>
  <si>
    <t>C8/025</t>
  </si>
  <si>
    <t>Kafu</t>
  </si>
  <si>
    <t>Health Communication</t>
  </si>
  <si>
    <t>Development Communication</t>
  </si>
  <si>
    <t>ckafu@cartafrica.org</t>
  </si>
  <si>
    <t>catekafu@gmail.com</t>
  </si>
  <si>
    <t>+254 532 033 471</t>
  </si>
  <si>
    <t>Communication and Journalism</t>
  </si>
  <si>
    <t>Mass Media As A Key Adherence Intervention Strategy For The Perinatal Infected HIV Adolescents</t>
  </si>
  <si>
    <t>Prof. Dina Ligaga</t>
  </si>
  <si>
    <t>Manager, Social Behavioural Department-AMPATHPlus</t>
  </si>
  <si>
    <t>Departmental Manager</t>
  </si>
  <si>
    <t>0000-0003-4890-4458</t>
  </si>
  <si>
    <t>Exploring the Kenyan media framing of abortion content on television: A focus on adolescents</t>
  </si>
  <si>
    <t>N/A</t>
  </si>
  <si>
    <t>C8/026</t>
  </si>
  <si>
    <t>Agnes</t>
  </si>
  <si>
    <t>Jemuge</t>
  </si>
  <si>
    <t>Maleyo</t>
  </si>
  <si>
    <t>Environmental Planning and Managementt</t>
  </si>
  <si>
    <t>Geography and Environmental Studies</t>
  </si>
  <si>
    <t>amaleyo@cartafrica.org</t>
  </si>
  <si>
    <t>maleyoagnes@gmail.com</t>
  </si>
  <si>
    <t>+254720319202</t>
  </si>
  <si>
    <t>THE EFFECT OF MINING ACTIVITIES AND CORPORATE SOCIAL RESPONSIBILITY (CSR) INITIATIVES ON LIVELIHOODS: A CASE OF SODA ASH MINING IN LAKE MAGADI, KENYA</t>
  </si>
  <si>
    <t>Dr. Kennedy J. Omoke</t>
  </si>
  <si>
    <t>Dr. James M. Moronge</t>
  </si>
  <si>
    <t>0000-0003-3475-9982</t>
  </si>
  <si>
    <t>AN EVALUATION OF FACTORS LOCAL ACTORS CONSIDER WHEN PROVIDING ACCESS TO CHILDBIRTH SERVICES: A CASE OF MAGADI SUB COUNTY</t>
  </si>
  <si>
    <t>C9/001</t>
  </si>
  <si>
    <t>Ernest</t>
  </si>
  <si>
    <t>Yamie</t>
  </si>
  <si>
    <t>Moya</t>
  </si>
  <si>
    <t>Maternal Health</t>
  </si>
  <si>
    <t>Public Health Department</t>
  </si>
  <si>
    <t>emoya@cartafrica.org</t>
  </si>
  <si>
    <t>emoya@medcol.mw</t>
  </si>
  <si>
    <t>+2651871911/'+265999639917</t>
  </si>
  <si>
    <t>A prospective cohort study on “Extent of iron deficiency anemia and its impact on Malawian postnatal mothers”</t>
  </si>
  <si>
    <t>Clinical Research</t>
  </si>
  <si>
    <t>Prof. Phiri Kamija</t>
  </si>
  <si>
    <t>Dr. Martin Mwangi</t>
  </si>
  <si>
    <t>Research fellow</t>
  </si>
  <si>
    <t>Senior Research fellow</t>
  </si>
  <si>
    <t>0000-0002-1157-7724</t>
  </si>
  <si>
    <t>Long-term effects of antenatal intravenous iron on maternal well-being after child birth</t>
  </si>
  <si>
    <t>C9/002</t>
  </si>
  <si>
    <t>Olujide</t>
  </si>
  <si>
    <t>Olusesan</t>
  </si>
  <si>
    <t>Arije</t>
  </si>
  <si>
    <t>oarije@cartafrica.org</t>
  </si>
  <si>
    <t>olujide_arije@yahoo.com</t>
  </si>
  <si>
    <t>+2348023208897</t>
  </si>
  <si>
    <t>MBA</t>
  </si>
  <si>
    <t>Impact on adolescent health of a minimum healthcare package delivered by primary health care workers with strengthened links to primary health care facilities</t>
  </si>
  <si>
    <t>Dr Olumide, Adesola O.</t>
  </si>
  <si>
    <t>University of Ibadan, Ibadan</t>
  </si>
  <si>
    <t>Research Fellow 1; Senior lecture r (Jan 2022)</t>
  </si>
  <si>
    <t>0000-0001-5192-3698</t>
  </si>
  <si>
    <t>Adolescent and youth-friendly health service capacity and readiness in primary healthcare facilities in South West Nigeria</t>
  </si>
  <si>
    <t>Quality of care and stated preferences in sexual and reproductive health services for adolescents and young people in Southwest Nigeria</t>
  </si>
  <si>
    <t>C9/003</t>
  </si>
  <si>
    <t>Skye</t>
  </si>
  <si>
    <t>Nandi</t>
  </si>
  <si>
    <t>Adams</t>
  </si>
  <si>
    <t>Speech Pathology</t>
  </si>
  <si>
    <t>sadams@cartafrica.org</t>
  </si>
  <si>
    <t>skye.adams@wits.ac.za</t>
  </si>
  <si>
    <t xml:space="preserve">+27 11 717 4484,+27 732218804 </t>
  </si>
  <si>
    <t>Implementation of a dysphagia management programme for children with Cerebral Palsy in a care facilities in Johannesburg</t>
  </si>
  <si>
    <t xml:space="preserve">Dr Jaishika Seedat </t>
  </si>
  <si>
    <t>0000-0002-6388-0960</t>
  </si>
  <si>
    <t>An Exploration into Mealtimes for Families of Children with Autism Spectrum Disorders in Gauteng, South Africa</t>
  </si>
  <si>
    <t>An Exploration into Mealtimes for Families of Children with Autism Spectrum Disorders in South Africa.</t>
  </si>
  <si>
    <t>C9/004</t>
  </si>
  <si>
    <t>Noel</t>
  </si>
  <si>
    <t>Korukire</t>
  </si>
  <si>
    <t xml:space="preserve">Environmental Health Sciences </t>
  </si>
  <si>
    <t>nkorukire@cartafrica.org</t>
  </si>
  <si>
    <t>koranoe@yahoo.com</t>
  </si>
  <si>
    <t>+250789453462/ +250788524045</t>
  </si>
  <si>
    <t>HI&amp;UMD</t>
  </si>
  <si>
    <t>Water quality and community health in  informal settlements in Rwanda</t>
  </si>
  <si>
    <t>Ass.Prof. Theoneste Ntakirutimana</t>
  </si>
  <si>
    <t>home</t>
  </si>
  <si>
    <t xml:space="preserve">The chairperson of the National Council Board(NCB) of Rwanda Allied Health Professions Council (RAHPC). 
Nominated to be head of the commanding of the COVID-19 response team at the level of College of Medicine and Health Sciences, University of Rwanda.
</t>
  </si>
  <si>
    <t>0000-0003-1249-5138</t>
  </si>
  <si>
    <t>Health effects of exposure to urban indoor and outdoor air pollution among communities living in Kigali, Rwanda</t>
  </si>
  <si>
    <t>C9/005</t>
  </si>
  <si>
    <t>Priscille</t>
  </si>
  <si>
    <t>Musabirema</t>
  </si>
  <si>
    <t>pmusabirema@cartafrica.org</t>
  </si>
  <si>
    <t>priscillemusa10@yahoo.fr</t>
  </si>
  <si>
    <t>+250788304396/+250788497838</t>
  </si>
  <si>
    <t>Critical Care and Trauma Nursing</t>
  </si>
  <si>
    <t>Ecological factors impacting adherence to hemodialysis sessions among persons with end stage renal disease, in Rwanda: a mixed method study.</t>
  </si>
  <si>
    <t>Professor Lize Maree</t>
  </si>
  <si>
    <t>0000-0002-5106-1394</t>
  </si>
  <si>
    <t>Holistic adherence to hemodialysis and associated social-ecological factors among persons with end-stage renal diseases in Rwanda.</t>
  </si>
  <si>
    <t>Development and pilot testing of an educational supportive program for persons with end-stage renal disease on hemodialysis in Rwanda</t>
  </si>
  <si>
    <t>C9/006</t>
  </si>
  <si>
    <t>Lilian</t>
  </si>
  <si>
    <t>Nkirote</t>
  </si>
  <si>
    <t>Njagi</t>
  </si>
  <si>
    <t>Tropical and Infectious Diseases</t>
  </si>
  <si>
    <t>Clinical Medicine and therapeutics</t>
  </si>
  <si>
    <t>W80/52095/2017</t>
  </si>
  <si>
    <t>lnjagi@cartafrica.org</t>
  </si>
  <si>
    <t>njagi.lilian@gmail.com</t>
  </si>
  <si>
    <t>+254731575686/'+254722575686</t>
  </si>
  <si>
    <t>Master of Science in Tropical and Infectious Diseases</t>
  </si>
  <si>
    <t>Tuberculosis and HIV, novel strategies for treatment monitoring.</t>
  </si>
  <si>
    <t>Dr Kennedy Abuga</t>
  </si>
  <si>
    <t>Dr Marianne Mureithi</t>
  </si>
  <si>
    <t>Dr Videlis Nduba</t>
  </si>
  <si>
    <t>Senior Project Officer</t>
  </si>
  <si>
    <t>Senior Clinical Research Scientist</t>
  </si>
  <si>
    <t>Was appointed as a sub investigator at KEMRI Center for Respiratory Disease Research.</t>
  </si>
  <si>
    <t>0000-0002-5067-0788</t>
  </si>
  <si>
    <t>Isoniazid for latent tuberculosis infection: Validating and testing novel treatment monitoring methods in Kenya</t>
  </si>
  <si>
    <t>C9/007</t>
  </si>
  <si>
    <t>Leonidas</t>
  </si>
  <si>
    <t>lbanamwana@cartafrica.org</t>
  </si>
  <si>
    <t>leontosbanamwana@gmail.com</t>
  </si>
  <si>
    <t>+250785385308; 250783544242</t>
  </si>
  <si>
    <t>Sexual and Reproductive Health among adolescents</t>
  </si>
  <si>
    <t>Dr. Onyango Owuor Nelson</t>
  </si>
  <si>
    <t>Dr. Chukwu Unna Angela</t>
  </si>
  <si>
    <t>0000-0003-1267-235X</t>
  </si>
  <si>
    <t>Assessing Sexual Behaviors, Fertility Preferences and Contraceptive Use among Sexual Active People living with HIV/AIDS in Rwanda</t>
  </si>
  <si>
    <t>C9/008</t>
  </si>
  <si>
    <t>Ssemugabo</t>
  </si>
  <si>
    <t>Disease Control and Environmental Health</t>
  </si>
  <si>
    <t xml:space="preserve">2018/HD07/19459U </t>
  </si>
  <si>
    <t>cssemugabo@cartafrica.org</t>
  </si>
  <si>
    <t>cssemugabo@gmail.com</t>
  </si>
  <si>
    <t>+256 779 625 182/
'+256706066096</t>
  </si>
  <si>
    <t xml:space="preserve">Public Health - Health promotion </t>
  </si>
  <si>
    <t>Pesticide residues in fruits and vegetables along the food supply and consumption chain and associated human health effects in central Uganda</t>
  </si>
  <si>
    <t>Prof. David Guwatudde</t>
  </si>
  <si>
    <t xml:space="preserve">Dr. John C. Ssempebwa </t>
  </si>
  <si>
    <t>Prof. Asa Bradman</t>
  </si>
  <si>
    <t xml:space="preserve">Research Associate </t>
  </si>
  <si>
    <t>0000-0001-6857-0091</t>
  </si>
  <si>
    <t xml:space="preserve">Health risk assessment of pesticide residues in fruits and vegetables among consumers in central Uganda - using the "from farm to fork" principle  </t>
  </si>
  <si>
    <t>C9/009</t>
  </si>
  <si>
    <t>Cyril</t>
  </si>
  <si>
    <t>Nyalik</t>
  </si>
  <si>
    <t>Ogada</t>
  </si>
  <si>
    <t>Conservative and Prosthetic Dentisry</t>
  </si>
  <si>
    <t>Not registered yet</t>
  </si>
  <si>
    <t>cogada@cartafrica.org</t>
  </si>
  <si>
    <t>nyalikogada@yahoo.com</t>
  </si>
  <si>
    <t>+254772438224; 254720342901</t>
  </si>
  <si>
    <t xml:space="preserve"> Prof. Laetitia Rispel</t>
  </si>
  <si>
    <t xml:space="preserve">Dr Richard Ayah </t>
  </si>
  <si>
    <t>Tutorial fellow</t>
  </si>
  <si>
    <t>0000-0003-0919-3411</t>
  </si>
  <si>
    <t>Absenteeism among Doctors and health service utilization in the devolved system of government in Kenya.</t>
  </si>
  <si>
    <t>C9/010</t>
  </si>
  <si>
    <t>Evelyne</t>
  </si>
  <si>
    <t>Kantarama</t>
  </si>
  <si>
    <t>Biochemistry</t>
  </si>
  <si>
    <t>Clinical Biology</t>
  </si>
  <si>
    <t>ekantarama@cartafrica.org</t>
  </si>
  <si>
    <t>kantever11@gmail.com</t>
  </si>
  <si>
    <t>+250788651907</t>
  </si>
  <si>
    <t>Medical Biochemistry</t>
  </si>
  <si>
    <t>Medical Biochemistry with focus on the relationship between epigenetic effects of hormonal contraceptives and lipid profile abnormalities</t>
  </si>
  <si>
    <t>Prof. Muvunyi Mambo</t>
  </si>
  <si>
    <t>Dr. Uwineza Annette</t>
  </si>
  <si>
    <t>0000-0002-5428-8914</t>
  </si>
  <si>
    <t>Dyslipidemia, related factors and risk of cardiovascular diseases in users of hormonal contraceptives in Rwanda</t>
  </si>
  <si>
    <t>Effect of Depo Medroxyprogesterone Acetate (DMPA)  Injectable Contraceptive on Cardiometabolic Risk Profile Among Women of Reproductive Age in Kigali, Rwanda</t>
  </si>
  <si>
    <t>JAS1, 2019</t>
  </si>
  <si>
    <t>C9/011</t>
  </si>
  <si>
    <t>Wilfred</t>
  </si>
  <si>
    <t>Eneku</t>
  </si>
  <si>
    <t>Pathobiology</t>
  </si>
  <si>
    <t>Pharmacy, Clinical and Comparative Medicine</t>
  </si>
  <si>
    <t>weneku@cartafrica.org</t>
  </si>
  <si>
    <t>weneku@gmail.com</t>
  </si>
  <si>
    <t>+256 776 535187, +256 752 535187</t>
  </si>
  <si>
    <t>Masters of Veterinary Pathology</t>
  </si>
  <si>
    <t>Molecular and Sero-Epidemiology of Rickettsia in Uganda</t>
  </si>
  <si>
    <t>Prof. Byarugaba K. Denis</t>
  </si>
  <si>
    <t>Assoc. Prof. Robert Tweyongyere</t>
  </si>
  <si>
    <t>0000-0001-5013-7118</t>
  </si>
  <si>
    <t>Molecular and Sero-epidemiology of Zoonotic rickettsioses in Uganda</t>
  </si>
  <si>
    <t>C9/012</t>
  </si>
  <si>
    <t>Kirsty</t>
  </si>
  <si>
    <t>Van Stormbroek</t>
  </si>
  <si>
    <t>kstormbroek@cartafrica.org</t>
  </si>
  <si>
    <t>kirststorm@gmail.com</t>
  </si>
  <si>
    <t>+27 11 717 3701/'+27760977705</t>
  </si>
  <si>
    <t>MSc Occupational Therapy</t>
  </si>
  <si>
    <t>Improving access to quality hand injury-care services in the public service.</t>
  </si>
  <si>
    <t>Professor Hellen Myezwa,</t>
  </si>
  <si>
    <t>Dr Tania Rauch-van der Merwe</t>
  </si>
  <si>
    <t>Professor Lisa O’Brien</t>
  </si>
  <si>
    <t>Chairperson, Committee on Immunization and HIV/AIDS for the Nigerian Medical Association, Osun State Chapter</t>
  </si>
  <si>
    <t>0000-0003-4890-5063</t>
  </si>
  <si>
    <t>Towards enabling livelihood after hand injury: Contextually responsive support and development strategies for generalist occupational therapists delivering hand rehabilitation in South Africa.</t>
  </si>
  <si>
    <t>31/05/2024</t>
  </si>
  <si>
    <t>Contextually responsive support and development strategies for generalist occupational therapists delivering hand-injury care in South Africa</t>
  </si>
  <si>
    <t>C9/013</t>
  </si>
  <si>
    <t>Funmito</t>
  </si>
  <si>
    <t>Omolola</t>
  </si>
  <si>
    <t>Fehintola</t>
  </si>
  <si>
    <t>Medical doctor</t>
  </si>
  <si>
    <t>fomolola@cartafrica.org</t>
  </si>
  <si>
    <t>funmitoabioye@yahoo.com</t>
  </si>
  <si>
    <t>+2348033913964; 2348037998247</t>
  </si>
  <si>
    <t>Effect of multi-level intervention on modifiable risk factors of non-communicable diseases among in –school adolescents in Nigeria</t>
  </si>
  <si>
    <t>Prof/Omotade/Olayemi</t>
  </si>
  <si>
    <t>Prof/Fatusi/Adesegun</t>
  </si>
  <si>
    <t>0000-0002-3283-6641</t>
  </si>
  <si>
    <t>Health literacy on  behavioural risk factors of NCDs and its determinants among adolescents</t>
  </si>
  <si>
    <t>C9/014</t>
  </si>
  <si>
    <t>OLUFUNMILOLA</t>
  </si>
  <si>
    <t>BAMIDELE</t>
  </si>
  <si>
    <t>MAKANJUOLA</t>
  </si>
  <si>
    <t>Medical Microbiology and Parasitology</t>
  </si>
  <si>
    <t>PGS19250719432936</t>
  </si>
  <si>
    <t>omakanjuola@cartafrica.org</t>
  </si>
  <si>
    <t>funmimakanjuola@yahoo.com</t>
  </si>
  <si>
    <t>+2348034731717; 2348087643340</t>
  </si>
  <si>
    <t>MSc Epidemiology</t>
  </si>
  <si>
    <t>Cutaneous fungal infections in rural and urban primary school children in Oyo State, Nigeria: Epidemiology, diagnosis and public health impact.</t>
  </si>
  <si>
    <t>Prof Fawole Olufunmilayo</t>
  </si>
  <si>
    <t>0000-0001-7785-0183</t>
  </si>
  <si>
    <t>Molecular epidemiology of dermatophyte infections among HIV positive individuals in South-Western Nigeria</t>
  </si>
  <si>
    <t>C9/015</t>
  </si>
  <si>
    <t>Abiket</t>
  </si>
  <si>
    <t>Nanfizat</t>
  </si>
  <si>
    <t>Alamukii</t>
  </si>
  <si>
    <t>Zoology</t>
  </si>
  <si>
    <t>Institute for Advanced Medical Research and Training (IAMRAT)</t>
  </si>
  <si>
    <t>aabiket@cartafrica.org</t>
  </si>
  <si>
    <t>iyabiket@gmail.com</t>
  </si>
  <si>
    <t>+234 706 435 6537</t>
  </si>
  <si>
    <t>M.Sc Zoology (Cell biology and Genetics)</t>
  </si>
  <si>
    <t>Prevalence of breast cancer among Nigerian women and the use of TNF alpha and receptors’ Single Nucleotide Polymorphisms as possible diagnostic indicators.</t>
  </si>
  <si>
    <t>Dr. Nwuba I. Roseangela</t>
  </si>
  <si>
    <t>Teaching and Research Assistant at the Department of Zoology, University of Ibadan</t>
  </si>
  <si>
    <t>Teaching and Research Assistant at the Department of Zoology</t>
  </si>
  <si>
    <t>UNIVERSITY OF MEDICAL SCIENCES, ONDO, NIGERIA</t>
  </si>
  <si>
    <t>0000-0002-5741-1383</t>
  </si>
  <si>
    <t>TUMOUR NECROSIS FACTOR ALPHA (TNF α) AND ITS RECEPTORS AS INDICATORS FOR BREAST CANCER AMONG NIGERIAN WOMEN</t>
  </si>
  <si>
    <t>Barriers to early diagnosis turnout nacrosis factors and receptors genetic varied  as possible predictors fro breast cancer among Nigerian women</t>
  </si>
  <si>
    <t>C9/016</t>
  </si>
  <si>
    <t>Olindah</t>
  </si>
  <si>
    <t>Mkhonto</t>
  </si>
  <si>
    <t>Silaule</t>
  </si>
  <si>
    <t>occupational therapy</t>
  </si>
  <si>
    <t>Occupational therapy</t>
  </si>
  <si>
    <t>0504217T</t>
  </si>
  <si>
    <t>osilaule@cartafrica.org</t>
  </si>
  <si>
    <t>o.silaule@gmail.com</t>
  </si>
  <si>
    <t>+27 11 717 3701/'+27782035213/+27 11 717 3714</t>
  </si>
  <si>
    <t>MSc Occupational therapy</t>
  </si>
  <si>
    <t>Quality and efficiency in mental health services in South Africa</t>
  </si>
  <si>
    <t>Dr Adams Fasloen</t>
  </si>
  <si>
    <t>Dr Nkosi-Mafutha Nokuthula</t>
  </si>
  <si>
    <t>UNIVERSITY OF CAPE TOWN</t>
  </si>
  <si>
    <t>Developing and validation of a community-based program for caregivers of persons with mental disorders in rural South Africa</t>
  </si>
  <si>
    <t>Developing strategies for alleviating caregiver burden among informal caregivers of persons with severe mental disorders in Bushbuckridge, Mpumalanga Province Informal caregivers of persons with severe mental disorders are faced with high levels of distress</t>
  </si>
  <si>
    <t>C9/017</t>
  </si>
  <si>
    <t>Jane</t>
  </si>
  <si>
    <t>Wanjiru</t>
  </si>
  <si>
    <t>Macharia</t>
  </si>
  <si>
    <t>Department of Chemistry</t>
  </si>
  <si>
    <t>I80/52247/2017</t>
  </si>
  <si>
    <t>jmacharia@cartafrica.org</t>
  </si>
  <si>
    <t>jmacharia251@gmail.com</t>
  </si>
  <si>
    <t>+254 726418703</t>
  </si>
  <si>
    <t>Msc in Chemistry</t>
  </si>
  <si>
    <t>Prof. Kariuki K. David</t>
  </si>
  <si>
    <t>Prof. Thole Benard</t>
  </si>
  <si>
    <t>Part-time researcher</t>
  </si>
  <si>
    <t>0000-0003-3415-2048</t>
  </si>
  <si>
    <t>Prenatal and Postnatal Exposure to Fluoride in High Fluoride Areas in Kenya</t>
  </si>
  <si>
    <t>JAS 1, 2019</t>
  </si>
  <si>
    <t>C9/018</t>
  </si>
  <si>
    <t xml:space="preserve">Abimbola  </t>
  </si>
  <si>
    <t>Obimakinde</t>
  </si>
  <si>
    <t xml:space="preserve">Family Medicine </t>
  </si>
  <si>
    <t xml:space="preserve">Registration on going </t>
  </si>
  <si>
    <t>mabimbola@cartafrica.org</t>
  </si>
  <si>
    <t>tolutammy@yahoo.com</t>
  </si>
  <si>
    <t>+234 8106912778</t>
  </si>
  <si>
    <t>Effect of Life Style Modifications On the Control of Chronic Non-Communicable Diseases in Sub Sahara Africa</t>
  </si>
  <si>
    <t>Prof Shabir Moosa</t>
  </si>
  <si>
    <t>0000-0001-5954-952x</t>
  </si>
  <si>
    <t>CHILDREN STREETISM IN IBADAN, NIGERIA; THE FAMILY DYNAMICS, EXPERIENCES AND HEALTH OUTCOMES</t>
  </si>
  <si>
    <t>Children on the streets of Ibadan, Nigeria: experiences, family dynamics and health status.</t>
  </si>
  <si>
    <t>C9/019</t>
  </si>
  <si>
    <t>Ronald</t>
  </si>
  <si>
    <t>Kibet</t>
  </si>
  <si>
    <t>Tonui</t>
  </si>
  <si>
    <t>Immunology</t>
  </si>
  <si>
    <t>Clinical Microbiology and Infectious Diseases</t>
  </si>
  <si>
    <t>rtonui@cartafrica.org</t>
  </si>
  <si>
    <t>tonuironald@gmail.com</t>
  </si>
  <si>
    <t>+254532060958/+254722258484</t>
  </si>
  <si>
    <t>Immunology, Global Health and Infectious Diseases</t>
  </si>
  <si>
    <t>Role of immune response genes’ polymorphisms in susceptibility to and severity of Mycobacterium tuberculosis infections</t>
  </si>
  <si>
    <t xml:space="preserve"> Dr. Aijaz Ahmad	</t>
  </si>
  <si>
    <t xml:space="preserve"> Prof. Simeon Mining	</t>
  </si>
  <si>
    <t>Dr. Rispah Torrorey</t>
  </si>
  <si>
    <t>0000-0001-5087-1435</t>
  </si>
  <si>
    <t>Genetic predictors of tuberculosis in western Kenya</t>
  </si>
  <si>
    <t>C9/020</t>
  </si>
  <si>
    <t xml:space="preserve">Omolayo </t>
  </si>
  <si>
    <t xml:space="preserve">Bukola </t>
  </si>
  <si>
    <t>Oluwatope</t>
  </si>
  <si>
    <t>DEMOGRAPHY</t>
  </si>
  <si>
    <t xml:space="preserve">DEMOGRAPHY AND SOCIAL STATISTICS </t>
  </si>
  <si>
    <t>SSP17/18/R/0016</t>
  </si>
  <si>
    <t>ooluwatope@cartafrica.org</t>
  </si>
  <si>
    <t xml:space="preserve"> omolayooluwatope@gmail.com</t>
  </si>
  <si>
    <t>+2348023926477</t>
  </si>
  <si>
    <t>DR SOLANKE LUKMAN BOLA</t>
  </si>
  <si>
    <t>DR T. SULAIMAN ADEDOKUN</t>
  </si>
  <si>
    <t>0000-0002-3908-0314</t>
  </si>
  <si>
    <t>Contextual Social support for maternal healthcare service utilisation in Nigeria</t>
  </si>
  <si>
    <t>Social supports, capability of women and utilisation of healthcare services in Northwest and Southwest Nigeria</t>
  </si>
  <si>
    <t>C9/021</t>
  </si>
  <si>
    <t xml:space="preserve">Alex </t>
  </si>
  <si>
    <t>Ntamatungiro</t>
  </si>
  <si>
    <t>Biomedical</t>
  </si>
  <si>
    <t>antamatungiro@cartafrica.org</t>
  </si>
  <si>
    <t>ajntamatungiro@gmail.com</t>
  </si>
  <si>
    <t>255 222 774 714/255 222 774 756</t>
  </si>
  <si>
    <t xml:space="preserve">Master of Science in Molecular biology of Infectious diseases </t>
  </si>
  <si>
    <t>Understanding the Spatial-Temporal trends of HIV drug resistant strains among newly diagnosed HIV-1 treatment-naive patients in rural Tanzania.</t>
  </si>
  <si>
    <t>Dr. Kagura Juliana</t>
  </si>
  <si>
    <t>Joel Msafiri Francis</t>
  </si>
  <si>
    <t>Dr. Maja Wisser</t>
  </si>
  <si>
    <t>0000-0002-3134-3992</t>
  </si>
  <si>
    <t>Levels and temporal trends of pre-ART drug resistance among pregnant women over a full decade of ART rollout in a Tanzanian rural setting</t>
  </si>
  <si>
    <t>Trend of pre-antiretroviral therapy HIV-1 drug resistance in Kilombero and Ulanga antiretroviral cohort, South-Western Tanzania, for over 15 years (2005-2020)</t>
  </si>
  <si>
    <t>C9/022</t>
  </si>
  <si>
    <t xml:space="preserve">Glory </t>
  </si>
  <si>
    <t>Mzembe</t>
  </si>
  <si>
    <t xml:space="preserve">CLINICAL EPIDEMIOLOGY </t>
  </si>
  <si>
    <t>Training and Research</t>
  </si>
  <si>
    <t>gmzembe@cartafrica.org</t>
  </si>
  <si>
    <t>glorymzembe00@gmail.com</t>
  </si>
  <si>
    <t>+2651677245/'+265997373789</t>
  </si>
  <si>
    <t xml:space="preserve">London School of Hygiene and Tropical Medicine, University of London </t>
  </si>
  <si>
    <t xml:space="preserve">Predictors of iron deficiency and iron deficiency anaemia and its impact on incidence of childhood illnesses and immune response to vaccines among infants up to 12 months of age in Zomba and Blantyre Districts of Malawi - an observational cohort study </t>
  </si>
  <si>
    <t>Prof Phiri Samuel Kamija</t>
  </si>
  <si>
    <t>Dr Mwangi Ndegwa Martin</t>
  </si>
  <si>
    <t>0000-0002-7277-9987</t>
  </si>
  <si>
    <t xml:space="preserve">Effect of intravenous iron use in pregnancy on infant's immune response and health outcomes </t>
  </si>
  <si>
    <t>C9/023</t>
  </si>
  <si>
    <t xml:space="preserve">Temitope </t>
  </si>
  <si>
    <t>Ilori</t>
  </si>
  <si>
    <t>FAMILY MEDICINE</t>
  </si>
  <si>
    <t>COMMUNITY MEDICINE</t>
  </si>
  <si>
    <t>tilori@cartafrica.org</t>
  </si>
  <si>
    <t>boatop@yahoo.com</t>
  </si>
  <si>
    <t>+234 8102723484; +234 8023009099</t>
  </si>
  <si>
    <t>Master degree in Human Nutrition (MSc. Human Nutrition) from the University of Ibadan, Nigeria</t>
  </si>
  <si>
    <t>Dietary Intake and Metabolic Risk Factors for Cardiovascular Diseases Among Adults in Selected Local Government Areas of Oyo State, Nigeria: A Rural Urban Comparison</t>
  </si>
  <si>
    <t xml:space="preserve">Prof.Baldwin-Ragaven Laurel </t>
  </si>
  <si>
    <t>University of Witwatersrand, South Africa</t>
  </si>
  <si>
    <t>0000-0001-6648-9521</t>
  </si>
  <si>
    <t>Psycho social factors, Dietary Patterns and Cardiovascular Risk Factors among Adults in selected Urban Slum and Non Slum Areas of Oyo State, Nigeria.</t>
  </si>
  <si>
    <t>C9/024</t>
  </si>
  <si>
    <t>Joselyn</t>
  </si>
  <si>
    <t>Annet</t>
  </si>
  <si>
    <t>Atuhairwe</t>
  </si>
  <si>
    <t>jatuhairwe@cartafrica.org</t>
  </si>
  <si>
    <t>atuhairwejoselyn@gmail.com</t>
  </si>
  <si>
    <t>+256 782 422 826</t>
  </si>
  <si>
    <t>Master of Science in Biology and Control of Parasites and Disease Vectors</t>
  </si>
  <si>
    <t>Characterising residual malaria transmission in areas where universal distribution of Long Lasting Insecticide-treated Nets and Indoor Residual Spraying have been rolled out in Uganda</t>
  </si>
  <si>
    <t>0000-0002-1488-3364</t>
  </si>
  <si>
    <t>C10/001</t>
  </si>
  <si>
    <t>Alice</t>
  </si>
  <si>
    <t>Muhayimana</t>
  </si>
  <si>
    <t>Nursing/Midwifery</t>
  </si>
  <si>
    <t>amuhayimana@cartafrica.org</t>
  </si>
  <si>
    <t>hayiali@yahoo.fr</t>
  </si>
  <si>
    <t>+250788687626</t>
  </si>
  <si>
    <t>Masters of Science in Nursing(Maternal and Neonatal Health)</t>
  </si>
  <si>
    <t>Status of Respectful Care during Childbirth among Mothers  and its Drivers from Health Care Providers at Eastern Province of Rwanda</t>
  </si>
  <si>
    <t>Dr Irene J. Kearns</t>
  </si>
  <si>
    <t>0000-0002-5318-497X</t>
  </si>
  <si>
    <t>11/1/2020 &amp; 22/5/2022</t>
  </si>
  <si>
    <t>DEVELOPMENT OF STRATEGIES FOR HEALTH CARE PROVIDERS TO SUSTAIN RESPECTFUL MATERNITY CARE TO WOMEN IN LABOUR</t>
  </si>
  <si>
    <t>C10/002</t>
  </si>
  <si>
    <t>Aline</t>
  </si>
  <si>
    <t>Uwase</t>
  </si>
  <si>
    <t>Anesthesia</t>
  </si>
  <si>
    <t>auwase@cartafrica.org</t>
  </si>
  <si>
    <t>alinemunyaneza1@gmail.com</t>
  </si>
  <si>
    <t>+ 250 789 865 930; +250 788 642 136</t>
  </si>
  <si>
    <t>Master's degree in Public Health</t>
  </si>
  <si>
    <t>Effect of nutrition education based on  health belief model and involving male partner’s compared to traditional education on nutritional knowledge and healthy dietary practices Among pregnant women in the southern province of Rwanda</t>
  </si>
  <si>
    <t>Prof. Jonathan Levin</t>
  </si>
  <si>
    <t xml:space="preserve">Deputy coordinator of post-graduate studies,  School of Health Sciences </t>
  </si>
  <si>
    <t>0000-0001-6256-2541</t>
  </si>
  <si>
    <t>C10/004</t>
  </si>
  <si>
    <t>Aneth</t>
  </si>
  <si>
    <t>Vedastus</t>
  </si>
  <si>
    <t>Kalinjuma</t>
  </si>
  <si>
    <t>Intervention and Clinical Trials Department</t>
  </si>
  <si>
    <t>akalinjuma@cartafrica.org</t>
  </si>
  <si>
    <t>avedastus@gmail.com; avedastus@yahoo.com</t>
  </si>
  <si>
    <t>+255232625164; +255754662828</t>
  </si>
  <si>
    <t xml:space="preserve">Master of Science in Statistics specializing in Biostatistics </t>
  </si>
  <si>
    <t>Transition dynamics and treatment outcomes among HIV-positive adults in Ifakara, Tanzania: A comprehensive analysis for optimizing existing longitudinal cohort data</t>
  </si>
  <si>
    <t xml:space="preserve">Prof. Kennedy Otwombe </t>
  </si>
  <si>
    <t>Dr. Fiona Vanobberghen</t>
  </si>
  <si>
    <t>0000-0001-5862-9264</t>
  </si>
  <si>
    <t>C10/015</t>
  </si>
  <si>
    <t>Ogbenyi</t>
  </si>
  <si>
    <t>Ugalahi</t>
  </si>
  <si>
    <t>Opthamology</t>
  </si>
  <si>
    <t>Ophthalmology</t>
  </si>
  <si>
    <t>mugalahi@cartafrica.org</t>
  </si>
  <si>
    <t>oheobe26@yahoo.com; maryugalahi@gmail.com</t>
  </si>
  <si>
    <t>+234 (0)8126908495</t>
  </si>
  <si>
    <t>MSc Global Health</t>
  </si>
  <si>
    <t>Pathways to Care and Determinants of Delayed Presentation of Children to Child Eye Health Tertiary Facilities (CEHTF) in Ibadan, South West Nigeria</t>
  </si>
  <si>
    <t>Dr. Adebiyi Olupelumi Akindele</t>
  </si>
  <si>
    <t>0000-0003-3272-310X</t>
  </si>
  <si>
    <t>C10/016</t>
  </si>
  <si>
    <t>Maureen</t>
  </si>
  <si>
    <t>Daisy</t>
  </si>
  <si>
    <t>Majamanda</t>
  </si>
  <si>
    <t>CHILD HEALTH</t>
  </si>
  <si>
    <t>mmajamanda@cartafrica.org</t>
  </si>
  <si>
    <t>mdmajamanda@gmail.com</t>
  </si>
  <si>
    <t>+265873623; 265992160415</t>
  </si>
  <si>
    <t>MASTER IN ADVANCED PRACTICE (CHILD HEALTH)</t>
  </si>
  <si>
    <t>Improving the quality of paediatric oncology nursing care in Malawi through nursing education: a mixed methods study</t>
  </si>
  <si>
    <t>Dr. Irene Kearns</t>
  </si>
  <si>
    <t>0000-0001-8886-3158</t>
  </si>
  <si>
    <t>C10/006</t>
  </si>
  <si>
    <t>Beryl</t>
  </si>
  <si>
    <t>Chelangat</t>
  </si>
  <si>
    <t>Maritim</t>
  </si>
  <si>
    <t xml:space="preserve">Public Health </t>
  </si>
  <si>
    <t>School of Medicine</t>
  </si>
  <si>
    <t>bmaritim@cartafrica.org</t>
  </si>
  <si>
    <t>berylc.maritim@gmail.com</t>
  </si>
  <si>
    <t>+254722799685</t>
  </si>
  <si>
    <t>Masters in Business Adminstration</t>
  </si>
  <si>
    <t>Why They Stay: Understanding Retention in Voluntary National Health Insurance Among Rural Informal Sector Households in Western Kenya</t>
  </si>
  <si>
    <t>Prof. Jane Goudge</t>
  </si>
  <si>
    <t>Dr. Adam Koon</t>
  </si>
  <si>
    <t>Early Carrer Researcher</t>
  </si>
  <si>
    <t>KEMRI Wellcome Trust (2023)</t>
  </si>
  <si>
    <t>0000-0002-3754-0735</t>
  </si>
  <si>
    <t>Examining the role of affordability, citizen engagement and social solidarity in determining health insurance coverage in Kenya</t>
  </si>
  <si>
    <t>C10/007</t>
  </si>
  <si>
    <t>Chinenyenwa</t>
  </si>
  <si>
    <t>Maria Dorathy</t>
  </si>
  <si>
    <t>Ohia</t>
  </si>
  <si>
    <t>Environmental health</t>
  </si>
  <si>
    <t>cohia@cartafrica.org</t>
  </si>
  <si>
    <t>ohiacmd@gmail.com</t>
  </si>
  <si>
    <t>+234 7038318289</t>
  </si>
  <si>
    <t>MPH (Environmental Health)</t>
  </si>
  <si>
    <t>Unravelling the drivers and dynamics of sustained malaria transmission in South-West Nigeria</t>
  </si>
  <si>
    <t>Prof Charles M. Mbogo</t>
  </si>
  <si>
    <t>Prof. Wolfang Richard Mukabana</t>
  </si>
  <si>
    <t>Prof. Godson Ana</t>
  </si>
  <si>
    <t>0000-0001-8337-3221</t>
  </si>
  <si>
    <t>Bio-Insecticidal effectiveness of Moringa oleifera-synthesised silver nanoparticles and other products on selected mosquito species and toxicity effects on a non-target organism (Clarias gariepinus)</t>
  </si>
  <si>
    <t>JAS 1, 2020</t>
  </si>
  <si>
    <t>C10/008</t>
  </si>
  <si>
    <t xml:space="preserve">Duncan </t>
  </si>
  <si>
    <t>Wekesa</t>
  </si>
  <si>
    <t>Nyukuri</t>
  </si>
  <si>
    <t>Medical Doctor</t>
  </si>
  <si>
    <t>dnyukuri@cartafrica.org</t>
  </si>
  <si>
    <t>dnyukuri@gmail.com</t>
  </si>
  <si>
    <t>+254 720977887</t>
  </si>
  <si>
    <t>Master of Medicine in Internal Medicine</t>
  </si>
  <si>
    <t>The Role of Multiplex PCR and Procalcitonin in diagnosis and management of Community Acquired Pneumonia among Adults Admitted at Kenyatta National Clinical research</t>
  </si>
  <si>
    <t>Dr. Jared Mecha</t>
  </si>
  <si>
    <t>0000-0002-4739-2000</t>
  </si>
  <si>
    <t>C10/018</t>
  </si>
  <si>
    <t>Oluwatosin</t>
  </si>
  <si>
    <t>Eunice</t>
  </si>
  <si>
    <t>Olorunmoteni</t>
  </si>
  <si>
    <t>Paediatrics and Child Health</t>
  </si>
  <si>
    <t>oolorunmoteni@cartafrica.org</t>
  </si>
  <si>
    <t>tosinolorunmoteni@gmail.com</t>
  </si>
  <si>
    <t>+234815 209 2837; +234803 941 3535</t>
  </si>
  <si>
    <t>WHAT IS IN A GOOD NIGHT’S SLEEP? PATTERN, DETERMINANTS AND ASSOCIATED PROBLEMS WITH SLEEP IN NIGERIAN ADOLESCENTS</t>
  </si>
  <si>
    <t>Dr Scheuermaier Karine</t>
  </si>
  <si>
    <t>Dr Gomez-Olive F. Xavier</t>
  </si>
  <si>
    <t>Prof. Fatusi Olayiwola Adesegun</t>
  </si>
  <si>
    <t>0000-0001-8561-9918</t>
  </si>
  <si>
    <t xml:space="preserve"> Sleep characteristics among In-school Adolescents in South-Western Nigeria: Pattern, Determinants and Association with Cardiometabolic risk factors</t>
  </si>
  <si>
    <t>C10/010</t>
  </si>
  <si>
    <t xml:space="preserve">Frederick </t>
  </si>
  <si>
    <t>Oporia</t>
  </si>
  <si>
    <t>foporia@cartafrica.org</t>
  </si>
  <si>
    <t>phrezzie@gmail.com</t>
  </si>
  <si>
    <t>+256 703 857 428</t>
  </si>
  <si>
    <t>Preventing drowning among boaters in Lake Albert, Uganda: An enhanced educational intervention to improve knowledge and use of seaworthy lifejackets</t>
  </si>
  <si>
    <t>Prof Fred Nuwaha Ntoni</t>
  </si>
  <si>
    <t>Dr Jagnoor Jagnoor</t>
  </si>
  <si>
    <t>Dr Simon Peter Kibira</t>
  </si>
  <si>
    <t>0000-0001-6280-8919</t>
  </si>
  <si>
    <t>Improving lifejacket wear among occupational boaters on Lake Altert, Uganda: A cluster-randomized controlled trial</t>
  </si>
  <si>
    <t>C10/019</t>
  </si>
  <si>
    <t>Omotade</t>
  </si>
  <si>
    <t>Adebimpe</t>
  </si>
  <si>
    <t>Ijarotimi</t>
  </si>
  <si>
    <t xml:space="preserve">Obstertrics and reproductive health </t>
  </si>
  <si>
    <t>Department of Obstetrics, Gynaecology &amp; Perinatology.</t>
  </si>
  <si>
    <t>oijarotimi@cartafrica.org</t>
  </si>
  <si>
    <t>tadeijarotimi@gmail.com; tadeolar@yahoo.com</t>
  </si>
  <si>
    <t>+234-803-400-2812</t>
  </si>
  <si>
    <t>Outcome of Male Partners’ Involvement in Antenatal Counselling on Women’s Postpartum Family Planning Uptake in South-west Nigeria</t>
  </si>
  <si>
    <t xml:space="preserve">Prof Olayemi Oladapo </t>
  </si>
  <si>
    <t>Dr Olumide Adesola</t>
  </si>
  <si>
    <t xml:space="preserve"> Professor</t>
  </si>
  <si>
    <t>0000-0002-2824-466X</t>
  </si>
  <si>
    <t>C10/012</t>
  </si>
  <si>
    <t>James</t>
  </si>
  <si>
    <t>Muleme</t>
  </si>
  <si>
    <t xml:space="preserve">Disease Control and Environmental Health </t>
  </si>
  <si>
    <t>jmuleme@cartafrica.org</t>
  </si>
  <si>
    <t>mulemej@gmail.com</t>
  </si>
  <si>
    <t>+256787364697; 256701271259</t>
  </si>
  <si>
    <t>Masters of Veterinary Preventive Medicine (Field Epidemiology track)</t>
  </si>
  <si>
    <t>Extended Spectrum β Lactamase (ESBL) producing Escherichia coli as bio-threats:   pathobiology, transmission dynamics and antibiotic resistance in rural and urban
communities of Wakiso district, Uganda</t>
  </si>
  <si>
    <t>Dr. Ssempebwa John</t>
  </si>
  <si>
    <t>Dr. Musoke David</t>
  </si>
  <si>
    <t>Assoc. Prof. Kankya Clovice</t>
  </si>
  <si>
    <t>0000-0001-8967-7031</t>
  </si>
  <si>
    <t>Reservoirs, transmission and antibiotic resistance resistance profiles of extended specturum SPECTRUM BETA LACTAMASE-PRODUCING Escherichia Coli at the humananimal-environmant interface among farming communities in Wakiso District, Uganda”.</t>
  </si>
  <si>
    <t>C10/020</t>
  </si>
  <si>
    <t>Patience</t>
  </si>
  <si>
    <t>Shamu</t>
  </si>
  <si>
    <t>Wits Reproductive Health and HIV Institute (Implementation Science)</t>
  </si>
  <si>
    <t>pshamu@cartafrica.org</t>
  </si>
  <si>
    <t>patieshamu@gmail.com; pshamu@wrhi.ac.za</t>
  </si>
  <si>
    <t>+27113585300; +27731960356</t>
  </si>
  <si>
    <t>Master of Science in Population Studies</t>
  </si>
  <si>
    <t>Determinants, lived experiences, and outcomes of HIV Pre-Exposure Prophylaxis use among young female university students in South Africa: A prospective cohort study</t>
  </si>
  <si>
    <t>Professor Saiqa Mullick</t>
  </si>
  <si>
    <t>0000-0003-1946-5046</t>
  </si>
  <si>
    <t>WT - DELTAS</t>
  </si>
  <si>
    <t>C10/014</t>
  </si>
  <si>
    <t>Marifa</t>
  </si>
  <si>
    <t>Muchemwa</t>
  </si>
  <si>
    <t>Demography and Population studies</t>
  </si>
  <si>
    <t>mmuchemwa@cartafrica.org</t>
  </si>
  <si>
    <t>marifamuchemwa@yahoo.com</t>
  </si>
  <si>
    <t>+27117174095; 27780200743</t>
  </si>
  <si>
    <t>MA in Sociology and MA in Demography and Population studies</t>
  </si>
  <si>
    <t xml:space="preserve">Family Changes and Child Maintenance Effect on Men’s Mental Health in South Africa </t>
  </si>
  <si>
    <t>Professor Clifford Odimegwu</t>
  </si>
  <si>
    <t>Teaching assistant</t>
  </si>
  <si>
    <t>0000-0002-1957-9513</t>
  </si>
  <si>
    <t>Family change, child maintenance and mental health outcomes of men in South Africa”</t>
  </si>
  <si>
    <t>JAS 2, 2022</t>
  </si>
  <si>
    <t>C10/021</t>
  </si>
  <si>
    <t xml:space="preserve">Shakeerah </t>
  </si>
  <si>
    <t>Olaide</t>
  </si>
  <si>
    <t>Gbadebo</t>
  </si>
  <si>
    <t>RESTORATIVE DENTISTRY</t>
  </si>
  <si>
    <t>Widowe(r)d</t>
  </si>
  <si>
    <t>Widow</t>
  </si>
  <si>
    <t>sgbadebo@cartafrica.org</t>
  </si>
  <si>
    <t>olaaris2k1@yahoo.com</t>
  </si>
  <si>
    <t>+2348057358291</t>
  </si>
  <si>
    <t>MASTERS DENTAL SURGERY</t>
  </si>
  <si>
    <t>Dental anxiety: measuring the fear factors and its effect on endodontic treatment among adults in Ibadan, Nigeria</t>
  </si>
  <si>
    <t>Prof Gbemisola Oke</t>
  </si>
  <si>
    <t>Prof Dosumu OO</t>
  </si>
  <si>
    <t>0000-0002-2109-753X</t>
  </si>
  <si>
    <t>Pre-treatment Information Communication and Dental Anxiety among Adult  Dental Care Seekers in Ibadan, Nigeria</t>
  </si>
  <si>
    <t>C10/022</t>
  </si>
  <si>
    <t>Stefanie</t>
  </si>
  <si>
    <t>Vermaak</t>
  </si>
  <si>
    <t>HIV Prevention and Treatment</t>
  </si>
  <si>
    <t>Perinatal HIV Research Unit</t>
  </si>
  <si>
    <t>svermaak@cartafrica.org</t>
  </si>
  <si>
    <t>stefanie.hornschuh88@gmail.com</t>
  </si>
  <si>
    <t>+27 11 989 9959; +27 826087634</t>
  </si>
  <si>
    <t>Health Sciences (International's Public Health)</t>
  </si>
  <si>
    <t>Feasibility and acceptability of using digital assent to improve comprehension of study procedures among adolescents with perinatally acquired HIV: a study in Soweto, South Africa</t>
  </si>
  <si>
    <t>Dr Janan Dietrich</t>
  </si>
  <si>
    <t>Prof Tiffany Chennevile</t>
  </si>
  <si>
    <t>Senior Researcher</t>
  </si>
  <si>
    <t>0000-0002-5505-6488</t>
  </si>
  <si>
    <t>C10/023</t>
  </si>
  <si>
    <t>Takondwa</t>
  </si>
  <si>
    <t>Connis</t>
  </si>
  <si>
    <t>Bakuwa</t>
  </si>
  <si>
    <t>Rehabilitation and Therapy</t>
  </si>
  <si>
    <t>tbakuwa@cartafrica.org</t>
  </si>
  <si>
    <t>tbakuwa@medcol.mw; tako.bakuwa@gmail.com</t>
  </si>
  <si>
    <t xml:space="preserve"> +265 1 871 911; +265 993 67 2960</t>
  </si>
  <si>
    <t>Master of science in Community Physiotherapy</t>
  </si>
  <si>
    <t>Effectiveness of a peer-led training program for caregivers of children with cerebral palsy in Malawi</t>
  </si>
  <si>
    <t>Gillian Saloojee</t>
  </si>
  <si>
    <t>Wiedaad Slemming</t>
  </si>
  <si>
    <t>0000-0003-1817-9689</t>
  </si>
  <si>
    <t>C10/025</t>
  </si>
  <si>
    <t>Yetunde</t>
  </si>
  <si>
    <t>A</t>
  </si>
  <si>
    <t>Onimode</t>
  </si>
  <si>
    <t>Nuclear Medicine/Radiology</t>
  </si>
  <si>
    <t>RADIATION ONCOLOGY</t>
  </si>
  <si>
    <t>Married (P1 - 2022)</t>
  </si>
  <si>
    <t>yonimode@cartafrica.org</t>
  </si>
  <si>
    <t>yately_md@yahoo.com; yately_md@yahoo.com</t>
  </si>
  <si>
    <t>+2347087821065</t>
  </si>
  <si>
    <t>Master of Science (Stellenbosch) 2009, Master of Medicine (Witwatersrand) 2012</t>
  </si>
  <si>
    <t>Medical personnel's knowledge about thyroid disease in pregnancy and its management, and development of a trimester-based thyroid reference range In South-West Nigeria</t>
  </si>
  <si>
    <t>Dr Chesang Jacqueline Jelagat</t>
  </si>
  <si>
    <t>Prof Omigbodun Akinyinka</t>
  </si>
  <si>
    <t>0000-0002-4004-6113</t>
  </si>
  <si>
    <t>C10/003</t>
  </si>
  <si>
    <t>Jean de la Croix</t>
  </si>
  <si>
    <t>Allen</t>
  </si>
  <si>
    <t>Ingabire</t>
  </si>
  <si>
    <t>Orthopedics</t>
  </si>
  <si>
    <t>ajcroix@cartafrica.org</t>
  </si>
  <si>
    <t>ingabireallenjc@gmail.com; ijea2000@gmail.com</t>
  </si>
  <si>
    <t>+250788549975</t>
  </si>
  <si>
    <t>Masters of Public health/Masters of Medicine(Surgery)/Fellowship in Orthopedics</t>
  </si>
  <si>
    <t xml:space="preserve">Long term disability following road traffic injuries in Rwanda: Cost and health outcomes </t>
  </si>
  <si>
    <t xml:space="preserve">Prof Tumussime K. David </t>
  </si>
  <si>
    <t>Dr. Jean Baptiste Sagahutu </t>
  </si>
  <si>
    <t>Lecturer of Surgery</t>
  </si>
  <si>
    <t>Deputy Director, NIHR Research Hub on Global Surgery/Rwanda </t>
  </si>
  <si>
    <t>0000-0001-8636-6473</t>
  </si>
  <si>
    <t>C10/005</t>
  </si>
  <si>
    <t>Apatsa</t>
  </si>
  <si>
    <t>Selemani</t>
  </si>
  <si>
    <t>Library and Information Science</t>
  </si>
  <si>
    <t>aselemani@cartafrica.org</t>
  </si>
  <si>
    <t>apatsaselemani@gmail.com</t>
  </si>
  <si>
    <t>+2651871911; 265888707373</t>
  </si>
  <si>
    <t>Master of Library and Information Science</t>
  </si>
  <si>
    <t>Journal Indexing and Scientific Impact of Africa's Public Health Research: current status, barriers, facilitators and opportunities.</t>
  </si>
  <si>
    <t>Prof. Jude Igumbor</t>
  </si>
  <si>
    <t>Dr Innocent Maposa</t>
  </si>
  <si>
    <t>Assistant Librarian</t>
  </si>
  <si>
    <t>0000-0003-1216-6158</t>
  </si>
  <si>
    <t>C10/009</t>
  </si>
  <si>
    <t>Nzabonimana</t>
  </si>
  <si>
    <t>Preventive and Community Dentistry</t>
  </si>
  <si>
    <t>enzabonimana@cartafrica.org</t>
  </si>
  <si>
    <t>nzabaemmy@gmail.com</t>
  </si>
  <si>
    <t>+250783880746</t>
  </si>
  <si>
    <t>Health Informatics</t>
  </si>
  <si>
    <t>Investigating reasons, challenges, and perceptions of poor oral health among adults in rural and urban Rwanda</t>
  </si>
  <si>
    <t>Prof Phumzile Hlongwa</t>
  </si>
  <si>
    <t>Prof Veerasamy Yengopal</t>
  </si>
  <si>
    <t>Dr Yolanda Malele-Kolisa</t>
  </si>
  <si>
    <t>0000-0002-6876-3472</t>
  </si>
  <si>
    <t>Oral Health in Nyarugenge District of Rwanda: The Role of Mobile Application in Oral Health Education</t>
  </si>
  <si>
    <t>C10/011</t>
  </si>
  <si>
    <t>Mburu</t>
  </si>
  <si>
    <t>Kang'ethe</t>
  </si>
  <si>
    <t>Institute of tropical and infectious diseases/ PMTCT- Under OBS/ GYN department</t>
  </si>
  <si>
    <t>jkangethe@cartafrica.org</t>
  </si>
  <si>
    <t>jimkangethe@gmail.com</t>
  </si>
  <si>
    <t>+254726237390; 254731221155</t>
  </si>
  <si>
    <t>MSC. Medical Virology</t>
  </si>
  <si>
    <t>Human Papillomavirus type-specific risk and association with Human T Lymphotrophic Virus-1 among HIV infected Women at Kenyatta Clinical research</t>
  </si>
  <si>
    <t>Dr. Marianne Wanjiru Mureithi</t>
  </si>
  <si>
    <t>Dr. Odari Eddy</t>
  </si>
  <si>
    <t>Dr. Eddy Odari</t>
  </si>
  <si>
    <t>HIV research scientist and tutor</t>
  </si>
  <si>
    <t>0000-0001-5813-5360</t>
  </si>
  <si>
    <t>C10/013</t>
  </si>
  <si>
    <t>Kganetso</t>
  </si>
  <si>
    <t>Sekome</t>
  </si>
  <si>
    <t>physiotherapy</t>
  </si>
  <si>
    <t>ksekome@cartafrica.org</t>
  </si>
  <si>
    <t>kgakzin88@gmail.com</t>
  </si>
  <si>
    <t>+27 11 7173705; +27 78 0118605</t>
  </si>
  <si>
    <t>Master of public health</t>
  </si>
  <si>
    <t>Effects of modifications in lifestyle and daily routine  on blood pressure among hypertensive rural adults in Agincourt, South Africa.</t>
  </si>
  <si>
    <t>Professor Hellen Myezwa</t>
  </si>
  <si>
    <t>Prof. F. Gomez Olive- Casas</t>
  </si>
  <si>
    <t>0000-0002-4567-1022</t>
  </si>
  <si>
    <t>Feasibility and acceptability of a Contextualized Physical Activity and Diet Intervention for Hypertension Control in a Rural Adult Population of South Africa</t>
  </si>
  <si>
    <t>C10/017</t>
  </si>
  <si>
    <t>Monday</t>
  </si>
  <si>
    <t>Daniel</t>
  </si>
  <si>
    <t>Olodu</t>
  </si>
  <si>
    <t>molodu@cartafrica.org</t>
  </si>
  <si>
    <t>mondayolodu@gmail.com; mondayolodu@yahoo.com</t>
  </si>
  <si>
    <t>+234-8063168131</t>
  </si>
  <si>
    <t>Master of Science (Human Nutrition)</t>
  </si>
  <si>
    <t>Improving Childhood Nutrition among the Yoruba Ethnic Group in the Rural Communities, Southwest Nigeria: An Indigenous Food-Based Approach</t>
  </si>
  <si>
    <t>Dr. Oladejo Thomas Adepoju</t>
  </si>
  <si>
    <t>0000-0002-1928-9209</t>
  </si>
  <si>
    <t>C10/024</t>
  </si>
  <si>
    <t>Temitope</t>
  </si>
  <si>
    <t>Olumuyiwa</t>
  </si>
  <si>
    <t>Occupational Health and Industrial Hygiene</t>
  </si>
  <si>
    <t>tojo@cartafrica.org</t>
  </si>
  <si>
    <t>linktopeojo@yahoo.com</t>
  </si>
  <si>
    <t>+2348035798224</t>
  </si>
  <si>
    <t>Factors associated with occupational injuries and work-related musculoskeletal disorders among artisans in the informal sector of the Nigerian construction industry</t>
  </si>
  <si>
    <t>Dr Nisha Naicker</t>
  </si>
  <si>
    <t>Prof Onayade Adedeji</t>
  </si>
  <si>
    <t>0000-0003-1899-5213</t>
  </si>
  <si>
    <t>C11/001</t>
  </si>
  <si>
    <t>Adeola</t>
  </si>
  <si>
    <t>Williams</t>
  </si>
  <si>
    <t>Paediatric Dentistry</t>
  </si>
  <si>
    <t>Child Oral Health</t>
  </si>
  <si>
    <t>awilliams@cartafrica.org</t>
  </si>
  <si>
    <t>adeolawilliams022@gmail.com</t>
  </si>
  <si>
    <t>+2348051694622</t>
  </si>
  <si>
    <t>Masters of Dental Sciences, 2018</t>
  </si>
  <si>
    <t>Improving oral health among vulnerable children and adolescents living with HIV/AIDS using evidence-based intervention (Masters of Dental Sciences (MDS)</t>
  </si>
  <si>
    <t>Field based</t>
  </si>
  <si>
    <t>0000-0003-1915-2138</t>
  </si>
  <si>
    <t>C11/002</t>
  </si>
  <si>
    <t>Amina</t>
  </si>
  <si>
    <t>Hassan</t>
  </si>
  <si>
    <t>Maternal and Reproductive health</t>
  </si>
  <si>
    <t>School of Public health</t>
  </si>
  <si>
    <t>ahusien@cartafrica.org</t>
  </si>
  <si>
    <t>dramiina12@gmail.com</t>
  </si>
  <si>
    <t>+252615506933</t>
  </si>
  <si>
    <t>Master in Public Health (2023 )</t>
  </si>
  <si>
    <t>Reproductive and maternal health in Somalia</t>
  </si>
  <si>
    <t>0009-0006-9247-6453</t>
  </si>
  <si>
    <t>C11/003</t>
  </si>
  <si>
    <t>Christabellah</t>
  </si>
  <si>
    <t>Namugenyi</t>
  </si>
  <si>
    <t>Department of Planning and Applied Statistics</t>
  </si>
  <si>
    <t>cnamugenyi@cartafrica.org</t>
  </si>
  <si>
    <t>tabellahn@gmail.com</t>
  </si>
  <si>
    <t>+256788101810;+256700979442</t>
  </si>
  <si>
    <t>Master of Statistics (2020)</t>
  </si>
  <si>
    <t>Examining patient satisfaction and dual outcomes of HIV and hypertension through decision-making and allocation of Service Delivery Models for Older PLHIV</t>
  </si>
  <si>
    <t>0000-0003-2534-5526</t>
  </si>
  <si>
    <t>C11/004</t>
  </si>
  <si>
    <t>Tamuka</t>
  </si>
  <si>
    <t>Chironda</t>
  </si>
  <si>
    <t>Health Data Science</t>
  </si>
  <si>
    <t>Agincourt Research Center</t>
  </si>
  <si>
    <t>cchironda@cartafrica.org</t>
  </si>
  <si>
    <t>cyriltamuka05@gmail.com</t>
  </si>
  <si>
    <t>+27786413285</t>
  </si>
  <si>
    <t>MSc Mathematical Statistics (2021)</t>
  </si>
  <si>
    <t>Multimorbidity trends and changes in Rural South Africa: A clustering, and competing risk modelling approach (2012-2022).</t>
  </si>
  <si>
    <t>0000-0002-0412-1059</t>
  </si>
  <si>
    <t>C11/005</t>
  </si>
  <si>
    <t>Elizabeth</t>
  </si>
  <si>
    <t>Oral Pathology/ Oral Medicine</t>
  </si>
  <si>
    <t>eoabe@cartafrica.org</t>
  </si>
  <si>
    <t>elizabethabe831@gmail.com</t>
  </si>
  <si>
    <t>+2348029789847</t>
  </si>
  <si>
    <t>Masters in Dental Surgery (2014)</t>
  </si>
  <si>
    <t>Oral health promotion for improved maternal-fetal health among women of reproductive age. (Masters in Dental Surgery (MDS)</t>
  </si>
  <si>
    <t>0000-0001-6632-9026</t>
  </si>
  <si>
    <t>C11/006</t>
  </si>
  <si>
    <t>Fanuel</t>
  </si>
  <si>
    <t>Meckson</t>
  </si>
  <si>
    <t>Bickton</t>
  </si>
  <si>
    <t xml:space="preserve">Department of Rehabilitation Sciences </t>
  </si>
  <si>
    <t>fbickton@cartafrica.org</t>
  </si>
  <si>
    <t>fbickton@kuhes.ac.mw</t>
  </si>
  <si>
    <t>+265982552353</t>
  </si>
  <si>
    <t>Master of Science in Cardiorespiratory Physiotherapy (2021)</t>
  </si>
  <si>
    <t>Personalized exercise-based Rehabilitation needs, implementation and effectiveness among  multimorbid patients in Malawi.</t>
  </si>
  <si>
    <t xml:space="preserve">Field based and clinical research </t>
  </si>
  <si>
    <t>0000-0002-0925-909X</t>
  </si>
  <si>
    <t>C11/007</t>
  </si>
  <si>
    <t>Olanike</t>
  </si>
  <si>
    <t>Wuraola</t>
  </si>
  <si>
    <t>Breast Surgical Oncology</t>
  </si>
  <si>
    <t>fwuraola@cartafrica.org</t>
  </si>
  <si>
    <t>fwuraola@oauife.edu.ng</t>
  </si>
  <si>
    <t>+2348032287556</t>
  </si>
  <si>
    <t>ChM General Surgery 2022</t>
  </si>
  <si>
    <t>Towards early detection of breast cancer in Nigeria: Prevalence of BRCA1/2 mutations and perceptions of genetic screening among relatives of patients with breast cancer</t>
  </si>
  <si>
    <t>0000-0003-3315-990x</t>
  </si>
  <si>
    <t>C11/008</t>
  </si>
  <si>
    <t>Gallad</t>
  </si>
  <si>
    <t>Dahir</t>
  </si>
  <si>
    <t xml:space="preserve">Department of Public Health </t>
  </si>
  <si>
    <t>ghassan@cartafrica.org</t>
  </si>
  <si>
    <t>Public Health (2017)</t>
  </si>
  <si>
    <t>Vaccine preventable disease surveillance</t>
  </si>
  <si>
    <t>0000-0002-8569-8748</t>
  </si>
  <si>
    <t>C11/009</t>
  </si>
  <si>
    <t xml:space="preserve">Justine </t>
  </si>
  <si>
    <t>Okello</t>
  </si>
  <si>
    <t>Preventive Medicine, Laboratory diagnostics, Epidemiology, Biostatistics, Research methods, Food safety and One Health</t>
  </si>
  <si>
    <t>Department of Biosecurity, Ecosystems and Veterinary Public Health</t>
  </si>
  <si>
    <t>jokello@cartafrica.org</t>
  </si>
  <si>
    <t>justinokello01@gmail.com</t>
  </si>
  <si>
    <t>+256-783210265</t>
  </si>
  <si>
    <t>Masters of Veterinary Preventive Medicine (Field Epidemiology)_(2023)</t>
  </si>
  <si>
    <t>Epidemiology of Rift Valley Fever in Northern Uganda: Prevalence, Molecular Characterization, and Geospatial Modelling in Humans and Livestock in Apac and Lira Districts</t>
  </si>
  <si>
    <t>Laboratory based</t>
  </si>
  <si>
    <t>0000-0001-6218-8318</t>
  </si>
  <si>
    <t>C11/010</t>
  </si>
  <si>
    <t>Lydiah</t>
  </si>
  <si>
    <t>Njihia</t>
  </si>
  <si>
    <t>PhD Pathobiology (Virology Option)</t>
  </si>
  <si>
    <t>Department of Veterinary Pathology, Microbiology and Parasitology</t>
  </si>
  <si>
    <t>lnjihia@cartafrica.org</t>
  </si>
  <si>
    <t>lydiahnjihia4@gmail.com</t>
  </si>
  <si>
    <t>+254 712316454</t>
  </si>
  <si>
    <t>Master of Science Applied Microbiology (Virology Option), (2022)</t>
  </si>
  <si>
    <t>Molecular characterization and risk factors associated with rift valley fever transmission and outbreaks in humans and animals in Garissa and Murang’a counties, Kenya in the age of climate change</t>
  </si>
  <si>
    <t>Both Laboratory and field based</t>
  </si>
  <si>
    <t>0009-0007-0633-3294</t>
  </si>
  <si>
    <t>C11/011</t>
  </si>
  <si>
    <t>Nigandi</t>
  </si>
  <si>
    <t>Kubo</t>
  </si>
  <si>
    <t>Department of Clinical Medicine &amp; Therapeutics</t>
  </si>
  <si>
    <t>mkubo@cartafrica.org</t>
  </si>
  <si>
    <t>mkubo@uonbi.ac.ke</t>
  </si>
  <si>
    <t>+254721541439</t>
  </si>
  <si>
    <t>Master of Medicine in Internal Medicine (2013)</t>
  </si>
  <si>
    <t>Early Detection of Chronic Kidney Disease among communities with high prevalence of risk factors and early linkage to care: The ED-CKD Study</t>
  </si>
  <si>
    <t>0000-0002-0708-605X</t>
  </si>
  <si>
    <t>C11/012</t>
  </si>
  <si>
    <t>Miles-Dei</t>
  </si>
  <si>
    <t>Benedict</t>
  </si>
  <si>
    <t>Olufeagba</t>
  </si>
  <si>
    <t>Genetics and Molecular Sciences</t>
  </si>
  <si>
    <t>molufeagba@cartafrica.org</t>
  </si>
  <si>
    <t>mben.olufsen@gmail.com</t>
  </si>
  <si>
    <t>+2348169215993;+2348026073373</t>
  </si>
  <si>
    <t>Master of Science (2018)</t>
  </si>
  <si>
    <t>Genetic Epidemiology of Identified Single Nucleotide Variants of Alpha and Beta Thalassemia Traits among Nigerians in Southwest Nigeria. (M.Sc. (Public Health Biotechnology) Genetics and Molecular Sciences, Institute of Child Health)</t>
  </si>
  <si>
    <t>0000-0003-0065-5990</t>
  </si>
  <si>
    <t>C11/013</t>
  </si>
  <si>
    <t>Molly</t>
  </si>
  <si>
    <t>Mercy</t>
  </si>
  <si>
    <t>Jerono</t>
  </si>
  <si>
    <t>Economics</t>
  </si>
  <si>
    <t xml:space="preserve">Research and Sponsored Projects Office (RSPO)-AMPATH </t>
  </si>
  <si>
    <t>mjerono@cartafrica.org</t>
  </si>
  <si>
    <t>mollymercy20@gmail.com</t>
  </si>
  <si>
    <t>265 1874107;+265  888881282</t>
  </si>
  <si>
    <t>Master of Arts in Economics</t>
  </si>
  <si>
    <t>Economic Evaluation of School-Based and Institutional Programs in Preventing Sexual Violence Against Children in Uasin Gishu County, Kenya</t>
  </si>
  <si>
    <t>0000-0003-4763-0344</t>
  </si>
  <si>
    <t>OAK</t>
  </si>
  <si>
    <t>C11/014</t>
  </si>
  <si>
    <t>Razak</t>
  </si>
  <si>
    <t>Lewis</t>
  </si>
  <si>
    <t>Mussa</t>
  </si>
  <si>
    <t>Social Scientist</t>
  </si>
  <si>
    <t>School of Global and Public Health</t>
  </si>
  <si>
    <t>rmussa@cartafrica.org</t>
  </si>
  <si>
    <t>razmussa@yahoo.com</t>
  </si>
  <si>
    <t>+265 1874107; +265  888881282</t>
  </si>
  <si>
    <t>Master of Arts Development Studies (2015)</t>
  </si>
  <si>
    <t>Assessing the Effectiveness of Community-Based Approaches in Preventing Sexual Violence Against Street Children in Malawi</t>
  </si>
  <si>
    <t>0009-0000-6991-6912</t>
  </si>
  <si>
    <t>C11/015</t>
  </si>
  <si>
    <t>Nichodemus</t>
  </si>
  <si>
    <t>Mutinda</t>
  </si>
  <si>
    <t>Kamuti</t>
  </si>
  <si>
    <t xml:space="preserve">Veterinary Pathology and Diagnostics </t>
  </si>
  <si>
    <t>nkamuti@cartafrica.org</t>
  </si>
  <si>
    <t>nkamuti@uonbi.ac.ke</t>
  </si>
  <si>
    <t>+254701106893,+254714667857</t>
  </si>
  <si>
    <t>Master of science in Veterinary Pathology and Diagnostics (2022)</t>
  </si>
  <si>
    <t>Risk factors, socio-economic impact and morpho-molecular characterization of etiological agent(s) of Human and Livestock cutaneous myiasis in Kitui County, Kenya</t>
  </si>
  <si>
    <t xml:space="preserve">Field and Laboratory based </t>
  </si>
  <si>
    <t>0000-0001-5741-1271</t>
  </si>
  <si>
    <t>C11/016</t>
  </si>
  <si>
    <t>Ochuko</t>
  </si>
  <si>
    <t>Orherhe</t>
  </si>
  <si>
    <t>Clinical Pharmacy</t>
  </si>
  <si>
    <t>Department of Clinical Pharmacy and Pharmacy Administration</t>
  </si>
  <si>
    <t>oorherhe@cartafrica.org</t>
  </si>
  <si>
    <t>oorherhe@oauife.edu.ng</t>
  </si>
  <si>
    <t>+2348051589453</t>
  </si>
  <si>
    <t>Master of Science (2016), Master of Philosophy (2023)</t>
  </si>
  <si>
    <t>Population Approach to the Optimisation of Hydroxyurea in the Management of Sickle Cell Disease (SCD) in Nigeria: An Exploration of Pharmacogenetics and Pharmacometrics</t>
  </si>
  <si>
    <t>0000-0002-3671-9717</t>
  </si>
  <si>
    <t>C11/017</t>
  </si>
  <si>
    <t>Patani</t>
  </si>
  <si>
    <t>George Wills</t>
  </si>
  <si>
    <t>Mhango</t>
  </si>
  <si>
    <t>Centre for Reproductive Health</t>
  </si>
  <si>
    <t>pmhango@cartafrica.org</t>
  </si>
  <si>
    <t>pgwmhango@gmail.com</t>
  </si>
  <si>
    <t>+265994587799,+265888604700</t>
  </si>
  <si>
    <t>Master of Science in Global Health Implementation (2023)</t>
  </si>
  <si>
    <t>Exploring the implementation of Out-of-School Comprehensive Sexuality Education (OOS-CSE) tailored for young people with disabilities (YPWD) and young people living with HIV (YPLHIV) aged 10-24 years in Malawi</t>
  </si>
  <si>
    <t>0000-0002-1492-260X</t>
  </si>
  <si>
    <t>C11/018</t>
  </si>
  <si>
    <t>Pierre Celestin</t>
  </si>
  <si>
    <t>Munezero</t>
  </si>
  <si>
    <t>Basic Sciences</t>
  </si>
  <si>
    <t>Microbiology and Parasitology</t>
  </si>
  <si>
    <t>pmunezero@cartafrica.org</t>
  </si>
  <si>
    <t>munezeropierrecelestin@gmail.com</t>
  </si>
  <si>
    <t>+250790990554</t>
  </si>
  <si>
    <t>Master of Science in Cellular and Molecular Immunology (2021)</t>
  </si>
  <si>
    <t>intersection of microbiology and immunology, with a specific focus on the pathogenesis of non-filarial lymphedema (podoconiosis).</t>
  </si>
  <si>
    <t>0000-0003-2876-9025</t>
  </si>
  <si>
    <t>C11/019</t>
  </si>
  <si>
    <t>Solange</t>
  </si>
  <si>
    <t>Nikwigize</t>
  </si>
  <si>
    <t xml:space="preserve">Community Health Development </t>
  </si>
  <si>
    <t>snikwigize@cartafrica.org</t>
  </si>
  <si>
    <t>solangeni4@gmail.com</t>
  </si>
  <si>
    <t>+250788804831</t>
  </si>
  <si>
    <t>Masters in Public Health (2021)</t>
  </si>
  <si>
    <t>Socio-economic and Cultural Factors Associated with Sexual Violence Among Children Born to Teen Mothers in Rwanda. A Mixed Method</t>
  </si>
  <si>
    <t>0009-0008-1667-3046</t>
  </si>
  <si>
    <t>C11/020</t>
  </si>
  <si>
    <t>Winifrida</t>
  </si>
  <si>
    <t>Paschal</t>
  </si>
  <si>
    <t>Mponzi</t>
  </si>
  <si>
    <t xml:space="preserve">Social Sciences </t>
  </si>
  <si>
    <t>Environmental Health and Ecological Sciences Department</t>
  </si>
  <si>
    <t>wmponzi@cartafrica.org</t>
  </si>
  <si>
    <t>winniepascal@gmail.com</t>
  </si>
  <si>
    <t>+255 714228558</t>
  </si>
  <si>
    <t>Masters of Science in Entrepreneurship (2017)</t>
  </si>
  <si>
    <t>Investigating the impact of village community banks (VICOBA) for enabling house improvements that enhance household environmental health by excluding vectors of malaria and other mosquito-borne pathogens”</t>
  </si>
  <si>
    <t>0000-0003-0122-0550</t>
  </si>
  <si>
    <t>Color codes</t>
  </si>
  <si>
    <t>Not Found</t>
  </si>
  <si>
    <t>Deceased</t>
  </si>
  <si>
    <t>No.</t>
  </si>
  <si>
    <t>Name</t>
  </si>
  <si>
    <t>Institution</t>
  </si>
  <si>
    <t>Suspension</t>
  </si>
  <si>
    <t>Date of Termination</t>
  </si>
  <si>
    <t xml:space="preserve">Year </t>
  </si>
  <si>
    <t>Reason for Termination</t>
  </si>
  <si>
    <t>Detailed reason for termination</t>
  </si>
  <si>
    <t>Stephen Pentz</t>
  </si>
  <si>
    <t>University of Witwatersrand</t>
  </si>
  <si>
    <t>Lack of progress on milestone</t>
  </si>
  <si>
    <t>Humphrey Phanuel Shao</t>
  </si>
  <si>
    <t>Peter Mwamba</t>
  </si>
  <si>
    <t>Gloria Omosa</t>
  </si>
  <si>
    <t>Aug 29 2014</t>
  </si>
  <si>
    <t xml:space="preserve"> October 2016</t>
  </si>
  <si>
    <t>Failure to meet key milestone</t>
  </si>
  <si>
    <t>Gad Rutayisire</t>
  </si>
  <si>
    <t>Nov 2 2017</t>
  </si>
  <si>
    <t>Gift Khangamwa</t>
  </si>
  <si>
    <t>June 5 2017</t>
  </si>
  <si>
    <t>Master Degree not recognised</t>
  </si>
  <si>
    <t>Callen Onyambu</t>
  </si>
  <si>
    <t>Edwin Sang</t>
  </si>
  <si>
    <t>Hussein Masoud</t>
  </si>
  <si>
    <t>Teresa Kinyari</t>
  </si>
  <si>
    <t>Nov 18 2011</t>
  </si>
  <si>
    <t>Not indicated</t>
  </si>
  <si>
    <t>Jacqueline Mgumia</t>
  </si>
  <si>
    <t>Feb 8 2012</t>
  </si>
  <si>
    <t>Lackson Tembo</t>
  </si>
  <si>
    <t>Doris Kwesiga</t>
  </si>
  <si>
    <t>Inability to attend JAS 2 twice</t>
  </si>
  <si>
    <t>Unable to attend JAS 2 in South Africa due to her visa issues</t>
  </si>
  <si>
    <t>Raymond Odokonyero</t>
  </si>
  <si>
    <t>Justus Musasiah</t>
  </si>
  <si>
    <t>Inability to continue participating in CARTA activities after moving institutions</t>
  </si>
  <si>
    <t>Edna Wairimu Kamau</t>
  </si>
  <si>
    <t>Requested for termination</t>
  </si>
  <si>
    <t>She requested for termination after the secretariat followed up on her delay to meet milestones</t>
  </si>
  <si>
    <t>Leo Masamba</t>
  </si>
  <si>
    <t>Failure to register for PhD at an African partner institution</t>
  </si>
  <si>
    <t>Florence Basiimwa Tuishemirirwe</t>
  </si>
  <si>
    <t>Failure to secure registration after being in the program for 3 years</t>
  </si>
  <si>
    <t>Cohort 8 fellow she was under long suspension up to December 31, 2021 to share her registration. She did not failed We have not received any evidence of registration despite having requested for it several times. .</t>
  </si>
  <si>
    <t>Jane Wanjiru Macharia</t>
  </si>
  <si>
    <t>Jane Macharia had made significant progress (had requested for research funds) but requested for leave of absence in July 2021 citing personal challenges with her supervisor. In July 2022 we initiated the process for her to resume her fellowship, however, she indicated that she still had challenges with her supervisor. Efforts by the secretariat and the University of Nairobi focal person to mediate between her and her supervisor have not borne fruit, and she has instead opted to terminate her fellowship</t>
  </si>
  <si>
    <t>Joselyn Atahuirwe</t>
  </si>
  <si>
    <t>Joselyn Atuhairwe joined CARTA in 2019 with cohort 9 but has been slow in making progress throughout. She requested for one-year leave of absence due to health challenges right after JAS1. After resumption of her fellowship she has consistently been behind her peers in cohort 10 even in completing ESE:O assignments. As of now, she has not obtained university registration nor presented her protocol. She was invited to attend the face-to-face session of JAS 2 but declined despite all efforts from the focal person and the secretariat to accommodate her needs.</t>
  </si>
  <si>
    <t>Duncan Nyukuri</t>
  </si>
  <si>
    <t>Duncan failed to attend part 2 of JAS 2 in 2022  JAS 3 in 2023 and did not communicate or respond to the secretariat when they reached out to him</t>
  </si>
  <si>
    <t>Siphesihle Mtshali</t>
  </si>
  <si>
    <t>Has been nonresponsive to our communication. The last time she registered was 2016 and her account has been suspended</t>
  </si>
  <si>
    <t>Simbaharshe Takuva</t>
  </si>
  <si>
    <t>Has been nonresponsive to our communication. Her account in the Wits system is no longer act</t>
  </si>
  <si>
    <t>Nicolette Prea Naidoo</t>
  </si>
  <si>
    <t>Has been nonresponsive to our communication. The last time she registered was 2018 and her account has been suspended</t>
  </si>
  <si>
    <t>Nomathemba Chiwoneso  Chandiwana</t>
  </si>
  <si>
    <t>Has been nonresponsive to our communication. The last time she registered was 2019 and her account has been suspended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</si>
</sst>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409]d\-mmm\-yy;@"/>
    <numFmt numFmtId="165" formatCode="[$-409]dd\-mmm\-yy;@"/>
    <numFmt numFmtId="166" formatCode="[$-409]mmm\-yy;@"/>
    <numFmt numFmtId="167" formatCode="yyyy\-mm\-dd;@"/>
    <numFmt numFmtId="168" formatCode="0.0%"/>
  </numFmts>
  <fonts count="19" x14ac:knownFonts="1">
    <font>
      <sz val="11"/>
      <color theme="1"/>
      <name val="Calibri"/>
      <family val="2"/>
      <scheme val="minor"/>
    </font>
    <font>
      <b/>
      <sz val="11"/>
      <color theme="1"/>
      <name val="Calibri"/>
      <family val="2"/>
      <scheme val="minor"/>
    </font>
    <font>
      <b/>
      <sz val="14"/>
      <color theme="1"/>
      <name val="Arial"/>
      <family val="2"/>
    </font>
    <font>
      <sz val="11"/>
      <color rgb="FF000000"/>
      <name val="Calibri"/>
      <family val="2"/>
    </font>
    <font>
      <sz val="11"/>
      <name val="Calibri"/>
      <family val="2"/>
      <scheme val="minor"/>
    </font>
    <font>
      <sz val="11"/>
      <color theme="1"/>
      <name val="Arial"/>
      <family val="2"/>
    </font>
    <font>
      <sz val="11"/>
      <color theme="1"/>
      <name val="Arial Narrow"/>
      <family val="2"/>
    </font>
    <font>
      <u/>
      <sz val="11"/>
      <color theme="10"/>
      <name val="Calibri"/>
      <family val="2"/>
      <scheme val="minor"/>
    </font>
    <font>
      <u/>
      <sz val="11"/>
      <color indexed="12"/>
      <name val="Arial Narrow"/>
      <family val="2"/>
    </font>
    <font>
      <sz val="10"/>
      <color theme="1"/>
      <name val="Arial"/>
      <family val="2"/>
    </font>
    <font>
      <sz val="11"/>
      <name val="Arial Narrow"/>
      <family val="2"/>
    </font>
    <font>
      <sz val="11"/>
      <color rgb="FF000000"/>
      <name val="Arial Narrow"/>
      <family val="2"/>
    </font>
    <font>
      <sz val="10"/>
      <name val="Arial"/>
      <family val="2"/>
    </font>
    <font>
      <sz val="12"/>
      <color theme="1"/>
      <name val="Calibri"/>
      <family val="2"/>
      <scheme val="minor"/>
    </font>
    <font>
      <sz val="11"/>
      <color theme="1"/>
      <name val="Calibri"/>
      <family val="2"/>
      <scheme val="minor"/>
    </font>
    <font>
      <b/>
      <sz val="12"/>
      <color theme="1"/>
      <name val="Calibri"/>
      <family val="2"/>
      <scheme val="minor"/>
    </font>
    <font>
      <b/>
      <sz val="12"/>
      <color theme="1"/>
      <name val="Arial"/>
      <family val="2"/>
    </font>
    <font>
      <b/>
      <sz val="11"/>
      <color theme="2"/>
      <name val="Calibri"/>
      <family val="2"/>
      <scheme val="minor"/>
    </font>
    <font>
      <sz val="11"/>
      <color rgb="FF000000"/>
      <name val="Calibri"/>
      <family val="2"/>
      <scheme val="minor"/>
    </font>
  </fonts>
  <fills count="20">
    <fill>
      <patternFill patternType="none"/>
    </fill>
    <fill>
      <patternFill patternType="gray125"/>
    </fill>
    <fill>
      <patternFill patternType="solid">
        <fgColor theme="5" tint="0.79998168889431442"/>
        <bgColor indexed="64"/>
      </patternFill>
    </fill>
    <fill>
      <patternFill patternType="solid">
        <fgColor rgb="FFFFFF00"/>
        <bgColor indexed="64"/>
      </patternFill>
    </fill>
    <fill>
      <patternFill patternType="solid">
        <fgColor theme="7" tint="0.59999389629810485"/>
        <bgColor indexed="64"/>
      </patternFill>
    </fill>
    <fill>
      <patternFill patternType="solid">
        <fgColor theme="5" tint="0.39997558519241921"/>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rgb="FF92D050"/>
        <bgColor indexed="64"/>
      </patternFill>
    </fill>
    <fill>
      <patternFill patternType="solid">
        <fgColor theme="3" tint="0.39997558519241921"/>
        <bgColor indexed="64"/>
      </patternFill>
    </fill>
    <fill>
      <patternFill patternType="solid">
        <fgColor theme="5" tint="0.59999389629810485"/>
        <bgColor indexed="64"/>
      </patternFill>
    </fill>
    <fill>
      <patternFill patternType="solid">
        <fgColor rgb="FFFF0000"/>
        <bgColor indexed="64"/>
      </patternFill>
    </fill>
    <fill>
      <patternFill patternType="solid">
        <fgColor theme="1"/>
        <bgColor indexed="64"/>
      </patternFill>
    </fill>
    <fill>
      <patternFill patternType="solid">
        <fgColor theme="5" tint="0.79998168889431442"/>
        <bgColor theme="5" tint="0.79998168889431442"/>
      </patternFill>
    </fill>
    <fill>
      <patternFill patternType="solid">
        <fgColor rgb="FFFF00FF"/>
        <bgColor indexed="64"/>
      </patternFill>
    </fill>
    <fill>
      <patternFill patternType="solid">
        <fgColor theme="6" tint="0.79998168889431442"/>
        <bgColor indexed="64"/>
      </patternFill>
    </fill>
    <fill>
      <patternFill patternType="solid">
        <fgColor rgb="FFEDEDED"/>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right style="thin">
        <color indexed="64"/>
      </right>
      <top/>
      <bottom/>
      <diagonal/>
    </border>
    <border>
      <left style="thin">
        <color rgb="FF000000"/>
      </left>
      <right/>
      <top style="thin">
        <color rgb="FF000000"/>
      </top>
      <bottom style="thin">
        <color rgb="FF000000"/>
      </bottom>
      <diagonal/>
    </border>
  </borders>
  <cellStyleXfs count="4">
    <xf numFmtId="0" fontId="0" fillId="0" borderId="0"/>
    <xf numFmtId="0" fontId="7" fillId="0" borderId="0" applyNumberFormat="0" applyFill="0" applyBorder="0" applyAlignment="0" applyProtection="0"/>
    <xf numFmtId="0" fontId="5" fillId="0" borderId="0"/>
    <xf numFmtId="9" fontId="14" fillId="0" borderId="0" applyFont="0" applyFill="0" applyBorder="0" applyAlignment="0" applyProtection="0"/>
  </cellStyleXfs>
  <cellXfs count="435">
    <xf numFmtId="0" fontId="0" fillId="0" borderId="0" xfId="0"/>
    <xf numFmtId="0" fontId="0" fillId="2" borderId="1" xfId="0" applyFill="1" applyBorder="1" applyAlignment="1">
      <alignment vertical="center"/>
    </xf>
    <xf numFmtId="0" fontId="3" fillId="2" borderId="4" xfId="0" applyFont="1" applyFill="1" applyBorder="1" applyAlignment="1">
      <alignment wrapText="1"/>
    </xf>
    <xf numFmtId="0" fontId="3" fillId="2" borderId="5" xfId="0" applyFont="1" applyFill="1" applyBorder="1" applyAlignment="1">
      <alignment wrapText="1"/>
    </xf>
    <xf numFmtId="0" fontId="6" fillId="2" borderId="1" xfId="0" applyFont="1" applyFill="1" applyBorder="1" applyAlignment="1">
      <alignment wrapText="1"/>
    </xf>
    <xf numFmtId="0" fontId="8" fillId="2" borderId="1" xfId="1" applyFont="1" applyFill="1" applyBorder="1" applyAlignment="1" applyProtection="1">
      <alignment wrapText="1"/>
    </xf>
    <xf numFmtId="0" fontId="3" fillId="2" borderId="1" xfId="0" applyFont="1" applyFill="1" applyBorder="1" applyAlignment="1">
      <alignment wrapText="1"/>
    </xf>
    <xf numFmtId="0" fontId="9" fillId="2" borderId="1" xfId="0" applyFont="1" applyFill="1" applyBorder="1" applyAlignment="1">
      <alignment wrapText="1"/>
    </xf>
    <xf numFmtId="0" fontId="9" fillId="2" borderId="4" xfId="0" applyFont="1" applyFill="1" applyBorder="1" applyAlignment="1">
      <alignment wrapText="1"/>
    </xf>
    <xf numFmtId="0" fontId="9" fillId="2" borderId="5" xfId="0" applyFont="1" applyFill="1" applyBorder="1" applyAlignment="1">
      <alignment wrapText="1"/>
    </xf>
    <xf numFmtId="0" fontId="0" fillId="3" borderId="1" xfId="0" applyFill="1" applyBorder="1" applyAlignment="1">
      <alignment vertical="center"/>
    </xf>
    <xf numFmtId="0" fontId="0" fillId="4" borderId="1" xfId="0" applyFill="1" applyBorder="1" applyAlignment="1">
      <alignment vertical="center"/>
    </xf>
    <xf numFmtId="0" fontId="3" fillId="4" borderId="4" xfId="0" applyFont="1" applyFill="1" applyBorder="1" applyAlignment="1">
      <alignment wrapText="1"/>
    </xf>
    <xf numFmtId="0" fontId="3" fillId="4" borderId="5" xfId="0" applyFont="1" applyFill="1" applyBorder="1" applyAlignment="1">
      <alignment wrapText="1"/>
    </xf>
    <xf numFmtId="0" fontId="9" fillId="4" borderId="5" xfId="0" applyFont="1" applyFill="1" applyBorder="1" applyAlignment="1">
      <alignment wrapText="1"/>
    </xf>
    <xf numFmtId="0" fontId="9" fillId="4" borderId="7" xfId="0" applyFont="1" applyFill="1" applyBorder="1" applyAlignment="1">
      <alignment wrapText="1"/>
    </xf>
    <xf numFmtId="0" fontId="3" fillId="4" borderId="7" xfId="0" applyFont="1" applyFill="1" applyBorder="1" applyAlignment="1">
      <alignment wrapText="1"/>
    </xf>
    <xf numFmtId="0" fontId="0" fillId="5" borderId="1" xfId="0" applyFill="1" applyBorder="1" applyAlignment="1">
      <alignment vertical="center"/>
    </xf>
    <xf numFmtId="0" fontId="3" fillId="5" borderId="4" xfId="0" applyFont="1" applyFill="1" applyBorder="1" applyAlignment="1">
      <alignment wrapText="1"/>
    </xf>
    <xf numFmtId="0" fontId="3" fillId="5" borderId="7" xfId="0" applyFont="1" applyFill="1" applyBorder="1" applyAlignment="1">
      <alignment wrapText="1"/>
    </xf>
    <xf numFmtId="0" fontId="3" fillId="5" borderId="1" xfId="0" applyFont="1" applyFill="1" applyBorder="1" applyAlignment="1">
      <alignment wrapText="1"/>
    </xf>
    <xf numFmtId="0" fontId="11" fillId="5" borderId="1" xfId="0" applyFont="1" applyFill="1" applyBorder="1" applyAlignment="1">
      <alignment wrapText="1"/>
    </xf>
    <xf numFmtId="0" fontId="3" fillId="5" borderId="5" xfId="0" applyFont="1" applyFill="1" applyBorder="1" applyAlignment="1">
      <alignment wrapText="1"/>
    </xf>
    <xf numFmtId="0" fontId="6" fillId="5" borderId="1" xfId="0" applyFont="1" applyFill="1" applyBorder="1" applyAlignment="1">
      <alignment wrapText="1"/>
    </xf>
    <xf numFmtId="0" fontId="0" fillId="0" borderId="1" xfId="0" applyBorder="1"/>
    <xf numFmtId="0" fontId="3" fillId="6" borderId="5" xfId="0" applyFont="1" applyFill="1" applyBorder="1" applyAlignment="1">
      <alignment wrapText="1"/>
    </xf>
    <xf numFmtId="0" fontId="0" fillId="6" borderId="1" xfId="0" applyFill="1" applyBorder="1" applyAlignment="1">
      <alignment vertical="center"/>
    </xf>
    <xf numFmtId="0" fontId="3" fillId="6" borderId="1" xfId="0" applyFont="1" applyFill="1" applyBorder="1" applyAlignment="1">
      <alignment wrapText="1"/>
    </xf>
    <xf numFmtId="0" fontId="6" fillId="6" borderId="1" xfId="0" applyFont="1" applyFill="1" applyBorder="1" applyAlignment="1">
      <alignment wrapText="1"/>
    </xf>
    <xf numFmtId="0" fontId="6" fillId="6" borderId="0" xfId="0" applyFont="1" applyFill="1" applyAlignment="1">
      <alignment wrapText="1"/>
    </xf>
    <xf numFmtId="0" fontId="0" fillId="7" borderId="1" xfId="0" applyFill="1" applyBorder="1" applyAlignment="1">
      <alignment vertical="center"/>
    </xf>
    <xf numFmtId="0" fontId="3" fillId="7" borderId="6" xfId="0" applyFont="1" applyFill="1" applyBorder="1" applyAlignment="1">
      <alignment wrapText="1"/>
    </xf>
    <xf numFmtId="0" fontId="3" fillId="7" borderId="7" xfId="0" applyFont="1" applyFill="1" applyBorder="1" applyAlignment="1">
      <alignment wrapText="1"/>
    </xf>
    <xf numFmtId="0" fontId="3" fillId="7" borderId="1" xfId="0" applyFont="1" applyFill="1" applyBorder="1" applyAlignment="1">
      <alignment wrapText="1"/>
    </xf>
    <xf numFmtId="0" fontId="6" fillId="7" borderId="1" xfId="0" applyFont="1" applyFill="1" applyBorder="1" applyAlignment="1">
      <alignment wrapText="1"/>
    </xf>
    <xf numFmtId="0" fontId="3" fillId="7" borderId="5" xfId="0" applyFont="1" applyFill="1" applyBorder="1" applyAlignment="1">
      <alignment wrapText="1"/>
    </xf>
    <xf numFmtId="0" fontId="0" fillId="8" borderId="1" xfId="0" applyFill="1" applyBorder="1" applyAlignment="1">
      <alignment vertical="center"/>
    </xf>
    <xf numFmtId="0" fontId="3" fillId="8" borderId="1" xfId="0" applyFont="1" applyFill="1" applyBorder="1" applyAlignment="1">
      <alignment wrapText="1"/>
    </xf>
    <xf numFmtId="0" fontId="3" fillId="8" borderId="4" xfId="0" applyFont="1" applyFill="1" applyBorder="1" applyAlignment="1">
      <alignment wrapText="1"/>
    </xf>
    <xf numFmtId="0" fontId="0" fillId="9" borderId="1" xfId="0" applyFill="1" applyBorder="1" applyAlignment="1">
      <alignment vertical="center"/>
    </xf>
    <xf numFmtId="0" fontId="0" fillId="10" borderId="1" xfId="0" applyFill="1" applyBorder="1" applyAlignment="1">
      <alignment vertical="center"/>
    </xf>
    <xf numFmtId="0" fontId="0" fillId="0" borderId="0" xfId="0" applyAlignment="1">
      <alignment horizontal="left"/>
    </xf>
    <xf numFmtId="0" fontId="0" fillId="0" borderId="0" xfId="0" applyAlignment="1">
      <alignment vertical="center"/>
    </xf>
    <xf numFmtId="2" fontId="0" fillId="0" borderId="0" xfId="0" applyNumberFormat="1"/>
    <xf numFmtId="0" fontId="0" fillId="0" borderId="0" xfId="0" applyAlignment="1">
      <alignment horizontal="right"/>
    </xf>
    <xf numFmtId="164" fontId="0" fillId="0" borderId="0" xfId="0" applyNumberFormat="1"/>
    <xf numFmtId="0" fontId="1" fillId="0" borderId="1" xfId="0" applyFont="1" applyBorder="1"/>
    <xf numFmtId="0" fontId="0" fillId="0" borderId="1" xfId="0" applyBorder="1" applyAlignment="1">
      <alignment horizontal="right"/>
    </xf>
    <xf numFmtId="0" fontId="3" fillId="6" borderId="10" xfId="0" applyFont="1" applyFill="1" applyBorder="1" applyAlignment="1">
      <alignment wrapText="1"/>
    </xf>
    <xf numFmtId="165" fontId="0" fillId="0" borderId="0" xfId="0" applyNumberFormat="1"/>
    <xf numFmtId="0" fontId="6" fillId="3" borderId="1" xfId="0" applyFont="1" applyFill="1" applyBorder="1" applyAlignment="1">
      <alignment wrapText="1"/>
    </xf>
    <xf numFmtId="0" fontId="0" fillId="0" borderId="0" xfId="0" applyAlignment="1">
      <alignment horizontal="left" vertical="top"/>
    </xf>
    <xf numFmtId="0" fontId="0" fillId="0" borderId="0" xfId="0" applyAlignment="1">
      <alignment horizontal="left" vertical="top" wrapText="1"/>
    </xf>
    <xf numFmtId="0" fontId="0" fillId="0" borderId="0" xfId="0" applyAlignment="1">
      <alignment vertical="top"/>
    </xf>
    <xf numFmtId="0" fontId="0" fillId="0" borderId="0" xfId="0" pivotButton="1"/>
    <xf numFmtId="0" fontId="0" fillId="12" borderId="1" xfId="0" applyFill="1" applyBorder="1" applyAlignment="1">
      <alignment vertical="center"/>
    </xf>
    <xf numFmtId="0" fontId="0" fillId="0" borderId="1" xfId="0" applyBorder="1" applyAlignment="1">
      <alignment horizontal="left"/>
    </xf>
    <xf numFmtId="0" fontId="0" fillId="13" borderId="0" xfId="0" applyFill="1"/>
    <xf numFmtId="0" fontId="0" fillId="13" borderId="1" xfId="0" applyFill="1" applyBorder="1"/>
    <xf numFmtId="0" fontId="1" fillId="13" borderId="0" xfId="0" applyFont="1" applyFill="1"/>
    <xf numFmtId="0" fontId="1" fillId="0" borderId="0" xfId="0" applyFont="1"/>
    <xf numFmtId="0" fontId="1" fillId="0" borderId="9" xfId="0" applyFont="1" applyBorder="1"/>
    <xf numFmtId="0" fontId="1" fillId="0" borderId="8" xfId="0" applyFont="1" applyBorder="1"/>
    <xf numFmtId="0" fontId="1" fillId="0" borderId="8" xfId="0" applyFont="1" applyBorder="1" applyAlignment="1">
      <alignment horizontal="center"/>
    </xf>
    <xf numFmtId="0" fontId="1" fillId="0" borderId="8" xfId="0" applyFont="1" applyBorder="1" applyAlignment="1">
      <alignment horizontal="center" wrapText="1"/>
    </xf>
    <xf numFmtId="0" fontId="1" fillId="0" borderId="12" xfId="0" applyFont="1" applyBorder="1"/>
    <xf numFmtId="0" fontId="1" fillId="0" borderId="10" xfId="0" applyFont="1" applyBorder="1"/>
    <xf numFmtId="0" fontId="0" fillId="0" borderId="1" xfId="0" applyBorder="1" applyAlignment="1">
      <alignment horizontal="center"/>
    </xf>
    <xf numFmtId="17" fontId="0" fillId="0" borderId="1" xfId="0" applyNumberFormat="1" applyBorder="1" applyAlignment="1">
      <alignment horizontal="center"/>
    </xf>
    <xf numFmtId="14" fontId="0" fillId="0" borderId="1" xfId="0" applyNumberFormat="1" applyBorder="1" applyAlignment="1">
      <alignment horizontal="center"/>
    </xf>
    <xf numFmtId="0" fontId="0" fillId="0" borderId="1" xfId="0" applyBorder="1" applyAlignment="1">
      <alignment wrapText="1"/>
    </xf>
    <xf numFmtId="0" fontId="3" fillId="14" borderId="4" xfId="0" applyFont="1" applyFill="1" applyBorder="1" applyAlignment="1">
      <alignment wrapText="1"/>
    </xf>
    <xf numFmtId="0" fontId="9" fillId="14" borderId="5" xfId="0" applyFont="1" applyFill="1" applyBorder="1" applyAlignment="1">
      <alignment wrapText="1"/>
    </xf>
    <xf numFmtId="0" fontId="3" fillId="14" borderId="2" xfId="0" applyFont="1" applyFill="1" applyBorder="1" applyAlignment="1">
      <alignment wrapText="1"/>
    </xf>
    <xf numFmtId="0" fontId="3" fillId="14" borderId="6" xfId="0" applyFont="1" applyFill="1" applyBorder="1" applyAlignment="1">
      <alignment wrapText="1"/>
    </xf>
    <xf numFmtId="0" fontId="0" fillId="2" borderId="1" xfId="0" applyFill="1" applyBorder="1"/>
    <xf numFmtId="0" fontId="13" fillId="2" borderId="1" xfId="0" applyFont="1" applyFill="1" applyBorder="1"/>
    <xf numFmtId="164" fontId="0" fillId="2" borderId="1" xfId="0" applyNumberFormat="1" applyFill="1" applyBorder="1"/>
    <xf numFmtId="166" fontId="0" fillId="2" borderId="1" xfId="0" applyNumberFormat="1" applyFill="1" applyBorder="1"/>
    <xf numFmtId="166" fontId="0" fillId="2" borderId="1" xfId="0" applyNumberFormat="1" applyFill="1" applyBorder="1" applyAlignment="1">
      <alignment wrapText="1"/>
    </xf>
    <xf numFmtId="164" fontId="0" fillId="2" borderId="3" xfId="0" applyNumberFormat="1" applyFill="1" applyBorder="1"/>
    <xf numFmtId="165" fontId="0" fillId="2" borderId="1" xfId="0" applyNumberFormat="1" applyFill="1" applyBorder="1"/>
    <xf numFmtId="0" fontId="0" fillId="2" borderId="1" xfId="0" applyFill="1" applyBorder="1" applyAlignment="1">
      <alignment wrapText="1"/>
    </xf>
    <xf numFmtId="0" fontId="10" fillId="2" borderId="1" xfId="0" applyFont="1" applyFill="1" applyBorder="1" applyAlignment="1">
      <alignment wrapText="1"/>
    </xf>
    <xf numFmtId="0" fontId="3" fillId="2" borderId="4" xfId="0" applyFont="1" applyFill="1" applyBorder="1"/>
    <xf numFmtId="0" fontId="0" fillId="14" borderId="1" xfId="0" applyFill="1" applyBorder="1"/>
    <xf numFmtId="164" fontId="0" fillId="14" borderId="1" xfId="0" applyNumberFormat="1" applyFill="1" applyBorder="1"/>
    <xf numFmtId="0" fontId="3" fillId="14" borderId="6" xfId="0" applyFont="1" applyFill="1" applyBorder="1"/>
    <xf numFmtId="166" fontId="0" fillId="14" borderId="1" xfId="0" applyNumberFormat="1" applyFill="1" applyBorder="1"/>
    <xf numFmtId="166" fontId="0" fillId="14" borderId="1" xfId="0" applyNumberFormat="1" applyFill="1" applyBorder="1" applyAlignment="1">
      <alignment wrapText="1"/>
    </xf>
    <xf numFmtId="164" fontId="0" fillId="14" borderId="3" xfId="0" applyNumberFormat="1" applyFill="1" applyBorder="1"/>
    <xf numFmtId="165" fontId="0" fillId="14" borderId="1" xfId="0" applyNumberFormat="1" applyFill="1" applyBorder="1"/>
    <xf numFmtId="0" fontId="0" fillId="12" borderId="1" xfId="0" applyFill="1" applyBorder="1"/>
    <xf numFmtId="164" fontId="0" fillId="12" borderId="1" xfId="0" applyNumberFormat="1" applyFill="1" applyBorder="1"/>
    <xf numFmtId="166" fontId="0" fillId="12" borderId="1" xfId="0" applyNumberFormat="1" applyFill="1" applyBorder="1"/>
    <xf numFmtId="166" fontId="0" fillId="12" borderId="1" xfId="0" applyNumberFormat="1" applyFill="1" applyBorder="1" applyAlignment="1">
      <alignment wrapText="1"/>
    </xf>
    <xf numFmtId="0" fontId="0" fillId="12" borderId="8" xfId="0" applyFill="1" applyBorder="1"/>
    <xf numFmtId="165" fontId="0" fillId="12" borderId="1" xfId="0" applyNumberFormat="1" applyFill="1" applyBorder="1"/>
    <xf numFmtId="0" fontId="0" fillId="3" borderId="1" xfId="0" applyFill="1" applyBorder="1"/>
    <xf numFmtId="164" fontId="0" fillId="3" borderId="1" xfId="0" applyNumberFormat="1" applyFill="1" applyBorder="1"/>
    <xf numFmtId="166" fontId="0" fillId="3" borderId="1" xfId="0" applyNumberFormat="1" applyFill="1" applyBorder="1"/>
    <xf numFmtId="166" fontId="0" fillId="3" borderId="1" xfId="0" applyNumberFormat="1" applyFill="1" applyBorder="1" applyAlignment="1">
      <alignment wrapText="1"/>
    </xf>
    <xf numFmtId="165" fontId="0" fillId="3" borderId="1" xfId="0" applyNumberFormat="1" applyFill="1" applyBorder="1"/>
    <xf numFmtId="0" fontId="0" fillId="4" borderId="1" xfId="0" applyFill="1" applyBorder="1"/>
    <xf numFmtId="164" fontId="0" fillId="4" borderId="1" xfId="0" applyNumberFormat="1" applyFill="1" applyBorder="1"/>
    <xf numFmtId="14" fontId="0" fillId="4" borderId="1" xfId="0" applyNumberFormat="1" applyFill="1" applyBorder="1"/>
    <xf numFmtId="166" fontId="0" fillId="4" borderId="1" xfId="0" applyNumberFormat="1" applyFill="1" applyBorder="1"/>
    <xf numFmtId="166" fontId="0" fillId="4" borderId="1" xfId="0" applyNumberFormat="1" applyFill="1" applyBorder="1" applyAlignment="1">
      <alignment wrapText="1"/>
    </xf>
    <xf numFmtId="164" fontId="0" fillId="4" borderId="3" xfId="0" applyNumberFormat="1" applyFill="1" applyBorder="1"/>
    <xf numFmtId="0" fontId="0" fillId="4" borderId="2" xfId="0" applyFill="1" applyBorder="1"/>
    <xf numFmtId="165" fontId="0" fillId="4" borderId="1" xfId="0" applyNumberFormat="1" applyFill="1" applyBorder="1"/>
    <xf numFmtId="164" fontId="0" fillId="4" borderId="1" xfId="0" applyNumberFormat="1" applyFill="1" applyBorder="1" applyAlignment="1">
      <alignment wrapText="1"/>
    </xf>
    <xf numFmtId="0" fontId="0" fillId="4" borderId="1" xfId="0" applyFill="1" applyBorder="1" applyAlignment="1">
      <alignment wrapText="1"/>
    </xf>
    <xf numFmtId="0" fontId="0" fillId="4" borderId="13" xfId="0" applyFill="1" applyBorder="1"/>
    <xf numFmtId="0" fontId="10" fillId="4" borderId="1" xfId="0" applyFont="1" applyFill="1" applyBorder="1" applyAlignment="1">
      <alignment wrapText="1"/>
    </xf>
    <xf numFmtId="0" fontId="0" fillId="3" borderId="4" xfId="0" applyFill="1" applyBorder="1"/>
    <xf numFmtId="164" fontId="0" fillId="3" borderId="3" xfId="0" applyNumberFormat="1" applyFill="1" applyBorder="1"/>
    <xf numFmtId="164" fontId="0" fillId="3" borderId="4" xfId="0" applyNumberFormat="1" applyFill="1" applyBorder="1"/>
    <xf numFmtId="166" fontId="0" fillId="3" borderId="4" xfId="0" applyNumberFormat="1" applyFill="1" applyBorder="1"/>
    <xf numFmtId="166" fontId="0" fillId="3" borderId="3" xfId="0" applyNumberFormat="1" applyFill="1" applyBorder="1" applyAlignment="1">
      <alignment wrapText="1"/>
    </xf>
    <xf numFmtId="0" fontId="0" fillId="3" borderId="3" xfId="0" applyFill="1" applyBorder="1"/>
    <xf numFmtId="0" fontId="0" fillId="3" borderId="0" xfId="0" applyFill="1"/>
    <xf numFmtId="0" fontId="0" fillId="3" borderId="2" xfId="0" applyFill="1" applyBorder="1"/>
    <xf numFmtId="0" fontId="0" fillId="5" borderId="1" xfId="0" applyFill="1" applyBorder="1"/>
    <xf numFmtId="164" fontId="0" fillId="5" borderId="1" xfId="0" applyNumberFormat="1" applyFill="1" applyBorder="1"/>
    <xf numFmtId="166" fontId="0" fillId="5" borderId="1" xfId="0" applyNumberFormat="1" applyFill="1" applyBorder="1"/>
    <xf numFmtId="166" fontId="0" fillId="5" borderId="1" xfId="0" applyNumberFormat="1" applyFill="1" applyBorder="1" applyAlignment="1">
      <alignment wrapText="1"/>
    </xf>
    <xf numFmtId="164" fontId="0" fillId="5" borderId="3" xfId="0" applyNumberFormat="1" applyFill="1" applyBorder="1"/>
    <xf numFmtId="0" fontId="0" fillId="5" borderId="1" xfId="0" applyFill="1" applyBorder="1" applyAlignment="1">
      <alignment wrapText="1"/>
    </xf>
    <xf numFmtId="165" fontId="0" fillId="5" borderId="1" xfId="0" applyNumberFormat="1" applyFill="1" applyBorder="1"/>
    <xf numFmtId="0" fontId="6" fillId="5" borderId="1" xfId="0" applyFont="1" applyFill="1" applyBorder="1"/>
    <xf numFmtId="15" fontId="0" fillId="5" borderId="1" xfId="0" applyNumberFormat="1" applyFill="1" applyBorder="1"/>
    <xf numFmtId="0" fontId="0" fillId="5" borderId="13" xfId="0" applyFill="1" applyBorder="1"/>
    <xf numFmtId="0" fontId="7" fillId="5" borderId="1" xfId="1" applyFill="1" applyBorder="1" applyAlignment="1"/>
    <xf numFmtId="14" fontId="12" fillId="5" borderId="1" xfId="0" applyNumberFormat="1" applyFont="1" applyFill="1" applyBorder="1"/>
    <xf numFmtId="15" fontId="0" fillId="5" borderId="1" xfId="0" applyNumberFormat="1" applyFill="1" applyBorder="1" applyAlignment="1">
      <alignment wrapText="1"/>
    </xf>
    <xf numFmtId="0" fontId="0" fillId="12" borderId="2" xfId="0" applyFill="1" applyBorder="1"/>
    <xf numFmtId="0" fontId="0" fillId="12" borderId="6" xfId="0" applyFill="1" applyBorder="1"/>
    <xf numFmtId="164" fontId="0" fillId="12" borderId="11" xfId="0" applyNumberFormat="1" applyFill="1" applyBorder="1"/>
    <xf numFmtId="164" fontId="0" fillId="12" borderId="2" xfId="0" applyNumberFormat="1" applyFill="1" applyBorder="1"/>
    <xf numFmtId="164" fontId="0" fillId="12" borderId="6" xfId="0" applyNumberFormat="1" applyFill="1" applyBorder="1"/>
    <xf numFmtId="166" fontId="0" fillId="12" borderId="2" xfId="0" applyNumberFormat="1" applyFill="1" applyBorder="1"/>
    <xf numFmtId="166" fontId="0" fillId="12" borderId="6" xfId="0" applyNumberFormat="1" applyFill="1" applyBorder="1"/>
    <xf numFmtId="166" fontId="0" fillId="12" borderId="11" xfId="0" applyNumberFormat="1" applyFill="1" applyBorder="1" applyAlignment="1">
      <alignment wrapText="1"/>
    </xf>
    <xf numFmtId="165" fontId="0" fillId="12" borderId="2" xfId="0" applyNumberFormat="1" applyFill="1" applyBorder="1"/>
    <xf numFmtId="0" fontId="0" fillId="6" borderId="8" xfId="0" applyFill="1" applyBorder="1"/>
    <xf numFmtId="0" fontId="7" fillId="6" borderId="8" xfId="1" applyFill="1" applyBorder="1" applyAlignment="1"/>
    <xf numFmtId="164" fontId="0" fillId="6" borderId="8" xfId="0" applyNumberFormat="1" applyFill="1" applyBorder="1"/>
    <xf numFmtId="15" fontId="0" fillId="6" borderId="8" xfId="0" applyNumberFormat="1" applyFill="1" applyBorder="1"/>
    <xf numFmtId="166" fontId="0" fillId="6" borderId="8" xfId="0" applyNumberFormat="1" applyFill="1" applyBorder="1"/>
    <xf numFmtId="166" fontId="0" fillId="6" borderId="8" xfId="0" applyNumberFormat="1" applyFill="1" applyBorder="1" applyAlignment="1">
      <alignment wrapText="1"/>
    </xf>
    <xf numFmtId="164" fontId="0" fillId="6" borderId="12" xfId="0" applyNumberFormat="1" applyFill="1" applyBorder="1"/>
    <xf numFmtId="0" fontId="0" fillId="6" borderId="1" xfId="0" applyFill="1" applyBorder="1"/>
    <xf numFmtId="165" fontId="0" fillId="6" borderId="8" xfId="0" applyNumberFormat="1" applyFill="1" applyBorder="1"/>
    <xf numFmtId="0" fontId="0" fillId="6" borderId="1" xfId="0" quotePrefix="1" applyFill="1" applyBorder="1"/>
    <xf numFmtId="164" fontId="0" fillId="6" borderId="1" xfId="0" applyNumberFormat="1" applyFill="1" applyBorder="1"/>
    <xf numFmtId="14" fontId="0" fillId="6" borderId="1" xfId="0" applyNumberFormat="1" applyFill="1" applyBorder="1"/>
    <xf numFmtId="166" fontId="0" fillId="6" borderId="1" xfId="0" applyNumberFormat="1" applyFill="1" applyBorder="1"/>
    <xf numFmtId="166" fontId="0" fillId="6" borderId="1" xfId="0" applyNumberFormat="1" applyFill="1" applyBorder="1" applyAlignment="1">
      <alignment wrapText="1"/>
    </xf>
    <xf numFmtId="164" fontId="0" fillId="6" borderId="3" xfId="0" applyNumberFormat="1" applyFill="1" applyBorder="1"/>
    <xf numFmtId="165" fontId="0" fillId="6" borderId="1" xfId="0" applyNumberFormat="1" applyFill="1" applyBorder="1"/>
    <xf numFmtId="0" fontId="7" fillId="6" borderId="1" xfId="1" applyFill="1" applyBorder="1" applyAlignment="1"/>
    <xf numFmtId="15" fontId="0" fillId="6" borderId="1" xfId="0" applyNumberFormat="1" applyFill="1" applyBorder="1"/>
    <xf numFmtId="0" fontId="0" fillId="6" borderId="1" xfId="0" applyFill="1" applyBorder="1" applyAlignment="1">
      <alignment wrapText="1"/>
    </xf>
    <xf numFmtId="0" fontId="0" fillId="6" borderId="2" xfId="0" applyFill="1" applyBorder="1"/>
    <xf numFmtId="0" fontId="7" fillId="6" borderId="0" xfId="1" applyFill="1" applyAlignment="1"/>
    <xf numFmtId="0" fontId="0" fillId="6" borderId="13" xfId="0" applyFill="1" applyBorder="1"/>
    <xf numFmtId="0" fontId="0" fillId="3" borderId="13" xfId="0" applyFill="1" applyBorder="1"/>
    <xf numFmtId="0" fontId="0" fillId="7" borderId="1" xfId="0" applyFill="1" applyBorder="1"/>
    <xf numFmtId="0" fontId="0" fillId="7" borderId="1" xfId="0" quotePrefix="1" applyFill="1" applyBorder="1"/>
    <xf numFmtId="164" fontId="0" fillId="7" borderId="1" xfId="0" applyNumberFormat="1" applyFill="1" applyBorder="1"/>
    <xf numFmtId="166" fontId="0" fillId="7" borderId="1" xfId="0" applyNumberFormat="1" applyFill="1" applyBorder="1"/>
    <xf numFmtId="166" fontId="0" fillId="7" borderId="1" xfId="0" applyNumberFormat="1" applyFill="1" applyBorder="1" applyAlignment="1">
      <alignment wrapText="1"/>
    </xf>
    <xf numFmtId="164" fontId="0" fillId="7" borderId="3" xfId="0" applyNumberFormat="1" applyFill="1" applyBorder="1"/>
    <xf numFmtId="165" fontId="0" fillId="7" borderId="1" xfId="0" applyNumberFormat="1" applyFill="1" applyBorder="1"/>
    <xf numFmtId="14" fontId="12" fillId="7" borderId="1" xfId="0" applyNumberFormat="1" applyFont="1" applyFill="1" applyBorder="1"/>
    <xf numFmtId="0" fontId="7" fillId="7" borderId="1" xfId="1" applyFill="1" applyBorder="1" applyAlignment="1"/>
    <xf numFmtId="0" fontId="3" fillId="7" borderId="1" xfId="0" applyFont="1" applyFill="1" applyBorder="1"/>
    <xf numFmtId="0" fontId="0" fillId="7" borderId="1" xfId="0" applyFill="1" applyBorder="1" applyAlignment="1">
      <alignment wrapText="1"/>
    </xf>
    <xf numFmtId="0" fontId="0" fillId="7" borderId="13" xfId="0" applyFill="1" applyBorder="1"/>
    <xf numFmtId="15" fontId="0" fillId="7" borderId="1" xfId="0" applyNumberFormat="1" applyFill="1" applyBorder="1"/>
    <xf numFmtId="0" fontId="0" fillId="3" borderId="1" xfId="0" applyFill="1" applyBorder="1" applyAlignment="1">
      <alignment wrapText="1"/>
    </xf>
    <xf numFmtId="0" fontId="0" fillId="8" borderId="1" xfId="0" applyFill="1" applyBorder="1"/>
    <xf numFmtId="164" fontId="0" fillId="8" borderId="1" xfId="0" applyNumberFormat="1" applyFill="1" applyBorder="1"/>
    <xf numFmtId="166" fontId="0" fillId="8" borderId="1" xfId="0" applyNumberFormat="1" applyFill="1" applyBorder="1"/>
    <xf numFmtId="166" fontId="0" fillId="8" borderId="1" xfId="0" applyNumberFormat="1" applyFill="1" applyBorder="1" applyAlignment="1">
      <alignment wrapText="1"/>
    </xf>
    <xf numFmtId="164" fontId="0" fillId="8" borderId="3" xfId="0" applyNumberFormat="1" applyFill="1" applyBorder="1"/>
    <xf numFmtId="165" fontId="0" fillId="8" borderId="1" xfId="0" applyNumberFormat="1" applyFill="1" applyBorder="1"/>
    <xf numFmtId="0" fontId="0" fillId="8" borderId="4" xfId="0" applyFill="1" applyBorder="1"/>
    <xf numFmtId="0" fontId="0" fillId="8" borderId="1" xfId="0" applyFill="1" applyBorder="1" applyAlignment="1">
      <alignment wrapText="1"/>
    </xf>
    <xf numFmtId="0" fontId="0" fillId="8" borderId="1" xfId="0" quotePrefix="1" applyFill="1" applyBorder="1"/>
    <xf numFmtId="0" fontId="0" fillId="8" borderId="13" xfId="0" applyFill="1" applyBorder="1"/>
    <xf numFmtId="0" fontId="7" fillId="8" borderId="1" xfId="1" applyFill="1" applyBorder="1" applyAlignment="1"/>
    <xf numFmtId="0" fontId="3" fillId="8" borderId="4" xfId="0" applyFont="1" applyFill="1" applyBorder="1"/>
    <xf numFmtId="164" fontId="0" fillId="8" borderId="0" xfId="0" applyNumberFormat="1" applyFill="1"/>
    <xf numFmtId="0" fontId="0" fillId="8" borderId="8" xfId="0" applyFill="1" applyBorder="1"/>
    <xf numFmtId="0" fontId="0" fillId="9" borderId="1" xfId="0" applyFill="1" applyBorder="1"/>
    <xf numFmtId="164" fontId="0" fillId="9" borderId="1" xfId="0" applyNumberFormat="1" applyFill="1" applyBorder="1"/>
    <xf numFmtId="166" fontId="0" fillId="9" borderId="1" xfId="0" applyNumberFormat="1" applyFill="1" applyBorder="1"/>
    <xf numFmtId="166" fontId="0" fillId="9" borderId="1" xfId="0" applyNumberFormat="1" applyFill="1" applyBorder="1" applyAlignment="1">
      <alignment wrapText="1"/>
    </xf>
    <xf numFmtId="165" fontId="0" fillId="9" borderId="3" xfId="0" applyNumberFormat="1" applyFill="1" applyBorder="1"/>
    <xf numFmtId="0" fontId="0" fillId="9" borderId="2" xfId="0" applyFill="1" applyBorder="1"/>
    <xf numFmtId="165" fontId="0" fillId="9" borderId="1" xfId="0" applyNumberFormat="1" applyFill="1" applyBorder="1"/>
    <xf numFmtId="0" fontId="7" fillId="9" borderId="1" xfId="1" applyFill="1" applyBorder="1" applyAlignment="1"/>
    <xf numFmtId="0" fontId="0" fillId="9" borderId="1" xfId="0" quotePrefix="1" applyFill="1" applyBorder="1"/>
    <xf numFmtId="0" fontId="0" fillId="9" borderId="1" xfId="0" applyFill="1" applyBorder="1" applyAlignment="1">
      <alignment wrapText="1"/>
    </xf>
    <xf numFmtId="165" fontId="0" fillId="9" borderId="0" xfId="0" applyNumberFormat="1" applyFill="1"/>
    <xf numFmtId="0" fontId="0" fillId="9" borderId="0" xfId="0" applyFill="1"/>
    <xf numFmtId="0" fontId="0" fillId="9" borderId="13" xfId="0" applyFill="1" applyBorder="1"/>
    <xf numFmtId="164" fontId="0" fillId="9" borderId="1" xfId="0" applyNumberFormat="1" applyFill="1" applyBorder="1" applyAlignment="1">
      <alignment wrapText="1"/>
    </xf>
    <xf numFmtId="165" fontId="0" fillId="3" borderId="3" xfId="0" applyNumberFormat="1" applyFill="1" applyBorder="1"/>
    <xf numFmtId="0" fontId="0" fillId="3" borderId="8" xfId="0" applyFill="1" applyBorder="1"/>
    <xf numFmtId="0" fontId="7" fillId="3" borderId="1" xfId="1" applyFill="1" applyBorder="1" applyAlignment="1"/>
    <xf numFmtId="0" fontId="0" fillId="6" borderId="4" xfId="0" applyFill="1" applyBorder="1"/>
    <xf numFmtId="2" fontId="0" fillId="4" borderId="1" xfId="0" quotePrefix="1" applyNumberFormat="1" applyFill="1" applyBorder="1"/>
    <xf numFmtId="0" fontId="0" fillId="4" borderId="0" xfId="0" applyFill="1"/>
    <xf numFmtId="2" fontId="0" fillId="4" borderId="1" xfId="0" quotePrefix="1" applyNumberFormat="1" applyFill="1" applyBorder="1" applyAlignment="1">
      <alignment wrapText="1"/>
    </xf>
    <xf numFmtId="2" fontId="0" fillId="4" borderId="1" xfId="0" applyNumberFormat="1" applyFill="1" applyBorder="1"/>
    <xf numFmtId="2" fontId="0" fillId="3" borderId="1" xfId="0" applyNumberFormat="1" applyFill="1" applyBorder="1"/>
    <xf numFmtId="0" fontId="6" fillId="4" borderId="0" xfId="0" applyFont="1" applyFill="1" applyAlignment="1">
      <alignment wrapText="1"/>
    </xf>
    <xf numFmtId="0" fontId="0" fillId="10" borderId="1" xfId="0" applyFill="1" applyBorder="1"/>
    <xf numFmtId="164" fontId="0" fillId="10" borderId="1" xfId="0" applyNumberFormat="1" applyFill="1" applyBorder="1"/>
    <xf numFmtId="166" fontId="0" fillId="10" borderId="1" xfId="0" applyNumberFormat="1" applyFill="1" applyBorder="1"/>
    <xf numFmtId="166" fontId="0" fillId="10" borderId="1" xfId="0" applyNumberFormat="1" applyFill="1" applyBorder="1" applyAlignment="1">
      <alignment wrapText="1"/>
    </xf>
    <xf numFmtId="164" fontId="0" fillId="10" borderId="3" xfId="0" applyNumberFormat="1" applyFill="1" applyBorder="1"/>
    <xf numFmtId="165" fontId="0" fillId="10" borderId="1" xfId="0" applyNumberFormat="1" applyFill="1" applyBorder="1"/>
    <xf numFmtId="0" fontId="0" fillId="10" borderId="2" xfId="0" applyFill="1" applyBorder="1"/>
    <xf numFmtId="0" fontId="7" fillId="10" borderId="1" xfId="1" applyFill="1" applyBorder="1" applyAlignment="1"/>
    <xf numFmtId="0" fontId="0" fillId="2" borderId="4" xfId="0" applyFill="1" applyBorder="1"/>
    <xf numFmtId="164" fontId="4" fillId="2" borderId="1" xfId="0" applyNumberFormat="1" applyFont="1" applyFill="1" applyBorder="1"/>
    <xf numFmtId="1" fontId="0" fillId="2" borderId="4" xfId="0" applyNumberFormat="1" applyFill="1" applyBorder="1"/>
    <xf numFmtId="0" fontId="0" fillId="14" borderId="4" xfId="0" applyFill="1" applyBorder="1"/>
    <xf numFmtId="164" fontId="4" fillId="14" borderId="1" xfId="0" applyNumberFormat="1" applyFont="1" applyFill="1" applyBorder="1"/>
    <xf numFmtId="0" fontId="0" fillId="14" borderId="1" xfId="0" applyFill="1" applyBorder="1" applyAlignment="1">
      <alignment wrapText="1"/>
    </xf>
    <xf numFmtId="1" fontId="0" fillId="14" borderId="4" xfId="0" applyNumberFormat="1" applyFill="1" applyBorder="1"/>
    <xf numFmtId="164" fontId="4" fillId="12" borderId="1" xfId="0" applyNumberFormat="1" applyFont="1" applyFill="1" applyBorder="1"/>
    <xf numFmtId="0" fontId="0" fillId="12" borderId="1" xfId="0" applyFill="1" applyBorder="1" applyAlignment="1">
      <alignment wrapText="1"/>
    </xf>
    <xf numFmtId="164" fontId="4" fillId="3" borderId="1" xfId="0" applyNumberFormat="1" applyFont="1" applyFill="1" applyBorder="1"/>
    <xf numFmtId="1" fontId="0" fillId="3" borderId="1" xfId="0" applyNumberFormat="1" applyFill="1" applyBorder="1"/>
    <xf numFmtId="1" fontId="0" fillId="12" borderId="1" xfId="0" applyNumberFormat="1" applyFill="1" applyBorder="1"/>
    <xf numFmtId="164" fontId="0" fillId="4" borderId="3" xfId="0" applyNumberFormat="1" applyFill="1" applyBorder="1" applyAlignment="1">
      <alignment wrapText="1"/>
    </xf>
    <xf numFmtId="1" fontId="0" fillId="4" borderId="4" xfId="0" applyNumberFormat="1" applyFill="1" applyBorder="1"/>
    <xf numFmtId="0" fontId="0" fillId="4" borderId="4" xfId="0" applyFill="1" applyBorder="1"/>
    <xf numFmtId="164" fontId="4" fillId="4" borderId="1" xfId="0" applyNumberFormat="1" applyFont="1" applyFill="1" applyBorder="1"/>
    <xf numFmtId="0" fontId="0" fillId="5" borderId="4" xfId="0" applyFill="1" applyBorder="1"/>
    <xf numFmtId="1" fontId="0" fillId="5" borderId="4" xfId="0" applyNumberFormat="1" applyFill="1" applyBorder="1"/>
    <xf numFmtId="164" fontId="0" fillId="5" borderId="1" xfId="0" applyNumberFormat="1" applyFill="1" applyBorder="1" applyAlignment="1">
      <alignment wrapText="1"/>
    </xf>
    <xf numFmtId="164" fontId="0" fillId="5" borderId="3" xfId="0" applyNumberFormat="1" applyFill="1" applyBorder="1" applyAlignment="1">
      <alignment wrapText="1"/>
    </xf>
    <xf numFmtId="15" fontId="0" fillId="5" borderId="4" xfId="0" applyNumberFormat="1" applyFill="1" applyBorder="1"/>
    <xf numFmtId="14" fontId="12" fillId="5" borderId="4" xfId="0" applyNumberFormat="1" applyFont="1" applyFill="1" applyBorder="1"/>
    <xf numFmtId="164" fontId="0" fillId="5" borderId="1" xfId="0" quotePrefix="1" applyNumberFormat="1" applyFill="1" applyBorder="1"/>
    <xf numFmtId="14" fontId="12" fillId="5" borderId="1" xfId="0" applyNumberFormat="1" applyFont="1" applyFill="1" applyBorder="1" applyAlignment="1">
      <alignment wrapText="1"/>
    </xf>
    <xf numFmtId="0" fontId="0" fillId="5" borderId="4" xfId="0" quotePrefix="1" applyFill="1" applyBorder="1"/>
    <xf numFmtId="0" fontId="0" fillId="12" borderId="2" xfId="0" applyFill="1" applyBorder="1" applyAlignment="1">
      <alignment wrapText="1"/>
    </xf>
    <xf numFmtId="1" fontId="0" fillId="12" borderId="2" xfId="0" applyNumberFormat="1" applyFill="1" applyBorder="1"/>
    <xf numFmtId="0" fontId="0" fillId="6" borderId="10" xfId="0" applyFill="1" applyBorder="1"/>
    <xf numFmtId="0" fontId="0" fillId="6" borderId="8" xfId="0" applyFill="1" applyBorder="1" applyAlignment="1">
      <alignment wrapText="1"/>
    </xf>
    <xf numFmtId="15" fontId="0" fillId="6" borderId="8" xfId="0" applyNumberFormat="1" applyFill="1" applyBorder="1" applyAlignment="1">
      <alignment wrapText="1"/>
    </xf>
    <xf numFmtId="1" fontId="0" fillId="6" borderId="9" xfId="0" applyNumberFormat="1" applyFill="1" applyBorder="1"/>
    <xf numFmtId="164" fontId="0" fillId="6" borderId="1" xfId="0" applyNumberFormat="1" applyFill="1" applyBorder="1" applyAlignment="1">
      <alignment wrapText="1"/>
    </xf>
    <xf numFmtId="164" fontId="0" fillId="6" borderId="3" xfId="0" applyNumberFormat="1" applyFill="1" applyBorder="1" applyAlignment="1">
      <alignment wrapText="1"/>
    </xf>
    <xf numFmtId="1" fontId="0" fillId="6" borderId="4" xfId="0" applyNumberFormat="1" applyFill="1" applyBorder="1"/>
    <xf numFmtId="14" fontId="12" fillId="6" borderId="4" xfId="0" applyNumberFormat="1" applyFont="1" applyFill="1" applyBorder="1"/>
    <xf numFmtId="0" fontId="0" fillId="7" borderId="6" xfId="0" applyFill="1" applyBorder="1"/>
    <xf numFmtId="1" fontId="0" fillId="7" borderId="4" xfId="0" applyNumberFormat="1" applyFill="1" applyBorder="1"/>
    <xf numFmtId="164" fontId="0" fillId="7" borderId="1" xfId="0" applyNumberFormat="1" applyFill="1" applyBorder="1" applyAlignment="1">
      <alignment wrapText="1"/>
    </xf>
    <xf numFmtId="164" fontId="0" fillId="7" borderId="3" xfId="0" applyNumberFormat="1" applyFill="1" applyBorder="1" applyAlignment="1">
      <alignment wrapText="1"/>
    </xf>
    <xf numFmtId="0" fontId="0" fillId="7" borderId="4" xfId="0" applyFill="1" applyBorder="1"/>
    <xf numFmtId="14" fontId="12" fillId="7" borderId="4" xfId="0" applyNumberFormat="1" applyFont="1" applyFill="1" applyBorder="1"/>
    <xf numFmtId="14" fontId="12" fillId="7" borderId="5" xfId="0" applyNumberFormat="1" applyFont="1" applyFill="1" applyBorder="1"/>
    <xf numFmtId="0" fontId="0" fillId="7" borderId="4" xfId="0" quotePrefix="1" applyFill="1" applyBorder="1"/>
    <xf numFmtId="15" fontId="0" fillId="7" borderId="5" xfId="0" applyNumberFormat="1" applyFill="1" applyBorder="1"/>
    <xf numFmtId="164" fontId="0" fillId="3" borderId="1" xfId="0" applyNumberFormat="1" applyFill="1" applyBorder="1" applyAlignment="1">
      <alignment wrapText="1"/>
    </xf>
    <xf numFmtId="164" fontId="0" fillId="3" borderId="3" xfId="0" applyNumberFormat="1" applyFill="1" applyBorder="1" applyAlignment="1">
      <alignment wrapText="1"/>
    </xf>
    <xf numFmtId="164" fontId="0" fillId="8" borderId="1" xfId="0" applyNumberFormat="1" applyFill="1" applyBorder="1" applyAlignment="1">
      <alignment wrapText="1"/>
    </xf>
    <xf numFmtId="164" fontId="0" fillId="8" borderId="3" xfId="0" applyNumberFormat="1" applyFill="1" applyBorder="1" applyAlignment="1">
      <alignment wrapText="1"/>
    </xf>
    <xf numFmtId="1" fontId="0" fillId="8" borderId="4" xfId="0" applyNumberFormat="1" applyFill="1" applyBorder="1"/>
    <xf numFmtId="0" fontId="6" fillId="8" borderId="1" xfId="0" applyFont="1" applyFill="1" applyBorder="1"/>
    <xf numFmtId="0" fontId="0" fillId="8" borderId="9" xfId="0" applyFill="1" applyBorder="1"/>
    <xf numFmtId="15" fontId="0" fillId="8" borderId="9" xfId="0" applyNumberFormat="1" applyFill="1" applyBorder="1"/>
    <xf numFmtId="15" fontId="0" fillId="8" borderId="10" xfId="0" applyNumberFormat="1" applyFill="1" applyBorder="1"/>
    <xf numFmtId="15" fontId="0" fillId="8" borderId="1" xfId="0" applyNumberFormat="1" applyFill="1" applyBorder="1"/>
    <xf numFmtId="15" fontId="0" fillId="8" borderId="9" xfId="0" applyNumberFormat="1" applyFill="1" applyBorder="1" applyAlignment="1">
      <alignment wrapText="1"/>
    </xf>
    <xf numFmtId="14" fontId="12" fillId="8" borderId="4" xfId="0" applyNumberFormat="1" applyFont="1" applyFill="1" applyBorder="1"/>
    <xf numFmtId="15" fontId="0" fillId="8" borderId="5" xfId="0" applyNumberFormat="1" applyFill="1" applyBorder="1"/>
    <xf numFmtId="15" fontId="0" fillId="8" borderId="4" xfId="0" applyNumberFormat="1" applyFill="1" applyBorder="1"/>
    <xf numFmtId="0" fontId="0" fillId="8" borderId="4" xfId="0" applyFill="1" applyBorder="1" applyAlignment="1">
      <alignment wrapText="1"/>
    </xf>
    <xf numFmtId="1" fontId="0" fillId="9" borderId="4" xfId="0" applyNumberFormat="1" applyFill="1" applyBorder="1"/>
    <xf numFmtId="1" fontId="0" fillId="6" borderId="4" xfId="0" applyNumberFormat="1" applyFill="1" applyBorder="1" applyAlignment="1">
      <alignment wrapText="1"/>
    </xf>
    <xf numFmtId="1" fontId="0" fillId="3" borderId="4" xfId="0" applyNumberFormat="1" applyFill="1" applyBorder="1"/>
    <xf numFmtId="1" fontId="0" fillId="4" borderId="4" xfId="0" applyNumberFormat="1" applyFill="1" applyBorder="1" applyAlignment="1">
      <alignment wrapText="1"/>
    </xf>
    <xf numFmtId="14" fontId="6" fillId="4" borderId="0" xfId="0" applyNumberFormat="1" applyFont="1" applyFill="1"/>
    <xf numFmtId="164" fontId="0" fillId="4" borderId="0" xfId="0" applyNumberFormat="1" applyFill="1"/>
    <xf numFmtId="0" fontId="0" fillId="10" borderId="1" xfId="0" applyFill="1" applyBorder="1" applyAlignment="1">
      <alignment wrapText="1"/>
    </xf>
    <xf numFmtId="1" fontId="0" fillId="10" borderId="4" xfId="0" applyNumberFormat="1" applyFill="1" applyBorder="1"/>
    <xf numFmtId="0" fontId="2" fillId="11" borderId="1" xfId="0" applyFont="1" applyFill="1" applyBorder="1" applyAlignment="1">
      <alignment vertical="top" wrapText="1"/>
    </xf>
    <xf numFmtId="164" fontId="1" fillId="11" borderId="2" xfId="0" applyNumberFormat="1" applyFont="1" applyFill="1" applyBorder="1" applyAlignment="1">
      <alignment vertical="top" wrapText="1"/>
    </xf>
    <xf numFmtId="0" fontId="1" fillId="11" borderId="1" xfId="0" applyFont="1" applyFill="1" applyBorder="1" applyAlignment="1">
      <alignment vertical="top" wrapText="1"/>
    </xf>
    <xf numFmtId="164" fontId="1" fillId="11" borderId="2" xfId="0" applyNumberFormat="1" applyFont="1" applyFill="1" applyBorder="1" applyAlignment="1">
      <alignment vertical="top"/>
    </xf>
    <xf numFmtId="164" fontId="1" fillId="11" borderId="3" xfId="0" applyNumberFormat="1" applyFont="1" applyFill="1" applyBorder="1" applyAlignment="1">
      <alignment vertical="top" wrapText="1"/>
    </xf>
    <xf numFmtId="0" fontId="1" fillId="11" borderId="4" xfId="0" applyFont="1" applyFill="1" applyBorder="1" applyAlignment="1">
      <alignment vertical="top" wrapText="1"/>
    </xf>
    <xf numFmtId="165" fontId="1" fillId="11" borderId="1" xfId="0" applyNumberFormat="1" applyFont="1" applyFill="1" applyBorder="1" applyAlignment="1">
      <alignment vertical="top" wrapText="1"/>
    </xf>
    <xf numFmtId="0" fontId="0" fillId="0" borderId="0" xfId="0" applyAlignment="1">
      <alignment vertical="top" wrapText="1"/>
    </xf>
    <xf numFmtId="14" fontId="1" fillId="11" borderId="1" xfId="0" applyNumberFormat="1" applyFont="1" applyFill="1" applyBorder="1" applyAlignment="1">
      <alignment vertical="top" wrapText="1"/>
    </xf>
    <xf numFmtId="14" fontId="0" fillId="0" borderId="0" xfId="0" applyNumberFormat="1"/>
    <xf numFmtId="167" fontId="0" fillId="14" borderId="1" xfId="0" applyNumberFormat="1" applyFill="1" applyBorder="1"/>
    <xf numFmtId="167" fontId="0" fillId="12" borderId="1" xfId="0" applyNumberFormat="1" applyFill="1" applyBorder="1"/>
    <xf numFmtId="167" fontId="0" fillId="3" borderId="1" xfId="0" applyNumberFormat="1" applyFill="1" applyBorder="1"/>
    <xf numFmtId="167" fontId="0" fillId="4" borderId="1" xfId="0" applyNumberFormat="1" applyFill="1" applyBorder="1"/>
    <xf numFmtId="167" fontId="0" fillId="5" borderId="1" xfId="0" applyNumberFormat="1" applyFill="1" applyBorder="1"/>
    <xf numFmtId="167" fontId="0" fillId="12" borderId="2" xfId="0" applyNumberFormat="1" applyFill="1" applyBorder="1"/>
    <xf numFmtId="167" fontId="0" fillId="6" borderId="8" xfId="0" applyNumberFormat="1" applyFill="1" applyBorder="1"/>
    <xf numFmtId="167" fontId="0" fillId="6" borderId="1" xfId="0" applyNumberFormat="1" applyFill="1" applyBorder="1"/>
    <xf numFmtId="167" fontId="0" fillId="7" borderId="1" xfId="0" applyNumberFormat="1" applyFill="1" applyBorder="1"/>
    <xf numFmtId="167" fontId="0" fillId="8" borderId="1" xfId="0" applyNumberFormat="1" applyFill="1" applyBorder="1"/>
    <xf numFmtId="167" fontId="0" fillId="9" borderId="1" xfId="0" applyNumberFormat="1" applyFill="1" applyBorder="1"/>
    <xf numFmtId="167" fontId="0" fillId="10" borderId="1" xfId="0" applyNumberFormat="1" applyFill="1" applyBorder="1"/>
    <xf numFmtId="164" fontId="0" fillId="14" borderId="1" xfId="0" applyNumberFormat="1" applyFill="1" applyBorder="1" applyAlignment="1">
      <alignment wrapText="1"/>
    </xf>
    <xf numFmtId="0" fontId="7" fillId="14" borderId="1" xfId="1" applyFill="1" applyBorder="1" applyAlignment="1"/>
    <xf numFmtId="0" fontId="0" fillId="14" borderId="0" xfId="0" applyFill="1"/>
    <xf numFmtId="15" fontId="0" fillId="6" borderId="1" xfId="0" applyNumberFormat="1" applyFill="1" applyBorder="1" applyAlignment="1">
      <alignment wrapText="1"/>
    </xf>
    <xf numFmtId="0" fontId="0" fillId="7" borderId="1" xfId="0" applyFill="1" applyBorder="1" applyAlignment="1">
      <alignment vertical="top" wrapText="1"/>
    </xf>
    <xf numFmtId="164" fontId="0" fillId="4" borderId="1" xfId="0" applyNumberFormat="1" applyFill="1" applyBorder="1" applyAlignment="1">
      <alignment vertical="top" wrapText="1"/>
    </xf>
    <xf numFmtId="0" fontId="0" fillId="0" borderId="2" xfId="0" applyBorder="1"/>
    <xf numFmtId="0" fontId="0" fillId="0" borderId="2" xfId="0" applyBorder="1" applyAlignment="1">
      <alignment horizontal="center"/>
    </xf>
    <xf numFmtId="14" fontId="0" fillId="0" borderId="2" xfId="0" applyNumberFormat="1" applyBorder="1" applyAlignment="1">
      <alignment horizontal="center"/>
    </xf>
    <xf numFmtId="0" fontId="15" fillId="11" borderId="1" xfId="0" applyFont="1" applyFill="1" applyBorder="1" applyAlignment="1">
      <alignment vertical="top" wrapText="1"/>
    </xf>
    <xf numFmtId="0" fontId="16" fillId="11" borderId="1" xfId="0" applyFont="1" applyFill="1" applyBorder="1" applyAlignment="1">
      <alignment vertical="top" wrapText="1"/>
    </xf>
    <xf numFmtId="2" fontId="16" fillId="11" borderId="1" xfId="0" applyNumberFormat="1" applyFont="1" applyFill="1" applyBorder="1" applyAlignment="1">
      <alignment vertical="top" wrapText="1"/>
    </xf>
    <xf numFmtId="0" fontId="0" fillId="15" borderId="0" xfId="0" applyFill="1"/>
    <xf numFmtId="0" fontId="17" fillId="15" borderId="1" xfId="0" applyFont="1" applyFill="1" applyBorder="1"/>
    <xf numFmtId="10" fontId="17" fillId="15" borderId="1" xfId="0" applyNumberFormat="1" applyFont="1" applyFill="1" applyBorder="1"/>
    <xf numFmtId="0" fontId="17" fillId="15" borderId="1" xfId="0" applyFont="1" applyFill="1" applyBorder="1" applyAlignment="1">
      <alignment horizontal="right"/>
    </xf>
    <xf numFmtId="168" fontId="17" fillId="15" borderId="1" xfId="0" applyNumberFormat="1" applyFont="1" applyFill="1" applyBorder="1"/>
    <xf numFmtId="1" fontId="0" fillId="4" borderId="4" xfId="0" applyNumberFormat="1" applyFill="1" applyBorder="1" applyAlignment="1">
      <alignment vertical="top" wrapText="1"/>
    </xf>
    <xf numFmtId="0" fontId="0" fillId="10" borderId="0" xfId="0" applyFill="1"/>
    <xf numFmtId="0" fontId="0" fillId="10" borderId="0" xfId="0" applyFill="1" applyAlignment="1">
      <alignment wrapText="1"/>
    </xf>
    <xf numFmtId="0" fontId="7" fillId="6" borderId="1" xfId="1" applyFill="1" applyBorder="1" applyAlignment="1">
      <alignment wrapText="1"/>
    </xf>
    <xf numFmtId="0" fontId="1" fillId="16" borderId="0" xfId="0" applyFont="1" applyFill="1"/>
    <xf numFmtId="9" fontId="0" fillId="0" borderId="1" xfId="0" applyNumberFormat="1" applyBorder="1"/>
    <xf numFmtId="9" fontId="0" fillId="0" borderId="1" xfId="3" applyFont="1" applyBorder="1"/>
    <xf numFmtId="9" fontId="1" fillId="16" borderId="1" xfId="3" applyFont="1" applyFill="1" applyBorder="1"/>
    <xf numFmtId="1" fontId="0" fillId="10" borderId="4" xfId="0" applyNumberFormat="1" applyFill="1" applyBorder="1" applyAlignment="1">
      <alignment wrapText="1"/>
    </xf>
    <xf numFmtId="0" fontId="18" fillId="8" borderId="1" xfId="0" applyFont="1" applyFill="1" applyBorder="1"/>
    <xf numFmtId="164" fontId="18" fillId="9" borderId="1" xfId="0" applyNumberFormat="1" applyFont="1" applyFill="1" applyBorder="1"/>
    <xf numFmtId="0" fontId="3" fillId="17" borderId="1" xfId="0" applyFont="1" applyFill="1" applyBorder="1" applyAlignment="1">
      <alignment wrapText="1"/>
    </xf>
    <xf numFmtId="164" fontId="0" fillId="17" borderId="1" xfId="0" applyNumberFormat="1" applyFill="1" applyBorder="1"/>
    <xf numFmtId="0" fontId="6" fillId="17" borderId="1" xfId="0" applyFont="1" applyFill="1" applyBorder="1" applyAlignment="1">
      <alignment wrapText="1"/>
    </xf>
    <xf numFmtId="166" fontId="0" fillId="17" borderId="1" xfId="0" applyNumberFormat="1" applyFill="1" applyBorder="1"/>
    <xf numFmtId="166" fontId="0" fillId="10" borderId="1" xfId="0" applyNumberFormat="1" applyFill="1" applyBorder="1" applyAlignment="1">
      <alignment horizontal="right" wrapText="1"/>
    </xf>
    <xf numFmtId="166" fontId="0" fillId="10" borderId="1" xfId="0" applyNumberFormat="1" applyFill="1" applyBorder="1" applyAlignment="1">
      <alignment horizontal="right"/>
    </xf>
    <xf numFmtId="0" fontId="7" fillId="4" borderId="1" xfId="1" applyFill="1" applyBorder="1"/>
    <xf numFmtId="0" fontId="7" fillId="7" borderId="1" xfId="1" applyFill="1" applyBorder="1"/>
    <xf numFmtId="164" fontId="0" fillId="10" borderId="2" xfId="0" applyNumberFormat="1" applyFill="1" applyBorder="1"/>
    <xf numFmtId="0" fontId="0" fillId="10" borderId="2" xfId="0" applyFill="1" applyBorder="1" applyAlignment="1">
      <alignment wrapText="1"/>
    </xf>
    <xf numFmtId="167" fontId="0" fillId="10" borderId="2" xfId="0" applyNumberFormat="1" applyFill="1" applyBorder="1"/>
    <xf numFmtId="166" fontId="0" fillId="10" borderId="2" xfId="0" applyNumberFormat="1" applyFill="1" applyBorder="1"/>
    <xf numFmtId="166" fontId="0" fillId="10" borderId="2" xfId="0" applyNumberFormat="1" applyFill="1" applyBorder="1" applyAlignment="1">
      <alignment horizontal="right" wrapText="1"/>
    </xf>
    <xf numFmtId="166" fontId="0" fillId="10" borderId="2" xfId="0" applyNumberFormat="1" applyFill="1" applyBorder="1" applyAlignment="1">
      <alignment wrapText="1"/>
    </xf>
    <xf numFmtId="164" fontId="0" fillId="10" borderId="11" xfId="0" applyNumberFormat="1" applyFill="1" applyBorder="1"/>
    <xf numFmtId="1" fontId="0" fillId="10" borderId="6" xfId="0" applyNumberFormat="1" applyFill="1" applyBorder="1"/>
    <xf numFmtId="165" fontId="0" fillId="10" borderId="2" xfId="0" applyNumberFormat="1" applyFill="1" applyBorder="1"/>
    <xf numFmtId="0" fontId="0" fillId="18" borderId="14" xfId="0" applyFill="1" applyBorder="1"/>
    <xf numFmtId="0" fontId="3" fillId="18" borderId="14" xfId="0" applyFont="1" applyFill="1" applyBorder="1"/>
    <xf numFmtId="0" fontId="0" fillId="18" borderId="14" xfId="0" applyFill="1" applyBorder="1" applyAlignment="1">
      <alignment horizontal="left"/>
    </xf>
    <xf numFmtId="164" fontId="0" fillId="18" borderId="14" xfId="0" applyNumberFormat="1" applyFill="1" applyBorder="1"/>
    <xf numFmtId="0" fontId="0" fillId="18" borderId="14" xfId="0" applyFill="1" applyBorder="1" applyAlignment="1">
      <alignment horizontal="left" wrapText="1"/>
    </xf>
    <xf numFmtId="0" fontId="0" fillId="18" borderId="14" xfId="0" applyFill="1" applyBorder="1" applyAlignment="1">
      <alignment horizontal="right"/>
    </xf>
    <xf numFmtId="0" fontId="0" fillId="18" borderId="14" xfId="0" applyFill="1" applyBorder="1" applyAlignment="1">
      <alignment horizontal="left" vertical="top"/>
    </xf>
    <xf numFmtId="1" fontId="0" fillId="18" borderId="14" xfId="0" applyNumberFormat="1" applyFill="1" applyBorder="1" applyAlignment="1">
      <alignment horizontal="right"/>
    </xf>
    <xf numFmtId="0" fontId="0" fillId="3" borderId="14" xfId="0" applyFill="1" applyBorder="1"/>
    <xf numFmtId="2" fontId="0" fillId="2" borderId="1" xfId="0" applyNumberFormat="1" applyFill="1" applyBorder="1"/>
    <xf numFmtId="2" fontId="0" fillId="2" borderId="1" xfId="0" quotePrefix="1" applyNumberFormat="1" applyFill="1" applyBorder="1"/>
    <xf numFmtId="2" fontId="0" fillId="14" borderId="1" xfId="0" quotePrefix="1" applyNumberFormat="1" applyFill="1" applyBorder="1"/>
    <xf numFmtId="2" fontId="0" fillId="12" borderId="1" xfId="0" quotePrefix="1" applyNumberFormat="1" applyFill="1" applyBorder="1"/>
    <xf numFmtId="2" fontId="0" fillId="3" borderId="1" xfId="0" quotePrefix="1" applyNumberFormat="1" applyFill="1" applyBorder="1"/>
    <xf numFmtId="2" fontId="0" fillId="5" borderId="1" xfId="0" quotePrefix="1" applyNumberFormat="1" applyFill="1" applyBorder="1"/>
    <xf numFmtId="2" fontId="0" fillId="5" borderId="1" xfId="0" applyNumberFormat="1" applyFill="1" applyBorder="1"/>
    <xf numFmtId="2" fontId="0" fillId="12" borderId="2" xfId="0" quotePrefix="1" applyNumberFormat="1" applyFill="1" applyBorder="1"/>
    <xf numFmtId="2" fontId="0" fillId="6" borderId="8" xfId="0" quotePrefix="1" applyNumberFormat="1" applyFill="1" applyBorder="1"/>
    <xf numFmtId="2" fontId="0" fillId="6" borderId="1" xfId="0" quotePrefix="1" applyNumberFormat="1" applyFill="1" applyBorder="1"/>
    <xf numFmtId="2" fontId="0" fillId="6" borderId="1" xfId="0" applyNumberFormat="1" applyFill="1" applyBorder="1"/>
    <xf numFmtId="2" fontId="0" fillId="7" borderId="1" xfId="0" quotePrefix="1" applyNumberFormat="1" applyFill="1" applyBorder="1"/>
    <xf numFmtId="2" fontId="0" fillId="7" borderId="1" xfId="0" applyNumberFormat="1" applyFill="1" applyBorder="1"/>
    <xf numFmtId="2" fontId="0" fillId="8" borderId="1" xfId="0" applyNumberFormat="1" applyFill="1" applyBorder="1"/>
    <xf numFmtId="2" fontId="0" fillId="8" borderId="1" xfId="0" quotePrefix="1" applyNumberFormat="1" applyFill="1" applyBorder="1"/>
    <xf numFmtId="2" fontId="0" fillId="9" borderId="1" xfId="0" applyNumberFormat="1" applyFill="1" applyBorder="1"/>
    <xf numFmtId="2" fontId="0" fillId="9" borderId="1" xfId="0" quotePrefix="1" applyNumberFormat="1" applyFill="1" applyBorder="1"/>
    <xf numFmtId="2" fontId="0" fillId="3" borderId="1" xfId="0" applyNumberFormat="1" applyFill="1" applyBorder="1" applyAlignment="1">
      <alignment wrapText="1"/>
    </xf>
    <xf numFmtId="2" fontId="0" fillId="10" borderId="1" xfId="0" quotePrefix="1" applyNumberFormat="1" applyFill="1" applyBorder="1"/>
    <xf numFmtId="2" fontId="0" fillId="10" borderId="2" xfId="0" quotePrefix="1" applyNumberFormat="1" applyFill="1" applyBorder="1"/>
    <xf numFmtId="0" fontId="0" fillId="18" borderId="14" xfId="0" quotePrefix="1" applyFill="1" applyBorder="1" applyAlignment="1">
      <alignment horizontal="left" wrapText="1"/>
    </xf>
    <xf numFmtId="0" fontId="3" fillId="3" borderId="14" xfId="0" applyFont="1" applyFill="1" applyBorder="1"/>
    <xf numFmtId="0" fontId="0" fillId="3" borderId="14" xfId="0" quotePrefix="1" applyFill="1" applyBorder="1" applyAlignment="1">
      <alignment horizontal="left" wrapText="1"/>
    </xf>
    <xf numFmtId="0" fontId="7" fillId="18" borderId="14" xfId="1" applyFill="1" applyBorder="1" applyAlignment="1"/>
    <xf numFmtId="2" fontId="0" fillId="19" borderId="2" xfId="0" quotePrefix="1" applyNumberFormat="1" applyFill="1" applyBorder="1"/>
    <xf numFmtId="164" fontId="0" fillId="19" borderId="2" xfId="0" applyNumberFormat="1" applyFill="1" applyBorder="1"/>
    <xf numFmtId="164" fontId="0" fillId="19" borderId="14" xfId="0" applyNumberFormat="1" applyFill="1" applyBorder="1"/>
    <xf numFmtId="166" fontId="0" fillId="19" borderId="2" xfId="0" applyNumberFormat="1" applyFill="1" applyBorder="1"/>
    <xf numFmtId="166" fontId="0" fillId="19" borderId="14" xfId="0" applyNumberFormat="1" applyFill="1" applyBorder="1"/>
    <xf numFmtId="0" fontId="0" fillId="19" borderId="2" xfId="0" applyFill="1" applyBorder="1"/>
    <xf numFmtId="0" fontId="0" fillId="19" borderId="14" xfId="0" applyFill="1" applyBorder="1"/>
    <xf numFmtId="165" fontId="0" fillId="3" borderId="0" xfId="0" applyNumberFormat="1" applyFill="1"/>
    <xf numFmtId="0" fontId="10" fillId="3" borderId="1" xfId="0" applyFont="1" applyFill="1" applyBorder="1" applyAlignment="1">
      <alignment wrapText="1"/>
    </xf>
    <xf numFmtId="0" fontId="3" fillId="3" borderId="1" xfId="0" applyFont="1" applyFill="1" applyBorder="1" applyAlignment="1">
      <alignment wrapText="1"/>
    </xf>
    <xf numFmtId="0" fontId="0" fillId="0" borderId="15" xfId="0" applyBorder="1"/>
    <xf numFmtId="0" fontId="1" fillId="11" borderId="3" xfId="0" applyFont="1" applyFill="1" applyBorder="1" applyAlignment="1">
      <alignment vertical="top" wrapText="1"/>
    </xf>
    <xf numFmtId="0" fontId="0" fillId="2" borderId="3" xfId="0" applyFill="1" applyBorder="1"/>
    <xf numFmtId="0" fontId="0" fillId="14" borderId="3" xfId="0" applyFill="1" applyBorder="1"/>
    <xf numFmtId="0" fontId="0" fillId="12" borderId="3" xfId="0" applyFill="1" applyBorder="1"/>
    <xf numFmtId="0" fontId="0" fillId="4" borderId="3" xfId="0" applyFill="1" applyBorder="1"/>
    <xf numFmtId="0" fontId="0" fillId="5" borderId="3" xfId="0" applyFill="1" applyBorder="1"/>
    <xf numFmtId="0" fontId="0" fillId="12" borderId="11" xfId="0" applyFill="1" applyBorder="1"/>
    <xf numFmtId="0" fontId="0" fillId="6" borderId="12" xfId="0" applyFill="1" applyBorder="1"/>
    <xf numFmtId="0" fontId="0" fillId="6" borderId="3" xfId="0" applyFill="1" applyBorder="1"/>
    <xf numFmtId="0" fontId="0" fillId="7" borderId="3" xfId="0" applyFill="1" applyBorder="1"/>
    <xf numFmtId="0" fontId="0" fillId="8" borderId="3" xfId="0" applyFill="1" applyBorder="1"/>
    <xf numFmtId="0" fontId="0" fillId="9" borderId="3" xfId="0" applyFill="1" applyBorder="1"/>
    <xf numFmtId="0" fontId="0" fillId="10" borderId="3" xfId="0" applyFill="1" applyBorder="1"/>
    <xf numFmtId="0" fontId="0" fillId="10" borderId="11" xfId="0" applyFill="1" applyBorder="1"/>
    <xf numFmtId="0" fontId="0" fillId="18" borderId="16" xfId="0" applyFill="1" applyBorder="1"/>
    <xf numFmtId="0" fontId="0" fillId="14" borderId="15" xfId="0" applyFill="1" applyBorder="1"/>
    <xf numFmtId="0" fontId="0" fillId="18" borderId="1" xfId="0" applyFill="1" applyBorder="1"/>
    <xf numFmtId="164" fontId="0" fillId="10" borderId="1" xfId="0" applyNumberFormat="1" applyFill="1" applyBorder="1" applyAlignment="1">
      <alignment wrapText="1"/>
    </xf>
    <xf numFmtId="0" fontId="7" fillId="9" borderId="1" xfId="1" applyFill="1" applyBorder="1"/>
    <xf numFmtId="0" fontId="7" fillId="2" borderId="1" xfId="1" applyFill="1" applyBorder="1"/>
    <xf numFmtId="0" fontId="7" fillId="8" borderId="1" xfId="1" applyFill="1" applyBorder="1"/>
    <xf numFmtId="0" fontId="7" fillId="6" borderId="1" xfId="1" applyFill="1" applyBorder="1"/>
    <xf numFmtId="0" fontId="7" fillId="5" borderId="1" xfId="1" applyFill="1" applyBorder="1"/>
    <xf numFmtId="0" fontId="7" fillId="3" borderId="1" xfId="1" applyFill="1" applyBorder="1"/>
    <xf numFmtId="9" fontId="0" fillId="0" borderId="0" xfId="3" applyFont="1"/>
    <xf numFmtId="0" fontId="0" fillId="18" borderId="14" xfId="0" applyFill="1" applyBorder="1" applyAlignment="1">
      <alignment horizontal="left" vertical="top" wrapText="1"/>
    </xf>
    <xf numFmtId="0" fontId="7" fillId="10" borderId="1" xfId="1" applyFill="1" applyBorder="1"/>
    <xf numFmtId="0" fontId="0" fillId="0" borderId="13" xfId="0" applyBorder="1" applyAlignment="1">
      <alignment horizontal="right"/>
    </xf>
    <xf numFmtId="0" fontId="0" fillId="0" borderId="0" xfId="0" applyNumberFormat="1"/>
  </cellXfs>
  <cellStyles count="4">
    <cellStyle name="Hyperlink" xfId="1" builtinId="8"/>
    <cellStyle name="Normal" xfId="0" builtinId="0"/>
    <cellStyle name="Normal 2" xfId="2" xr:uid="{00000000-0005-0000-0000-000002000000}"/>
    <cellStyle name="Percent" xfId="3" builtinId="5"/>
  </cellStyles>
  <dxfs count="15">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9" formatCode="dd/mm/yyyy"/>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outline="0">
        <left style="thin">
          <color indexed="64"/>
        </left>
        <right style="thin">
          <color indexed="64"/>
        </right>
        <top style="thin">
          <color indexed="64"/>
        </top>
      </border>
    </dxf>
    <dxf>
      <border outline="0">
        <bottom style="thin">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3" formatCode="0%"/>
    </dxf>
    <dxf>
      <numFmt numFmtId="168" formatCode="0.0%"/>
    </dxf>
  </dxfs>
  <tableStyles count="0" defaultTableStyle="TableStyleMedium2" defaultPivotStyle="PivotStyleLight16"/>
  <colors>
    <mruColors>
      <color rgb="FFEDEDED"/>
      <color rgb="FFFF00FF"/>
      <color rgb="FF3ED24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pivotCacheDefinition" Target="pivotCache/pivotCacheDefinition2.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3.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4.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[Cohort 1-10 Demographics.xlsx]Pivot Analysis!PivotTable4</c:name>
    <c:fmtId val="1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Fellows status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KE"/>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9"/>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157606703656424"/>
          <c:y val="8.7962962962962965E-2"/>
          <c:w val="0.88573345466648135"/>
          <c:h val="0.69873432487605724"/>
        </c:manualLayout>
      </c:layout>
      <c:barChart>
        <c:barDir val="col"/>
        <c:grouping val="stacked"/>
        <c:varyColors val="0"/>
        <c:ser>
          <c:idx val="0"/>
          <c:order val="0"/>
          <c:tx>
            <c:strRef>
              <c:f>'Pivot Analysis'!$B$23:$B$24</c:f>
              <c:strCache>
                <c:ptCount val="1"/>
                <c:pt idx="0">
                  <c:v>Completed</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Analysis'!$A$25:$A$36</c:f>
              <c:strCache>
                <c:ptCount val="11"/>
                <c:pt idx="0">
                  <c:v>1</c:v>
                </c:pt>
                <c:pt idx="1">
                  <c:v>2</c:v>
                </c:pt>
                <c:pt idx="2">
                  <c:v>3</c:v>
                </c:pt>
                <c:pt idx="3">
                  <c:v>4</c:v>
                </c:pt>
                <c:pt idx="4">
                  <c:v>5</c:v>
                </c:pt>
                <c:pt idx="5">
                  <c:v>6</c:v>
                </c:pt>
                <c:pt idx="6">
                  <c:v>7</c:v>
                </c:pt>
                <c:pt idx="7">
                  <c:v>8</c:v>
                </c:pt>
                <c:pt idx="8">
                  <c:v>9</c:v>
                </c:pt>
                <c:pt idx="9">
                  <c:v>10</c:v>
                </c:pt>
                <c:pt idx="10">
                  <c:v>11</c:v>
                </c:pt>
              </c:strCache>
            </c:strRef>
          </c:cat>
          <c:val>
            <c:numRef>
              <c:f>'Pivot Analysis'!$B$25:$B$36</c:f>
              <c:numCache>
                <c:formatCode>General</c:formatCode>
                <c:ptCount val="11"/>
                <c:pt idx="0">
                  <c:v>20</c:v>
                </c:pt>
                <c:pt idx="1">
                  <c:v>15</c:v>
                </c:pt>
                <c:pt idx="2">
                  <c:v>18</c:v>
                </c:pt>
                <c:pt idx="3">
                  <c:v>25</c:v>
                </c:pt>
                <c:pt idx="4">
                  <c:v>18</c:v>
                </c:pt>
                <c:pt idx="5">
                  <c:v>23</c:v>
                </c:pt>
                <c:pt idx="6">
                  <c:v>24</c:v>
                </c:pt>
                <c:pt idx="7">
                  <c:v>17</c:v>
                </c:pt>
                <c:pt idx="8">
                  <c:v>15</c:v>
                </c:pt>
                <c:pt idx="9">
                  <c:v>12</c:v>
                </c:pt>
              </c:numCache>
            </c:numRef>
          </c:val>
          <c:extLst>
            <c:ext xmlns:c16="http://schemas.microsoft.com/office/drawing/2014/chart" uri="{C3380CC4-5D6E-409C-BE32-E72D297353CC}">
              <c16:uniqueId val="{00000000-7DFD-4843-8442-CF05B95528F6}"/>
            </c:ext>
          </c:extLst>
        </c:ser>
        <c:ser>
          <c:idx val="1"/>
          <c:order val="1"/>
          <c:tx>
            <c:strRef>
              <c:f>'Pivot Analysis'!$C$23:$C$24</c:f>
              <c:strCache>
                <c:ptCount val="1"/>
                <c:pt idx="0">
                  <c:v>In progress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Analysis'!$A$25:$A$36</c:f>
              <c:strCache>
                <c:ptCount val="11"/>
                <c:pt idx="0">
                  <c:v>1</c:v>
                </c:pt>
                <c:pt idx="1">
                  <c:v>2</c:v>
                </c:pt>
                <c:pt idx="2">
                  <c:v>3</c:v>
                </c:pt>
                <c:pt idx="3">
                  <c:v>4</c:v>
                </c:pt>
                <c:pt idx="4">
                  <c:v>5</c:v>
                </c:pt>
                <c:pt idx="5">
                  <c:v>6</c:v>
                </c:pt>
                <c:pt idx="6">
                  <c:v>7</c:v>
                </c:pt>
                <c:pt idx="7">
                  <c:v>8</c:v>
                </c:pt>
                <c:pt idx="8">
                  <c:v>9</c:v>
                </c:pt>
                <c:pt idx="9">
                  <c:v>10</c:v>
                </c:pt>
                <c:pt idx="10">
                  <c:v>11</c:v>
                </c:pt>
              </c:strCache>
            </c:strRef>
          </c:cat>
          <c:val>
            <c:numRef>
              <c:f>'Pivot Analysis'!$C$25:$C$36</c:f>
              <c:numCache>
                <c:formatCode>General</c:formatCode>
                <c:ptCount val="11"/>
                <c:pt idx="1">
                  <c:v>1</c:v>
                </c:pt>
                <c:pt idx="2">
                  <c:v>3</c:v>
                </c:pt>
                <c:pt idx="3">
                  <c:v>1</c:v>
                </c:pt>
                <c:pt idx="4">
                  <c:v>2</c:v>
                </c:pt>
                <c:pt idx="5">
                  <c:v>1</c:v>
                </c:pt>
                <c:pt idx="7">
                  <c:v>6</c:v>
                </c:pt>
                <c:pt idx="8">
                  <c:v>7</c:v>
                </c:pt>
                <c:pt idx="9">
                  <c:v>12</c:v>
                </c:pt>
                <c:pt idx="10">
                  <c:v>20</c:v>
                </c:pt>
              </c:numCache>
            </c:numRef>
          </c:val>
          <c:extLst>
            <c:ext xmlns:c16="http://schemas.microsoft.com/office/drawing/2014/chart" uri="{C3380CC4-5D6E-409C-BE32-E72D297353CC}">
              <c16:uniqueId val="{00000001-7DFD-4843-8442-CF05B95528F6}"/>
            </c:ext>
          </c:extLst>
        </c:ser>
        <c:ser>
          <c:idx val="2"/>
          <c:order val="2"/>
          <c:tx>
            <c:strRef>
              <c:f>'Pivot Analysis'!$D$23:$D$24</c:f>
              <c:strCache>
                <c:ptCount val="1"/>
                <c:pt idx="0">
                  <c:v>Terminated</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Analysis'!$A$25:$A$36</c:f>
              <c:strCache>
                <c:ptCount val="11"/>
                <c:pt idx="0">
                  <c:v>1</c:v>
                </c:pt>
                <c:pt idx="1">
                  <c:v>2</c:v>
                </c:pt>
                <c:pt idx="2">
                  <c:v>3</c:v>
                </c:pt>
                <c:pt idx="3">
                  <c:v>4</c:v>
                </c:pt>
                <c:pt idx="4">
                  <c:v>5</c:v>
                </c:pt>
                <c:pt idx="5">
                  <c:v>6</c:v>
                </c:pt>
                <c:pt idx="6">
                  <c:v>7</c:v>
                </c:pt>
                <c:pt idx="7">
                  <c:v>8</c:v>
                </c:pt>
                <c:pt idx="8">
                  <c:v>9</c:v>
                </c:pt>
                <c:pt idx="9">
                  <c:v>10</c:v>
                </c:pt>
                <c:pt idx="10">
                  <c:v>11</c:v>
                </c:pt>
              </c:strCache>
            </c:strRef>
          </c:cat>
          <c:val>
            <c:numRef>
              <c:f>'Pivot Analysis'!$D$25:$D$36</c:f>
              <c:numCache>
                <c:formatCode>General</c:formatCode>
                <c:ptCount val="11"/>
                <c:pt idx="0">
                  <c:v>3</c:v>
                </c:pt>
                <c:pt idx="1">
                  <c:v>4</c:v>
                </c:pt>
                <c:pt idx="2">
                  <c:v>2</c:v>
                </c:pt>
                <c:pt idx="3">
                  <c:v>1</c:v>
                </c:pt>
                <c:pt idx="4">
                  <c:v>5</c:v>
                </c:pt>
                <c:pt idx="5">
                  <c:v>1</c:v>
                </c:pt>
                <c:pt idx="6">
                  <c:v>3</c:v>
                </c:pt>
                <c:pt idx="7">
                  <c:v>3</c:v>
                </c:pt>
                <c:pt idx="8">
                  <c:v>2</c:v>
                </c:pt>
                <c:pt idx="9">
                  <c:v>1</c:v>
                </c:pt>
              </c:numCache>
            </c:numRef>
          </c:val>
          <c:extLst>
            <c:ext xmlns:c16="http://schemas.microsoft.com/office/drawing/2014/chart" uri="{C3380CC4-5D6E-409C-BE32-E72D297353CC}">
              <c16:uniqueId val="{00000002-7DFD-4843-8442-CF05B95528F6}"/>
            </c:ext>
          </c:extLst>
        </c:ser>
        <c:dLbls>
          <c:dLblPos val="ctr"/>
          <c:showLegendKey val="0"/>
          <c:showVal val="1"/>
          <c:showCatName val="0"/>
          <c:showSerName val="0"/>
          <c:showPercent val="0"/>
          <c:showBubbleSize val="0"/>
        </c:dLbls>
        <c:gapWidth val="80"/>
        <c:overlap val="100"/>
        <c:axId val="1651402544"/>
        <c:axId val="1651410448"/>
      </c:barChart>
      <c:catAx>
        <c:axId val="1651402544"/>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Cohort</a:t>
                </a:r>
              </a:p>
            </c:rich>
          </c:tx>
          <c:layout>
            <c:manualLayout>
              <c:xMode val="edge"/>
              <c:yMode val="edge"/>
              <c:x val="0.45102353122814665"/>
              <c:y val="0.8616892680081657"/>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KE"/>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crossAx val="1651410448"/>
        <c:crosses val="autoZero"/>
        <c:auto val="1"/>
        <c:lblAlgn val="ctr"/>
        <c:lblOffset val="100"/>
        <c:noMultiLvlLbl val="0"/>
      </c:catAx>
      <c:valAx>
        <c:axId val="1651410448"/>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No.</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K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crossAx val="1651402544"/>
        <c:crosses val="autoZero"/>
        <c:crossBetween val="between"/>
      </c:valAx>
      <c:spPr>
        <a:noFill/>
        <a:ln>
          <a:noFill/>
        </a:ln>
        <a:effectLst/>
      </c:spPr>
    </c:plotArea>
    <c:legend>
      <c:legendPos val="b"/>
      <c:layout>
        <c:manualLayout>
          <c:xMode val="edge"/>
          <c:yMode val="edge"/>
          <c:x val="0.23535473939459989"/>
          <c:y val="0.91724482356372106"/>
          <c:w val="0.52929052121080022"/>
          <c:h val="5.4977398658501007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[Cohort 1-10 Demographics.xlsx]Sheet2!PivotTable3</c:name>
    <c:fmtId val="9"/>
  </c:pivotSource>
  <c:chart>
    <c:autoTitleDeleted val="0"/>
    <c:pivotFmts>
      <c:pivotFmt>
        <c:idx val="0"/>
        <c:spPr>
          <a:solidFill>
            <a:schemeClr val="accent2">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222222222222222"/>
          <c:y val="0.17534776902887139"/>
          <c:w val="0.8"/>
          <c:h val="0.72188247302420527"/>
        </c:manualLayout>
      </c:layout>
      <c:barChart>
        <c:barDir val="bar"/>
        <c:grouping val="clustered"/>
        <c:varyColors val="0"/>
        <c:ser>
          <c:idx val="0"/>
          <c:order val="0"/>
          <c:tx>
            <c:strRef>
              <c:f>Sheet2!$B$20:$B$21</c:f>
              <c:strCache>
                <c:ptCount val="1"/>
                <c:pt idx="0">
                  <c:v>Completed</c:v>
                </c:pt>
              </c:strCache>
            </c:strRef>
          </c:tx>
          <c:spPr>
            <a:solidFill>
              <a:srgbClr val="92D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Sheet2!$A$22:$A$24</c:f>
              <c:strCache>
                <c:ptCount val="2"/>
                <c:pt idx="0">
                  <c:v>Female</c:v>
                </c:pt>
                <c:pt idx="1">
                  <c:v>Male</c:v>
                </c:pt>
              </c:strCache>
            </c:strRef>
          </c:cat>
          <c:val>
            <c:numRef>
              <c:f>Sheet2!$B$22:$B$24</c:f>
              <c:numCache>
                <c:formatCode>General</c:formatCode>
                <c:ptCount val="2"/>
                <c:pt idx="0">
                  <c:v>102</c:v>
                </c:pt>
                <c:pt idx="1">
                  <c:v>83</c:v>
                </c:pt>
              </c:numCache>
            </c:numRef>
          </c:val>
          <c:extLst>
            <c:ext xmlns:c16="http://schemas.microsoft.com/office/drawing/2014/chart" uri="{C3380CC4-5D6E-409C-BE32-E72D297353CC}">
              <c16:uniqueId val="{00000000-DD7D-41C9-A465-5FE693718AFC}"/>
            </c:ext>
          </c:extLst>
        </c:ser>
        <c:ser>
          <c:idx val="1"/>
          <c:order val="1"/>
          <c:tx>
            <c:strRef>
              <c:f>Sheet2!$C$20:$C$21</c:f>
              <c:strCache>
                <c:ptCount val="1"/>
                <c:pt idx="0">
                  <c:v>In progress</c:v>
                </c:pt>
              </c:strCache>
            </c:strRef>
          </c:tx>
          <c:spPr>
            <a:solidFill>
              <a:srgbClr val="FFC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Sheet2!$A$22:$A$24</c:f>
              <c:strCache>
                <c:ptCount val="2"/>
                <c:pt idx="0">
                  <c:v>Female</c:v>
                </c:pt>
                <c:pt idx="1">
                  <c:v>Male</c:v>
                </c:pt>
              </c:strCache>
            </c:strRef>
          </c:cat>
          <c:val>
            <c:numRef>
              <c:f>Sheet2!$C$22:$C$24</c:f>
              <c:numCache>
                <c:formatCode>General</c:formatCode>
                <c:ptCount val="2"/>
                <c:pt idx="0">
                  <c:v>22</c:v>
                </c:pt>
                <c:pt idx="1">
                  <c:v>13</c:v>
                </c:pt>
              </c:numCache>
            </c:numRef>
          </c:val>
          <c:extLst>
            <c:ext xmlns:c16="http://schemas.microsoft.com/office/drawing/2014/chart" uri="{C3380CC4-5D6E-409C-BE32-E72D297353CC}">
              <c16:uniqueId val="{00000001-DD7D-41C9-A465-5FE693718AFC}"/>
            </c:ext>
          </c:extLst>
        </c:ser>
        <c:ser>
          <c:idx val="2"/>
          <c:order val="2"/>
          <c:tx>
            <c:strRef>
              <c:f>Sheet2!$D$20:$D$21</c:f>
              <c:strCache>
                <c:ptCount val="1"/>
                <c:pt idx="0">
                  <c:v>Terminated</c:v>
                </c:pt>
              </c:strCache>
            </c:strRef>
          </c:tx>
          <c:spPr>
            <a:solidFill>
              <a:srgbClr val="FF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Sheet2!$A$22:$A$24</c:f>
              <c:strCache>
                <c:ptCount val="2"/>
                <c:pt idx="0">
                  <c:v>Female</c:v>
                </c:pt>
                <c:pt idx="1">
                  <c:v>Male</c:v>
                </c:pt>
              </c:strCache>
            </c:strRef>
          </c:cat>
          <c:val>
            <c:numRef>
              <c:f>Sheet2!$D$22:$D$24</c:f>
              <c:numCache>
                <c:formatCode>General</c:formatCode>
                <c:ptCount val="2"/>
                <c:pt idx="0">
                  <c:v>12</c:v>
                </c:pt>
                <c:pt idx="1">
                  <c:v>13</c:v>
                </c:pt>
              </c:numCache>
            </c:numRef>
          </c:val>
          <c:extLst>
            <c:ext xmlns:c16="http://schemas.microsoft.com/office/drawing/2014/chart" uri="{C3380CC4-5D6E-409C-BE32-E72D297353CC}">
              <c16:uniqueId val="{00000002-DD7D-41C9-A465-5FE693718AFC}"/>
            </c:ext>
          </c:extLst>
        </c:ser>
        <c:dLbls>
          <c:dLblPos val="outEnd"/>
          <c:showLegendKey val="0"/>
          <c:showVal val="1"/>
          <c:showCatName val="0"/>
          <c:showSerName val="0"/>
          <c:showPercent val="0"/>
          <c:showBubbleSize val="0"/>
        </c:dLbls>
        <c:gapWidth val="150"/>
        <c:axId val="2104577744"/>
        <c:axId val="2111360128"/>
      </c:barChart>
      <c:catAx>
        <c:axId val="21045777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KE"/>
          </a:p>
        </c:txPr>
        <c:crossAx val="2111360128"/>
        <c:crosses val="autoZero"/>
        <c:auto val="1"/>
        <c:lblAlgn val="ctr"/>
        <c:lblOffset val="100"/>
        <c:noMultiLvlLbl val="0"/>
      </c:catAx>
      <c:valAx>
        <c:axId val="2111360128"/>
        <c:scaling>
          <c:orientation val="minMax"/>
        </c:scaling>
        <c:delete val="1"/>
        <c:axPos val="b"/>
        <c:numFmt formatCode="General" sourceLinked="1"/>
        <c:majorTickMark val="none"/>
        <c:minorTickMark val="none"/>
        <c:tickLblPos val="nextTo"/>
        <c:crossAx val="210457774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[Cohort 1-10 Demographics.xlsx]Sheet1!PivotTable2</c:name>
    <c:fmtId val="17"/>
  </c:pivotSource>
  <c:chart>
    <c:autoTitleDeleted val="0"/>
    <c:pivotFmts>
      <c:pivotFmt>
        <c:idx val="0"/>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0000"/>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8159724309270501E-2"/>
          <c:y val="0.1547064381658175"/>
          <c:w val="0.94184027569072948"/>
          <c:h val="0.68442799440489099"/>
        </c:manualLayout>
      </c:layout>
      <c:barChart>
        <c:barDir val="col"/>
        <c:grouping val="stacked"/>
        <c:varyColors val="0"/>
        <c:ser>
          <c:idx val="0"/>
          <c:order val="0"/>
          <c:tx>
            <c:strRef>
              <c:f>Sheet1!$C$4:$C$5</c:f>
              <c:strCache>
                <c:ptCount val="1"/>
                <c:pt idx="0">
                  <c:v>Female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Sheet1!$B$6:$B$19</c:f>
              <c:strCache>
                <c:ptCount val="13"/>
                <c:pt idx="0">
                  <c:v>AGINCOURT</c:v>
                </c:pt>
                <c:pt idx="1">
                  <c:v>APHRC</c:v>
                </c:pt>
                <c:pt idx="2">
                  <c:v>Ifakara Health Institute</c:v>
                </c:pt>
                <c:pt idx="3">
                  <c:v>Makerere University</c:v>
                </c:pt>
                <c:pt idx="4">
                  <c:v>Moi University</c:v>
                </c:pt>
                <c:pt idx="5">
                  <c:v>Obafemi Awolowo University</c:v>
                </c:pt>
                <c:pt idx="6">
                  <c:v>Somali National University</c:v>
                </c:pt>
                <c:pt idx="7">
                  <c:v>University of Dar es Salaam</c:v>
                </c:pt>
                <c:pt idx="8">
                  <c:v>University of Ibadan</c:v>
                </c:pt>
                <c:pt idx="9">
                  <c:v>University of Malawi</c:v>
                </c:pt>
                <c:pt idx="10">
                  <c:v>University of Nairobi</c:v>
                </c:pt>
                <c:pt idx="11">
                  <c:v>University of Rwanda</c:v>
                </c:pt>
                <c:pt idx="12">
                  <c:v>University of the Witwatersrand</c:v>
                </c:pt>
              </c:strCache>
            </c:strRef>
          </c:cat>
          <c:val>
            <c:numRef>
              <c:f>Sheet1!$C$6:$C$19</c:f>
              <c:numCache>
                <c:formatCode>General</c:formatCode>
                <c:ptCount val="13"/>
                <c:pt idx="1">
                  <c:v>1</c:v>
                </c:pt>
                <c:pt idx="2">
                  <c:v>6</c:v>
                </c:pt>
                <c:pt idx="3">
                  <c:v>11</c:v>
                </c:pt>
                <c:pt idx="4">
                  <c:v>16</c:v>
                </c:pt>
                <c:pt idx="5">
                  <c:v>18</c:v>
                </c:pt>
                <c:pt idx="6">
                  <c:v>1</c:v>
                </c:pt>
                <c:pt idx="7">
                  <c:v>3</c:v>
                </c:pt>
                <c:pt idx="8">
                  <c:v>23</c:v>
                </c:pt>
                <c:pt idx="9">
                  <c:v>12</c:v>
                </c:pt>
                <c:pt idx="10">
                  <c:v>23</c:v>
                </c:pt>
                <c:pt idx="11">
                  <c:v>11</c:v>
                </c:pt>
                <c:pt idx="12">
                  <c:v>22</c:v>
                </c:pt>
              </c:numCache>
            </c:numRef>
          </c:val>
          <c:extLst>
            <c:ext xmlns:c16="http://schemas.microsoft.com/office/drawing/2014/chart" uri="{C3380CC4-5D6E-409C-BE32-E72D297353CC}">
              <c16:uniqueId val="{00000000-0CE5-4EE2-A1B5-F79285DA99BC}"/>
            </c:ext>
          </c:extLst>
        </c:ser>
        <c:ser>
          <c:idx val="1"/>
          <c:order val="1"/>
          <c:tx>
            <c:strRef>
              <c:f>Sheet1!$D$4:$D$5</c:f>
              <c:strCache>
                <c:ptCount val="1"/>
                <c:pt idx="0">
                  <c:v>Male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Sheet1!$B$6:$B$19</c:f>
              <c:strCache>
                <c:ptCount val="13"/>
                <c:pt idx="0">
                  <c:v>AGINCOURT</c:v>
                </c:pt>
                <c:pt idx="1">
                  <c:v>APHRC</c:v>
                </c:pt>
                <c:pt idx="2">
                  <c:v>Ifakara Health Institute</c:v>
                </c:pt>
                <c:pt idx="3">
                  <c:v>Makerere University</c:v>
                </c:pt>
                <c:pt idx="4">
                  <c:v>Moi University</c:v>
                </c:pt>
                <c:pt idx="5">
                  <c:v>Obafemi Awolowo University</c:v>
                </c:pt>
                <c:pt idx="6">
                  <c:v>Somali National University</c:v>
                </c:pt>
                <c:pt idx="7">
                  <c:v>University of Dar es Salaam</c:v>
                </c:pt>
                <c:pt idx="8">
                  <c:v>University of Ibadan</c:v>
                </c:pt>
                <c:pt idx="9">
                  <c:v>University of Malawi</c:v>
                </c:pt>
                <c:pt idx="10">
                  <c:v>University of Nairobi</c:v>
                </c:pt>
                <c:pt idx="11">
                  <c:v>University of Rwanda</c:v>
                </c:pt>
                <c:pt idx="12">
                  <c:v>University of the Witwatersrand</c:v>
                </c:pt>
              </c:strCache>
            </c:strRef>
          </c:cat>
          <c:val>
            <c:numRef>
              <c:f>Sheet1!$D$6:$D$19</c:f>
              <c:numCache>
                <c:formatCode>General</c:formatCode>
                <c:ptCount val="13"/>
                <c:pt idx="0">
                  <c:v>2</c:v>
                </c:pt>
                <c:pt idx="1">
                  <c:v>4</c:v>
                </c:pt>
                <c:pt idx="2">
                  <c:v>3</c:v>
                </c:pt>
                <c:pt idx="3">
                  <c:v>16</c:v>
                </c:pt>
                <c:pt idx="4">
                  <c:v>5</c:v>
                </c:pt>
                <c:pt idx="5">
                  <c:v>15</c:v>
                </c:pt>
                <c:pt idx="6">
                  <c:v>1</c:v>
                </c:pt>
                <c:pt idx="7">
                  <c:v>3</c:v>
                </c:pt>
                <c:pt idx="8">
                  <c:v>16</c:v>
                </c:pt>
                <c:pt idx="9">
                  <c:v>21</c:v>
                </c:pt>
                <c:pt idx="10">
                  <c:v>7</c:v>
                </c:pt>
                <c:pt idx="11">
                  <c:v>16</c:v>
                </c:pt>
                <c:pt idx="12">
                  <c:v>9</c:v>
                </c:pt>
              </c:numCache>
            </c:numRef>
          </c:val>
          <c:extLst>
            <c:ext xmlns:c16="http://schemas.microsoft.com/office/drawing/2014/chart" uri="{C3380CC4-5D6E-409C-BE32-E72D297353CC}">
              <c16:uniqueId val="{00000000-5134-4735-916A-1B2897B66547}"/>
            </c:ext>
          </c:extLst>
        </c:ser>
        <c:dLbls>
          <c:dLblPos val="ctr"/>
          <c:showLegendKey val="0"/>
          <c:showVal val="1"/>
          <c:showCatName val="0"/>
          <c:showSerName val="0"/>
          <c:showPercent val="0"/>
          <c:showBubbleSize val="0"/>
        </c:dLbls>
        <c:gapWidth val="150"/>
        <c:overlap val="100"/>
        <c:axId val="532669488"/>
        <c:axId val="532670448"/>
      </c:barChart>
      <c:catAx>
        <c:axId val="5326694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KE"/>
          </a:p>
        </c:txPr>
        <c:crossAx val="532670448"/>
        <c:crosses val="autoZero"/>
        <c:auto val="1"/>
        <c:lblAlgn val="ctr"/>
        <c:lblOffset val="100"/>
        <c:noMultiLvlLbl val="0"/>
      </c:catAx>
      <c:valAx>
        <c:axId val="5326704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KE"/>
          </a:p>
        </c:txPr>
        <c:crossAx val="53266948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b="1"/>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[Cohort 1-10 Demographics.xlsx]Sheet3!PivotTable7</c:name>
    <c:fmtId val="14"/>
  </c:pivotSource>
  <c:chart>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Sheet3!$F$4:$F$5</c:f>
              <c:strCache>
                <c:ptCount val="1"/>
                <c:pt idx="0">
                  <c:v>Completed</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Sheet3!$E$6:$E$19</c:f>
              <c:strCache>
                <c:ptCount val="13"/>
                <c:pt idx="0">
                  <c:v>AGINCOURT</c:v>
                </c:pt>
                <c:pt idx="1">
                  <c:v>APHRC</c:v>
                </c:pt>
                <c:pt idx="2">
                  <c:v>Ifakara Health Institute</c:v>
                </c:pt>
                <c:pt idx="3">
                  <c:v>Makerere University</c:v>
                </c:pt>
                <c:pt idx="4">
                  <c:v>Moi University</c:v>
                </c:pt>
                <c:pt idx="5">
                  <c:v>Obafemi Awolowo University</c:v>
                </c:pt>
                <c:pt idx="6">
                  <c:v>Somali National University</c:v>
                </c:pt>
                <c:pt idx="7">
                  <c:v>University of Dar es Salaam</c:v>
                </c:pt>
                <c:pt idx="8">
                  <c:v>University of Ibadan</c:v>
                </c:pt>
                <c:pt idx="9">
                  <c:v>University of Malawi</c:v>
                </c:pt>
                <c:pt idx="10">
                  <c:v>University of Nairobi</c:v>
                </c:pt>
                <c:pt idx="11">
                  <c:v>University of Rwanda</c:v>
                </c:pt>
                <c:pt idx="12">
                  <c:v>University of the Witwatersrand</c:v>
                </c:pt>
              </c:strCache>
            </c:strRef>
          </c:cat>
          <c:val>
            <c:numRef>
              <c:f>Sheet3!$F$6:$F$19</c:f>
              <c:numCache>
                <c:formatCode>General</c:formatCode>
                <c:ptCount val="13"/>
                <c:pt idx="0">
                  <c:v>1</c:v>
                </c:pt>
                <c:pt idx="1">
                  <c:v>4</c:v>
                </c:pt>
                <c:pt idx="2">
                  <c:v>6</c:v>
                </c:pt>
                <c:pt idx="3">
                  <c:v>19</c:v>
                </c:pt>
                <c:pt idx="4">
                  <c:v>13</c:v>
                </c:pt>
                <c:pt idx="5">
                  <c:v>28</c:v>
                </c:pt>
                <c:pt idx="7">
                  <c:v>4</c:v>
                </c:pt>
                <c:pt idx="8">
                  <c:v>31</c:v>
                </c:pt>
                <c:pt idx="9">
                  <c:v>22</c:v>
                </c:pt>
                <c:pt idx="10">
                  <c:v>17</c:v>
                </c:pt>
                <c:pt idx="11">
                  <c:v>18</c:v>
                </c:pt>
                <c:pt idx="12">
                  <c:v>24</c:v>
                </c:pt>
              </c:numCache>
            </c:numRef>
          </c:val>
          <c:extLst>
            <c:ext xmlns:c16="http://schemas.microsoft.com/office/drawing/2014/chart" uri="{C3380CC4-5D6E-409C-BE32-E72D297353CC}">
              <c16:uniqueId val="{00000000-F44D-4414-92D4-70B62CD6DB77}"/>
            </c:ext>
          </c:extLst>
        </c:ser>
        <c:ser>
          <c:idx val="1"/>
          <c:order val="1"/>
          <c:tx>
            <c:strRef>
              <c:f>Sheet3!$G$4:$G$5</c:f>
              <c:strCache>
                <c:ptCount val="1"/>
                <c:pt idx="0">
                  <c:v>In progress</c:v>
                </c:pt>
              </c:strCache>
            </c:strRef>
          </c:tx>
          <c:spPr>
            <a:solidFill>
              <a:schemeClr val="accent2">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Sheet3!$E$6:$E$19</c:f>
              <c:strCache>
                <c:ptCount val="13"/>
                <c:pt idx="0">
                  <c:v>AGINCOURT</c:v>
                </c:pt>
                <c:pt idx="1">
                  <c:v>APHRC</c:v>
                </c:pt>
                <c:pt idx="2">
                  <c:v>Ifakara Health Institute</c:v>
                </c:pt>
                <c:pt idx="3">
                  <c:v>Makerere University</c:v>
                </c:pt>
                <c:pt idx="4">
                  <c:v>Moi University</c:v>
                </c:pt>
                <c:pt idx="5">
                  <c:v>Obafemi Awolowo University</c:v>
                </c:pt>
                <c:pt idx="6">
                  <c:v>Somali National University</c:v>
                </c:pt>
                <c:pt idx="7">
                  <c:v>University of Dar es Salaam</c:v>
                </c:pt>
                <c:pt idx="8">
                  <c:v>University of Ibadan</c:v>
                </c:pt>
                <c:pt idx="9">
                  <c:v>University of Malawi</c:v>
                </c:pt>
                <c:pt idx="10">
                  <c:v>University of Nairobi</c:v>
                </c:pt>
                <c:pt idx="11">
                  <c:v>University of Rwanda</c:v>
                </c:pt>
                <c:pt idx="12">
                  <c:v>University of the Witwatersrand</c:v>
                </c:pt>
              </c:strCache>
            </c:strRef>
          </c:cat>
          <c:val>
            <c:numRef>
              <c:f>Sheet3!$G$6:$G$19</c:f>
              <c:numCache>
                <c:formatCode>General</c:formatCode>
                <c:ptCount val="13"/>
                <c:pt idx="0">
                  <c:v>1</c:v>
                </c:pt>
                <c:pt idx="2">
                  <c:v>2</c:v>
                </c:pt>
                <c:pt idx="3">
                  <c:v>4</c:v>
                </c:pt>
                <c:pt idx="4">
                  <c:v>7</c:v>
                </c:pt>
                <c:pt idx="5">
                  <c:v>5</c:v>
                </c:pt>
                <c:pt idx="6">
                  <c:v>2</c:v>
                </c:pt>
                <c:pt idx="8">
                  <c:v>8</c:v>
                </c:pt>
                <c:pt idx="9">
                  <c:v>8</c:v>
                </c:pt>
                <c:pt idx="10">
                  <c:v>6</c:v>
                </c:pt>
                <c:pt idx="11">
                  <c:v>8</c:v>
                </c:pt>
                <c:pt idx="12">
                  <c:v>2</c:v>
                </c:pt>
              </c:numCache>
            </c:numRef>
          </c:val>
          <c:extLst>
            <c:ext xmlns:c16="http://schemas.microsoft.com/office/drawing/2014/chart" uri="{C3380CC4-5D6E-409C-BE32-E72D297353CC}">
              <c16:uniqueId val="{00000001-F44D-4414-92D4-70B62CD6DB77}"/>
            </c:ext>
          </c:extLst>
        </c:ser>
        <c:ser>
          <c:idx val="2"/>
          <c:order val="2"/>
          <c:tx>
            <c:strRef>
              <c:f>Sheet3!$H$4:$H$5</c:f>
              <c:strCache>
                <c:ptCount val="1"/>
                <c:pt idx="0">
                  <c:v>Terminated</c:v>
                </c:pt>
              </c:strCache>
            </c:strRef>
          </c:tx>
          <c:spPr>
            <a:solidFill>
              <a:srgbClr val="FF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Sheet3!$E$6:$E$19</c:f>
              <c:strCache>
                <c:ptCount val="13"/>
                <c:pt idx="0">
                  <c:v>AGINCOURT</c:v>
                </c:pt>
                <c:pt idx="1">
                  <c:v>APHRC</c:v>
                </c:pt>
                <c:pt idx="2">
                  <c:v>Ifakara Health Institute</c:v>
                </c:pt>
                <c:pt idx="3">
                  <c:v>Makerere University</c:v>
                </c:pt>
                <c:pt idx="4">
                  <c:v>Moi University</c:v>
                </c:pt>
                <c:pt idx="5">
                  <c:v>Obafemi Awolowo University</c:v>
                </c:pt>
                <c:pt idx="6">
                  <c:v>Somali National University</c:v>
                </c:pt>
                <c:pt idx="7">
                  <c:v>University of Dar es Salaam</c:v>
                </c:pt>
                <c:pt idx="8">
                  <c:v>University of Ibadan</c:v>
                </c:pt>
                <c:pt idx="9">
                  <c:v>University of Malawi</c:v>
                </c:pt>
                <c:pt idx="10">
                  <c:v>University of Nairobi</c:v>
                </c:pt>
                <c:pt idx="11">
                  <c:v>University of Rwanda</c:v>
                </c:pt>
                <c:pt idx="12">
                  <c:v>University of the Witwatersrand</c:v>
                </c:pt>
              </c:strCache>
            </c:strRef>
          </c:cat>
          <c:val>
            <c:numRef>
              <c:f>Sheet3!$H$6:$H$19</c:f>
              <c:numCache>
                <c:formatCode>General</c:formatCode>
                <c:ptCount val="13"/>
                <c:pt idx="1">
                  <c:v>1</c:v>
                </c:pt>
                <c:pt idx="2">
                  <c:v>1</c:v>
                </c:pt>
                <c:pt idx="3">
                  <c:v>4</c:v>
                </c:pt>
                <c:pt idx="4">
                  <c:v>1</c:v>
                </c:pt>
                <c:pt idx="7">
                  <c:v>2</c:v>
                </c:pt>
                <c:pt idx="9">
                  <c:v>3</c:v>
                </c:pt>
                <c:pt idx="10">
                  <c:v>7</c:v>
                </c:pt>
                <c:pt idx="11">
                  <c:v>1</c:v>
                </c:pt>
                <c:pt idx="12">
                  <c:v>5</c:v>
                </c:pt>
              </c:numCache>
            </c:numRef>
          </c:val>
          <c:extLst>
            <c:ext xmlns:c16="http://schemas.microsoft.com/office/drawing/2014/chart" uri="{C3380CC4-5D6E-409C-BE32-E72D297353CC}">
              <c16:uniqueId val="{00000005-F44D-4414-92D4-70B62CD6DB77}"/>
            </c:ext>
          </c:extLst>
        </c:ser>
        <c:dLbls>
          <c:dLblPos val="ctr"/>
          <c:showLegendKey val="0"/>
          <c:showVal val="1"/>
          <c:showCatName val="0"/>
          <c:showSerName val="0"/>
          <c:showPercent val="0"/>
          <c:showBubbleSize val="0"/>
        </c:dLbls>
        <c:gapWidth val="66"/>
        <c:overlap val="100"/>
        <c:axId val="966922432"/>
        <c:axId val="966922912"/>
      </c:barChart>
      <c:catAx>
        <c:axId val="9669224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966922912"/>
        <c:crosses val="autoZero"/>
        <c:auto val="1"/>
        <c:lblAlgn val="ctr"/>
        <c:lblOffset val="100"/>
        <c:noMultiLvlLbl val="0"/>
      </c:catAx>
      <c:valAx>
        <c:axId val="966922912"/>
        <c:scaling>
          <c:orientation val="minMax"/>
          <c:max val="4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9669224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[Cohort 1-10 Demographics.xlsx]Sheet3!PivotTable8</c:name>
    <c:fmtId val="14"/>
  </c:pivotSource>
  <c:chart>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Sheet3!$F$26:$F$27</c:f>
              <c:strCache>
                <c:ptCount val="1"/>
                <c:pt idx="0">
                  <c:v>Female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Sheet3!$E$28:$E$41</c:f>
              <c:strCache>
                <c:ptCount val="13"/>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pt idx="12">
                  <c:v>Somali National University</c:v>
                </c:pt>
              </c:strCache>
            </c:strRef>
          </c:cat>
          <c:val>
            <c:numRef>
              <c:f>Sheet3!$F$28:$F$41</c:f>
              <c:numCache>
                <c:formatCode>General</c:formatCode>
                <c:ptCount val="13"/>
                <c:pt idx="1">
                  <c:v>1</c:v>
                </c:pt>
                <c:pt idx="2">
                  <c:v>6</c:v>
                </c:pt>
                <c:pt idx="3">
                  <c:v>11</c:v>
                </c:pt>
                <c:pt idx="4">
                  <c:v>16</c:v>
                </c:pt>
                <c:pt idx="5">
                  <c:v>18</c:v>
                </c:pt>
                <c:pt idx="6">
                  <c:v>3</c:v>
                </c:pt>
                <c:pt idx="7">
                  <c:v>23</c:v>
                </c:pt>
                <c:pt idx="8">
                  <c:v>12</c:v>
                </c:pt>
                <c:pt idx="9">
                  <c:v>23</c:v>
                </c:pt>
                <c:pt idx="10">
                  <c:v>11</c:v>
                </c:pt>
                <c:pt idx="11">
                  <c:v>22</c:v>
                </c:pt>
                <c:pt idx="12">
                  <c:v>1</c:v>
                </c:pt>
              </c:numCache>
            </c:numRef>
          </c:val>
          <c:extLst>
            <c:ext xmlns:c16="http://schemas.microsoft.com/office/drawing/2014/chart" uri="{C3380CC4-5D6E-409C-BE32-E72D297353CC}">
              <c16:uniqueId val="{00000000-0D58-423D-998B-49A6C260278D}"/>
            </c:ext>
          </c:extLst>
        </c:ser>
        <c:ser>
          <c:idx val="1"/>
          <c:order val="1"/>
          <c:tx>
            <c:strRef>
              <c:f>Sheet3!$G$26:$G$27</c:f>
              <c:strCache>
                <c:ptCount val="1"/>
                <c:pt idx="0">
                  <c:v>Male</c:v>
                </c:pt>
              </c:strCache>
            </c:strRef>
          </c:tx>
          <c:spPr>
            <a:solidFill>
              <a:schemeClr val="accent4">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Sheet3!$E$28:$E$41</c:f>
              <c:strCache>
                <c:ptCount val="13"/>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pt idx="12">
                  <c:v>Somali National University</c:v>
                </c:pt>
              </c:strCache>
            </c:strRef>
          </c:cat>
          <c:val>
            <c:numRef>
              <c:f>Sheet3!$G$28:$G$41</c:f>
              <c:numCache>
                <c:formatCode>General</c:formatCode>
                <c:ptCount val="13"/>
                <c:pt idx="0">
                  <c:v>2</c:v>
                </c:pt>
                <c:pt idx="1">
                  <c:v>4</c:v>
                </c:pt>
                <c:pt idx="2">
                  <c:v>3</c:v>
                </c:pt>
                <c:pt idx="3">
                  <c:v>16</c:v>
                </c:pt>
                <c:pt idx="4">
                  <c:v>5</c:v>
                </c:pt>
                <c:pt idx="5">
                  <c:v>15</c:v>
                </c:pt>
                <c:pt idx="6">
                  <c:v>3</c:v>
                </c:pt>
                <c:pt idx="7">
                  <c:v>16</c:v>
                </c:pt>
                <c:pt idx="8">
                  <c:v>21</c:v>
                </c:pt>
                <c:pt idx="9">
                  <c:v>7</c:v>
                </c:pt>
                <c:pt idx="10">
                  <c:v>16</c:v>
                </c:pt>
                <c:pt idx="11">
                  <c:v>9</c:v>
                </c:pt>
                <c:pt idx="12">
                  <c:v>1</c:v>
                </c:pt>
              </c:numCache>
            </c:numRef>
          </c:val>
          <c:extLst>
            <c:ext xmlns:c16="http://schemas.microsoft.com/office/drawing/2014/chart" uri="{C3380CC4-5D6E-409C-BE32-E72D297353CC}">
              <c16:uniqueId val="{00000001-0D58-423D-998B-49A6C260278D}"/>
            </c:ext>
          </c:extLst>
        </c:ser>
        <c:dLbls>
          <c:dLblPos val="ctr"/>
          <c:showLegendKey val="0"/>
          <c:showVal val="1"/>
          <c:showCatName val="0"/>
          <c:showSerName val="0"/>
          <c:showPercent val="0"/>
          <c:showBubbleSize val="0"/>
        </c:dLbls>
        <c:gapWidth val="60"/>
        <c:overlap val="100"/>
        <c:axId val="312729664"/>
        <c:axId val="312731584"/>
      </c:barChart>
      <c:catAx>
        <c:axId val="3127296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312731584"/>
        <c:crosses val="autoZero"/>
        <c:auto val="1"/>
        <c:lblAlgn val="ctr"/>
        <c:lblOffset val="100"/>
        <c:noMultiLvlLbl val="0"/>
      </c:catAx>
      <c:valAx>
        <c:axId val="312731584"/>
        <c:scaling>
          <c:orientation val="minMax"/>
          <c:max val="4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3127296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[Cohort 1-10 Demographics.xlsx]Sheet3!PivotTable9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Promotions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Sheet3!$F$48:$F$49</c:f>
              <c:strCache>
                <c:ptCount val="1"/>
                <c:pt idx="0">
                  <c:v>Female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Sheet3!$E$50:$E$61</c:f>
              <c:strCache>
                <c:ptCount val="11"/>
                <c:pt idx="0">
                  <c:v>APHRC</c:v>
                </c:pt>
                <c:pt idx="1">
                  <c:v>Ifakara Health Institute</c:v>
                </c:pt>
                <c:pt idx="2">
                  <c:v>Makerere University</c:v>
                </c:pt>
                <c:pt idx="3">
                  <c:v>Moi University</c:v>
                </c:pt>
                <c:pt idx="4">
                  <c:v>Obafemi Awolowo University</c:v>
                </c:pt>
                <c:pt idx="5">
                  <c:v>University of Dar es Salaam</c:v>
                </c:pt>
                <c:pt idx="6">
                  <c:v>University of Ibadan</c:v>
                </c:pt>
                <c:pt idx="7">
                  <c:v>University of Malawi</c:v>
                </c:pt>
                <c:pt idx="8">
                  <c:v>University of Nairobi</c:v>
                </c:pt>
                <c:pt idx="9">
                  <c:v>University of Rwanda</c:v>
                </c:pt>
                <c:pt idx="10">
                  <c:v>University of the Witwatersrand</c:v>
                </c:pt>
              </c:strCache>
            </c:strRef>
          </c:cat>
          <c:val>
            <c:numRef>
              <c:f>Sheet3!$F$50:$F$61</c:f>
              <c:numCache>
                <c:formatCode>General</c:formatCode>
                <c:ptCount val="11"/>
                <c:pt idx="0">
                  <c:v>1</c:v>
                </c:pt>
                <c:pt idx="1">
                  <c:v>2</c:v>
                </c:pt>
                <c:pt idx="2">
                  <c:v>2</c:v>
                </c:pt>
                <c:pt idx="3">
                  <c:v>8</c:v>
                </c:pt>
                <c:pt idx="4">
                  <c:v>10</c:v>
                </c:pt>
                <c:pt idx="5">
                  <c:v>1</c:v>
                </c:pt>
                <c:pt idx="6">
                  <c:v>5</c:v>
                </c:pt>
                <c:pt idx="7">
                  <c:v>4</c:v>
                </c:pt>
                <c:pt idx="8">
                  <c:v>4</c:v>
                </c:pt>
                <c:pt idx="9">
                  <c:v>6</c:v>
                </c:pt>
                <c:pt idx="10">
                  <c:v>6</c:v>
                </c:pt>
              </c:numCache>
            </c:numRef>
          </c:val>
          <c:extLst>
            <c:ext xmlns:c16="http://schemas.microsoft.com/office/drawing/2014/chart" uri="{C3380CC4-5D6E-409C-BE32-E72D297353CC}">
              <c16:uniqueId val="{00000000-CEE2-405A-BD69-EB2C16DB3E90}"/>
            </c:ext>
          </c:extLst>
        </c:ser>
        <c:ser>
          <c:idx val="1"/>
          <c:order val="1"/>
          <c:tx>
            <c:strRef>
              <c:f>Sheet3!$G$48:$G$49</c:f>
              <c:strCache>
                <c:ptCount val="1"/>
                <c:pt idx="0">
                  <c:v>Male</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Sheet3!$E$50:$E$61</c:f>
              <c:strCache>
                <c:ptCount val="11"/>
                <c:pt idx="0">
                  <c:v>APHRC</c:v>
                </c:pt>
                <c:pt idx="1">
                  <c:v>Ifakara Health Institute</c:v>
                </c:pt>
                <c:pt idx="2">
                  <c:v>Makerere University</c:v>
                </c:pt>
                <c:pt idx="3">
                  <c:v>Moi University</c:v>
                </c:pt>
                <c:pt idx="4">
                  <c:v>Obafemi Awolowo University</c:v>
                </c:pt>
                <c:pt idx="5">
                  <c:v>University of Dar es Salaam</c:v>
                </c:pt>
                <c:pt idx="6">
                  <c:v>University of Ibadan</c:v>
                </c:pt>
                <c:pt idx="7">
                  <c:v>University of Malawi</c:v>
                </c:pt>
                <c:pt idx="8">
                  <c:v>University of Nairobi</c:v>
                </c:pt>
                <c:pt idx="9">
                  <c:v>University of Rwanda</c:v>
                </c:pt>
                <c:pt idx="10">
                  <c:v>University of the Witwatersrand</c:v>
                </c:pt>
              </c:strCache>
            </c:strRef>
          </c:cat>
          <c:val>
            <c:numRef>
              <c:f>Sheet3!$G$50:$G$61</c:f>
              <c:numCache>
                <c:formatCode>General</c:formatCode>
                <c:ptCount val="11"/>
                <c:pt idx="0">
                  <c:v>2</c:v>
                </c:pt>
                <c:pt idx="2">
                  <c:v>4</c:v>
                </c:pt>
                <c:pt idx="3">
                  <c:v>2</c:v>
                </c:pt>
                <c:pt idx="4">
                  <c:v>10</c:v>
                </c:pt>
                <c:pt idx="5">
                  <c:v>2</c:v>
                </c:pt>
                <c:pt idx="6">
                  <c:v>9</c:v>
                </c:pt>
                <c:pt idx="7">
                  <c:v>10</c:v>
                </c:pt>
                <c:pt idx="9">
                  <c:v>6</c:v>
                </c:pt>
                <c:pt idx="10">
                  <c:v>4</c:v>
                </c:pt>
              </c:numCache>
            </c:numRef>
          </c:val>
          <c:extLst>
            <c:ext xmlns:c16="http://schemas.microsoft.com/office/drawing/2014/chart" uri="{C3380CC4-5D6E-409C-BE32-E72D297353CC}">
              <c16:uniqueId val="{00000001-CEE2-405A-BD69-EB2C16DB3E90}"/>
            </c:ext>
          </c:extLst>
        </c:ser>
        <c:dLbls>
          <c:dLblPos val="ctr"/>
          <c:showLegendKey val="0"/>
          <c:showVal val="1"/>
          <c:showCatName val="0"/>
          <c:showSerName val="0"/>
          <c:showPercent val="0"/>
          <c:showBubbleSize val="0"/>
        </c:dLbls>
        <c:gapWidth val="70"/>
        <c:overlap val="100"/>
        <c:axId val="1834412080"/>
        <c:axId val="1834413520"/>
      </c:barChart>
      <c:catAx>
        <c:axId val="183441208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834413520"/>
        <c:crosses val="autoZero"/>
        <c:auto val="1"/>
        <c:lblAlgn val="ctr"/>
        <c:lblOffset val="100"/>
        <c:noMultiLvlLbl val="0"/>
      </c:catAx>
      <c:valAx>
        <c:axId val="183441352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834412080"/>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[Cohort 1-10 Demographics.xlsx]Pivot Analysis!PivotTable2</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baseline="0"/>
              <a:t>No. of fellows by institution of registration</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8417951020409543"/>
          <c:y val="0.14489916480236423"/>
          <c:w val="0.68244685495391899"/>
          <c:h val="0.67807269373076162"/>
        </c:manualLayout>
      </c:layout>
      <c:barChart>
        <c:barDir val="bar"/>
        <c:grouping val="stacked"/>
        <c:varyColors val="0"/>
        <c:ser>
          <c:idx val="0"/>
          <c:order val="0"/>
          <c:tx>
            <c:strRef>
              <c:f>'Pivot Analysis'!$B$4:$B$5</c:f>
              <c:strCache>
                <c:ptCount val="1"/>
                <c:pt idx="0">
                  <c:v>Completed</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Analysis'!$A$6:$A$16</c:f>
              <c:strCache>
                <c:ptCount val="10"/>
                <c:pt idx="0">
                  <c:v>Makerere University</c:v>
                </c:pt>
                <c:pt idx="1">
                  <c:v>Moi University</c:v>
                </c:pt>
                <c:pt idx="2">
                  <c:v>Obafemi Awolowo University</c:v>
                </c:pt>
                <c:pt idx="3">
                  <c:v>University of Dar es Salaam</c:v>
                </c:pt>
                <c:pt idx="4">
                  <c:v>University of Ibadan</c:v>
                </c:pt>
                <c:pt idx="5">
                  <c:v>University of Nairobi</c:v>
                </c:pt>
                <c:pt idx="6">
                  <c:v>University of Rwanda</c:v>
                </c:pt>
                <c:pt idx="7">
                  <c:v>University of the Malawi</c:v>
                </c:pt>
                <c:pt idx="8">
                  <c:v>University of the Witwatersrand</c:v>
                </c:pt>
                <c:pt idx="9">
                  <c:v>(blank)</c:v>
                </c:pt>
              </c:strCache>
            </c:strRef>
          </c:cat>
          <c:val>
            <c:numRef>
              <c:f>'Pivot Analysis'!$B$6:$B$16</c:f>
              <c:numCache>
                <c:formatCode>General</c:formatCode>
                <c:ptCount val="10"/>
                <c:pt idx="0">
                  <c:v>17</c:v>
                </c:pt>
                <c:pt idx="1">
                  <c:v>7</c:v>
                </c:pt>
                <c:pt idx="2">
                  <c:v>19</c:v>
                </c:pt>
                <c:pt idx="3">
                  <c:v>6</c:v>
                </c:pt>
                <c:pt idx="4">
                  <c:v>26</c:v>
                </c:pt>
                <c:pt idx="5">
                  <c:v>22</c:v>
                </c:pt>
                <c:pt idx="6">
                  <c:v>5</c:v>
                </c:pt>
                <c:pt idx="7">
                  <c:v>15</c:v>
                </c:pt>
                <c:pt idx="8">
                  <c:v>70</c:v>
                </c:pt>
              </c:numCache>
            </c:numRef>
          </c:val>
          <c:extLst>
            <c:ext xmlns:c16="http://schemas.microsoft.com/office/drawing/2014/chart" uri="{C3380CC4-5D6E-409C-BE32-E72D297353CC}">
              <c16:uniqueId val="{00000000-50FB-404A-8FD1-17DDC4779808}"/>
            </c:ext>
          </c:extLst>
        </c:ser>
        <c:ser>
          <c:idx val="1"/>
          <c:order val="1"/>
          <c:tx>
            <c:strRef>
              <c:f>'Pivot Analysis'!$C$4:$C$5</c:f>
              <c:strCache>
                <c:ptCount val="1"/>
                <c:pt idx="0">
                  <c:v>In progress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Analysis'!$A$6:$A$16</c:f>
              <c:strCache>
                <c:ptCount val="10"/>
                <c:pt idx="0">
                  <c:v>Makerere University</c:v>
                </c:pt>
                <c:pt idx="1">
                  <c:v>Moi University</c:v>
                </c:pt>
                <c:pt idx="2">
                  <c:v>Obafemi Awolowo University</c:v>
                </c:pt>
                <c:pt idx="3">
                  <c:v>University of Dar es Salaam</c:v>
                </c:pt>
                <c:pt idx="4">
                  <c:v>University of Ibadan</c:v>
                </c:pt>
                <c:pt idx="5">
                  <c:v>University of Nairobi</c:v>
                </c:pt>
                <c:pt idx="6">
                  <c:v>University of Rwanda</c:v>
                </c:pt>
                <c:pt idx="7">
                  <c:v>University of the Malawi</c:v>
                </c:pt>
                <c:pt idx="8">
                  <c:v>University of the Witwatersrand</c:v>
                </c:pt>
                <c:pt idx="9">
                  <c:v>(blank)</c:v>
                </c:pt>
              </c:strCache>
            </c:strRef>
          </c:cat>
          <c:val>
            <c:numRef>
              <c:f>'Pivot Analysis'!$C$6:$C$16</c:f>
              <c:numCache>
                <c:formatCode>General</c:formatCode>
                <c:ptCount val="10"/>
                <c:pt idx="0">
                  <c:v>3</c:v>
                </c:pt>
                <c:pt idx="1">
                  <c:v>5</c:v>
                </c:pt>
                <c:pt idx="2">
                  <c:v>1</c:v>
                </c:pt>
                <c:pt idx="4">
                  <c:v>9</c:v>
                </c:pt>
                <c:pt idx="5">
                  <c:v>8</c:v>
                </c:pt>
                <c:pt idx="6">
                  <c:v>3</c:v>
                </c:pt>
                <c:pt idx="7">
                  <c:v>3</c:v>
                </c:pt>
                <c:pt idx="8">
                  <c:v>12</c:v>
                </c:pt>
                <c:pt idx="9">
                  <c:v>9</c:v>
                </c:pt>
              </c:numCache>
            </c:numRef>
          </c:val>
          <c:extLst>
            <c:ext xmlns:c16="http://schemas.microsoft.com/office/drawing/2014/chart" uri="{C3380CC4-5D6E-409C-BE32-E72D297353CC}">
              <c16:uniqueId val="{00000001-50FB-404A-8FD1-17DDC4779808}"/>
            </c:ext>
          </c:extLst>
        </c:ser>
        <c:ser>
          <c:idx val="2"/>
          <c:order val="2"/>
          <c:tx>
            <c:strRef>
              <c:f>'Pivot Analysis'!$D$4:$D$5</c:f>
              <c:strCache>
                <c:ptCount val="1"/>
                <c:pt idx="0">
                  <c:v>Terminated</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8"/>
            <c:invertIfNegative val="0"/>
            <c:bubble3D val="0"/>
            <c:extLst>
              <c:ext xmlns:c16="http://schemas.microsoft.com/office/drawing/2014/chart" uri="{C3380CC4-5D6E-409C-BE32-E72D297353CC}">
                <c16:uniqueId val="{00000001-0BF2-4CEF-A492-AF8B091D0A6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Analysis'!$A$6:$A$16</c:f>
              <c:strCache>
                <c:ptCount val="10"/>
                <c:pt idx="0">
                  <c:v>Makerere University</c:v>
                </c:pt>
                <c:pt idx="1">
                  <c:v>Moi University</c:v>
                </c:pt>
                <c:pt idx="2">
                  <c:v>Obafemi Awolowo University</c:v>
                </c:pt>
                <c:pt idx="3">
                  <c:v>University of Dar es Salaam</c:v>
                </c:pt>
                <c:pt idx="4">
                  <c:v>University of Ibadan</c:v>
                </c:pt>
                <c:pt idx="5">
                  <c:v>University of Nairobi</c:v>
                </c:pt>
                <c:pt idx="6">
                  <c:v>University of Rwanda</c:v>
                </c:pt>
                <c:pt idx="7">
                  <c:v>University of the Malawi</c:v>
                </c:pt>
                <c:pt idx="8">
                  <c:v>University of the Witwatersrand</c:v>
                </c:pt>
                <c:pt idx="9">
                  <c:v>(blank)</c:v>
                </c:pt>
              </c:strCache>
            </c:strRef>
          </c:cat>
          <c:val>
            <c:numRef>
              <c:f>'Pivot Analysis'!$D$6:$D$16</c:f>
              <c:numCache>
                <c:formatCode>General</c:formatCode>
                <c:ptCount val="10"/>
                <c:pt idx="0">
                  <c:v>3</c:v>
                </c:pt>
                <c:pt idx="3">
                  <c:v>2</c:v>
                </c:pt>
                <c:pt idx="5">
                  <c:v>5</c:v>
                </c:pt>
                <c:pt idx="7">
                  <c:v>3</c:v>
                </c:pt>
                <c:pt idx="8">
                  <c:v>8</c:v>
                </c:pt>
                <c:pt idx="9">
                  <c:v>4</c:v>
                </c:pt>
              </c:numCache>
            </c:numRef>
          </c:val>
          <c:extLst>
            <c:ext xmlns:c16="http://schemas.microsoft.com/office/drawing/2014/chart" uri="{C3380CC4-5D6E-409C-BE32-E72D297353CC}">
              <c16:uniqueId val="{00000000-0BF2-4CEF-A492-AF8B091D0A66}"/>
            </c:ext>
          </c:extLst>
        </c:ser>
        <c:dLbls>
          <c:dLblPos val="ctr"/>
          <c:showLegendKey val="0"/>
          <c:showVal val="1"/>
          <c:showCatName val="0"/>
          <c:showSerName val="0"/>
          <c:showPercent val="0"/>
          <c:showBubbleSize val="0"/>
        </c:dLbls>
        <c:gapWidth val="30"/>
        <c:overlap val="100"/>
        <c:axId val="788217359"/>
        <c:axId val="788216527"/>
      </c:barChart>
      <c:catAx>
        <c:axId val="788217359"/>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crossAx val="788216527"/>
        <c:crosses val="autoZero"/>
        <c:auto val="1"/>
        <c:lblAlgn val="ctr"/>
        <c:lblOffset val="100"/>
        <c:noMultiLvlLbl val="0"/>
      </c:catAx>
      <c:valAx>
        <c:axId val="788216527"/>
        <c:scaling>
          <c:orientation val="minMax"/>
          <c:max val="85"/>
          <c:min val="0"/>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crossAx val="78821735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[Cohort 1-10 Demographics.xlsx]Pivot Analysis!PivotTable1</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No. of fellows by institution of employment at registration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KE"/>
        </a:p>
      </c:txPr>
    </c:title>
    <c:autoTitleDeleted val="0"/>
    <c:pivotFmts>
      <c:pivotFmt>
        <c:idx val="0"/>
      </c:pivotFmt>
      <c:pivotFmt>
        <c:idx val="1"/>
      </c:pivotFmt>
      <c:pivotFmt>
        <c:idx val="2"/>
      </c:pivotFmt>
      <c:pivotFmt>
        <c:idx val="3"/>
      </c:pivotFmt>
      <c:pivotFmt>
        <c:idx val="4"/>
      </c:pivotFmt>
      <c:pivotFmt>
        <c:idx val="5"/>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6995681163326468"/>
          <c:y val="0.15188370188370187"/>
          <c:w val="0.69833984688344275"/>
          <c:h val="0.69436436815690927"/>
        </c:manualLayout>
      </c:layout>
      <c:barChart>
        <c:barDir val="bar"/>
        <c:grouping val="stacked"/>
        <c:varyColors val="0"/>
        <c:ser>
          <c:idx val="0"/>
          <c:order val="0"/>
          <c:tx>
            <c:strRef>
              <c:f>'Pivot Analysis'!$H$4:$H$5</c:f>
              <c:strCache>
                <c:ptCount val="1"/>
                <c:pt idx="0">
                  <c:v>Completed</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Analysis'!$G$6:$G$19</c:f>
              <c:strCache>
                <c:ptCount val="13"/>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pt idx="12">
                  <c:v>Somali National University</c:v>
                </c:pt>
              </c:strCache>
            </c:strRef>
          </c:cat>
          <c:val>
            <c:numRef>
              <c:f>'Pivot Analysis'!$H$6:$H$19</c:f>
              <c:numCache>
                <c:formatCode>General</c:formatCode>
                <c:ptCount val="13"/>
                <c:pt idx="0">
                  <c:v>1</c:v>
                </c:pt>
                <c:pt idx="1">
                  <c:v>4</c:v>
                </c:pt>
                <c:pt idx="2">
                  <c:v>6</c:v>
                </c:pt>
                <c:pt idx="3">
                  <c:v>19</c:v>
                </c:pt>
                <c:pt idx="4">
                  <c:v>13</c:v>
                </c:pt>
                <c:pt idx="5">
                  <c:v>28</c:v>
                </c:pt>
                <c:pt idx="6">
                  <c:v>4</c:v>
                </c:pt>
                <c:pt idx="7">
                  <c:v>31</c:v>
                </c:pt>
                <c:pt idx="8">
                  <c:v>22</c:v>
                </c:pt>
                <c:pt idx="9">
                  <c:v>17</c:v>
                </c:pt>
                <c:pt idx="10">
                  <c:v>18</c:v>
                </c:pt>
                <c:pt idx="11">
                  <c:v>24</c:v>
                </c:pt>
              </c:numCache>
            </c:numRef>
          </c:val>
          <c:extLst>
            <c:ext xmlns:c16="http://schemas.microsoft.com/office/drawing/2014/chart" uri="{C3380CC4-5D6E-409C-BE32-E72D297353CC}">
              <c16:uniqueId val="{00000000-D3F3-4D17-8831-265827A182CF}"/>
            </c:ext>
          </c:extLst>
        </c:ser>
        <c:ser>
          <c:idx val="1"/>
          <c:order val="1"/>
          <c:tx>
            <c:strRef>
              <c:f>'Pivot Analysis'!$I$4:$I$5</c:f>
              <c:strCache>
                <c:ptCount val="1"/>
                <c:pt idx="0">
                  <c:v>In progress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Analysis'!$G$6:$G$19</c:f>
              <c:strCache>
                <c:ptCount val="13"/>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pt idx="12">
                  <c:v>Somali National University</c:v>
                </c:pt>
              </c:strCache>
            </c:strRef>
          </c:cat>
          <c:val>
            <c:numRef>
              <c:f>'Pivot Analysis'!$I$6:$I$19</c:f>
              <c:numCache>
                <c:formatCode>General</c:formatCode>
                <c:ptCount val="13"/>
                <c:pt idx="0">
                  <c:v>1</c:v>
                </c:pt>
                <c:pt idx="2">
                  <c:v>2</c:v>
                </c:pt>
                <c:pt idx="3">
                  <c:v>4</c:v>
                </c:pt>
                <c:pt idx="4">
                  <c:v>7</c:v>
                </c:pt>
                <c:pt idx="5">
                  <c:v>5</c:v>
                </c:pt>
                <c:pt idx="7">
                  <c:v>8</c:v>
                </c:pt>
                <c:pt idx="8">
                  <c:v>8</c:v>
                </c:pt>
                <c:pt idx="9">
                  <c:v>6</c:v>
                </c:pt>
                <c:pt idx="10">
                  <c:v>8</c:v>
                </c:pt>
                <c:pt idx="11">
                  <c:v>2</c:v>
                </c:pt>
                <c:pt idx="12">
                  <c:v>2</c:v>
                </c:pt>
              </c:numCache>
            </c:numRef>
          </c:val>
          <c:extLst>
            <c:ext xmlns:c16="http://schemas.microsoft.com/office/drawing/2014/chart" uri="{C3380CC4-5D6E-409C-BE32-E72D297353CC}">
              <c16:uniqueId val="{00000001-D3F3-4D17-8831-265827A182CF}"/>
            </c:ext>
          </c:extLst>
        </c:ser>
        <c:ser>
          <c:idx val="2"/>
          <c:order val="2"/>
          <c:tx>
            <c:strRef>
              <c:f>'Pivot Analysis'!$J$4:$J$5</c:f>
              <c:strCache>
                <c:ptCount val="1"/>
                <c:pt idx="0">
                  <c:v>Terminated</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Analysis'!$G$6:$G$19</c:f>
              <c:strCache>
                <c:ptCount val="13"/>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pt idx="12">
                  <c:v>Somali National University</c:v>
                </c:pt>
              </c:strCache>
            </c:strRef>
          </c:cat>
          <c:val>
            <c:numRef>
              <c:f>'Pivot Analysis'!$J$6:$J$19</c:f>
              <c:numCache>
                <c:formatCode>General</c:formatCode>
                <c:ptCount val="13"/>
                <c:pt idx="1">
                  <c:v>1</c:v>
                </c:pt>
                <c:pt idx="2">
                  <c:v>1</c:v>
                </c:pt>
                <c:pt idx="3">
                  <c:v>4</c:v>
                </c:pt>
                <c:pt idx="4">
                  <c:v>1</c:v>
                </c:pt>
                <c:pt idx="6">
                  <c:v>2</c:v>
                </c:pt>
                <c:pt idx="8">
                  <c:v>3</c:v>
                </c:pt>
                <c:pt idx="9">
                  <c:v>7</c:v>
                </c:pt>
                <c:pt idx="10">
                  <c:v>1</c:v>
                </c:pt>
                <c:pt idx="11">
                  <c:v>5</c:v>
                </c:pt>
              </c:numCache>
            </c:numRef>
          </c:val>
          <c:extLst>
            <c:ext xmlns:c16="http://schemas.microsoft.com/office/drawing/2014/chart" uri="{C3380CC4-5D6E-409C-BE32-E72D297353CC}">
              <c16:uniqueId val="{00000000-E186-424F-B1B5-EAD2EE81FED9}"/>
            </c:ext>
          </c:extLst>
        </c:ser>
        <c:dLbls>
          <c:dLblPos val="ctr"/>
          <c:showLegendKey val="0"/>
          <c:showVal val="1"/>
          <c:showCatName val="0"/>
          <c:showSerName val="0"/>
          <c:showPercent val="0"/>
          <c:showBubbleSize val="0"/>
        </c:dLbls>
        <c:gapWidth val="40"/>
        <c:overlap val="100"/>
        <c:axId val="1772498847"/>
        <c:axId val="1772515487"/>
      </c:barChart>
      <c:catAx>
        <c:axId val="1772498847"/>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crossAx val="1772515487"/>
        <c:crosses val="autoZero"/>
        <c:auto val="1"/>
        <c:lblAlgn val="ctr"/>
        <c:lblOffset val="100"/>
        <c:noMultiLvlLbl val="0"/>
      </c:catAx>
      <c:valAx>
        <c:axId val="1772515487"/>
        <c:scaling>
          <c:orientation val="minMax"/>
          <c:max val="35"/>
        </c:scaling>
        <c:delete val="0"/>
        <c:axPos val="b"/>
        <c:majorGridlines>
          <c:spPr>
            <a:ln w="9525" cap="flat" cmpd="sng" algn="ctr">
              <a:solidFill>
                <a:schemeClr val="lt1">
                  <a:lumMod val="95000"/>
                  <a:alpha val="1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No. of fellows</a:t>
                </a:r>
              </a:p>
            </c:rich>
          </c:tx>
          <c:layout>
            <c:manualLayout>
              <c:xMode val="edge"/>
              <c:yMode val="edge"/>
              <c:x val="0.49478883904793075"/>
              <c:y val="0.89157579151978383"/>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K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crossAx val="1772498847"/>
        <c:crosses val="autoZero"/>
        <c:crossBetween val="between"/>
      </c:valAx>
      <c:spPr>
        <a:noFill/>
        <a:ln>
          <a:noFill/>
        </a:ln>
        <a:effectLst/>
      </c:spPr>
    </c:plotArea>
    <c:legend>
      <c:legendPos val="b"/>
      <c:layout>
        <c:manualLayout>
          <c:xMode val="edge"/>
          <c:yMode val="edge"/>
          <c:x val="0.37004585154239583"/>
          <c:y val="0.93008022271274682"/>
          <c:w val="0.41035114876832307"/>
          <c:h val="5.7894037330705451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[Cohort 1-10 Demographics.xlsx]Dashboard!PivotTable3</c:name>
    <c:fmtId val="2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Status by Cohort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KE"/>
        </a:p>
      </c:txPr>
    </c:title>
    <c:autoTitleDeleted val="0"/>
    <c:pivotFmts>
      <c:pivotFmt>
        <c:idx val="0"/>
      </c:pivotFmt>
      <c:pivotFmt>
        <c:idx val="1"/>
      </c:pivotFmt>
      <c:pivotFmt>
        <c:idx val="2"/>
      </c:pivotFmt>
      <c:pivotFmt>
        <c:idx val="3"/>
      </c:pivotFmt>
      <c:pivotFmt>
        <c:idx val="4"/>
      </c:pivotFmt>
      <c:pivotFmt>
        <c:idx val="5"/>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9"/>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0"/>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1"/>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2"/>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3"/>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percentStacked"/>
        <c:varyColors val="0"/>
        <c:ser>
          <c:idx val="0"/>
          <c:order val="0"/>
          <c:tx>
            <c:strRef>
              <c:f>Dashboard!$C$41:$C$42</c:f>
              <c:strCache>
                <c:ptCount val="1"/>
                <c:pt idx="0">
                  <c:v>Completed</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8"/>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6887-4CC0-A3EA-4887FF65B906}"/>
              </c:ext>
            </c:extLst>
          </c:dPt>
          <c:dLbls>
            <c:dLbl>
              <c:idx val="8"/>
              <c:delete val="1"/>
              <c:extLst>
                <c:ext xmlns:c15="http://schemas.microsoft.com/office/drawing/2012/chart" uri="{CE6537A1-D6FC-4f65-9D91-7224C49458BB}"/>
                <c:ext xmlns:c16="http://schemas.microsoft.com/office/drawing/2014/chart" uri="{C3380CC4-5D6E-409C-BE32-E72D297353CC}">
                  <c16:uniqueId val="{00000003-6887-4CC0-A3EA-4887FF65B90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Dashboard!$B$43:$B$54</c:f>
              <c:strCache>
                <c:ptCount val="11"/>
                <c:pt idx="0">
                  <c:v>1</c:v>
                </c:pt>
                <c:pt idx="1">
                  <c:v>2</c:v>
                </c:pt>
                <c:pt idx="2">
                  <c:v>3</c:v>
                </c:pt>
                <c:pt idx="3">
                  <c:v>4</c:v>
                </c:pt>
                <c:pt idx="4">
                  <c:v>5</c:v>
                </c:pt>
                <c:pt idx="5">
                  <c:v>6</c:v>
                </c:pt>
                <c:pt idx="6">
                  <c:v>7</c:v>
                </c:pt>
                <c:pt idx="7">
                  <c:v>8</c:v>
                </c:pt>
                <c:pt idx="8">
                  <c:v>9</c:v>
                </c:pt>
                <c:pt idx="9">
                  <c:v>10</c:v>
                </c:pt>
                <c:pt idx="10">
                  <c:v>11</c:v>
                </c:pt>
              </c:strCache>
            </c:strRef>
          </c:cat>
          <c:val>
            <c:numRef>
              <c:f>Dashboard!$C$43:$C$54</c:f>
              <c:numCache>
                <c:formatCode>0%</c:formatCode>
                <c:ptCount val="11"/>
                <c:pt idx="0">
                  <c:v>0.86956521739130432</c:v>
                </c:pt>
                <c:pt idx="1">
                  <c:v>0.75</c:v>
                </c:pt>
                <c:pt idx="2">
                  <c:v>0.78260869565217395</c:v>
                </c:pt>
                <c:pt idx="3">
                  <c:v>0.92592592592592593</c:v>
                </c:pt>
                <c:pt idx="4">
                  <c:v>0.72</c:v>
                </c:pt>
                <c:pt idx="5">
                  <c:v>0.92</c:v>
                </c:pt>
                <c:pt idx="6">
                  <c:v>0.88888888888888884</c:v>
                </c:pt>
                <c:pt idx="7">
                  <c:v>0.65384615384615385</c:v>
                </c:pt>
                <c:pt idx="8">
                  <c:v>0.625</c:v>
                </c:pt>
                <c:pt idx="9">
                  <c:v>0.48</c:v>
                </c:pt>
                <c:pt idx="10">
                  <c:v>0</c:v>
                </c:pt>
              </c:numCache>
            </c:numRef>
          </c:val>
          <c:extLst>
            <c:ext xmlns:c16="http://schemas.microsoft.com/office/drawing/2014/chart" uri="{C3380CC4-5D6E-409C-BE32-E72D297353CC}">
              <c16:uniqueId val="{00000000-22EE-489C-932D-53C651FD8410}"/>
            </c:ext>
          </c:extLst>
        </c:ser>
        <c:ser>
          <c:idx val="1"/>
          <c:order val="1"/>
          <c:tx>
            <c:strRef>
              <c:f>Dashboard!$D$41:$D$42</c:f>
              <c:strCache>
                <c:ptCount val="1"/>
                <c:pt idx="0">
                  <c:v>In progress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22EE-489C-932D-53C651FD8410}"/>
              </c:ext>
            </c:extLst>
          </c:dPt>
          <c:dLbls>
            <c:dLbl>
              <c:idx val="0"/>
              <c:delete val="1"/>
              <c:extLst>
                <c:ext xmlns:c15="http://schemas.microsoft.com/office/drawing/2012/chart" uri="{CE6537A1-D6FC-4f65-9D91-7224C49458BB}"/>
                <c:ext xmlns:c16="http://schemas.microsoft.com/office/drawing/2014/chart" uri="{C3380CC4-5D6E-409C-BE32-E72D297353CC}">
                  <c16:uniqueId val="{00000007-22EE-489C-932D-53C651FD841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Dashboard!$B$43:$B$54</c:f>
              <c:strCache>
                <c:ptCount val="11"/>
                <c:pt idx="0">
                  <c:v>1</c:v>
                </c:pt>
                <c:pt idx="1">
                  <c:v>2</c:v>
                </c:pt>
                <c:pt idx="2">
                  <c:v>3</c:v>
                </c:pt>
                <c:pt idx="3">
                  <c:v>4</c:v>
                </c:pt>
                <c:pt idx="4">
                  <c:v>5</c:v>
                </c:pt>
                <c:pt idx="5">
                  <c:v>6</c:v>
                </c:pt>
                <c:pt idx="6">
                  <c:v>7</c:v>
                </c:pt>
                <c:pt idx="7">
                  <c:v>8</c:v>
                </c:pt>
                <c:pt idx="8">
                  <c:v>9</c:v>
                </c:pt>
                <c:pt idx="9">
                  <c:v>10</c:v>
                </c:pt>
                <c:pt idx="10">
                  <c:v>11</c:v>
                </c:pt>
              </c:strCache>
            </c:strRef>
          </c:cat>
          <c:val>
            <c:numRef>
              <c:f>Dashboard!$D$43:$D$54</c:f>
              <c:numCache>
                <c:formatCode>0%</c:formatCode>
                <c:ptCount val="11"/>
                <c:pt idx="0">
                  <c:v>0</c:v>
                </c:pt>
                <c:pt idx="1">
                  <c:v>0.05</c:v>
                </c:pt>
                <c:pt idx="2">
                  <c:v>0.13043478260869565</c:v>
                </c:pt>
                <c:pt idx="3">
                  <c:v>3.7037037037037035E-2</c:v>
                </c:pt>
                <c:pt idx="4">
                  <c:v>0.08</c:v>
                </c:pt>
                <c:pt idx="5">
                  <c:v>0.04</c:v>
                </c:pt>
                <c:pt idx="6">
                  <c:v>0</c:v>
                </c:pt>
                <c:pt idx="7">
                  <c:v>0.23076923076923078</c:v>
                </c:pt>
                <c:pt idx="8">
                  <c:v>0.29166666666666669</c:v>
                </c:pt>
                <c:pt idx="9">
                  <c:v>0.48</c:v>
                </c:pt>
                <c:pt idx="10">
                  <c:v>1</c:v>
                </c:pt>
              </c:numCache>
            </c:numRef>
          </c:val>
          <c:extLst>
            <c:ext xmlns:c16="http://schemas.microsoft.com/office/drawing/2014/chart" uri="{C3380CC4-5D6E-409C-BE32-E72D297353CC}">
              <c16:uniqueId val="{00000001-22EE-489C-932D-53C651FD8410}"/>
            </c:ext>
          </c:extLst>
        </c:ser>
        <c:ser>
          <c:idx val="2"/>
          <c:order val="2"/>
          <c:tx>
            <c:strRef>
              <c:f>Dashboard!$E$41:$E$42</c:f>
              <c:strCache>
                <c:ptCount val="1"/>
                <c:pt idx="0">
                  <c:v>Terminated</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8"/>
            <c:invertIfNegative val="0"/>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22EE-489C-932D-53C651FD8410}"/>
              </c:ext>
            </c:extLst>
          </c:dPt>
          <c:dPt>
            <c:idx val="9"/>
            <c:invertIfNegative val="0"/>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6-22EE-489C-932D-53C651FD841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Dashboard!$B$43:$B$54</c:f>
              <c:strCache>
                <c:ptCount val="11"/>
                <c:pt idx="0">
                  <c:v>1</c:v>
                </c:pt>
                <c:pt idx="1">
                  <c:v>2</c:v>
                </c:pt>
                <c:pt idx="2">
                  <c:v>3</c:v>
                </c:pt>
                <c:pt idx="3">
                  <c:v>4</c:v>
                </c:pt>
                <c:pt idx="4">
                  <c:v>5</c:v>
                </c:pt>
                <c:pt idx="5">
                  <c:v>6</c:v>
                </c:pt>
                <c:pt idx="6">
                  <c:v>7</c:v>
                </c:pt>
                <c:pt idx="7">
                  <c:v>8</c:v>
                </c:pt>
                <c:pt idx="8">
                  <c:v>9</c:v>
                </c:pt>
                <c:pt idx="9">
                  <c:v>10</c:v>
                </c:pt>
                <c:pt idx="10">
                  <c:v>11</c:v>
                </c:pt>
              </c:strCache>
            </c:strRef>
          </c:cat>
          <c:val>
            <c:numRef>
              <c:f>Dashboard!$E$43:$E$54</c:f>
              <c:numCache>
                <c:formatCode>0%</c:formatCode>
                <c:ptCount val="11"/>
                <c:pt idx="0">
                  <c:v>0.13043478260869565</c:v>
                </c:pt>
                <c:pt idx="1">
                  <c:v>0.2</c:v>
                </c:pt>
                <c:pt idx="2">
                  <c:v>8.6956521739130432E-2</c:v>
                </c:pt>
                <c:pt idx="3">
                  <c:v>3.7037037037037035E-2</c:v>
                </c:pt>
                <c:pt idx="4">
                  <c:v>0.2</c:v>
                </c:pt>
                <c:pt idx="5">
                  <c:v>0.04</c:v>
                </c:pt>
                <c:pt idx="6">
                  <c:v>0.1111111111111111</c:v>
                </c:pt>
                <c:pt idx="7">
                  <c:v>0.11538461538461539</c:v>
                </c:pt>
                <c:pt idx="8">
                  <c:v>8.3333333333333329E-2</c:v>
                </c:pt>
                <c:pt idx="9">
                  <c:v>0.04</c:v>
                </c:pt>
                <c:pt idx="10">
                  <c:v>0</c:v>
                </c:pt>
              </c:numCache>
            </c:numRef>
          </c:val>
          <c:extLst>
            <c:ext xmlns:c16="http://schemas.microsoft.com/office/drawing/2014/chart" uri="{C3380CC4-5D6E-409C-BE32-E72D297353CC}">
              <c16:uniqueId val="{00000002-22EE-489C-932D-53C651FD8410}"/>
            </c:ext>
          </c:extLst>
        </c:ser>
        <c:dLbls>
          <c:dLblPos val="ctr"/>
          <c:showLegendKey val="0"/>
          <c:showVal val="1"/>
          <c:showCatName val="0"/>
          <c:showSerName val="0"/>
          <c:showPercent val="0"/>
          <c:showBubbleSize val="0"/>
        </c:dLbls>
        <c:gapWidth val="70"/>
        <c:overlap val="100"/>
        <c:axId val="544520816"/>
        <c:axId val="544526640"/>
      </c:barChart>
      <c:catAx>
        <c:axId val="544520816"/>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Cohort</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KE"/>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crossAx val="544526640"/>
        <c:crosses val="autoZero"/>
        <c:auto val="1"/>
        <c:lblAlgn val="ctr"/>
        <c:lblOffset val="100"/>
        <c:noMultiLvlLbl val="0"/>
      </c:catAx>
      <c:valAx>
        <c:axId val="544526640"/>
        <c:scaling>
          <c:orientation val="minMax"/>
        </c:scaling>
        <c:delete val="1"/>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crossAx val="544520816"/>
        <c:crosses val="autoZero"/>
        <c:crossBetween val="between"/>
        <c:majorUnit val="0.2"/>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[Cohort 1-10 Demographics.xlsx]Pivot Analysis!PivotTable6</c:name>
    <c:fmtId val="2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Graduates by gender</a:t>
            </a:r>
          </a:p>
        </c:rich>
      </c:tx>
      <c:layout>
        <c:manualLayout>
          <c:xMode val="edge"/>
          <c:yMode val="edge"/>
          <c:x val="0.30117245835823453"/>
          <c:y val="0.87025471347181704"/>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KE"/>
        </a:p>
      </c:txPr>
    </c:title>
    <c:autoTitleDeleted val="0"/>
    <c:pivotFmts>
      <c:pivotFmt>
        <c:idx val="0"/>
      </c:pivotFmt>
      <c:pivotFmt>
        <c:idx val="1"/>
      </c:pivotFmt>
      <c:pivotFmt>
        <c:idx val="2"/>
        <c:dLbl>
          <c:idx val="0"/>
          <c:dLblPos val="bestFit"/>
          <c:showLegendKey val="0"/>
          <c:showVal val="1"/>
          <c:showCatName val="1"/>
          <c:showSerName val="0"/>
          <c:showPercent val="1"/>
          <c:showBubbleSize val="0"/>
          <c:extLst>
            <c:ext xmlns:c15="http://schemas.microsoft.com/office/drawing/2012/chart" uri="{CE6537A1-D6FC-4f65-9D91-7224C49458BB}"/>
          </c:extLst>
        </c:dLbl>
      </c:pivotFmt>
      <c:pivotFmt>
        <c:idx val="3"/>
      </c:pivotFmt>
      <c:pivotFmt>
        <c:idx val="4"/>
        <c:dLbl>
          <c:idx val="0"/>
          <c:dLblPos val="bestFit"/>
          <c:showLegendKey val="0"/>
          <c:showVal val="1"/>
          <c:showCatName val="1"/>
          <c:showSerName val="0"/>
          <c:showPercent val="1"/>
          <c:showBubbleSize val="0"/>
          <c:extLst>
            <c:ext xmlns:c15="http://schemas.microsoft.com/office/drawing/2012/chart" uri="{CE6537A1-D6FC-4f65-9D91-7224C49458BB}"/>
          </c:extLst>
        </c:dLbl>
      </c:pivotFmt>
      <c:pivotFmt>
        <c:idx val="5"/>
      </c:pivotFmt>
      <c:pivotFmt>
        <c:idx val="6"/>
      </c:pivotFmt>
      <c:pivotFmt>
        <c:idx val="7"/>
        <c:dLbl>
          <c:idx val="0"/>
          <c:dLblPos val="bestFit"/>
          <c:showLegendKey val="0"/>
          <c:showVal val="1"/>
          <c:showCatName val="1"/>
          <c:showSerName val="0"/>
          <c:showPercent val="1"/>
          <c:showBubbleSize val="0"/>
          <c:extLst>
            <c:ext xmlns:c15="http://schemas.microsoft.com/office/drawing/2012/chart" uri="{CE6537A1-D6FC-4f65-9D91-7224C49458BB}"/>
          </c:extLst>
        </c:dLbl>
      </c:pivotFmt>
      <c:pivotFmt>
        <c:idx val="8"/>
      </c:pivotFmt>
      <c:pivotFmt>
        <c:idx val="9"/>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KE"/>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11"/>
        <c:spPr>
          <a:solidFill>
            <a:schemeClr val="accent2">
              <a:lumMod val="40000"/>
              <a:lumOff val="60000"/>
            </a:schemeClr>
          </a:soli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0.29774877318096971"/>
          <c:y val="0.16088325033551834"/>
          <c:w val="0.37857815167162101"/>
          <c:h val="0.83911674966448169"/>
        </c:manualLayout>
      </c:layout>
      <c:pieChart>
        <c:varyColors val="1"/>
        <c:ser>
          <c:idx val="0"/>
          <c:order val="0"/>
          <c:tx>
            <c:strRef>
              <c:f>'Pivot Analysis'!$P$4</c:f>
              <c:strCache>
                <c:ptCount val="1"/>
                <c:pt idx="0">
                  <c:v>Total</c:v>
                </c:pt>
              </c:strCache>
            </c:strRef>
          </c:tx>
          <c:dPt>
            <c:idx val="0"/>
            <c:bubble3D val="0"/>
            <c:spPr>
              <a:solidFill>
                <a:schemeClr val="accent2">
                  <a:lumMod val="40000"/>
                  <a:lumOff val="6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8DBB-4A51-9A34-6AE5BB1A69FC}"/>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8DBB-4A51-9A34-6AE5BB1A69F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KE"/>
              </a:p>
            </c:txPr>
            <c:dLblPos val="bestFit"/>
            <c:showLegendKey val="0"/>
            <c:showVal val="1"/>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Analysis'!$O$5:$O$7</c:f>
              <c:strCache>
                <c:ptCount val="2"/>
                <c:pt idx="0">
                  <c:v>Female</c:v>
                </c:pt>
                <c:pt idx="1">
                  <c:v>Male</c:v>
                </c:pt>
              </c:strCache>
            </c:strRef>
          </c:cat>
          <c:val>
            <c:numRef>
              <c:f>'Pivot Analysis'!$P$5:$P$7</c:f>
              <c:numCache>
                <c:formatCode>General</c:formatCode>
                <c:ptCount val="2"/>
                <c:pt idx="0">
                  <c:v>104</c:v>
                </c:pt>
                <c:pt idx="1">
                  <c:v>83</c:v>
                </c:pt>
              </c:numCache>
            </c:numRef>
          </c:val>
          <c:extLst>
            <c:ext xmlns:c16="http://schemas.microsoft.com/office/drawing/2014/chart" uri="{C3380CC4-5D6E-409C-BE32-E72D297353CC}">
              <c16:uniqueId val="{00000004-8DBB-4A51-9A34-6AE5BB1A69FC}"/>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[Cohort 1-10 Demographics.xlsx]Pivot Analysis!PivotTable5</c:name>
    <c:fmtId val="2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Fellows enrolled by gender</a:t>
            </a:r>
          </a:p>
        </c:rich>
      </c:tx>
      <c:layout>
        <c:manualLayout>
          <c:xMode val="edge"/>
          <c:yMode val="edge"/>
          <c:x val="0.12452641027377742"/>
          <c:y val="5.4662553185994715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KE"/>
        </a:p>
      </c:txPr>
    </c:title>
    <c:autoTitleDeleted val="0"/>
    <c:pivotFmts>
      <c:pivotFmt>
        <c:idx val="0"/>
        <c:dLbl>
          <c:idx val="0"/>
          <c:dLblPos val="bestFit"/>
          <c:showLegendKey val="0"/>
          <c:showVal val="1"/>
          <c:showCatName val="1"/>
          <c:showSerName val="0"/>
          <c:showPercent val="1"/>
          <c:showBubbleSize val="0"/>
          <c:extLst>
            <c:ext xmlns:c15="http://schemas.microsoft.com/office/drawing/2012/chart" uri="{CE6537A1-D6FC-4f65-9D91-7224C49458BB}"/>
          </c:extLst>
        </c:dLbl>
      </c:pivotFmt>
      <c:pivotFmt>
        <c:idx val="1"/>
      </c:pivotFmt>
      <c:pivotFmt>
        <c:idx val="2"/>
        <c:dLbl>
          <c:idx val="0"/>
          <c:dLblPos val="bestFit"/>
          <c:showLegendKey val="0"/>
          <c:showVal val="1"/>
          <c:showCatName val="1"/>
          <c:showSerName val="0"/>
          <c:showPercent val="1"/>
          <c:showBubbleSize val="0"/>
          <c:extLst>
            <c:ext xmlns:c15="http://schemas.microsoft.com/office/drawing/2012/chart" uri="{CE6537A1-D6FC-4f65-9D91-7224C49458BB}"/>
          </c:extLst>
        </c:dLbl>
      </c:pivotFmt>
      <c:pivotFmt>
        <c:idx val="3"/>
      </c:pivotFmt>
      <c:pivotFmt>
        <c:idx val="4"/>
      </c:pivotFmt>
      <c:pivotFmt>
        <c:idx val="5"/>
        <c:dLbl>
          <c:idx val="0"/>
          <c:dLblPos val="bestFit"/>
          <c:showLegendKey val="0"/>
          <c:showVal val="1"/>
          <c:showCatName val="1"/>
          <c:showSerName val="0"/>
          <c:showPercent val="1"/>
          <c:showBubbleSize val="0"/>
          <c:extLst>
            <c:ext xmlns:c15="http://schemas.microsoft.com/office/drawing/2012/chart" uri="{CE6537A1-D6FC-4f65-9D91-7224C49458BB}"/>
          </c:extLst>
        </c:dLbl>
      </c:pivotFmt>
      <c:pivotFmt>
        <c:idx val="6"/>
      </c:pivotFmt>
      <c:pivotFmt>
        <c:idx val="7"/>
      </c:pivotFmt>
      <c:pivotFmt>
        <c:idx val="8"/>
        <c:dLbl>
          <c:idx val="0"/>
          <c:dLblPos val="bestFit"/>
          <c:showLegendKey val="0"/>
          <c:showVal val="1"/>
          <c:showCatName val="1"/>
          <c:showSerName val="0"/>
          <c:showPercent val="1"/>
          <c:showBubbleSize val="0"/>
          <c:extLst>
            <c:ext xmlns:c15="http://schemas.microsoft.com/office/drawing/2012/chart" uri="{CE6537A1-D6FC-4f65-9D91-7224C49458BB}"/>
          </c:extLst>
        </c:dLbl>
      </c:pivotFmt>
      <c:pivotFmt>
        <c:idx val="9"/>
      </c:pivotFmt>
      <c:pivotFmt>
        <c:idx val="10"/>
      </c:pivotFmt>
      <c:pivotFmt>
        <c:idx val="11"/>
        <c:dLbl>
          <c:idx val="0"/>
          <c:dLblPos val="bestFit"/>
          <c:showLegendKey val="0"/>
          <c:showVal val="1"/>
          <c:showCatName val="1"/>
          <c:showSerName val="0"/>
          <c:showPercent val="1"/>
          <c:showBubbleSize val="0"/>
          <c:extLst>
            <c:ext xmlns:c15="http://schemas.microsoft.com/office/drawing/2012/chart" uri="{CE6537A1-D6FC-4f65-9D91-7224C49458BB}"/>
          </c:extLst>
        </c:dLbl>
      </c:pivotFmt>
      <c:pivotFmt>
        <c:idx val="12"/>
      </c:pivotFmt>
      <c:pivotFmt>
        <c:idx val="13"/>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KE"/>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15"/>
        <c:spPr>
          <a:solidFill>
            <a:schemeClr val="accent2">
              <a:lumMod val="40000"/>
              <a:lumOff val="60000"/>
            </a:schemeClr>
          </a:solidFill>
          <a:ln>
            <a:noFill/>
          </a:ln>
          <a:effectLst>
            <a:outerShdw blurRad="57150" dist="19050" dir="5400000" algn="ctr" rotWithShape="0">
              <a:srgbClr val="000000">
                <a:alpha val="63000"/>
              </a:srgbClr>
            </a:outerShdw>
          </a:effectLst>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'Pivot Analysis'!$N$4</c:f>
              <c:strCache>
                <c:ptCount val="1"/>
                <c:pt idx="0">
                  <c:v>Total</c:v>
                </c:pt>
              </c:strCache>
            </c:strRef>
          </c:tx>
          <c:dPt>
            <c:idx val="0"/>
            <c:bubble3D val="0"/>
            <c:spPr>
              <a:solidFill>
                <a:schemeClr val="accent2">
                  <a:lumMod val="40000"/>
                  <a:lumOff val="6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3791-4FD5-BC6B-6D1371F67527}"/>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3791-4FD5-BC6B-6D1371F6752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KE"/>
              </a:p>
            </c:txPr>
            <c:dLblPos val="bestFit"/>
            <c:showLegendKey val="0"/>
            <c:showVal val="1"/>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Analysis'!$M$5:$M$7</c:f>
              <c:strCache>
                <c:ptCount val="2"/>
                <c:pt idx="0">
                  <c:v>Female</c:v>
                </c:pt>
                <c:pt idx="1">
                  <c:v>Male</c:v>
                </c:pt>
              </c:strCache>
            </c:strRef>
          </c:cat>
          <c:val>
            <c:numRef>
              <c:f>'Pivot Analysis'!$N$5:$N$7</c:f>
              <c:numCache>
                <c:formatCode>General</c:formatCode>
                <c:ptCount val="2"/>
                <c:pt idx="0">
                  <c:v>147</c:v>
                </c:pt>
                <c:pt idx="1">
                  <c:v>118</c:v>
                </c:pt>
              </c:numCache>
            </c:numRef>
          </c:val>
          <c:extLst>
            <c:ext xmlns:c16="http://schemas.microsoft.com/office/drawing/2014/chart" uri="{C3380CC4-5D6E-409C-BE32-E72D297353CC}">
              <c16:uniqueId val="{00000004-3791-4FD5-BC6B-6D1371F67527}"/>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[Cohort 1-10 Demographics.xlsx]Pivot Analysis!PivotTable7</c:name>
    <c:fmtId val="19"/>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Fellows Enrolment  </a:t>
            </a:r>
          </a:p>
        </c:rich>
      </c:tx>
      <c:layout>
        <c:manualLayout>
          <c:xMode val="edge"/>
          <c:yMode val="edge"/>
          <c:x val="0.24437966220457502"/>
          <c:y val="3.2108112481207061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KE"/>
        </a:p>
      </c:txPr>
    </c:title>
    <c:autoTitleDeleted val="0"/>
    <c:pivotFmts>
      <c:pivotFmt>
        <c:idx val="0"/>
      </c:pivotFmt>
      <c:pivotFmt>
        <c:idx val="1"/>
      </c:pivotFmt>
      <c:pivotFmt>
        <c:idx val="2"/>
      </c:pivotFmt>
      <c:pivotFmt>
        <c:idx val="3"/>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595302395515526"/>
          <c:y val="0.25054988302871356"/>
          <c:w val="0.82584470753105699"/>
          <c:h val="0.57205321687892297"/>
        </c:manualLayout>
      </c:layout>
      <c:lineChart>
        <c:grouping val="standard"/>
        <c:varyColors val="0"/>
        <c:ser>
          <c:idx val="0"/>
          <c:order val="0"/>
          <c:tx>
            <c:strRef>
              <c:f>'Pivot Analysis'!$B$46:$B$47</c:f>
              <c:strCache>
                <c:ptCount val="1"/>
                <c:pt idx="0">
                  <c:v>Female</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Analysis'!$A$48:$A$59</c:f>
              <c:strCache>
                <c:ptCount val="11"/>
                <c:pt idx="0">
                  <c:v>1</c:v>
                </c:pt>
                <c:pt idx="1">
                  <c:v>2</c:v>
                </c:pt>
                <c:pt idx="2">
                  <c:v>3</c:v>
                </c:pt>
                <c:pt idx="3">
                  <c:v>4</c:v>
                </c:pt>
                <c:pt idx="4">
                  <c:v>5</c:v>
                </c:pt>
                <c:pt idx="5">
                  <c:v>6</c:v>
                </c:pt>
                <c:pt idx="6">
                  <c:v>7</c:v>
                </c:pt>
                <c:pt idx="7">
                  <c:v>8</c:v>
                </c:pt>
                <c:pt idx="8">
                  <c:v>9</c:v>
                </c:pt>
                <c:pt idx="9">
                  <c:v>10</c:v>
                </c:pt>
                <c:pt idx="10">
                  <c:v>11</c:v>
                </c:pt>
              </c:strCache>
            </c:strRef>
          </c:cat>
          <c:val>
            <c:numRef>
              <c:f>'Pivot Analysis'!$B$48:$B$59</c:f>
              <c:numCache>
                <c:formatCode>General</c:formatCode>
                <c:ptCount val="11"/>
                <c:pt idx="0">
                  <c:v>9</c:v>
                </c:pt>
                <c:pt idx="1">
                  <c:v>9</c:v>
                </c:pt>
                <c:pt idx="2">
                  <c:v>13</c:v>
                </c:pt>
                <c:pt idx="3">
                  <c:v>12</c:v>
                </c:pt>
                <c:pt idx="4">
                  <c:v>13</c:v>
                </c:pt>
                <c:pt idx="5">
                  <c:v>15</c:v>
                </c:pt>
                <c:pt idx="6">
                  <c:v>19</c:v>
                </c:pt>
                <c:pt idx="7">
                  <c:v>16</c:v>
                </c:pt>
                <c:pt idx="8">
                  <c:v>15</c:v>
                </c:pt>
                <c:pt idx="9">
                  <c:v>15</c:v>
                </c:pt>
                <c:pt idx="10">
                  <c:v>11</c:v>
                </c:pt>
              </c:numCache>
            </c:numRef>
          </c:val>
          <c:smooth val="0"/>
          <c:extLst>
            <c:ext xmlns:c16="http://schemas.microsoft.com/office/drawing/2014/chart" uri="{C3380CC4-5D6E-409C-BE32-E72D297353CC}">
              <c16:uniqueId val="{00000000-B270-49DF-B79D-D9F7BEFAA13B}"/>
            </c:ext>
          </c:extLst>
        </c:ser>
        <c:ser>
          <c:idx val="1"/>
          <c:order val="1"/>
          <c:tx>
            <c:strRef>
              <c:f>'Pivot Analysis'!$C$46:$C$47</c:f>
              <c:strCache>
                <c:ptCount val="1"/>
                <c:pt idx="0">
                  <c:v>Male</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Analysis'!$A$48:$A$59</c:f>
              <c:strCache>
                <c:ptCount val="11"/>
                <c:pt idx="0">
                  <c:v>1</c:v>
                </c:pt>
                <c:pt idx="1">
                  <c:v>2</c:v>
                </c:pt>
                <c:pt idx="2">
                  <c:v>3</c:v>
                </c:pt>
                <c:pt idx="3">
                  <c:v>4</c:v>
                </c:pt>
                <c:pt idx="4">
                  <c:v>5</c:v>
                </c:pt>
                <c:pt idx="5">
                  <c:v>6</c:v>
                </c:pt>
                <c:pt idx="6">
                  <c:v>7</c:v>
                </c:pt>
                <c:pt idx="7">
                  <c:v>8</c:v>
                </c:pt>
                <c:pt idx="8">
                  <c:v>9</c:v>
                </c:pt>
                <c:pt idx="9">
                  <c:v>10</c:v>
                </c:pt>
                <c:pt idx="10">
                  <c:v>11</c:v>
                </c:pt>
              </c:strCache>
            </c:strRef>
          </c:cat>
          <c:val>
            <c:numRef>
              <c:f>'Pivot Analysis'!$C$48:$C$59</c:f>
              <c:numCache>
                <c:formatCode>General</c:formatCode>
                <c:ptCount val="11"/>
                <c:pt idx="0">
                  <c:v>14</c:v>
                </c:pt>
                <c:pt idx="1">
                  <c:v>11</c:v>
                </c:pt>
                <c:pt idx="2">
                  <c:v>10</c:v>
                </c:pt>
                <c:pt idx="3">
                  <c:v>15</c:v>
                </c:pt>
                <c:pt idx="4">
                  <c:v>12</c:v>
                </c:pt>
                <c:pt idx="5">
                  <c:v>10</c:v>
                </c:pt>
                <c:pt idx="6">
                  <c:v>8</c:v>
                </c:pt>
                <c:pt idx="7">
                  <c:v>10</c:v>
                </c:pt>
                <c:pt idx="8">
                  <c:v>9</c:v>
                </c:pt>
                <c:pt idx="9">
                  <c:v>10</c:v>
                </c:pt>
                <c:pt idx="10">
                  <c:v>9</c:v>
                </c:pt>
              </c:numCache>
            </c:numRef>
          </c:val>
          <c:smooth val="0"/>
          <c:extLst>
            <c:ext xmlns:c16="http://schemas.microsoft.com/office/drawing/2014/chart" uri="{C3380CC4-5D6E-409C-BE32-E72D297353CC}">
              <c16:uniqueId val="{00000001-B270-49DF-B79D-D9F7BEFAA13B}"/>
            </c:ext>
          </c:extLst>
        </c:ser>
        <c:dLbls>
          <c:showLegendKey val="0"/>
          <c:showVal val="0"/>
          <c:showCatName val="0"/>
          <c:showSerName val="0"/>
          <c:showPercent val="0"/>
          <c:showBubbleSize val="0"/>
        </c:dLbls>
        <c:marker val="1"/>
        <c:smooth val="0"/>
        <c:axId val="149490128"/>
        <c:axId val="146343936"/>
      </c:lineChart>
      <c:catAx>
        <c:axId val="149490128"/>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Cohort</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KE"/>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crossAx val="146343936"/>
        <c:crosses val="autoZero"/>
        <c:auto val="1"/>
        <c:lblAlgn val="ctr"/>
        <c:lblOffset val="100"/>
        <c:noMultiLvlLbl val="0"/>
      </c:catAx>
      <c:valAx>
        <c:axId val="146343936"/>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No. </a:t>
                </a:r>
              </a:p>
            </c:rich>
          </c:tx>
          <c:layout>
            <c:manualLayout>
              <c:xMode val="edge"/>
              <c:yMode val="edge"/>
              <c:x val="0"/>
              <c:y val="0.48411996804357937"/>
            </c:manualLayout>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K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crossAx val="149490128"/>
        <c:crosses val="autoZero"/>
        <c:crossBetween val="between"/>
      </c:valAx>
      <c:spPr>
        <a:noFill/>
        <a:ln>
          <a:noFill/>
        </a:ln>
        <a:effectLst/>
      </c:spPr>
    </c:plotArea>
    <c:legend>
      <c:legendPos val="t"/>
      <c:layout>
        <c:manualLayout>
          <c:xMode val="edge"/>
          <c:yMode val="edge"/>
          <c:x val="0.29634147409602501"/>
          <c:y val="0.15802542692834076"/>
          <c:w val="0.41473278542545583"/>
          <c:h val="9.030469840285317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[Cohort 1-10 Demographics.xlsx]Pivot Analysis!PivotTable6</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Graduates by</a:t>
            </a:r>
            <a:r>
              <a:rPr lang="en-US" baseline="0"/>
              <a:t> gender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3"/>
        <c:spPr>
          <a:solidFill>
            <a:schemeClr val="accent2">
              <a:lumMod val="40000"/>
              <a:lumOff val="60000"/>
            </a:schemeClr>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pieChart>
        <c:varyColors val="1"/>
        <c:ser>
          <c:idx val="0"/>
          <c:order val="0"/>
          <c:tx>
            <c:strRef>
              <c:f>'Pivot Analysis'!$P$4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4-84A7-4203-866C-8DC9C71DAF3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D6F-4FFF-B40C-BC84B1D047B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bestFit"/>
            <c:showLegendKey val="0"/>
            <c:showVal val="1"/>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Analysis'!$O$5:$O$7</c:f>
              <c:strCache>
                <c:ptCount val="2"/>
                <c:pt idx="0">
                  <c:v>Female</c:v>
                </c:pt>
                <c:pt idx="1">
                  <c:v>Male</c:v>
                </c:pt>
              </c:strCache>
            </c:strRef>
          </c:cat>
          <c:val>
            <c:numRef>
              <c:f>'Pivot Analysis'!$P$5:$P$7</c:f>
              <c:numCache>
                <c:formatCode>General</c:formatCode>
                <c:ptCount val="2"/>
                <c:pt idx="0">
                  <c:v>104</c:v>
                </c:pt>
                <c:pt idx="1">
                  <c:v>83</c:v>
                </c:pt>
              </c:numCache>
            </c:numRef>
          </c:val>
          <c:extLst>
            <c:ext xmlns:c16="http://schemas.microsoft.com/office/drawing/2014/chart" uri="{C3380CC4-5D6E-409C-BE32-E72D297353CC}">
              <c16:uniqueId val="{00000000-84A7-4203-866C-8DC9C71DAF34}"/>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[Cohort 1-10 Demographics.xlsx]Pivot Analysis!PivotTable5</c:name>
    <c:fmtId val="2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Fellows in the program by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1"/>
        <c:spPr>
          <a:solidFill>
            <a:schemeClr val="accent2">
              <a:lumMod val="40000"/>
              <a:lumOff val="60000"/>
            </a:schemeClr>
          </a:solidFill>
          <a:ln w="19050">
            <a:solidFill>
              <a:schemeClr val="lt1"/>
            </a:solidFill>
          </a:ln>
          <a:effectLst/>
        </c:spPr>
      </c:pivotFmt>
      <c:pivotFmt>
        <c:idx val="2"/>
        <c:spPr>
          <a:solidFill>
            <a:schemeClr val="accent1"/>
          </a:solidFill>
          <a:ln w="19050">
            <a:solidFill>
              <a:schemeClr val="lt1"/>
            </a:solidFill>
          </a:ln>
          <a:effectLst/>
        </c:spPr>
      </c:pivotFmt>
    </c:pivotFmts>
    <c:plotArea>
      <c:layout/>
      <c:pieChart>
        <c:varyColors val="1"/>
        <c:ser>
          <c:idx val="0"/>
          <c:order val="0"/>
          <c:tx>
            <c:strRef>
              <c:f>'Pivot Analysis'!$N$4</c:f>
              <c:strCache>
                <c:ptCount val="1"/>
                <c:pt idx="0">
                  <c:v>Total</c:v>
                </c:pt>
              </c:strCache>
            </c:strRef>
          </c:tx>
          <c:dPt>
            <c:idx val="0"/>
            <c:bubble3D val="0"/>
            <c:spPr>
              <a:solidFill>
                <a:schemeClr val="accent2">
                  <a:lumMod val="40000"/>
                  <a:lumOff val="60000"/>
                </a:schemeClr>
              </a:solidFill>
              <a:ln w="19050">
                <a:solidFill>
                  <a:schemeClr val="lt1"/>
                </a:solidFill>
              </a:ln>
              <a:effectLst/>
            </c:spPr>
            <c:extLst>
              <c:ext xmlns:c16="http://schemas.microsoft.com/office/drawing/2014/chart" uri="{C3380CC4-5D6E-409C-BE32-E72D297353CC}">
                <c16:uniqueId val="{00000002-09BD-44CB-AE3D-0079BE13FC5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891-4218-A16A-D29BB1FF6D8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bestFit"/>
            <c:showLegendKey val="0"/>
            <c:showVal val="1"/>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Analysis'!$M$5:$M$7</c:f>
              <c:strCache>
                <c:ptCount val="2"/>
                <c:pt idx="0">
                  <c:v>Female</c:v>
                </c:pt>
                <c:pt idx="1">
                  <c:v>Male</c:v>
                </c:pt>
              </c:strCache>
            </c:strRef>
          </c:cat>
          <c:val>
            <c:numRef>
              <c:f>'Pivot Analysis'!$N$5:$N$7</c:f>
              <c:numCache>
                <c:formatCode>General</c:formatCode>
                <c:ptCount val="2"/>
                <c:pt idx="0">
                  <c:v>147</c:v>
                </c:pt>
                <c:pt idx="1">
                  <c:v>118</c:v>
                </c:pt>
              </c:numCache>
            </c:numRef>
          </c:val>
          <c:extLst>
            <c:ext xmlns:c16="http://schemas.microsoft.com/office/drawing/2014/chart" uri="{C3380CC4-5D6E-409C-BE32-E72D297353CC}">
              <c16:uniqueId val="{00000000-09BD-44CB-AE3D-0079BE13FC5A}"/>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_xlchart.v5.4</cx:f>
        <cx:nf>_xlchart.v5.3</cx:nf>
      </cx:numDim>
    </cx:data>
  </cx:chartData>
  <cx:chart>
    <cx:plotArea>
      <cx:plotAreaRegion>
        <cx:series layoutId="regionMap" uniqueId="{61203415-8C52-4167-A430-461A30030B5A}">
          <cx:dataLabels>
            <cx:visibility seriesName="1" categoryName="0" value="1"/>
            <cx:separator>, </cx:separator>
          </cx:dataLabels>
          <cx:dataId val="0"/>
          <cx:layoutPr>
            <cx:geography cultureLanguage="en-US" cultureRegion="KE" attribution="Powered by Bing">
              <cx:geoCache provider="{E9337A44-BEBE-4D9F-B70C-5C5E7DAFC167}">
                <cx:binary>1Htpb904svZfafTnV25uosjB9ABD6fh4d+xsdr4ITuJQoihSIrX/+lvO1rE73emL28DMayMIjpZD
sqpY9TxP0f98t/zjnb2/Cz8trXXxH++WX3+uhqH7xy+/xHfVfXsXD9r6XfDRfxgO3vn2F//hQ/3u
/pf34W6unf6FIMx+eVfdheF++flf/4Rv0/f+zL+7G2rvrsb7sF7fx9EO8U/ufffWT+/86IaH1zV8
068/X8937v3dzz/du6Ee1hdrd//rz48e+fmnX55+0e8G/cnCvIbxPbyb4APJGecUpz//ZL3Tn69T
dIA4YzSVHH38wV/GvLhr4b0fz+PjLO7evw/3Mf70+f/f3ns0598u19Hnnxac+4fpXb/+uJ5fHhv0
X/98cgFW+OTKNzZ/ao4f3Xpq8tN7t/6NFscHjGHJBSWPDS4OGMUUnJHJjz/ZY4P/cBbft/fn156Y
+/PVp9Y+3f3nrf3ct3e2/hvtLQ4ozx5+ySe7yseBzuQBEpThVIrP9x/b/S/M5/uW//riE9t/vf7U
+s8v//PWP7+zkNC+WODvSC/0gHCREcTp1zzybZqhB5IiLJlg37X+j+fzfeN/ee+J7b9cfmr68/+C
NHNR6/vwdwa+PHhI3TTl2SfLo8eBnx08WDzD4stt9sXtnzL8X5jP923/9cUnxv96/an1L/b/+cB/
fu/u9Z39YoL/e+RjdsCyFHHE+KM8nzzcSAmUVcm/G/J/YSbft/vXF5/Y/ev1p3Z/fvFfYHc/DtVP
//4Q6nd/Y85PiIDo5pSg7HGVJSlk+wwzIp9E+/O/OI8/MP2jt5/a/9HNp0548+//vBNe3Lntzv2d
uSfhBylhGSZIfk4+YO9v8356kIlMsBS2wccf8WXnfUo+f2VG33fFb28+ccNvN5664MWb/7wLXuq/
F9fjg5RSmqb0M3xH+LH9yQHBnKcyTT/5hz62/4+n833rf3nvie2/XH5q+Zf/BZn/Td2+vXs7338x
wP899ScYsHyaMpkKMOs3UU/kQca4YJg9MfdfmcP3Df7bm09M/tuNp0Z/87eAnT/mW1/pZnE33O0+
8tRvKNef3/24SKDOT179M7r7iQkfv//1Z0zkx438iSw+fMXn9z7llEcM6uvz93dx+PVnBjQY8YzJ
jKRABjKZ/fzTfP9whwJCRVIAMQOcSrhMwXXOh6H69WeoJYQiIA4M3kMZorDH4kOyB1rNwNNAoOE6
wg+UjsmvssAzb1ft3VdDfP78kxvbZ752Q4SVwCDdp8ceJppRCCeJUpFSIrEQ4mF63bu7a5AeHp7+
f2WV1Gvr8Nt0cSUmNws2C68VBQljvpGL7dJrWQ5zcpxMo7mX60oz5aRbkrPSJ+VcjExsidyjLB1X
nTclHtbbb0z5nRkClvzdBAXkE8Gz7AH0gCm+nSDRme/KZny/VBz7HU1K1uYpSC1Tjpexyz7lgU+O
+85oUDy+GU1gnHFOOKWCYi4ZFVA9vh1t2pYQ2NgYVWusCxY3+6pbmu7qz9f0vVEoEihFgkgQSJ4Y
varWhlbEGaXXHqzWmnhsXTZ9QlV/uJaHuf7m2k9roZhJQrKMS6BKj9cikJc6I71RHW7N4dTN6EIu
1XjkeKpPmyqRO1R19yzq9QfLe+yyzwM/lAjBCRQB8bD8b2Kq7+UUZ+aNWmdt9yte5+MQk+YQr6HP
/9ySAHl/v0aWCsZTYNqAyh4PtbmlS/stGJVi4/Jx2AZVbf3dnGwfEG2x+vPRfrcwgRnkAkkh10qJ
6ZPokG1tsUG4Us2qXw+sRzvB4v3K8faDZT1M+5HrBBYwBOAc4FEP5fbxsgxqmsD6qlYlxklBTN3u
HJvZruduzlM0u1MZyvUT7f/DePldVAoMmCpNBU45g3zwkCq+cVvJptostq5VM4es3W1zN37Ao6ma
H1jxu+NwGAjgMvxD6PE4kySgYhkYZ2OVv0lL6pWuO/P2z32FfxcasBzM6cdfBEH5ZJjUmJUMRFSK
mWFUVUesMnJi+1o3L7rAzq32hTVsH0OZ9304gnA5avh0vCF/vsqxVTj4C8q3Z38+r++tHgtGUkIQ
FSx7EkNTnTpfyaRSZkvdMU7Nqpqp/FEAfSdSJaFpBkkdg/b3Me1/40u0mVZMDGzczmEWCmG/MJXG
2Pnc0rUZf+DS79maMAJqb/ZQTuiT0GGybBJhykolRieHMxNv8CROo0hPdOr1D3L09wd7wPcZJQJW
+Dh+Up/hjPUw2Mxad9RuaLjCtWdcNQklu5L0/Y9C6ffbkcAuxBmFQolBX30yYpkuJswYtuMk5/7C
VOImYnEi/TznDeUKbftkuKnlqpZIiq3stoI2a55NfZ/bIYmKaZjt6syrKvHhB6b/fTwRCp4mPAV3
g/77cP8bT/OHuglzrtSoR6JgSigntF2P/zxqfx9PMAoDK2SAS4B6PXEwLutKwEiV6iPi6+nSVXop
JmPLea/L2sgfLAo/VPXHCRDG4xyDeyEbgOEfr4rOJepdqmvVoRDbk2ni3OZ+q5oPLHg2q5RqfWNS
bUyehKjFrqcieY0qw0QRytmf//nyv2dkSvAD4EKUQlvj8XSG0WnRBlh+28gxHs3TNi5Hy0o1+cHC
fzTQk3rmzVilcwUDud7YIw8wYYdx+FF2eIjXp9aF4syYAPmUUPYkZsgwE8YnsK5zU4WL4Cha1FBS
/mpezFgfDaSe12M2mLCosvfVj9LF96KJSgoqCk4fktMT73pss7UeIAc2WbIVK+TDw1ZnQyG7KTn6
c89RRJ4u9qEKgM8wYTAmfHjsOxRp4gytjHJ6jv2RxVM5KhZkbCE5Oo2KsRbyBWFLy1XpYzblZFmx
huqUYvkel1i8rNvSJULR2U0DhlLit3VRPpmEfwv4vnfvQqXH7EKGbixrlVYVXRTgLd3ljdn68nbo
1hGfJDZ6DAHdzGUeZ7I0V8mMbZuPwa7oulpqKDxu7mNolR620u1R6FJGlBZzkxR4TbehKD3aLqpu
0SwfDcwpT7YpDIeSjP2wmxY+TMUcFrpvhUySvBtN/V4nWg6Fi4nmp9TLTRcCt0MFUxiaZh9lRwc1
tM5zRehKpxzVvgzFgJah3QcpQn8C+zx9A4CItmdNsIHsW57Vo6J9m2arYnSaLVeLzaoxr6YWKIVW
la7JXJ6H2GXaXlXJtAZ5irxmwdyazmGdqdlWzSTVVLWTZEerxEtS5VUIYhWFSHQYjzNfDnesp8Oz
rrX1VSa6bMhjbP1UmICQzPuadWvRWLw9b2TT6z0yHcrysXPNm2lo2/chJN2kaNPgrohrZtp8mkv5
rNmy8rZuDYbqP/pSqxF2W31Cqo6LY2yDaHZiCTUv6oVWdcFmOVUnvKT17ZRwFE43ByCqytdhpSGf
AAeGGzSzPiqjbXIbqRVbVggwG2+hZKQJGLhi/Uk5a5cwlZUJe6Zl7bKTvg16UNYBzCrGbjG8MKK0
+221vlPGDWunoLWn7/qmjasqWdla5ZsEVzupbd2dVlO3vmJpK8bDsmftVIxLyY50X4dSaepbahX2
cw9bvGkxUh3t8KJGwb1XphqX6yq4us0TvIpLI3p51cpsSQ+3Bm3NAOVVL7EIM+msV9nc1cu5yXyS
SrVtSVgcwCmhIwxsnYWIy+bwWo9YtrmD/vdV4u2U5Cvl4SxGJusC8BDOXji6Leh6bk2IqqVjJfcd
w5uVSg56cq+WJY5Fh/WAnjdi4WEniEvwHpgoz/QJYz5x4tRNPCb1sYFSVR8Do3H8qE2Csflcjbbd
L0agZ1mCzNsZm6E690stQ+EmW1uACFZcVDjaGVaUbFoBn85MDqm/t3nUm+tUus5louo1VvfpastW
NVVc5M464FhqWdKICkMMtgqEmk0qLydaKsgPvCyaqXNpLsmAxsOq37JNceeWWnEtHr4S1ONZGW/A
dGOPhxI23MKWopvbpTniYiCsIFFsZyZZole9lGlVTCAGhaLbZLwELuflrsv6TefGhwarPsMQEBFp
e8Zbt5VqcJp1RdnZrimio/MC5LLGa15WbiU5X2qRqLYetjsst/S1XTGbd0s12eNaU0KKyXWmKTBK
uttqnmd522z9Fl+z0tiqGEjZvOutwLALtsDJnmvm5KkPPqUnImRdtsNZ1obDwCMQ6GBb+mYqB4sP
+26DWkPl0idFyZF5Vwlpp327VuiIAOtwu84EbWA5DU8VWGmRKgbT94eAAjKeVyCscJXBhl5zICVr
pYSJLc07XvcXEXt2Y+VoPviBlyKf47iNue77jKqqxe1NI9HWqrklXZW31EGWoBWN1W6cp8mopiyX
Jk8G3w57XzXptR6d5bnltElzvnWGLWo2nubTqit76uzQr88HjhuCc9EOPdsTUrmug6+oAj6MTUBh
N07WeDXPS32ZbBnWuYZ9tjWvZi61aI4A9AOI3fX1GDrwYsjoOAz3mSnTcNtWXTr0Ck8BVyvEYoAd
NgKWH58tkybHSdz8m1kbHPOlTJ0psrRvmpPKp8xBxrHLunO1R3WXBy6zZMkDbWeeFkBEZs32kqyo
6T9hw8863LNPwOGTqPTOd2uodfX5uMnXj/86/3KG5eNxid+uPxxY+e3TZXfvng/h/n44v+uePvkw
3tdHYbjP4z+obY8+/E74+wNp79O5mD+4+dd0v4wQgSmCJnImOQBRJP5UB/z32/W+/qL2fpTXvvf+
J13wQVH8pAOS7AAohcwkQaDUPGhCX3VAjA5AS+eQWECmExgo81cdUB5QkKcy0ACh4wdYDtSdL0t9
5DGQPD9/fiQDPuZUGQUMCAyZpDJLBQhf2ROyvOi0nJNueLOCoMJ3bLK8D3kMGtFNLQ0wjJx57rrj
KpalCnQNJ7THzNaQX7ogrmOTalsqGibbhTdw2Cn4Us11E7Ii2AytuuhRxbJ3H7Hd/yrw/n8LKehb
fQNgfyclP3/U0vtNgf742qfIoeIAmu+UZoIjjDJGAPB+iiTMDxiHgJGgoIgMYuWznJwQcoAJBPMD
3BZIpA8k8auezA9AG5TpQ7Me+PTD1/1vAil9grdBOpKgI8NWIcATQcV+WO+3hJTVEVj0RIiqOW5J
odHcq5TYmHWKZcN4SxbGVzUlLmZnFQWk0ee0X4DylDqN3QXFG2dQzsa+LUIXFp9D7K6JyamttgvG
zCiu5p5KLRUAYl1eN4yF6cwZZPsdRZ0MR1vLzb5JmdYnZO7wACDIAdIoas7m6TnfEIGqvjpHY54l
ZBsLDUk93llQh2eibEs0FsVSJvrKjXFbilSGlb9BsRk6mYOmT/S+MYtIUwXgfl0ugXYsnVebY+W0
m0PbDC/nrONZ3hMml3wR62YvW9/asG9cL8xzRJK0uSb11rVvYxKzq1Q7jq7SkTNxwn0fl4IuPnMF
wUs7HbZT1/sjO4VJvBjXzKexqIF7NIWcZmfftnrozNEg5LwBgBhK3x4bXk/yfPJDIAWdtixbzyGZ
pGYrhvaB4QNa32Z9gUU/ijqH5fn1Nh1ksp3MSz9091RUsrdqmHys72zlm76QWzv3XrENy/IBJLlI
jpqqx81VhysT3lRpVseLmicAMSjvoGXQdtSID2KMw3iER7+BUtpk2Gu10KZmSMVppgkpLIh3VheW
D472QACWulqKgW9+OzIaXPJhQRYqWO02nByWHntwW9/CCUOgrLiT+tLNkCk5QE3DOSxwKpMFEAJM
tgZD1LYcH54PNl7acfL0YpJObjfJKIea5stSA2Q+hnyH4xu24FjebKRa+lf9MHv/LOvdbray32+x
fkFlyk6bmTavdNcMx3qWsxqa7IatvHuPfVMueTJNN0hogGCaVR8D96pqGp8zvuiiAnFmU22vk6Ba
rRcwxLLYZ0b7jL6mmpXjbU8aO5+mJAwqRbSeURFrlBglxo6NosjGyaVLHq1sX9jFQwPBMOMPzbRt
V2UydIfg1GRSSYUWpLIEtKyCygoQYtrAdBZcNzqXteG3fUmxOZZpHaTLWznX6KJZALo8mxNZ6jLX
giehQLyueaNwx9bxrF7rGu3rhCzbWyDb5VDu0qVJyUVjpN8uLeka8jorxXjb2JXsepbUY+6HtaV7
D2jvEHZYeQuPkr3pRtqpgZG+yXsNv+fSVoGfIFDxZI5QmIbrpNsaXqlqqIg1CvkGNu7QeJbc1NMa
p7drK+X8HtR3KY4Rb5P0KOnsXJ/3a+fJByCHjT/EyViXJ3zujdlVaB1HtS0UjtJeAiv1w9GWxPaa
UWaafFj7EkPo9Q3NtzWanI0xoB2aMrbkLJvaJh/XxN8mU9VXhWloZ1Q1Quq46ErYM9BUqpnaJBhV
zSIRSyGbRhxlbkuzQyi2yY75tue5zAYA8Fr4NCdytH0exsScNSsCsIib2NDTchva7WgASFspXXpX
KdRpQXZk9u3N1I5zVECkm9MEKu0zv7aJLagxfFRpx2xUlqbuZiTtdl+CHnqKeb3l01jP7z0R0077
mV+3IF5uZbpelzFl9LiGRWNgOCWotiQ2+7ZJ+K5E20TypYf8CRMB4WPLkD/O+hrvNz/Nu5rXMLM2
ifF2kQtA9rpN6ncaEMRrxyZ9OcB3Fg2P9c6udL1OnbD7Ds7x7ftyXM8cse0Lbdr5KrqGkpMyix84
4kNQZe3YYZ9s3S3wHf/SZLNYczRg8mEi2HYqpJyqZBWZCludzbtWDPiFptsmVOom/QENNLvJLAGp
cBnZkNfrwndhaI09GXnI8rIW6SvG52XbbyXugR7YxSjiSXM2TG0GZIuU/SWI89mOzyWIABiF0ioX
6XI/hunlEPhUAW+c3A1zqH8BGYAE4CtJGXZtmzTHoxDsvbCTvKgjA50ldbqgjqznNsTyzVxVGz6z
fph302jDpASZzWXWm+wKzLwc81Y2b2I3Qn8Je2D0k4BFgWqFWCi001OdL4iS3PUYd0cd4eH1DMVe
F91CeL/PJsaubSI4ZMWsunEom871JJI9KjF7wasYbgOax0NoPPHDecnq647RuOvtgo6mLDlZBejb
Fe1eoGbpL2Ym5/Jyha7dUTArzmnXzlM+h3Q9HUByhs/DUQ3tlVmhMvRH4+rQCZ1R+jLg+i3rO3eC
F33WVDLFys7p8Ap3HYOoR+w8Y+Nlswr7ots2EP+A6YACtlXF4v2QT3V5NnjC83QcwtVoR38qtwco
QDvS3tZlzE4I4cn1HNemGJz3l6hsqoI0ib6V9RT2fZtNux6lyQe7EbTksjejVV3i2dWCfN8cd6tf
1MrACnkESnUIOkF9Zrfxg67NpczqY9eDYge98GfZ3MTnrO+TnakDe90ntctp3V1kdjgPuB+PTdXV
iUp8iz6UzdSqEKpTFiLKcc+qV0mCiBp0LBbXsmOpJ4ALMZ70MkGqRRMkFsqQz/slkErJbS5fLNKn
h1D53hNa1lPOM7+qrh33sjH+tJvdoXPAiosp2rQ77khorOo7NKmxHi5dZMspgBxxBAlVnrWbSfZt
q9NXAIMS/qb3YdLvF75iqZB1/XVjEfQMOttvhawT51RpyuG1qT2lJ2Hwy4tU+NgWU1KOXVdkOshB
iRTA2lGrAZRc4w3N2a2VeHpbiZY/yGvVelSb0RXzwFGRdPhDp8d6PYQk1943UPIvxMhfW5+Y2zZU
kJ59v+V1hkAALaPuT2k31UflIHExISDLakkryC+jIcplqD+3S9LkKa+7w0wOg1rWpTlru1XcwM5I
1p1JaLqHyT/0QCqrDz1AzVeLnerk2HYPWXsEzZHnI67H4TAL6/puqRJo8smp9sMlY2W/16Hr38E5
CLLzdVjzDc8WBAzT2nxAfALlYpLg44TIQxOzuDMr63Zl110SY4TeAYcsc2ho6iLp7bqqgFl7Vg41
zEebIffzdgYcq9eHbefc2Qo9JSXd6vaeTL7LeZLhwwTP0w46aQlRgJxtr1iEfKr4rOfDZSPjLk50
PqOlCDmIcR1TQTfze2ka99w1tbsVTdrcrMnEbpayGq4XmYLerLOtP5zQKl6LEIejaWrc4TL691ub
oaPeBFtog8R5h1177vkcDzOx2fftTOh+bBg6qpqZgxY1BkiUtL0ME6qKlJuxiDrW19PMXB6rBB+W
c9u+JKnYTlKS4tdV1r20NbIAkQXae7NN9yTtuxxk4ntoazT7SdqYy1QmqqsyraZmugaYEKGY1nDC
A84QgPwSe/GMuLI6NlumzwP0iQDYgfatNlSeNz7e1zY1SQ7xL4uUsf46gDfpSYy8LeI4tq8ZbZPC
O2T3k7fV2xmQ5FG1CthwkeDmZUyd3bPYugs/j+zN7J19EU0Lkg8wkcWqZEmy/bB0AE8zt1aXbA6j
giMAjVdlNqQNKJ2gEjVA3hxgs2WC3rwhH1ydjscWNNKo4oKy3Zy1JORNDUKQSpsBin8z23FHupkf
d80GoMEFB5ghIewY5Jpgdq4VOKpehzI5EWIzXV4uYtzHoSQvW2jISwjObii80GOplpKwm4SE9EPK
V/uW9ON8XssB0OLGwpuVOGhJtrH0eTCIGzVE191Bi7M9wS6CNLmV45KvG0M7Tcuu6JPQT1ctiPlV
MfNNA6SLzyyZ2cXULmGPUSN3rW2HaziimV4MCBTWPLo1Vdr6ySlW1rMaoRuxKTu6+oSTDQVlUYBI
pCFzWbEMZmzOe0NG0OnbCKd45qzJQzIlSlRtkxaMWFuUWbWdwemBDJ17iG1bgH4ZYEkrJlShngIT
hIidL+SYNS+WbUZlkaxV2Z0uqcmOql7Q6z5B61HvG2ZOplBnZTGkLL6cOwTUYzYLztfI1jQfM1wR
FasGL6/HuJ4H4kC7wEljoUViUXW0Vo7uAMKkz2g5JfteM/4uJTOiyjZ+fCYgDR+ztTFnS7vpt1ls
RTzWSJNs13gfdjNLQbBsVg5Jq6k9yWtplkZ5Y8N2mvq07hWN9XQos7G5TYwAEGh5eAHSO2xFD7hR
VXAa/AMTQ7vjZWmOE8hyILSn9dvJ4HrnBzPdwN+XucuRQX7CPPSgK/MWUtVQJZcghurLeZhQmXfE
21clNUFNUGDWPPRrdcGgobmrTJbuTFp5AeCBoouaNtDNgj7rHQZIuVt7zt5N3tc+dyZFpbKmDJcW
kuJxgLbDGZzOcS+ckO42ExrgdMeG1qulG7rrrpPosHfWnq5oQG94o+POmZIfowFaMwrKT/medUNf
4Lacnwsa5qvNjbJW6xrnHhRZIwqUDnjf8PqdRIt+1Uze5GtCq/MBlAivQluaYu1pvMbMbUdTHUY4
eASi/llfC3EyRD/vu2RlakYuPem52NYiRex1hXF5HIZpfb6WibnnA/QPVknH095DKI5oKN+lmkc1
pLG64KDQX2NIilB46nFWEtjSVUWkhQBb4p2XnbyqS1QegnQdd9DWPobzyeMZ9H/0iZMpiLwClp87
Z/vngrXlm2Ho23PSBSDc81ifVW0NdTypmvUihShOSHpkS1dCAqmpWfK6TembtCzbU57E7sxQjaHh
7Z9H0NWNWjD2h5Kamh9C/l6F6s1a72db1idYjzbHY50GQLTBvmJbnGmuNyjQmbO+yFrghJC/W3wl
NYmvXZ9FnnO/zgDgR92wHJd6gzdAub7SmvsOCm23ZYq6Csg1qCcAquHvC9UiED8aADU5NRA4wFpk
YZnueujV34xLnF92eGvTnC1pSna6x+IVdhubIJwWeTyMaSdP162vzdvNwx+xHZkeMP4s24YeM9b0
yyECjhf3AJXf2zhlRYni/GxyLJ3V1IsPSJjpNtYWxdNlE6O59HDk7kECWDakBrvCwZ/QvI1pWJYX
Zmpg4y6kdqrpZ/1alis/iguLz0H4KPd9vfAkn4lG6TEFaT3LUdDr0byElCnUpnWSt4jKtiB65Tth
1uBOkpR5p+ZezmdudMjsNlDgmn3YKD2UZRRF7fv0Pdeo35eNN/POVoDG8wzQVD5DM7CAphS65xuo
pNYjsltk1s55xFPTHAI9/R/mzqw5bp1N0n9oOMEVIG+51SqptFmybxCSbJMgCRIkQYDAr59Ux3T0
12cmoqfv5vbYVqmqQODNzCdxnKmwxoP4JInRqtzT0F5h7CiZe80sXiYcl0MxJhqpq0WZNNe+nF/3
JeZpPqoRrlfWIL4TXHxtKkjOa6tVvlHyzNmmy2Uz3pe/iha6N4IV4KL9ue14fMWAGpXwp2ixi9C/
9zrePQaDGw+hiaI8XUZ6t3nx/kzV2N/jnUKIeaL/SbDVr6Vs7FKA2xB9HgdRf29Tr63E4mSFc7Vr
cnCoTeUSa+9mNU80zwLsKsUEJqxOpqV7IhNrC76OQ1a1Ng79ApJruBGP99+xx5T4dwFlcAb7QNgI
w8Ae0fPmWuc/LUOm4bvNyg4XuB1NWvY8bLuC71uy5RggvOh5kevU3DyGsH6psLKM4HnYtzH5Ewu3
jZ9bI7qk7pNlVkOp0kXyfCGzm37wFNvHcev7ttvylPU7e1fJli4+ViFh3iEUut2yUkK3N4eho31y
WyHG4xOjXa+KThsIGZWZjF3aUFtXpT7Hq7Yqoddkl+lf06ku+7WnK0uG3FfYnKpp/U5QNRP0BuUQ
d699ZojKY9vx9RRPaZfWLSLs9I5B17JH0HRsqgeoBnNyBltl7VSPV+WNSH6P0Mpz6dKuyyfkCi7n
0Sg6gLQUynbPkXU1WWmTkAUVoxR/riO4UI+t6ORw7ALtbRVeW9WEuiyomk2rS2xaxWsjcMw8zYZq
V/M+FOzg42lK7vSaKndZ+t7Gx6RnUXuEPyToZZjiYDtEu4MjmbvNBezJSxO8+Or5HtJ/vNHmAKfQ
6lMDTkPdrKeEzaO0b+2hQyri1X3rj+Ko1tDzbh2XmTg4zC9RTuwaTscs3gm7Dv4+YkiGjPJf4aUT
bLtjt0UYtzogRD2yGO+WuR2v65SDUfs/VmrT2d8py1GRtlfPuBHTcfyRtYE8rz7LXGHbrHFlytbp
SgO2u0K02qY1CaGtCvAcPsmbRJDbugtzZRuBxcxCeH8zHk+ok+HoYnYgxlswICmCQHp14hAB4i1U
n2HuEIJ88lU1lV589gobQ+Shv9DTBvfwJJA6Xoh1y4ltrC9ZCBXf68Sr2nD5IqB2inTb3psp2/KF
h/Md/Ff6AjpgedADxotcM6pNPkC6Pexq/D2z/XVHiInXSt8XK3YwidmZy/UcKqTTmvRw7jM9VZi6
BoAaY5bPfh/mrg+7olVwtNqhfVscJg7dSZp3s7cWRnlLrWInqrlt2kO7r96R6gVSOMYINqos73tz
WCNKKpXOopCJMzUTvs2DTG0VjPHglqwzK3TYRKLiWrbslKx6bnIe+j1MFWzgFuB8lY4B/1ijNq2T
Hbts36+BzQra6si/c4vrju1AL55em2MHFKKKvdbWczg8AUv84GSgIwCEZH5ENh8ctN/0J2Li9dRa
Gb6onsi/NiXt/QpRtuTYCIfb4FKcXXOC/UtO212wbfPP2A9U4a/hcMKM7wO1xsv9MrEP3ZSMUSnw
TF0aPu9/0zGb8jFZ8WAT3usDkwH5bDt9BXI+/Bi0at609EgJtUG/ItbRT19wWJb4YN/pirlDry1/
thZBerAH+j4IBlstiIhAAMmxEpGG1aR1VnyjM7U/pXHty/aNTJntDiqYfWxis8HkFGbNk7cReVwJ
/xP3Iznx2T5EMBTBodLXYGxlGfQetuqZ+zBCtc6znf2NtelOQSvSzylJu0LAHJ9D8dvKiMBjBnTg
ABRsJOpywJlB2RpM656a2UXTRd6o2D8w0nvFOGhYHnjw8inpmxv/hn1IADu2pHR7xAz2KfDQ5pJl
OH327jYgvskxpJg6cO347qZ+GashDlQluZyfe8XNmH9jy09uso/BBgbC2ze/cp6RJ7E1XhkPI1gt
5gelHXhQjFH/3LXCA9eWLUvJ8MgeAHjID937T05FT4B6Xm0PHmMMkHao6d2jy3TpBDnywG+Oc491
1UXm5xjs7o5v9sx27SoSxSyPWxkfWDCqi96X6U6M6X4OEtg9BnPtaQ496B7Z7nnAEyAtbmzuuVF1
M6fBnzlTGOdoGn5bwOmSk5mAf4qWL74gvpphcp3pTOci3afjNCAnCVU21P6MeauLswNkY1yufWNL
TRpThCt5xx6qf27SnONBsxOiWF1EW0d0tc2If3ParUeVTWc7hF6ZtBJR7g46AiZskJhChTp6SCnt
47KNVAIAc4nHM5Tb2JYBnhdzGBjhl4gxAkQay1Y6vh8BiNnS6eFN+h3O1IUFr/4QAIHyrCgRL41n
2gpMKWJJ8jkZX5eGvDcLVmbP1V4O0YjtmwZvInRxgS/rW7F1+5rzwcIN42vKKyjYt2AIvibSzmUv
CCRaTMQBs4CowJEk13jcvN8Z2708CCdeSEOnwrXTq+zxle4b4q4igI+Xz8ManonuUngsc/Pm+gGz
376tNafA0V3fzQVvifipkR9Wi2f3stEiLWSHsA3CsUseo3U1B8W/N/Kokd8HgW1+Q4hi1giHAKE5
9kbsgxLreGrk2cD7zVk6XreezT+CRQYFbWBcd2zHQ5nO45EGvMEZAWij8puEHMHzHqBmOGSxUnGJ
gNCaajT8ugmynWEOYg8HcbePw/pouy654Dsc/8SuYzAYRogUn7ev8batV9MN/UsLKiTOvWEf8dY6
gXwB5vBfT2GcngDBvYIM4ajz9ClME0RHpRhaUzgfaEphA8/Ed4vEkj3ROPm1w0M+eZmc4gJG56qq
ndIuz9rRYTDcwmeC8LAUwf7Zhl7mys1bWFcxbXhUbr3nyzwcYzIdDA2jM8hq9cbgpF4mi8OSp618
RLo9Fr3HKUZ0WGkgEk2GShL3PmBgYIj2+gMkT3AXRmp4dayzdeTQi1Az/53apClhSj0GY/aovD7F
dsR2UsSud2UHcqoMYh9Gdh9n6AW0SueL6UfMIHNY+jL94p0CIYU4glUrJ3ODaWnpZT7HQxcVoZQq
X2wDQ5gkbZEgScNUK8IHjewVBlC81ppvcIX2SOdqIqD/7CJNbV2IPagbQl1La23d+oN/HOMUSV4W
DH82N547ug9w3n174WvgPWC/JgdrcTRjWPXKJWX+CzobKqfW6P+Cbf7PMG5CkpDG340WGsc+CoT0
H2j3LBrjRaMFPh/qIxRa3QNWRcBr6X+TbU4jdIFA0gVormdxSP8B4jKTmJ4y0YFJGkFDCsLD/QKq
NfDLf0Em/i80yz/wZrwNAlA9iJMo8BMUur7//F+QeJZa00kx8ipCmkqrSVPV5UhX2E89YXYswemu
DmNa1r4EDUn0f9FP+EenLv1+/e+SEAh2ijsSgB7/59c3c5qxiWS84sA9h5zBhkX5ggNciFsajXXq
0Uy+g5/o9J2/DcHNdxJOQzwnrESg7rXXJpN+dheobU2K/z4z8zJBFop/8lf/il/9P/Jchz/TdwNy
/eeP+v8Q5UKn6V8W0f/B3fz7/R3/Qdz82z/438RN8j/RMsFXSdCwoN99zH8nbqLwf4K8wjUkCaCJ
gCbfbZ5/h25AaBHU+75vIEHZJwPh9R/QTUAB5MDcTgn+UYK1Gvx3oBsUrP/5EBPU39ALBROG2TL9
t9/jX5c8PLCuc6FDprCn4FlZhnDluoa+X7OeTT/a0Tcmx3swVZvGS70PaXJqR7HeeLaRckxDcVnD
ZXghiqf13nvLeQ58V46NDK7YpKADvueKxq04j2M9q3OzD9MJ+6EtSdYVwNYvCwG5QET4J8zsT4FU
D97ek3KYTRkM7GnSmPQMdIS/yx+x8i1+kx1W5RyfB7w6Ys9CGfMQLXtSWjnOOGDGAa4yulteL7Pa
WH3xgTHnJMCxFWZv29TXjUMo4rXByQLpzXfE45uMvWr3iDxLOGs5vIypctmCgAESwfYLe5nnD9RY
837nyXELu72GoYvXn4PnRvTw0aZ7FXtx7XzxspPh0MixbHd3lGw+qg4dhcUeoZ5BBHxb4dqsMOrb
9mH0DAae1ZVtCDSfk7vY61+ZVwFXz2HQZA/BwN9aH8RDtBdmgG+L2aoh8hcjFhOuAuzQReEff13b
n35DxtJXiT3aBPU/AfOs2OYBaX1DgSCzrNiztALQKY4WHlmONL5/Gr/DxwmYJnqPlz5Lvcrb1hZp
cYzgfPO/IhWD4U1+t5KcW997lOIl6RDliFr32x3GT5z4xnwsidkOaDI3T2mw3M/9epbqbezPzGZ9
2WHELHAxDEJzM52MCt6xokaML/oSZuppDMerNAxCHfjXYdjIzY32z0KzrozW8ZTpXR+Taf9sjD32
sCVKirHWbK0rFid+c759NXHy4AjWEhB8hKQzLzruMYxW5m+CtVV08XgSCasBtVpwzy6qp3jrjjsS
Aw94U7V0+3edzkfyKqHyHzq/AWvd6OE8rO4ajjQ+jMbAsIjY00KGeh0RT3fRnDPG+6Mv1/vVoNkQ
D/MX24KvcYrLzdpT1G84oQlC0mzAXItGTs6UhHZtuhvsoD8rTx7R0vmLysOW00bt1RRAXC3w/8Id
9TDIUlicFiQBf01j9dp3630j/efYw98QqQDbbAMA8vNQpntUUSRek5vPLRk/1427irqGfOh4+Yy1
ftcZ+gzF3gUPi+HlmC0v2RSVUQph6A3Ap9uwQJT7u1GqCClYLB9WH2j92/ztFUfRiF6uvwVgq8Kv
vgV/0XqQauOeQbxOEgUEbzjPffIBnw++o8PaCXJnT5mDyOc311zQyiroupYjDEYbHFmf5UsW/CY2
OYesOcjtvOnaoWegd8xioGRSPPzfqheqRojTuBwwX8JpXMppYbXdl18B0giAM8GMLxq1g0GXe+Rf
x+EtWp+nHQgpirzdtxHC8bvjkS96NHxR3RiGgso3nZLf7QDiPcdB7+MvEcj1uYgbJDTZNlH5yygT
gNVaxskD68JcKHPSL10z58OUbOi32qi1T6lvPQuh40CaRJHlyVfSaRQX6hi7Ttfno8dT5Phs99tf
fjfCNixSS/vx0SdrPD7QQIr55yQ5aqQtRw52zoDBIAdZqZD0yGyISXZTEesvbrA9yVEBajB0+uCg
sKW2LX4p1USfixTpg5+1fCkDz9OPmPFjr4CnLk97N8GCiZzQSaG6vYURoboUHsscR29DD1c7N9aX
y2GdI/KFDMrnxTJ2LqrWTmvszigjKWisBYQAanNdTNBqGOa1IE3U6XLV1hOV2rwBriHOm6Rcww22
4CwblsFLjpDkxdEw3VyY0IqtS3poh7j5KRAjMjvggU+Twg9aqBgS6/GOLai14ylPrOrfB5cMH6sL
7sdueIjTzrtDZBW9TCxqCjkxpPygQp8jsGZ5Akz057SkIxhM9gNmOySV2X5ncSyPSu7iIVAaj47q
AQTJIs324xguZ0+02Xl2tTVrofb+ohJzF3OYF7wpwCcUZMMmqtejBg3W9Bof/HQz0Yp+TnboI3zv
XlB4kgno48EeG1BdZlQFa+qReuJOZ3tX9lK9cM579EAZWj68AglJr0bjP2zrHxcPR5oKqH3SHgWn
x++weEYiXu4dV/D7+xp1rHyOYnRwPaMqAwP67LUIOxdziDad/EJ8FuXhHvF8T4iqHZ6iE2m2H6RF
equ1K2J+Xp0sTT8j99V4JMO5fSKc3aWyqaG8n5mfoOZD0+ilsa24gpKAbPE9NFD2R6AX4hQjihNL
r3Ie76wgCdM5KlEHfJuHbdpkLu36hw3D37TvvhPbgB/hb8IRyvrhGDUWJRlKq2UAvbBLW8kdz54z
Q5WyVtyMsHWgxV8QH9e4UQdG1hJQ4X3a/oxiu9bNxC9ilTeFkkwUtejObrnl3QEJJToXuoKMQkN2
v0rpnsiAFBbzBSKKReDQIbpQsj8M0h2pv/z1rbrRSAwPoANEucfusAZLWqFDdtXJdk8XBZnRZ8il
NzLxF/jBH8w8MFj3OYiB7GBEULeoPmXuugAW2EYNrCb0cZSm+vcEXinuOtgHFJu/2lG38kSo6naP
atqOqKvY+VXR/exa7e6ZJ44EKdGVRLZOeHhTSYP+ZiYQ6O3iJhK07HTcvbj2A/XBCq5erZ05UYaM
zfpbDoQEHhKgGOeDYUWjb/p2YeYtOwWqu6RTbCuKT0DC6wWvgP34QCj25d0XxzWdmoJLkl28vv1L
IwdrzPsclumYTlhIsC7MPiCPsIXKYLUuMxbAZrf+0HP7Q4ZzbYGrNH5wbKj42bDlTk7tcYZYb3ya
W2/80+mmANdRDchfMMYgMZj6tyhRR5LgWWTjQz+seAz9Jq1TkDOIzPZDBFbZrntt2uwTeGwZ89vK
ri3H2ppn4Hs9tnpsxtnLussrymCYb151zEAdkoMyb3O0Hn1Lhh+b9HEKPmTOzw5CTaeZeccw9PLd
y4oI4ACU35s/f2jhfWV9i6P/OjHt/+FiuoR9WMQry5NdlQPLDhv3XlEFYlXT0fAw9qn4IU32FoAH
ecYzmQKSwSk3NfoO2dKhGchf0kUVApinEakedl8OFDUK92JslyferrMtV6TloC7fvBk0ToLEBKJz
PCRTzDBDIzVYsBWmNsfEx/LVuxddhLf8izRV2F9W/ig4AncNK3nlri0m7pqbkdNbkvL7Dbc/wC2L
D1hqNG9axF+I6i5a4cjwp489lhep0vusD7zTzOWSw0I59mgLuAKpZYKiOXawCsRhjXtF3LvhesRJ
+0sO2VQiem2qDJTRRg/NioNc+/ex8sYCVkx6ZOHMXjvDjhk/ynF/d4I8DgFgdNBzP7P5Uw9zuYXt
UU9WVZbRRyq5Kf3Ix86w6tyP0XJXPUy0jjAKC9gUPLFF3GH92DAnE7nP0LhsMgd+PfFnzERieZ0Q
itMcN964L5lOGbxfavU12jUakfPuatTiTBl8e6fraIZylvHLsuCICWRym4Tdf7pwdX85x8/89rwC
gAEd1lC1bLdMmVdnZ0zW2RkU1GlI2Jx3YHGWoC/szMvONtdooLgbhdTLaMoEJdokHlThCeo9Ooug
LUO+8wPNgxcRYsLy7AVgOBAGtgBubgek38Gbx8hloQwXSICHUEs5pN6QC5pd0729djzL26y798b0
bRP7l1y7+3Z8zLbkkyHuxOHyPu/wy0VasW2rOoRzlWELeUmC0Ts6kvB8jYcTTP0jUdMl6NxdCCwe
u7/B+2DASbax0on/jEDvAYR+vbOxBM0DnQDhiuwIN1vIFFb2Cn1XNN+1tITeJLjQNo7LzKovLSZy
hHqAl6pkMZPmuIKAlvFkCvQOQEolBBd06N4eg3R/jfwNYk6kSMNV/5LhkAW0c1hCdorM9opB8LxN
YqrZGqPPN9szNwNmgrc53YB2t0n4DSp+IUY/G+xfbBSf2UjRxYP96iyvVPKIY+UlwT/CNTymAh8M
x22JYVwmOjdobp/lvr31kVcQvt07GXRFsgR/zcL/NLtfb033Y8u264Z0MEc89B6v+11sNZ7t7Gjx
tRB2BBCAieMXozVfoAlijLdTR3C++pUawqDoIO6qYRjf5mnLfnR2U9coTo+xoHsxD1sdB/6D4ziR
OZ3BZ3bQhE1k3oiMfo1IJkqa8Xvc+vAxO14to3ht590WnciKgAe/N5XhAo6Znlf9MIcoZtLlOC+z
X/jeXBoZ31LaLs9zPNYg80yOLkKPB0I+DnNaG0fBCnHzt3EL3iILJ2wRACUVbrzI/Qw7VraBfd3D
D8QFW45o/DdryYKkpU2KZRdHr9/Hekn6MmIIcccJzegU4iOiWlyCfcWUGH/EoNaLJkuh8BP7nLro
s1mmF8h74IxeQYGtsqxW21aLYUbHtKd1PDVPZpN1wsIn0yG4BPmUmK6atuj3uC5HYBjPhMl3icF9
QG12W6GRxqGY00s2xDXyjVc2XcdVPKKlND+xhJZc6+MSg7XRDnTg5+aGAzdv28bo3YIALleOdL+A
2C8Vigj7BHBmfmqI3qAUbhvN2q+mBU+DbXto/zTR5u5Qk0DL25/G4IQV5U3Vd5TxNmMgyZGrRqdW
s6yyPA1f1iCUNx9067XvsfZm8E3F4PPtTYzDViRx6p8GSmy5WIhn5tzdLDDixhJs6ZpME0iVuIWi
xgLmqBGVhJr14Ny24qzwa5P5nyxuwYP5fhOc0MlGhz2Z9+NM+XBYNPvloUz6GniLB0HXhJ/DPsxv
K+47ObQLikC4z4kfRiaRWsSgzOJ+m26QsMEjizxzRBiTHNmsW3z2Yo7qtk2j16gdkeegETL34EVs
+JTAME/w+hNkjgej6YXhKDvLkaLW7Y1xnwMEwjaP0AhTfZ9YHBqkn644WnpA5p0bSvNtc6AMtd21
sg0eRsLMGVkXF7Vvevv7u15YLHbeT9iBplOztvakp8Y7OzVCe6i4mFAshGHAw9r6oM/8lu5vPfpF
p6QP9/dVUlRjHNiFcsOv+UT23fxlmKdAsiT0MEaaHZEI7A87E/Z3n2QQvb6wlQW9KcEiNilC4A4q
aMI7m6591+AOjUm6g8KdJQVdmvTgYT18NNtKDlli+09s5GcN3q+anfaPYOqRRuGk2v/ESSrfldZJ
hkiFRC+gHyyqBWN8jaIdOcaERv4RTSx+9Oc4LAWk+trh+oY10VFfoEwO/QtEJ8V5KPKWd6ze8OEj
GFzHwm88CRx582EiUZ2E+be/KLGVEBAqiWF90bvknoSKfu6h6F58hP+1JVHYHTJferUMffaiTTtd
pk5GV8F1j8zFvyA3QWwPwmusIi/GjzH+pB5pLP1fTdJuP1tcqYw9VSn3SPkMQZIaMXw2fMSwgdo5
bpvCdHuks0Lzp7PRccbFGFMO8gn8iD9om/M5Mm3BmOpPMwpEwDvW/px4U3ftMB69q97YEyiL5OJx
3iy47SADUTWFITtHeNXcpShN18O0JBjXpzl6g36aAOjjkGE+PXG0wRVzJ1wf/xgkWAPjkj2BV/4I
GeD+hZ1NvzSHNgjBRacAVzBwrKk4KaYU0pZ1gwMw0SlNi0GgqyB5j22EaZz+aJ21nSsAMRxSbnQJ
Ia9fiGdCpCsRMkgKXT+WRNEE2mNkdaY8xN+Q0wfkDDQqO0LZ02TG9uDjU7GJ1SVaYNuhZ6oZkGsB
9SiRpLAD0MSuXlIZlGJtUcpJqflI1fSmdRbcPH+PMQeMlyEyd9IDgxD2gyr7LANe5Ry982L6NMWi
Fun4aPdVH1Tk0J+b5lk3h8Vs9G6nYAdRq12352aUv/oRl/PkDBzOSfBujYsotGAxPLnwy4zG71CB
UaYYStxykHv8mTBlDVyidL9rkjFDF2IQ5IoJOahGYDY4N6Jw7HOu1XxGMD/n2wQujiwZavKRHOXv
IUSNAZUg0uAb3VGx2Mbl0eC6EBhY0FIYRjb9s5XCfsdqA6o2IIzTHL2xmZWI0OPCzePy6q2ztDnF
zz2zBsgz9+hwdTTWxy5sTiqjFPyzv92ZUKZVFOjwJYrd9+jhUn0ycTDAU6TMngH14n6DrpfrHa6+
QFcesdA1lAzFHKeDrMadLZhKk8AFMFWUOsGUqbiADBxBCehm8w8L1dsn6hy8XA3UMEqEKKfNU5UR
XXstKPjZXKctNE8hLiDw8w135XxRgHp5MmAOgWDuE9zz0KRt0eEQP0FezX8Svra1S9cO/LtulmLg
SXu3i3a/OLLCLsGdAXou5DY1Z2KnGwqzEsOPaJbHAbnSrwYaDKzNNqOX4e2o7rGuuUTfFagOOf5D
SJsf8Ta/goCHsaiax0CDQhm9kJTA1IpogqCH3YGbRkhngHohQ6bRswoPDlcj/cyYN11xCRjuHaHD
OcReC2nDf0WB1x7NsPwkorsFu3rRLPiLbQQw5JJjLIUO9+71ghavsBPcmtig072+wwLDX7Eg4Vgw
VGRIQR90HdbSBHB3IoUXj5Bh21syNA6rlInrTH+GU/wMJyk4oDsU59kQ3VBIsrlvpgOulCnWfvKO
3CQ/1hn3TjQuVo/wmW583GuAAoAAXiIX0CsIks8d+x8ubIHfCwpzvm6jNz96Hsz0NfF45Sy+yFxh
ONF4klIPVACFX9daU7chC38xXD2EK8tiUhgH9oUvQDpXr+g3/8XCnwfVmj7sKyaHJBNfQxze+zG6
Gpiwt3JL0epMED3LxJ++EqwViV25BOH14Pd6rdqZVamISkPN80BidXD+KJ/05qcVrhq6zihLji76
WhX5UN3rygCasqniTkeHgb5NAxIIFFPhOSnQnU2Pa26C5MNlBB8ip68G6aAFYYbyUYOzFpf2xMD1
ZtD4h61bc6lMOcEbS5rppuHy6VUedykrvNU6wY7AkL4I5dfQzT92S3GuC8C4bO7OmRnFN08jYLjG
T6i/ou0/Li9m2x5YtgEa6GB4uejAfegFPoR+xe3wp131Ai+SPml/7o495rQr/IYj+gn8rg8w5KVp
VOMaJnbDfZUghLLlT0QwkLppGm8wiJ92TP050dDKSImfSZKcrYS5PXOaVcoPoJLNEZkOYOLv/mEv
fwykraGLZvCZ4o/hHYCUFo0InEyd/8BxM9IrKg7jCagl8BAQKj/hHFy2EV51kJofKcoHju770dfr
42yn33LbeOGYwYg2ib9r08He8v/uY/CGhnRXonLcYMV3GteCJvywpG1fw1F5NWD5c78BQ+bL/gz7
2d15nM21MLi1Ix6ELPB/j9jKeY2uk91/kWFADyzAJwc3LDdieoEb7+Wr8M+gadRh2eO4WO2K8Ahh
ximxopiAp9A8RIR8N4GuQrGUlG5ND37E/NIPZnxyAGc1Ci34nBN4Ofu7BViF226ya7+58M5bQaX1
Xmoe9//F3pl0Z42sW/q/1FxnhaSQFJp+feMGYxsDEy0wWH0T6qVfX48gb6VtuKaoYa07OuusTDLQ
p1A077v3szvTwMnELTbyJzQJpdxyM4BZ17UpTzijWacaVunsJqhitR1D686zNAKKJLE+d040HMQg
kPsUIRo0H1nZtZtgTe4BRa8UnbX12H7DYuQcZwPf3DT36Sc28vFcltHX2QjiT3IO1VXQBIeiY7qE
hsv1RC/tkQRASqVP3IoCnQbbOMCTbnYZYpjU5ptQzXTh+qmxAyiGnKtEVlnsO8TEpvK/jJqCHWUP
g5IUjTHfni5bBxvuOOA34pPI0o8RfZiS9tC6B7MzU8VhRQvWmVWKbRR1zqXl8p1Wo7ltZPrNSqJd
gYYeuGyx8oZgl9npva5b95iZ1VqaFKrN1N4OhsFLsjhTc48L7PvYMAArwU2hHt0+JY3+OKd+dOF7
eBNCz1zlNZsKJ4yVHc7J3opN5JDJqdDi2JgOVW2W6IgbbmzO/WcHD862D5oBqpC6nwf7sffis5Ek
JxNvC1oeDIGcq9KGkkpziIYcV1GgL2Lk4FeDMIN16gPTqSyWal8E84aWxrSKirBESOOzqCU8JLWr
srrQ3XyEOJRxau2cg+lfIKnPD7LK0lMaGChWK4kLq0rvpiB/MOzxiS4Wjztfu5hkWNqXE0L00afA
1HUZzIK85qg/iNs4iVGgGxB6iugo9XycxuAcFOalU7v7hCbWiq7fOZbDiY0RS3MMVXXpa+5ax642
Cdqc2aO7gdGaiqPwz5lphStrdh6aGZtwOAwKG5hjnmiH3BkAp/quwuNv6E8B3e1N7wXyMuVJdqVb
AUGDBoF1kXOb/aFMPjXDk25odqAGXUXmnHBKiZ3vbeh+rttxVXvyADbLpIFVUPCVtn8P3ig/ORUf
rBVeAVNAcR9/KUX9SYy0FfKg2mIbWkNT0D26L1Sx02rOIrlLQqU2PjdM3zRw5HRIDjmecWzAvFEy
rNOYN71O8lXO75CgcAxCzGUOMFIhzm0o80PVsjrMilJDWgouELDD8B1vHXM3uHrdJPPBzyEt4WYX
60gE0OHS7iofc3OTOSadrng8jbYt91Eu1b2XUl8eZjPaGKnXXEvXfuzodvSNsV9anD3mk7VrBdFG
R2axaar5s5OUN0lyMaTjFgW42MyZ5AKTlXeaX+FiTk0WcNO9M+EbpFPClofVa5Oi15z4oZl3Ti8w
dj8mfT18bekf7hwvZfB3ArPjqikD/8rz1E3tQED27GsExBEtkfxDaiHjlujGEre/NThrHGZRsuB0
X2rmV7LK/OGDTUH2h0lkat0bYYWHufXwAZR7aqo0NSJJh5ytfWQdF+Z74cZYj/lYAQXfowErV/Fg
P7nzrmh4YnQ3oDSQ7H+06mQ3ZIrOohXezDnNxnE0Tzqc3wccQaSI6DvTIgnzpxCLORVt7HNiHvZO
x7GVreZas8h7VbG3lbPRixPVH0M8LsE5HPIzuDyun7Pbbbw0PySFffQr9upUNNkjG0q47pHR7gqj
2Zcx1fUG89jGtzT1Gdp4IsiLaz6tdANI4z13obXr0pQLSpAfbS3LTZll/cryhjsqwJS7uuoQRDSD
zW8c/A95ZFwWFXf7xMu+hc1w6Wb1A9BWPj3bX/fROzpC656ZnJosyFgONuGkLwoOhflDNnRHM6CR
AlmG+3sXf8jNDMEdbpW4Rbiv0upxsFFVD3xlwhVH6bYUH+OzD4MsMcOPMB7xnpnVU14iR5iMcA+l
LFybIl5aZRNFfyecVlYfX+aR+bVL3fLS6uDXmY08i7DrEIaiZehB3hXD9NkVef0Qz22/HwyKfx5F
oQ1nxkM7GZ9GmW6LSFOic4YNOpABy+NM/zU9yfwbnrWrFmq4P0XsjuNdtBj0xXALUGRbW+0TtU76
mSLgwwqm+0El8WdoG+8mLqvgkOEw9Nu0N7gOKX1WbXu2qu5dMX8KxbyuVI52wFyBtbyhbAdfTO4B
QW4XZYzFXAzsej+aFO9Kb2J1btTOzoZj1rIm2VOzyfv4qu3VKu97/o9qr5qKrRlEH3KFa9oDxyox
d2NpPxqadT+s28uiFxcLMM3XONWam95qOGci6SjC7toucIjbH9A+r0Iaf768Lbzy1E7iFEXLUUBC
n2TP5gYoNqpgR1TGR0Pn9JXN/tx4OI3TaW/aINjM5iIpA4ABPmSxrjmalgXg5CBUziGSuRerfTtF
jxNkwrasqK7BU+bnW/yVWejdNdTy0xKaYSednazY0n2YN41+iCaN2SHEdahWvYOQlw0yerJDVlmY
hevRTY/c8TH2uVsIASMwzPBYu9NlY8Z8WSAHdBo+CKM/pSallfyG4+awS+gSj0mGeDP54tTFKpTG
XZs3MDzCbQXcw5i5N9jcLWqTtoF17urFUAVRczbsxWXfUmZ3doj4c+SwAnEnZvRiRgkAN1k1894M
mlMObTaYoYRm+Rcnkw+9N11Tc8vwZCF9L849JITCZ/NydHRjNEVg0P+Zxq0ngO/FSTV9twKuTsEk
n8aoWOPDYL2v3gs/vZ2dk1+0SNSt27jowS/wPDDwuFFVDYawuN0maYosotzTaoy4nRvcoxUze2J/
3BY6vbLxUt43HE9ZICMKrpRTZChPgHq2qsu4h5rzY8PBKa7TWz+bb1UzHJAk0ifP/ctkVvpCiy65
QpI0X5f9eB6tmaNO8O2Zqu430swf1O3yRyzBAkRzSAaRUISXOqntW0L5r7SZld/PQUqCAEuX51xP
aQC6AtF2+q3w6uxBYwZ213ExeRdjX0G/QJjRWiB4aPVu//A3eYkYRs23KO8WspoSwod8vkjqnqlE
YwiPbt6aeJYtp/niZwFv2qQmmEGAKtL3OjeMb5Tt1R0QiuZWtfawo3HZtBtjdtPvP/4yf0Uy+/8T
oYdW8dl7+UV3efsylG+ZIz/+xE/hpUOkIZPFUUglfYDfC3D/J+pMCqhlPjxJT7CZenKBoP0jvDRJ
3FDK8tA0A8U2yeh7prv8j0skAYA0E9mmYzrK+xvd5aLj/XcuA80zERkLtMaoQyG7uAt5+NkMwlsz
NMpU1sqLpvorZwoAsJ1AWv/sF/nNN/MLm28ZxrbJpfDpgEjxahiLql4QzICA3SxpLgzVsBwO7YLJ
CKtt5E3e7dvjWXKh/f37YMokpsT3iOhkRbdJW3qdcxCkLTiSGj6z9stEcK5sJhr1Kxx3SFOinDKh
sfKE7kLNLZYOGCskjI1TTIlUpWvZoj5lq8/d9gbbSK5O0hylv5Oyn0q1T2GLsZNgB0ln6LmtERi4
O7jCt0C+MIa28caQkY2jn5pQUNjrNMxqDABDZXBvxHJhJoiqp7mTZo+UvPM8yluVAxDoXNOlHB7B
4/Q9+hhWoKHFris9v6fRTUsZ2JhfTt68HpSfu/Yn2nMTHWyMTjLE6CqEAU/BAa/l6hVKYK82OTfG
KvcPuCxCWEFRWtjBRwix7fzB0xSeIIg1OOYPbR3z763rFhjrXki9GKFawGs48oEclVRoQbVNiB0c
/B2q4jyXUD9dlaWXjjMk2ZEmBqcRLwUc4bpyI2rbBUQSgcvA4GRhAB+dFX8XfILKkPjDMBvVncT0
ppe+tFSZUd+omrLMKe96w4dNwIMHwF7LOj/njpk9oELV7jFM/BQfTTXTElkOTmb4uQlF3nD5V5OV
rDz8DOXTlLT1nZm3BcRRWHKoluCP1IvNPoJW4ZiDvy50TrtMmk3FDl2EBb1rMFjJN2gnLqdTYXiC
G9eI4m40pap3VVDRmBtSS9nfC46tXIyYZuZIubBAsdpqCpCb2SaWQuIul736moL0TndVPLXRTlo5
JYYVtWcXF1kPNCO/4v7oOdzYQLie4ej2+ftqNozy5HqFUS/yUWi8MHJDbWToCYquu61wG7mXWdUB
wJnAGv2wXqfiKhvEYJ9LkxMKXbzYGON1lmKiWUDHlQ1nqiEHYjVZQy9tWiEQsndxQ2npjGJPu9dj
GFXIl+GIVCX39NJH5Rw7DtVmc0oFSpA+y6m2jAO2O1qWYQzJC9mpVQElz3TmlbuwHpv5EyRhCyhC
ncpOvM/TBpFxWyuJayzntb2zS235VwCjqwU6pNL81ohtuuAQPbFfy5rtLF1T9SKsJ5iRBruIABwX
ZGFkLsetgjwIrj6QrbLiCn5gHl/28RRST7IneEIgGHNQbH0oBywslFR9CKDeAMJlD4Kkmo7Qvm33
lLjtPF3BC4kULvLKNTcAd7l/c62dZ7Rss8ZlaHLKaFDAcep3a5QjTTPchCAoMsxQfl30t3U6yowu
qKEh3oNSy9LPpZPkLXZN2rr3XJ1dDPwaY3AbbKi464ov3k2sFMI4llg9vx9QlzYzp/tuDEvkgLk0
6up28ls79q9Ys9CWrkFXh1kHGY/Aou6sEZbU6uvc4kyej4UVBfVdh4fJmG6BOKCS7mO6ehu3rCsX
THPvhQl5KzMZOZuSrkGz9ZKlnN54+Lir1RC5kbvuzWqw81XJUupfO6CRewvdFMKzZGXA0m4oZYtw
BJVmL/q8WtPD8prWE4CmqJ2daLgaxtZuWhXQhXIQOI00k/SmTkhl4tdBa3F0WTjMeyM1tLMvstij
gQ5pSJ5SikZn4GDcXVPJ64D3Z2L9yqS08FRO2AgNTP14Q30qGnYSglq362YMuSf/xLBDCpxq/9xP
fg+i3S9UDbA9/IffPvygub+9r7zcx/7ZVXAZEf3M9uItnNvn26WH0Ep7AXQzQxu+e5zzkQaVPja1
U1/ISPbW7u3xlv/ei12Mg51pmdL1ScYgKOTVeBwww3F2KY2CHIf9FxOTxdGcW0rhmfTq8pBWIQ2+
L2lQDT9dNlhkfs/TfWnH4FGVYBPls6Mk6UBkfYXTLcXUuwHMReghQbZNhjTb0YkQqAPq4Q9mp5eH
kJ9DEeHgWVL9OFPjTXn+q7K7OeiBGcpsa4htETA7+m3hHx7o199yeRALJ6/H0UktIOLno1AhAuBq
z4TpDHOj2Q5QM1CTcD5K2RZrVdZsCygiDr2d5X94jb8+oE1L2rc94fNT0ot9ObRrQeyi9sBr7Jxw
Ae115bTK3Dl+eHu6/HYcso8slyMWeupXj8jjixb9TgRgv8JsDkO9vwWz/k+0yf8c9Tm482r+T0b8
r0f9l0G4P4/6/ImfR32DYzsmRK5i/PTSwc3B8vHzrG/glsJA9cNX59NN4Ej672Hf/Y8LNBC4GtcD
9rklmucfsrFp/edH+hk3B4uTvoVr6y/Axlwani0mjoeLz3WE51pSMhE5ebychWVQxOOUBzcujfKP
bm1n97YvOF7SJwAjK1s1fsWqEOyf/UK/Ofq/nJM/R11WEdPnBxCkK70cFT34FGucrLAdXZoseXyr
IQCc/x8GIYbOBXihCDV79Wga6KUKW3WThlJ+nLy6uUtDNGurt0d5ufr/fBQPxjQ/C8MI79WjdCrQ
HFjVTd5FmQX6MpQ3UsVQSf1BHETh/YxS/b9cgf8ZzsQQ5/oWWOsFt/58wUK9Pnhz592YlDTPAGJu
w8F0LpoO6fHbz/W7V+T9O9Avy1NB9goH9xta58g4keGuRA2p8O1Bfjf7PMx9kLoBtXPdffk0LvLa
PIrcmzxQ/nv+JSoj4zDPp2xGCTT5CU4Y6YbR5u1Rl6v6L5Me0AuhUtIBMv/65pklczxFmbohbKHe
DLKmoqxbZKOUlu3dXFK36mo/2BYeLWtHNe6OVkn4NQ65B65suHIU4Kv87NW+xv+emcEmK7Dl/uEF
/Pa3gahEZiMSKVu8nlh13Wk/gaHa6WaHNQp4gEqQoOW0Op8se/bfVZgmD2//NL9565wuLKYWNSz/
JwT92dV/6qJIRoN1MyatebK4nm5mdCZ//2GypfPxu4o1kSy3l2+9Nuo+mjpxg5WAg31AlB1wM7V9
+0mcH3lp/56Tlk+FuyxDsPR6yrNfL21EeSU1kKOLEQ2Es60dh+TPRGXlqVa5Kpc7Oa5LqId0suHw
dskWdlcPG4MbW3eYhNBP6FcCrPJ5AV2mQWqmVkPBKwGBhfmJrJ4ouACgRB15KEdI7jE6hvfpMGWU
/X07eEcTjoKCjtoRvbUfV/eeiyegljnn8H7U9VPUwxDnhqGApDmG3UC1nEegatyW7IexrwEPjlab
3LUV8iKVS/NIRrrdYmPoUHoLxOHWhvIK6rxWcyXkix0vQmOwb6pRBdamKOP0i2Mm8QJ7nhNzXXqu
uVfatu8D+JbY3Azffl/b2h5xDFY2jgezzm8S+EAzRPfK5tA/AH/F0uUMn8GZLF0qXQh6fRqJ+1o3
dAjW5RTzrwAZa7/LqNDITMzWeCS0bXyqk0QeVdHSLXYGx+nXiuLLLb+jf7Sgx+IEmXNfrvnEwrOr
gQIeyylq74QNiGcXFm1wBPeLT6Fq6MsifYl0CEe0HKJ9UZr9ouBs0ie8RTCUQoNe6jbW7VxeWBAZ
wGu4BdbENlrS1sKmNr7XYw9ct2ZNOPhumtCV7+SAK1g51ucCoQL3GX+cy43UBn2ERQyBPRjS2K0d
O/od52p9VeaMgCrLy+6KxPWbVQkW+55NBQ3bCEEUgo47fFLG0F0olSl7o+20fjf3jcOVwA+/RCDQ
gJsnUWHu3XpMPxbQwBLYUk6PzlaO4MhV06dbq69qOnEzrtM9ktqUkobnD+km8gf6yJGAnlq5rmEA
NV2Y1JiYiy+x2Vd4oY24QQ5EyOVX4Jhev2omp7wiAA7jkJ2OCGA6P7JRYCdeweud0/DR6UcqIbKo
4FWGRT09igGXzipvPEgD40I/rzq8RHOUUCnypCLUsdSDzXWuNIOrMu2s7FIPA5q/3BnKYaNSNdy2
cdpewPKzn0hqc6d3KcWVswXX9arEl8qpurMmyjxFjoIxm/BarfKO0LBVMftpy4XQQd0Gqhk0fuLM
GepdOUj6vG2NoqBHqTWukQ+K9zgRCz4xrh/d2uwHK9j0ftljvwpHBQoBCe7ToArcSBo75Q7RCN9N
o6l0sK+AUdxkWmBMCOxufIyp59yjWmw+D62Obz3wpjQPEzp5a8vo7C+DnrJ76eXODe37+Ks/5qrf
xNJv6g349/RYjszmI76K8UqPfHp7qN/lsctL0mp41uoryWG8ICB6+VchgvATfwPIhEAcIBMWs3fq
rRzpOZ4G/zPSscBZTX1NJ77y27zeIBKcPgVFO0dbi982hMAMjH1DHJS4zCjGfI7lPIABGvPk+8Rr
SADeFP2diSTi0U2N4JMqlEbZS+ngc9WY8sNo07tacaMvrhNQw1RBkaIAei3LlK6yZCdcN7zxd8pw
MCcZhRd/CowourQapNxr8oodoouGOXLJLphreghIs0OYtGgpN0boOfcleog7kS1zcBTdh7FJjBDE
jPAFoCCSk9CN6EngvZfDBxOsGYIlBBqQCps2pqvTpfEeGD6hCMXQR5fCjkFJeODUJhpZvcwIZUYS
vYafZSa71IkXswRqHpzxNTkLE+GJ/oYNLCY417KGd21FMWAopwl5l2OYF2ixHIo7Pe7PbedYOB7w
X5G90WRFirZw6LOblHlPx1dVWbFF3g30bqDgsaZtN9+boSwkAXJDeuyh4avLkZW8+px3NWGOa2nF
gOd9Er5YgXRJ78wDPunk8YXC49OsLJbjol1VgwNgjnJTPdi3Tl7juCpFY13R+G7BCSG4zTeE8fnW
yfCBRl82WZoYG+CHfLlOZVEBg1JYBNvlqxhXnq/oTHsIEpbNLqxZNq1h2qhhjrNtb3jW2bRj76nA
/SG3AOJRsNpDFeK91CWIfQnEGCNKnx2cuBdnsgUtRAZ26H6qnWy6QGetsELNbk8cMcKzb31qNPC9
At/ZNeM0t2g/BK1l2IjvBDSs70bkmN85f0ssfQUannWFFWc4dkEYJRivmmzc4jGTN5UVRUi6S6r5
5gcVN+JOT6TWbTBshvFBg0VuQSrGqVhXdom+1YhqQgoXHS4QQ8rL4c7D6f6NKFNzwixPBQ7FFArG
9Qic0FpT8BfjwcZGbWxd0ryusqVWRKpIhphzwtOHxpB2c7ztqzQjDSuX+gHrizduIFHlDwFmNxhl
XtK1Z+ATE0MQfY5pWi4zS7oaCb3OyUTBQRwF7qakGE+Zt3C/jAuAh9TWwUNelcJ5W/shSNRV7bZB
tnYmje9hlIuaeGwbCMq2m1bGViQyCrey61ymIkKcEUpSFjzSrZWrdshQKlDe49tB+6ox0pI3Fmwn
1C20KhBP2WtMOrh7JczbYOXlNopoJx4wFab9DGYA23hvQke0cIAMcTjo9RAz67eUmjss27aDNpTw
gFCvE5wVAldD0OhLYY3gvBpzUODdmpKdCjnslBzioHCNCwEfOTqNbAU+ujvyY455U9oPHiezI3R+
svtaw60/Co4KxIoQmRSsHVx9hBKEcROg7g2wTOZk4RTV9UxaHdG+cLRu5tz0Plt66CvgBHrifELh
b63MNEAZtDhkOTFhF85XWlMfXs82V4YVoDzj2nIzlNOUthP853QbypU99OgAmqCXYhd2rZmv2Y26
ZK0hOetFGgXgqSFULoQeFprDpraRCI+d3XUHK2jQ642mpfYWPN3xXUwcy7jjyh7NFKvHyjgQxpff
uobdqUM9IVcgvVF5/KHGL63+VDtCRPfBtOAEpDPDc8RLFmLZZhMpdllbd/Dn+TDkpqK4CzmpjlX8
2KsJLDFWw8Cqtpj8G7FHJ68leiFt42ix5rYa8V2bwkuvpyS9KMe0OPUh2Z3HcZaY+HwfSj7qLQv6
qUzC6nvDDw221ImAlJVd4eDzMsaqZql3MnIQusm86CoXKajLSaVbcwam9N/mVUhxEfI7sHjcSdeJ
yf66yoM5u09nP/FXIETggXPXktEeqrizHVVk3CFic+tz7vZ9i8rDx5Y+Z3HysYt7Lzv+OOf/T93p
f1EUfHbl+aXudFnOX/Kvse6+P49m+/GHfpae6CUrSoyAMJSFk4OK6X9VnmzxH4sKsuu71FepjywI
n//C+5DNRiVIkUJtg9Dibv5v5Qmh/X8U7hNLmHSrlMlJ+W9KT0vh8d/7Gf8Zm2I5TXA6wD7Fc+t1
hddLHCN02G1HgZIwNErnIu9UcqPdRhV/uEy/vPH/HMvEGEpEmECjYb66TKc9vdIm4/ilfPa4dVAr
FsIQ68wjgr3+DIE1rP4w5Mur9I8hl5u7SYGPyzQ+45e3XAc3NgpjjZbdHVqkS5OxxY0a/5z+/209
6DcP9uOG67BoUw/6oUt5dmHPqK5oYm8Gkml9RKkeHx5NSuUQ1GkVysEVWxTFH6o2v3lximoXPful
ash0ePlkC5TEc1oPHW83+SiSqB+usRKzdrRe97ep6MwSBoMQ6ZrErqllEj8veCUBtwWLGwWgo4IU
Najj32Q56IM2+urUxTW6pGdf0W9qk8t7eT4taar4LjIKqh+UXfjflwMyIUVfpoSpYEI7i2bCiwF/
v+uwbSQOCSSFe47omr096OvJsgyqKCNSA2NM6MMvB41a7J7uIutcjjHY/lx2gqz8Z638byfLr6NQ
3BEeRS9JbB4Ct5ej9NzajVlk40ojJbiKsblf6sb7+vajvJ4dNn1ZyoFLzVqQzSdfzftxKmir1vge
Kses77m1cvmz3BJBeJcf/noo5C580FR4nF+fp5FhEiWDM5FPTLQv1rhyILSJU89HDBPd/Id3tMy0
lxODKHjWK8xlVCtZIV/+egO48xy4C/s+YcaHxJ+Ch6jqu4daJ+Flbk4L6SYZxR8+ttcfOD8nyZX0
FpXFj0o9/OWoYetqXSlOG5mJ7iRenAcJkQQXdsXmPZFP5Pxh/v9mklD6A+3GMkkHwln++bMVZUyU
ViIvUahTP9/6sR0clDeN+7df3e9Hwe24SNWsXz7r2JGoEfIKyKhVwVBGULsZqZn9/Y/ng0ZAZqSc
pZdovXyWIENvPwugiENtkbqQOsZVgPnmZMWefiJgWb97+6l+XTsQb1l0ZthaF/XUq9+OW6eblxUh
IY49H/iVycKafb0q2+5jlZtkUdctsmbz9Paov/nifNRMqA9NehA/ekXP39jS98tJWpmxKk1AbDqn
3FHp8w9kuHX3bw/1y2tb1ihrkTt6aNHEEsb5fCiN8aDDY4cFT9nN5TCHyb4odPK3U1BJukK0bDws
4CTNv/oZOW9yDzJzYHZTPOVIDgzSpNvWvP3Lh1lWKWEvs/xnufvlwyC0jwECAJoj6HARkACfK2qr
+duHQc6Hao8DFxs0vahXH7BvYSBLJZOcyC5cyD0RAA3h3Ju3n+WXOcAXS/FXOMtKSC/q1SgTTe4e
6AEvRirjVKfzDHKBlL/EbZLd20P9Mgd+DAX/UXGgsiwYjy/mAGElMSDShUDvRBhZprwT8jhVsWdt
3x5oWVBfLLj43jmwLKJaH1WifLUp1r3Co2uRysHFJDBZ06fWO8Qyx8poAYyd1601pdPa1SSXrQht
AA6hhkSNf/28VCj5skw65bzC13xXvldkJjHG3WTsx/A0IfgSe8vOq/IPz/vrO3Qtz1xWDw6qjPNq
5zTI5IKv43vkeJTFDtgwmhYCCA6hXVl3b/+0v75Dmq6upMFjI+iwrVenKnc2HV3noyKsdK6uPdys
hxIB4x+W39+MIn3JJYPui8lavzzws61kKkIXCwWus0QVIWRIqvIAnKM//GykZryaKGrp8XKHoFnO
ZuKpVzMSYDE5XHAj1zARMNJm7F8o5IdIf/NUG9SfjCZOcIlg/qfX08ZVQL0Gzz1hDGGTRsWtW9PP
2eHk1iyfBlq7VW2h8NuQp5uKizjN528e6IMKKDlqve9BkJHVI7FlY82nYlXfhnbTe7uA3bjezgnl
XwKLQjOtT2IM5kASw2RT2Tg1PtXeALpgPzkEwZDLLv0rFulwUmDUEz++SaJR9jvktyGmSPYz3d84
YwDoJeEfy+1cFJ15gzIUSJxZJV2PQhSP/VonzuTtKU0Ay8QoW32A4iT2dtmnRI7xdNV1IIl//BTV
dKcuRZN7M7URf/EOIuiB0jKVrX9IY98s3s3Eq03HEWlsemMEVAd3ZmOM4wXn7SmnQO91SDaLIan8
fV8MOVR7VAUBe2q6hL+3RNA478uGpLYdCG2Fb392DHmT5k4db/BA6ZsE0zrFEFKClzJmQ3Zs2nC4
WnWpqpxd59Ds+WiFQShOJVlk9r3limimfjjWcfYFB5obbStVkNZCMkaEPkg4HfEjlLfbQy17j5KQ
if6UQtsQfk6TAc0QnEgLigRBsfcC3PZ8VD5ZRBvCRvCg11Zdxu+8KXLvVWTByMOKj40FS7j9NDc9
2tbMJrczxFZeYpgZUJfVxNcSaI9juotuwi4Fxk7MJv40t0wzDBA5//WbyOhpqxg0+8BT5k4GoyFz
x2HldnnWXpHz4fqnorKyd9DbbfeO6MZmOjYgFx1Y/zInJmhLtiHZJZtJZGHbbYaRQLqvKkFuQJyr
LcbmCtZhXp8p4jn2tjJwpH2L82kmbW1SwdquMuCxBb73fiVZq+G/A5G07B2di7a+rVrYAF+n2qls
mwQnoWp/69hVC6csdQltCzeEqwlA/AXRvoRPhhqHmrexwBf038DJivZCKnjz3zud1FWxpm/jz+FO
TrZ5JcA8RKemCqNxSxPDJF0x6ZvHVKjC2QekUb4DKKifjMal54mXsDWwkvkecjYO2DkRDKZhtkT+
NLbdP0J+T3irXW34xpEOndt/FUNuFfuw82FMWD6mc1i6Tu6ugIBiEfeTGhRMLfDlwol0jfFY93Hm
AcyPdXgzZjbKarP1SZIe26hq9lGYl98UH1W/j1q+4cec9A0aroYuzu0ciukiIzU72w2q6tXRJlJN
bCc+nmGTYW69agc7DM9jp9rsPe1lF/ZPnliInA2trS3grnCkeVbjTQ18GN6YT9IeS1rikvVBfzDH
npUEeKpZSdnBxg4SFEAuf+ZIUgaocNPB/DABZujBIhlabiUeT3qyJNmlW4U+uDyQkAJuklZGh3m/
qQgZITkqTFfEiqbf59aLOQCjTiEXE72ueXC6oRg+UezVzTHixuMfwP3n9rlq8lC+66hTuw9liXX8
/UACIFJNWpnz3iJLMGQKhZlDa6P1H7TTxpei8o1wa2VJ+V3gMglh5+glu6iVcMpRIJKsNYTIuG91
rTKuTqKkwOon3fBF9n7rrfK0jO5KSP4or2uIutjIrILQ5gIMWGeqeDp4ITLPNa45ywFiwYX/MKQR
EM+CxCdyLvkaP5aeAXzJgPhx03R1IdbpmBlX6ZRqLLtcC0BTER+yt0l/ICWnaDDbRjn23yrV5BVY
oSIBMBwDp6GirpLqegosEfH+WrfZNXHt5OvYNpTaVk6C36stxlqBy6oQEpdA6gKSaTJ6EiPuAPPC
BrBSX6Ekj484HRfbrengr5o8ork+tWEHxajoZp9EKTbOtaXU4D4BFIswm5tLxIbXRESWBBMqDLyW
KjeQGAigqYqwOfdEj68hk3AQYMfYxCfadm2hu620unbaib43ITUHrdfTM7fRqNOAwnCHmradTxFf
i7mrjUTg5u6KsT1RU6adit3XyeH8UTE/4tEF6RNmqLjvW9pKxNd6pCedBFs5LbIh5/pLL4LDUOZO
vt7ZILbdbWpV3leWNS0uXdSp4MqAVqz5WFBTVnFAoGTkldL73CdkCK9HIxcYvLoQnCRvEtWjQCkN
kHWaeZIh7JCyVhKA5trpS2fe+rUMP04EGw+raRxoBAV0emkRVp6dEU00lJgHR3rM6xnVMq5F362/
l2QzIEkH4kDimFWQr0wG3nAY+waMUY+aVNPjS2ketewBn+OpHm4JHSRbOTfQaKyzrDauKyPA4W5V
CeqPLPNIP7eS3k9OSOgJEZ98A8UAYYKYa8nmIWeh1yPsa0qNyZO1GO6wgiDWWjddPn1VFeZsMM/2
oLZprTvWdtAqxgpfO/xuvzIbgjNFZmUHkVedJBKo577aVwCVQLRkFgjE3g9YkXv3QbVFVBxjGt9A
wiMzh4RWDIG79sp4IryP8NW121RElNboSBRm8SQ7t5ljKLy1jfzgzT39w7wxuZg2YSYAzvQdjdg8
DYZ541VQlaJ5Tv83e+fRXLmRZtH/MuuBIpEAEsD2eXrPIrlBsMgivM+E+/VzUJK6Jc10T2jfG0W3
SjT1Hl7mZ+491+f3YYWHBz/De9ciXcFmC2hi3vrFQgpKj3962Qggei+Sq4+PPNyPisSwzgfX67XO
Z+J3iKKQozDW6ocKoCbY+FZu8nJAJdItXAaowzOQacTiVu8zdl/kqU5tP7LzxDNeF7I970SXJVvb
yoCxqirz93489P41WpkFu2kYTAEFEpHjDElWmi+rXJLmmtbPswO8oAjdRiTaGP1wwbpUx6RCAaz8
SQ1ufxKELc73dOuLqk6u8p+o4QKh//Qgf9KIiRvysms3c5fhCHEpm/Bsuzw7ZTIr+wJUFJnlDbWE
Rg4SSnhS8U9CsnJMvLKKkt71g03twVZeDuVPzjL8+lrHl/IniLkbKRW4X2XrxwDYuUgVu0amQGRN
Wuzn3yhbZL1DboQ2OWvHKNq5VmnYvGV+fyQSBzBaGlvIcpqijPQ2pjlsNqYyoHhUjRt4C+N5eWmt
OTbnXUHgCj+ss5kK49i9C0zaEqNnyOrYhFaS5ocuUoakG/AmNenJTtfsKLrI/EiINeXlb3kJ9rwz
3rnunb7HAKuLO2HV0OxU5y3farQ2NTU4gB9AoZ1735XjcO71ubMqCqS5jCPHzbaE6Cm9ZbNscUPB
TCNLVEfh8GJYVr1g3AZahSHE2AixNfCuEEKYJoBkJjyM/26RWx/2ldPG6pNZv1KbeppNv52F094m
rkCi5/Gbo5sgBhuEHuica9GhgOWRr0iLzeqZEfnATCHe47zNXiKRcIJYFtQ1IEgUiZs1txQckJ1h
zedSH7emtbAQoc/QJLoW0fitzQL22vEoMTGtZhDSdZei2IOsY8Mri1wrENxkXyLhibuBDW3QDacZ
gzkCKjBRj54lQSzNg+XpA2Wff6tg44uNUxQY64EAZC9Spl22DbxhIpUwKCpym5o12xQ0Dd4fMwX3
9phZ5c4lBZ7sO0G23yZJ2uFHoaXCIg0rS/LIZKhTTGYIIo4dXz/3BmMzWVOMTJcA7+iOnm38qoK5
+YbHSZ3cKKKWErm98vLsqu63MdCTS8SzfFa9zlrNclpPHW5khqCbAacMwQW0Q++jpf2LpQKqtpdx
Vqg9q/nkduKka57CtCNTbUp8YKqJmWHntiiRD7i0CLzrEpWrg8hR2W19mH5mAw1ckpguW249AAzL
namyGAUdl+mlbw1xfJ6sIByInr54agIZQd3t8uFmaV3nduqNcLZB4lr3aRYmLP3FoA5hYgw+4ME1
OBdm4C9e3tTfXdghtwN0E/QiIi9ohiVyvq1rkmjm7a/QA3AdRNFRAuOfzgjHMeUdM4/xRwzB6gsh
vUeekNVze6Zejo8stKcKkG2gXK5cF+/TtoqGeSWXxJ6mDfbnaoGN23QVxzSPT531Fz6nTfhqzUvZ
3eXCihd+xSQ388FPA5E/kWRYQYBr5BxLamwHS/9NUlkFn0qrEX3bbimA+BNfRP5z2U3L0+jz8VpB
n95wMI1T4KHXnvcSw0pfzVRMjQO6UGdnL7CseJSymRRvDRLqMFtY5aeFoh2ew0Ibwqc15aETRiXY
vaWrkx+wlnsXon6wgKjpzWfW6mTYwrdFyBAESFY2jdWChUQwu4Jc2rwiPCNKkgOO4wDuOO7JaIX4
UgEvpQSokTriecg4vbd1UIjyGPqFgSJBntm+LSZxXQHUKnkfGuBXwFPKT7Kh6/CIgiB/abzCIfxB
V8Uhb1z06oQ/hi9guazmFrDhiJ0Q7KDXfDcpjdxjUbIke+O1ne09WqeWqI6J0pvIDKOekqYjCYKM
XOiyVuvj1owA3w6kaCyLe1H6xnvEKWum40QpCDV6YJoQ3lmMM7ILaLeBDxMzt1ykeyzrGci2H/bs
uZxtmKswcmqDoMu182nYM2yiIK+1Gzegqxs6haGfvJM3LgWJ5NSbPQDLaXnEpGfeYlSGDtYNYYMk
89RVNfNNkBhorop0VMPzmHai58MhVtkPTz8h4liquGsNucgkgzJD2zAeBiLVEg1QHBFt+jmW26H6
KDGtc/KxpZ02ysuQjxnt9+fAm8y0JxAS5QoFaAl1CIT6uzUmXXo5EvqjGYMEfndk/RlBgW6Eue96
HJlc08F0Xdl9Ge5ljRmKS76d7hesrflxqQb0lONgWemRsR8KS6pbHwL7MqqT74+oQwFScpwTLGej
tExTADhpUCj/cijBbVRdUAPaUw1ZVb5XykerVmXFGUqxu+knBI7bssi6i7Q007TzFyt7puSbKUAT
7lCQwh4f/hYnKmAxzLvFxkMIIjZ5QNQ2oB23+/DrmKAVXNHIbjPfzosjalCNSy4oOA7rCcTV3orL
kDhbouXhWJq0eGuBdKEtmV3K7EUgi0DUtNzAtZt+dPj5+JRPRN2dj1h3P3kuY2dPuo6ffi1zXrVH
QW1snUc2xJGNQdvHfnro7OJE3JiujgFe8HTb2oFBla4GId7KksCvTeVkebvvhF6+T23KuWMgjNyS
i0x4SW4t3SvugY6iaUiRlOESy2crurLmAN7mA8Jrl89Xa4hPxHmcBuYaac4sd3m7SHtXY3bsPhgc
ZCVhEGqwt3Fn9/rYx2BuYxKY6dUfc8q4lotvlMp6KVzy2B5YKvoQ0KJmyfmcJp4o+vvCKVBHeWpi
4dLmY9pcBYS5fo1Tbs3bGUQH57SM6Jb9nH4lxWV7mS9B9MNrYe1T3JrXZggT+Q2Aiym+sonq+4Dk
G/GqrWppn81k7tYPSRI37VEWgU4elWZZzRSgzb7pWN9X+bxCzAeN+cnj0XCqhmI3syraIg/KbePJ
E6/zW1/al7Abb4hF+aLfRWbb+J9VIafXLAx6bLJxeFT+SEQBJafVIKEuJ43MeZTuRxy4c3Lx3//k
PySdBWdo6FPr1lIVwG5PZhj0gLwxM8ysXr8ylvBoZXxGsEeJtPrmv4N6irqO9o8GvcJXGaOlQzfV
ZeYmNI79QGdmAzQ1CUkY8xj0t02Is3NDoZU//fu58P+apIImYiOC/Z84M1Jw/zIXrsLB48lUFg0I
AboRI8rtRGjlrheoWP/9j/rrcJjGkL0LOyTW+2qFHvx5OOxNzqRXgfOG4ML8KuYa3Ll6ns7+9k9h
JSJYebMWQRzzl71IjxZQk7YOT8b1u3OaoOoSYYvz//yUnzKLP64q+MuEIQ06xTmLRmn/ZTfcx2g2
pUZ5DVa/iA5dzq0Dn9Wt2r3f5/N1qt3gevQFGCdMSNYTWtwYZbRD6fPv/77/1xtoC9LZ7HXh6fp/
+UUGL3Jty+INpFA26KV9ElFEL/hMQIf++aP+o7z6Lyl4WP+14+9+fK8+3/+ouvr5Bb+qrtBWsdgV
LvM/nmkbp+zvqisZoJ5CwkKXK1hqBi4/5B+qq19QMbguBuLVW4srhvftN7+fJZFx8d0QACgct+S3
yb+juvr1Efjns+pxvbD4gd+BvmVVcsn1g/mHrQxyzWgGRPug8wRIXRpS+Ap657O2GbtnpKHuvg9V
cZ2ooL6rljm4wmE2fReVZluAHGfHpDvfxcZh/KyH6VVO0fgw03Y/erXTHMzIGNtjgPS8zPajhdbx
yR5jjpGkj++iwiwXrhYe+efWBKd9iOcD8y1vX5EkfubwIYXFruEapElwXmqCLza6YLh5yKzOiF0j
vWiPoWZ4yYOWLXRGvBBY9cr33jyCOc2Oak2qbaGc/oaxfnCRtV4H2Cjqy3NlxpCZSKuYOgIN5SwH
leFD8S9QzuL/JY+SCEyQ1y7Qy03oOQymPO02d6VTqeRMC2Oee0o39gvu7N6VhD4e+VX6qzKCJtjW
kX3rNrO/1S4TznpFD3DzWd4mrzS5Wq2Y0g19zE439jm5pNUxctJrdhniglX3rhTNdDv6L6FjbnWa
beYM7iLKj6/WefMSC8zAOJ4PffC9y+dLp+r3UXmx1On5OOgnvxRIag2l5gTPi22USKJPi476vO3G
F0KICEdpBnnTucHW9ZFQd07PHD9T36WYgku8Q+e8VDf0TA9T2DZ7d0A81o6Qx6Mk/k4Ca8GFGHxw
j3XbxPOnd1HqT0ZJDCnK0H6FV/DKIOFslNZ52TF1TuKouB9tCgwQ8DV0bfWgqu7LXewnjt6HyBOn
eaAC77pDv3JVoFp0h1b2ZJKljsuuIuVbL1HdHbImaGibI8lWzr1XRLsRmdVeZnJ89xwyo5GonNph
5jUFpzYy6jii33bkBYHAOePYlLZ8RBqHBTwGDDYyGYrGTnyhEtq2mBpchUQchvyUrAwahldtXh89
mup0MGeto7Pn0QXFPIFuyhMgHWSUMYM1n1ZqHrrY38XVKzNwQ2jVQE/Ul/Dv6zno5b5tkoAxJ8ZC
LIUduzbP6yKaTsvhiqejMucVCxZm/bDzhkubLv3dEn512w8xpF6GR2deIm3sWA2gDXwSjNFgv+5I
aCmfoWESj8R8wkuAe7WxuSbSi//nh7d+1oKTmfvT6PbfpHT3nVPeszXflbF8yLDYkAAFVk82dyYu
0gPp4ji5wry/MA5xSoWbvoo5OyjpsUevk3Kzbqh6AoX3pjEEGSTJqTHppWOwzQXQMrbgFy9zJdcl
MgEdIBzZ+Hn9dZl34nxx8mCby7jerSgBIswsSJg+ZDAyjRDL541/LGV/QyxoLzcgtC8rCOKgRopL
Sy8EB1bMT3urHPa+VYXEiBhEXnX8UCZpcAZwhvK/9OI74YUw+HJeSqrq+RD6I/QN4tY/izT+Vqbd
mVV86RmeGguMdl+2ynquFGHodhueWFR8aypXHuCEczw59ikv/Z1RgTmOE6+HQFkGQLSZtoOCbhD1
ASpxK0Frrum7N31gFFs490TeVHCwK/K2HcZ93+0o9g8mGWH4NIt8nafwPs4rtDho972GkO2KoMAy
v6vRfINZVDvsEFlS64d+IE5vLvNhM4sANDPxkkzYYpTs2UfES7dja9vvmsj7SIb8bMYqVCTJc9z0
Hy5s7u951Z+yzkXPPsotc5dtVLrpDlEE4HTvJnUNjZl3b1k9kB5rID2LNmAKxAuzMcyOYX1KWT7h
wtjCJJ6YYgNaq7rihL/Euwav2Nzy14GFWy/pNcAUqDhQOU6WS5hJHTjnsZ7jPYEJbGts/+Qm6bNQ
yw71hnwN8T3xjvtJ9KirJT6n2mYakMqQxQNb30FH8VMRFd+y1j1qkRD5p14RH5WbEX1VdWrYbWFx
yX33W8L9ees4jfPUgJwhdTr+bqeSzy5b3Lkk6bdo0fzXiz8cQcJ49IOD+zEOxFgsNiZTqT3rrAlX
/u6UWBeOGIR5Z1ZXXri20djc1cgSR3reRyVJjCDF0R0Zk6SeA8MoF0Q/L61/TIGh0J12eXAl69p+
Yvvbbic3s6xjKbzrgt3WdTmg9F3dE8yjOhDmLFLsHSd3eGBY252NnZdd+PaKj8czxaER9sU1OT3J
YWRbu7VI2eCD2YsdjinWM0MI8NJL09NCbMVxQkv3rYkxiZTltRux80Zy2wClnrDuYPeqTs5S4IAb
OAJVHw9kVIz4X9SXBb3qwpmE2JFxqtaeOTCHtHWtU6DH7FCT6HTw+bsgUlgu6F3tW9b+WxQcvAT8
HYZJPeuJkEkYmM390nuC9eL7sGTpIRoa/8kyc3SAtdPvtNB6V4PjPGWEVe2joFXPscjrdwuTxmNM
97ufoqG8csicf7bSMTmjF7aOrpPG52NWJ+e5DK1rq+jmO/rT5jWdVQxxkFKE25PF9lnuloDaR63u
dWdVRESI6lnbdfU9sdXykE5OtBNqIsnRjcQhKIPoNgxEsVOViFChzsvHf+pgPa8cCyrNf1MG77L0
e210+sdCeP2K39wHDow7AoBXcR3iH5wEv9fBrv0Luj4Ud6BrkJL9lOv8zriTv6zMAQdpOTw7Bwng
P8pgfAkIf1Z5FJ54tOC2+7eq4D8phhCTYX5YZXke3wmJ0l8l7GFtxSbTjMhbitMTbaPeZX4Z/i2R
628/BbKLcm0ctsih/1xpk0KyhCObX44Pd76MiYx5LuxO/j8CQ/tnxf7Pin4FKOBux0TB64MeD6rg
n39OMSR4umDObnKj4elpLHL2rmmi4DYwJuiPjNzdXUuuEFUR+imo5JpczNAdNJOEVYKhB1M9VvOY
EvxOIHR9NUQsY5jarE5jB4qXf6iAGY8kf9cpk4l1DwNA3/AhmzxpztyMsI4TUFNztP3FhZcVa3s2
tMBT7fOrDD2uUMEIlJS5QrQX5ICj9XUsQAywuF0ag7ryqpMwTKZ3flopm8tkcj7AJfdEVE3aPvrQ
ZqGLBRiUWerk2U3E6pXJKIf2xeg73r3HwDy9EfUknmdSWdZtY5Y/DVi/xD7GkHvtylHDK2JqUh2s
rJz6I6Z1QgBHIxaqzmmsqbhCLxjJUh2It8wAL/tb/oVo9mzCbe7WdGLjdELbFD1Xox6CrQfCPjg2
eYDOIS3C9couFXjTMAJ3emHhWyw3GnVohcJmhm8ox0UzQy1dEqlq0hd2qtd19Vx1pN8B9XXbU8dq
7jZKwQFj8hsZ8xeEmTFAlpR5my6u2veMgcx734TTE2yr5msoHVXyJ7p4iwdZvKXCeB9DOjhfdJle
9Wr50cIyvpioue1KyODEWgQTGHmRJj2hxRrHvQ5GSpOGvXZ2Hyq8ZfzFioFQ2jbowYxkCB5YiEyM
xlxbGfnGueuSvicnNCWajpHbyCam9YiVshnRxoQQeRfkOXLrCVwNYG6jgcBZBJY+i79Mi3yTx/b4
EiCasRkXAhs4tbjPbrwlHi7/czz/ejy7jMz+9ZRim7x//vFoXv/rX49m6fzCoIF9i4e2RyDj/seI
wubQhgXEWMCBmiHWL/ntZOZrUIvCz1wPy5X8xUH/24DC/8V1GTkhPpZIVznX1d86mf8yS4Noxq/F
1IJvCr7WDn7++R/nE6DE3dZW58bKW7CBgR2V4xngiLA5I47V3ga5LOkmmPiW+aMDD311RaAHCUJk
UYaohW0yYU58xGfpuScaVVIQU7ywBBSjehEXdZW195IN10hAcBaGh8xtWXYV7Fs0WpS8TJtD35G9
+5TYJmSrbqU2Xuh4yFIA4k3s0Xxp5C+r9NikNfHD3dj3Z9hRBUnezkLI2cTW8UQNGrloj1pKTE45
KqckIBcEvnp3rEq0WhzG4thD50uOo8VCUMZsRYxbkT2/OlsJWRbx9USJI65dbsZ1z1lJAqRZnL9A
KgnLExlLtnphHZW8g09cdtYEnHMj2kreKun2e9RRYd1dY9daSFaKnkyVzFBMSuL5kBFZi2db3xy+
xQ6Y+ezcj4b4asLRYRa8dHxmFW73ML7PCPZikM4viul0W2lyOC85GkuPAJ+4dG4odoPkXlgzIZqb
DO5A8zmlXvajbS2Reawbc3faDaJy44c4CTVHtcUK5hVqZb0GdiTkKTjT+MnUzHYWknXr70nrz18E
GpKxsCkMhql91xTqxp0LceqjJqO4dqIyPfS9Z64CREmcHMqdWJz1Ut6wQwM5uBI1k10WV/b8FNRi
/JHRUpM4GKmEezDWo09kTRw3j20aRuedNfs7MQeK+c+QMvca89OIUJcR0Iy2q8/6iQAPmTgPM35q
MtJ83y3J7Un9mO4ccQnxcFu0OECnwzbhIkAiW4Y02FMl+6jdJMVU6oLYU2bVFzUEVzNsVQe4cgsI
up3tTeBwmBPrvIATxXhvObTBO59QPF7fGPko0ha38PeTW0vg1vGY2Dvqgmk+i23H7/dNPSqSYFJV
sraKVHArI63M+TIBGzknppBg5TbShoCIxOjuEAW+Ida5y9vqrGce8qzGFp2stUy7uuZmHDRD+03Z
Ngg/RaOaS6S/ybVVlv1BU7sh1g278tqQnIx/PVqsqyjBe38Y8IY8zKQZdHjB5+402fVwB0V0vsmU
7+1kPk/WNVeKAcVQ2aBp0WYhzI2L+JmpdXWSSe3xWiHuTfb9XNIUDKYhHSLqigdZh4grEp20Z00r
3btJ+s07hFb1GvFosdX2rSXDNUfeLB00++ttUdFuEVrBWPLMY5EOXCPNE6LjnbBidtTnuXWZmVx/
U5GXPE4g8a+DnFe6Q3sQ9fpslgxc2idtRhA6n4mcsojtW6TdxC+BjpAvS+LSls9lq4cPTgWXtjia
EZHT2mZO4vTxrinRhbKmJOEgLOQRSOgUMCgQrZ78fULtubxhHOlHeYFWSOiHkC09tmtQ5yRUNbGV
yWUfTd0CGicP+8rUX81aFGRkHOaRz+igL006Xoqpoirw1r380FX7KtQjEqCpEKSMX0SBadnZBqqd
SjawZGCxc6tYGGNsd0b30BCOFBbwEnjxNww38ke01/yaV87Ye+P4XJI+MsOCg55gr4ptKjjYJr0l
EQo2LrAANazRFr1fDclTHRcrNL+Sakze3TDuq2fmMZV6JWWjzh8DWYzTwdim7q4QDKfdlSJ1kcRx
BmzIkJCYVuYWgIeBVIpitiMGbyzJykNIt4k6T72b1itJvMxb/1SGKRMDJyaPghiRt4Q3l3HWhKiO
V3+XeEVz7gyF9RCwayThuEC0hhY6P6iJc2GWHmlwkm90Bda+Ow9yFdyDL0JtDSph36F+KtacLGMd
QyOqkz+N/avjMFspOxmyNXcWsFHotw6pGUIm6ORVHqcyLJ4TtP03zEOqcSNqIPYS7v7O0TFa18R3
zypdWDdGgebEk5afIlWp49zEwZkgGYoN6zx5b8PMTlqPZbIrDZo8EfblqUuG+jLkOCcpul3mR0Q8
6DQIiSR6O/OcHR01waqSkuwoq95noj1L2NROlx1TmdhPXl7eL6yMiYwtSZs1ZJi4lv3oN1jH8WcA
2qy6zjkLk6Z6LuZMlRfkLSPWdvzv2s7b7i2BOeucG7Rz7SfE276+alKYNwiZfd5w5fv98yQJ6STU
hcv2NS3ZH6S7qqorRhxUvNHV1BF39pmnPVEGeGCsFzWZPL7sqrwKDlGWWREiuErunJFHBm2iZC0c
xunI2BpM0t3kzw0AXgFei8yo6lrlC+J8OCw2A9HAr+bDKr4bMATEwVWRLn21s3PO0rac9TGThNmQ
dwS2OQ4zIA1hOd8CzHWXvUNkXrib+jwLzxSkA2Jy2Xo4B6us8Z7ZhMwuIWpMXADBm2cWsWtHFzkY
QZfZXdm3/mWU5esoYsFO0ZNRxMrdZchXWM54mTp58z5OuG63BtPGIbLGGeUL6ZwPE2A6tTVRot8H
JXjvT1XCNbOhJ8qJNEi8JLmO8nj0D3OpyfAgVnm+YJAjL8vGwz6CJ4lMbN9KvqAWx/OxXyrgxByQ
xpS/2hr/s+n7L3t1MP7rGvo6jX906Z9WfT+/4tc62nZ/4bHG2ESxjFeRVfbvIw7JH9D3w+PHKQxH
b2XP/T7icH6h8F7dodygPlRKXF6/FdLuL2yqV6AvPHwbNzhf9TfInpTtfxlyCIchP7cxP4/GCgbe
n8cCPqN7N4P8TieXNtNxphUrWIZwKJ0tBbUOdeFavEwDt+IV0h/Gdo5Gm3WGeoW9DLzoCtmeVN2j
DymF2XM+xuNNSLpaTCxh2krAaqYVwXlD3AQqGFdKWRB0InPB3JSopYTPnrDSQy79Ljv5M1yabSOy
miC4qh/FdgZYgtdq7Vg3pbaogmpldMKsMfMJKbKY6VHo2S71V1HnemOQkl6BMLHeFitVQBsNSfcb
PgzzlduHq9snxSrglJLkQCapDd+Pc2dkVpinBVKf2G9OrqVZbbhcK8s2i2SWbp0xC9Fzq0lTemT+
SPZqmpAz7AxEu6MfTBsywdpczSfOmuIl9HN5Dde5tvdAreObbtHhe8K69aWGNvpJRGfYkXbnrcUK
Orec3HpDkR5JfuS32IbSTQbhOJVXsyzCkg1eDsumqrFQ7YzHlvjMLaq5fnAWkOS7pVlGuc/9Jey3
fuMHy16wvqXK9kzwXJNoZD94NVb3K5oQcxmqKCCuTFsFVrW0N4A0CXrub/o+EsUZOpQA6JSS+YVU
iC82dT9OL1VMfXBowyBB/DRMVfSMXGIgHAhJcEmxnTBkiVVLCjdkrvZ7N4Pe2yxt4H8kCjTkVsA2
ex5LT78KbDze3maifiRMqGm3XCXBByYiAp/QwI093MSc0GZBY+NugFOUeB6CuLvIiLlbRT1m9g4d
heK8zTnwi42Y1eDjGCzJt6GSTFgo9oqtcYfA8ESGmPWZDMyPsSWk6QVBNsm9pdP+C27Jk05jlrhJ
j6NzW+igaeDSB+mDoexMeYHy9lAUNkse1FKdtVGLdL5JGDqEi7kCHbA/e969cYdMMkc3gso4WflC
Q4ExagPTiZ2VnsrpZcJZINZtS/VB/HZKEUo3BTBHectdWyiP381mY3yQTg3SpKiGhXVMKLofiSyj
jwg7xQ3TPft7SlhgcejjehrBgbXVsFMD0jD+mY5viAqQnAsjZHeMRMRULUXZRgk+Vcu7a3nNzeB4
qzirRf65yYc60DuB3i0ELNTi409I2qjPpWbtu0mFrNNt7PWoqEQ04h+RKQk6L0UeRx/laLs+u4Ra
ItoMkLDz6JZN/1DF8OBYh4T42QYt81s78+R9NDf5pW0tkOxpqMRn2w5yOcQpAZgsBLPgJWPreqeV
DvHn+AXWgMb2McUUjq7PEiqnmxZTE3kGBSIwPnJ+hgVKB/EPbmrB/qsDQ8Afjgi++xZGMLLuGotn
NE3F05jQSHKUJRjcs7qIX022vj9hkaXuZtZ2IHZqHjn6JrI8bbwqU10QBxuwH3XtuL0KyVd6EpKf
to/8bEaqMDrJzVD2iAUYfpj8vpvcLto5wlL5LgqW+ORKduJHJRUFV9ypqdijmOxmtOE1Fj3HKtjG
1ngtkdqkLhSrMCohveUGZ/jGQsXVUKnYZcksFH7jIaUoMui88vVvF6ZWTTZIPWAsKMgLo7R23E3N
CBuX5xI00S4ASaUOXPbDK4vi+hVKGTvPcbToGK1WxuNOTyle7MIA5uKfMZF/yu/VTdFX4/ceu99F
M8UL/ScTQb3J52Zqdr1ynXseWGo4chCLleQC+5Xg01YVu9RjPrRr+MBV9EuLHreRa2BJzSrIxr3v
N01yEyUiOetyky/Ywvz4PmWbTbh9tJhDRU975bYub0EwFxZhgHHbl1ekTFX1BdGvxAO2cxZjXOIO
Mpt88bLyEESlDhn8ltUbSH0eCpMyuN3qNvTv+4jwB5oPlagdCWO24LGe0tc0JcN+2/XYF1Ff2+kj
AA1NinPk1OdRKe1+n6O2w3PgNhEZ3c0C1Yw7w3SbuZVesNFWCWpvsgurRdVZpxA9M1k+E3McVTsf
oQpie/6BBnoSzbNM6xDnisl5+Aa2TgktZum90pOiKi1IQ9l1KoPQCF4FGAgpP+7nFKai3XDXZ6/A
ZEkvP0NpsnZVkSr5QG8YRtifoy6ra7NQ+G2kvfhnWCZKWGupzFfZY3HtTcp7kla6vBZGdh+JxVm4
xdilPvENWRiKayGepxokycbpu/rLJREd8apfkzC5LG+Mr8xViIGqhh7H7GHT4Nisdy2W5HwL/c++
n0ks+YYEmEq99GtQZSNf/RK1zggPN5TLfc5o4Cu39HBug5hLtx1eqeMISJngCthKN+SYpGzoBfKl
zdDJNmEIldQAgZLBPvOMzzNjxpw59cKHhlhvMw448dJBweS2Vi1tt3IiC/IIERKAKzNsrrsRq5aX
i6ukaOE0TVYe0PoAPd4iL5qDu5i05IJ1tXKc614DeNxacTAimJgy2LI2dzzJF+95KDSZHtOibXMB
/bKcbpeF2JlmQ4tqgss4tIf8kg3jgE2WAzSqHlVBqb4jKo8Zt5/7U3QyudWJcRPGpUB3anmFuOuw
EdhYUbqi3OEuCatdrhwkrnUbFBeVThRRpjB3P2Cdj8y2UKu0lzV7bhAQdVpyMhWMM3bzmKOo4itn
8DVz4nyPC6xOW0fM0Fs5iljw4gJMMf4sk17XlwZE8zfy3VCa90SxwQaeh2oNqMtEdkIBHCu6XE55
e0tOPC9MCCOBtx0jc/RmXLd38MX/jM4wdeCzfQ/ZkWNRwtvbVocORq/40eYcYxsrQLt5JJwEGvCO
FbSrYQkCmAguSW2LmM6Fk8iv0Xuo7qCdMuiuoJLS1Udi7aOSMLcXbw/X20wj9pRKFIdkbIx/EecZ
XlUyc2tcUHA84+91Z3VIPIiR5W3KvFJv6eP4RWViEBTgsWbMtSmn2HE/zaRNcR7ngHxvUczB/Oko
p61j1beasOFmBrNIMt3inwpiU9WhFUtebHlMawcfukrt515ggj7GrU8pzIPsTU/BkIFCrjxvBAYI
sKv1X8PRtl+w/NJLl4GJvoQBYnassOzOnBL5jH0uEqw45MLDvNPE3mDjadldnaqCNf/ZyqUw21kM
ac+QD4vEDbskUVwkmTQ/LMroq2CK/DdaVuGTQzjn6cHu+l4enWAI5/1YpRXkSia+kHZh+3q7ZWG5
xYs21NcNSd7Ofja2IDReeXF8SW5bWmx9xEUzi0bpk/ba+O13zoTUHDxEYzzqpFK629gZh+BGw+jC
NR8UZBC7lB0t1ZqJkfVFEvulUoFAdCZyKnhYktTf+dI6e5Y+OPfqKsmjnbL9iSAglPfFkQLBRdzm
TXzeQIFy6jXcm08uiU78T8dtH2uXavpgZh/5YDeiTCJaFtzrvvHT7L7p5uSLWREyrGLAGL8JJ3e+
0E3EoKqnpEZHQFhkvKm7/2HvPJrkVs4s+lcmtE8FvFnMplC+utr7DYJNA+8SSLhfPwf9pBiy+UQG
91pICkmPRFc1gMy8373nYplbtY0z+IzoUBaOehzxFUtXi5+EXi9JBQcGFBlomRZBaUOPJYqYafG1
qWSkDvAOSWv2JMWqkzXgE1lNuCAr8KACx4Q/VLUbZAQCyZwrlZXnZpT42Kvca4xTBveTrnKTEcSG
xFOfkCHTB7EWGr8FMilOZm8soAFxkPGX5cw5mzjEBigJwFCOWKqAXAHq8pDGA/OF1h8+92KmU3du
4+prVDM33DQhpvU3ujmsSa4bWHisyS2U3PXs6G01Yy90oaEwO+scxOuq79TYUPri1nq/5djh49Fz
7Qh35KoknwITdDI7I8iy0nWvPN754RHgbCovqcEa0yfXHkYFe1PiK18yKHhV79l6piYbBEln5By8
H5r/qx/8A9TOr/SD+09swcsfBYT3P/IvjwSsRcvGZk8Jh++ydcSd/lc3iOH/02QQBjzQwDqAt/z/
BQSBEQILMf/bIjq4jN4Wjtu/zcLUjQBxN5jsctom3IS88AcawmIF/n9jwV9+dpA3eCXAMvsMAH9U
EBAGjIjTZLpSUZiOGzAF2p7ijvF3kL+PrnW2QjoOetg2GKdhSzF3/N6SPPkOPNxQpdgca3xLqTmo
z+SuqifDxX/03W/g+q+f/n84FF5XoG7b//3Hz58J8wlfNnNOyDSINz9ei5weRiiIAyttxKegQE6u
51Dlf02d/yNqb8kV/PjNuTpiDvUmro0QtAhA33+iuEV5Z8TKJ5pggdhtUyr4/El8lXkzb0mv1Yrf
fK6fvkMQU4hKwOKwdOv2MqD9/ooZ8z6vkZx6cV0R9M2TZFzHZmot3tFo/EPyHrbxHy724UtstGke
JpNIN+kk2HCUzpsPWUSj87oZo+Y3mYaffmP0JlIT49sQrjyb++THTxZ3mlYqGyXFrBtxk9ZuuY4G
W/7mKn/z/RkAND28hRzaqXb48So6BsKOLQe+EXoOTllidjuJ8BK0NEn+9T78jzfH330gbK/6Akok
mbJokN//qvQkN9WCMkCsrdke82ECHujhj9xHPLx8bRZHXV4WiwXJ/fDw5oUC3D2xH5a1pe8y5eXM
quz0N/C5Jc/w453OZWzaaJxFtgSc+eG3Ywi3ABqXoa9FsVevJVk8EgVILnG3K+wevrE7Y5A+173d
fIrAT0wXGeQ9piXYpNNVQfBV3hsjT3tQtssuNGRt8qgCLvPzVOoegn4XstCia1CvTZeGY+8ch8xm
4DeVbFahqzETkYMefWPohfevM+cKwnaf+p+c3G2YAJZmMrMpKNpbP9Wa5pAk8+ytmaa5LxGmFLX6
9Rtm+cQ/PPt8I9yobLIZWOOL+KC78jbA6SWWCPWUedi+J6LdvlvlN5Xssls0LbHKO/Lt7Qi6CFd4
4l/9+gf4m/vLdDWEUc1E/+UG+/H+6toeiu9ACHTUhLcyBslA2aRH49dX+ZsHxsSth0xNmwk44Q8v
nAi/RO8CoF4BMJoCozfsk9mRW9PQSj//+lI/vU15pWnkVaCvLSYTa7kHv7OEkLzuKJ6Mc850svzi
jj1icAljkbmTNJM7kEmGffnrS/7Nd2hpPJ1w56wlkvPhOxT1mFQJ8PWVrrMiKTg7DPu96TfLxMer
MDOwLCx3FnxKrDUfHYKJWTJpBAjEMyr0DAE4adm+u+zT13/2cQzME9SFwQdko7HcFj9+gzJz2irG
9bZKdSc+cjZj52q1492fXwWGHTc9p8Nl9PDjVaqxbGIYReQDfLgFSi15S48N8x9fBTgpCGqLq5jc
gT9eZZEpaXDltDANjCmRQcASMej9a+j1H1/Syy/4+6eYMxEhLZt+PAis/NuHbwwam2rA/pUrv53r
m2TR7oQypi968cUg4D6S4d/8+nNhSfl4TfZsC3bVf78s0YkfP1k5ctgbnHapH5aCRhitLBdU0UJ6
8Wo9KQ+e8p0nijUQBECpFXBhWOvhvdjgTediIcfo7xQZDKGd2vTaQpcBlOAJxumwGDbJO4GmHdKO
fIIqprf2nVGjv/Nqskpm3+ZmyK1173TSWHvvdBuHUQSkG7ODJYGAFeVH0FFxvTbfyThYdjyGqqkB
eT+fyzqgyoQsNtrDcMc03nqNWn5BHAAX5k4ehfB3AL0Oe6AFUHmqDkbIkgCC1pMPTft1emf4iGHh
+YTvbB9IFnB+UGkW6/k7/2d8ZwHVYR4/c0Cj/kj3KWvGoNDUKCGNLuHieHExEg9b6EKTQf6MhLyp
Z0dCzHT85iXr2Gs+6jTRVu+UooLaVYwMM6AC1Bapnb2ZLAd5LtE8+Bz/Gbd2gxWZAEtKtyJOzsDL
wuVaOgxZtHfIUmPjiXqizWJJk+DZoJFjLpM6SCbdrndYC9DSonwc7mcWoiJYWqASrBMTvbWrdii9
dm0oCArEkiVMnsrvR3cfASKD+lCX5meTmyBfC6933hhgxcOjqIrwkwt8hXmV4NFeQRKebv2cbg4G
GagAdHE0971KLfFWO9p8j4vYgF6FmE5awNGHO5TRPoLPPzDnttK4mIlZ0YXx0HgliD8P29tz57Tx
q5hqrYKrZNQvDQPDkOwAnICIoQ5xeiqMszoOmtJtMaUYxWCRWB8jb+ukMQGVAFGhMY8oNn26tZTo
X7uy1+pXNysIGoreghMILsS3d2quzWkr4GIxNmx7U1DXA/MCbMsMjgNVLDV2FoQTQKqacF85IsP8
KtFb6ZeJo4WilJnmbQ7gzwkoZ2q6L1YijOnUFqEpDp7dYA1oFpJeIJAEIUY02XzN966nTwaLnPYZ
g1zePUyyats9jpk8DYxalDqds5P7jBBNvUfU1+ldIabEJIRU88VinGn6Q0G9A2HEoo+0ra0NBNub
KaMvPeUI735D6F1SPS00jc+tm+OA6istdZm8VGZy9PymSy8apSI9sGKnr9/Q9Yo0wo6hZuYVPU0T
e5snvv7SaHVCiCgapLOe1AypY0Uesb6Z/IEKFdAaIlnhAidu1duxrdaZnqO4lsqSeGwbZbXrZsLP
RFGW1ayxxxTlyR97L1zV/uxGG9tMkAJhDrIHrigHKs7kI432HCe4mMsNFaqQ3HatWQyOzfDAp/E7
qJKK+Wjg9/k4bZLKRjHlm86yI677Il1HHPVgyFDK9Tr1kXEoUndU17xy4nZrQDqIp1UZ1zaDVy8N
bfnSuqbqOkbyioMM7C07XZiSo+NHXraPwUnN2WPqZXoUjMOYXPU93LkFhGnNlbZy9TSK/A3sqmYA
F29g2e5O1J5EpHryOf9ECBRmjVtL6BZ1bWAQjVg1QTYpcpOwZZvH0aNOiHfvGGGEqsy83FZD3sO/
sFBdAlnQxRxYHBOYIr1H+az3WJ//HvFrdaENeFM5LuwFggxUhvew4DBL1COzZ2Z56jKsOKuSXSrK
6thH4Rmlvk83dZZMTMYbjcKfZC5QzxElNWs/OkJLmPi26aUYK5Zs2xzsYZN2EelSmsLcEmHIq4vA
GEz/GnPNXK+bDtsrq7zOO7sG43DXjVjabzWHId6SUm3GnWMzFF4pw+p4T8PAGwOnrrUbkWtzeKxh
idU8KHV0nToM6TiRi5LddJjc8XdQSDMoaFa4NPHPnRDIeDfrEyUKGBgdnDrwd2P9MLc40rY6drQ7
vimMYqYYiudqitww0Csn/9ohs5KHHQybk+rMZDHgpVMmR+ak4RswlUmta04S5sqkfZ0mo17UbyQm
cQV0aYzrV087tR2TvtEOnb4MNkJb9GcxhKWx69ok6jmNeOHysGDJ2rq8VR7xN2j1WkulcT+OJWdI
tLN4GSZHHCXaggwHtp/Z+VSzdEJ/0owF3ySM6rWoCBetqGZvDn4DBH5ltJyE6KJSvK1dXZ8fF4SK
uTW6OB6CxOmGEw8HPsZUK+uzlbqMTQkvK20zUydjBzHOO6hVNT1CwShhTa7Mzo4e4LbaZNYAH6Jh
j5UVf00okJEP/Jh2dZAF1SncQCK1n2foYzVTNM1Vp6SloyWgLKfJN0oquh7UUgH+avHHFCaMxq0P
Ot09UE+kN4NedBRp5Z6RlR2kjWZEd2rEUbGB1+NBEZLGUAV0OzN1aTNB3pARjemB5hF9yw0KSeUI
jIpYhFYDn9hURiMUrkafDmjomuF8mDBU9xdlBrPx5PHiIetlwFndVKE/EdI2EgbszKhpWTgUkjV5
69LukzwqjRqLTYMVlqwfjezhJc7JrmRanuFUvPBbtxlZw8ux9W7sqKnlWxhXjvw2pKGiLs7M7GIf
sTqMaNSgqPdzq8NbGjLoOkwy8CTvfWy5D5IxN74E4QzQAluE0Q21NMJa2aEvwNDRSssrdYipfJqn
bhmpW/hpVwz27faY5jWrkdsZ/hDETCbhjJVOyYLK3sm8TzRTEaocS0oAAUcZ+r60UMFZmvsZjBSZ
WuOQDprHt0u+r1838TDsvMrkHZo0nAY3pZOxhnFIhn6YJ1UEOA0wKjaOkU3ZFAsbfmzpD5he0P8u
ZWKH6aZn2yIZbbFu7VRW4WVJR7f6NvGa9QIviaMHVxeSe5I3RXjyTFdSZYpBnhZ3ra58itRan2p0
x4ggCEP6DQadMPtaZ+rzEGs66cfZZMKD2x1T/KbGEMj3y2TlsSgoIFp5eCgWK0ou5i1rA/HQnMD7
zpJdc2FGANU2fjz15qYaRlMFPZHtR9X24gpqlefAbZUO5Y1WTNaxwaS76RxQxJs+NMIk5FQ/d+M3
3TFsauc0p78f43EUAHPYfxLZ9qZp1Uf2wo5j6/dkZsRiE1ury4usVrzlmTh5vNYovp+O5kDZYGCV
ItuRFqoUNYXYVwn26JicbBCuAN7q1n9IZR5j0vAhBK/aMdGe4abBMHJZStl/jtIotqLEnQFOoDLv
iF+a8hABpcaqKHWiw7l0OdS7RW5S/kQrnL3qWlo/VhXtgVwIOt597qRgx9xwSHdNRJX9TvJG1QJs
ANBuPVs4UBffmYZuia6zdd5Zh/aCPRxBR+UbU2HVCkDTNMc5GXEQVAsu0cFxGzHjA6IIDQmeouhG
5pEsxJTAZUZD4qwdLcQ6CSdtXHEmwPWFGmN+Ue+0xjLJLZg47xRH5iz1sxwWtqPzznlM3pmPiYdL
k3nkDAtSf+dCcvyHEVm6XnujTG5yyPYLRRLur56u83e6ZM89iWF4gU7iN40gvC4oyp6zjbe12xrr
VmfhOKIaD3Dlr49S5kfFgIMUBUMcDhdmhktG68eTlIY5Y9BngheiY9NzBL6T4FXqwnC6qCI4h9sk
7oSP8za0gF4mQ5PAn56n61nvxgoQgKyy7ZTwMlnHZT7bO28smENZTt1V1zmOgPLW6lsCYDEntnnr
4QU1DiREjBd8SWW/mUfehjcctaMkoOONrjizcpwX+OWxe8+I3zzYXem4ayhd0SNu0vExnc3Qv5ry
RNd2acZ9sRNhKPwVQpKDSUYSGHj59Xf081dExweNSCxWyCr2T50zTVyHEbG7lQe38EE4c7gP/dTA
RF2k2kNOqvz+1xf8KBihExqeZyL242w1zGXa8b2K00+pq2UThhKM6fnnGebwmkMH++SK4fxvNIK/
uRbtRBoTEhqKmJJ8EKeYqDOetMiX21KzNuCqvC0Bn+gwO7Ty/fpj/Xxoh83iLSIobU+0w3xQivwy
TEAA4pYKvfrZT7LpPHmJ/M139/NFiFdBBGbnsEx93OX//14Bw6/cOD2uhSJW6Tf40vG1LOrh8Kcf
hYeFVKy2PDOwtD78hpjic7ThkLOCFdzv9YQqUF0ri92vr6L//MtZ/n4kFdhPBqmyD5exHdIQdivr
1fJLqjaADSDQgSt2Ksi10qbnT4FYIAWpz8ZDNgrR36Uc5WZqK/UOnN00WcYFK1PjHBjBTu4h1qPM
DUK3GP31r3/Wv/vePd3x0AAZqelLivn77930a0HMefne3e7WrHVxaEXl/maa8rcXMVzdQkdFSf+o
Auq93xtdPaFmthxD2NfW0ltPNVy23yjTP33xJtIcdylDNgZu/kd9iXEwfF4SsCvhdN0Woh89Aknj
iWC2hqb600cQgc5eRm3LCEIDAPTjV4c3D+HKhjCIgEQtQi7aAH/ao8SA/Jtf0k9SHe8vy0Wp0yzq
7hC8f7ySYUk3YSSlVty8amVN1XBgNUuvkriKzjQ7+6tOkQL+wztjeWka1NSgTDPCsT9odZEnldF6
DA+oMYLLmxTV1rC4m9+v8t/R+T/05e3yn633F1/bqour7xOs73/iXxFWnzgq7wkOlXjlmXhyc/1r
cu7+E3adxVwXsdvjP/i9/JuyBYELwYHhuIYajh9+qa759+AcbhfTOCRfpowgCYw/qjbkH1/uue/l
YwR9w+YBYIBAKBZj/4/3ZOtOHswnaMSE7tjup5nNyQzrWzR468xUGgcceasDCLWmPr/IMaNuukod
NbN5xUZ5CJ1+37QtPljg6Ds767eG5GhRGZEKGnfEeZj4a+X7N0mHn9N/CptPVVgHEebbJkqPVClj
A3We+k4CFbS6y15L7icqDq5E22zdDpu8736hCv5zXxga07N8i/nymoaNQ9+lrxHB+3UW0oWUW2p8
pHIYM7Fpy8A05WM4AK1xAZwkoT+uyn64Msv41HSmtcYVf1Hmyc4R7bWTuQRsYx0rfjMfSpcfvjeo
ObUyqEiVDq5YtV+Z4aAMjYSIALRAntk2ov/WQGLBn82xNprf0iy/YtrHRq7O86PVdGvbTV+xTKi1
Y0rQ6+U3cn9VQGEBmdXiWk2AhH2tRRHwP9vJhWVHhyR+HEXTv6YaIq/bec1K2TPQbOpRcd3xY/Zg
4LH4RLUA5E1nRo9k1MGbH3T3lmRYAkw6JUO/yNucVZ4daie6fLR2QJtoBzGLNUSZk9nqcG9Ve1Um
w40FcMsEuDWDMm4BKmQ+2kVRlS/zknPz6/HoZxEhL60821VYBrqUHJUFGAEsXBqvZlACs1vcxGm9
yUGR9h6CcjTfWGF+NoleCt88tpITgCvqO6nSW6jaMQZIUW0dKNWDJdzPYgyvhesAsEJcnhr+YUxf
pJO6qdmJ3Cqw9ZGEXM1FK048Kyv6FjS869UeDNNlno6BbtbqGpfQnfAScZdJH1WSbCAoLb/cGQrh
w4pOVlbdNXJu8AI0bwnI3gC0o/5NhNS7qMkZ9vhDoeCbU/iYeNS8lRRibMG7mgdjGsiTpcuyjmGK
+oAEmDECSWqPzTpDa3Sc9lrK8Fujm2dH1U8ExSSt8xa2eju7SkigXJhWjJLoult/alGPQ5vKq8Y/
J3LaTxBk13bnHuMC3EE3qUudTcdWaLlc43e1oMLQQpF087bJGcnqVcrP1cTPjEGwlnsROI2E6AlF
1gys5bPM/QdN5Gc3jyf4aNpy2jXGS1iyBw4ICkU2fRkUQ7xQNoRmzfoRZzRPo1FdDjU9AMLiQAx3
681M1VmnJgHIrJNu0AL3fnrOLdzfYWINhy6NRFAoDiSFNRC4tMbqJNIGHFbrTCjgFRqh7hcrTHjg
tL3887Aw6cpEVkyVhb3uUnWiHvoB0RRSx1Dsi4ZI6xDj4I+Qg910/OyX2QUWshY7sA0gd+nTksXR
xVImxNgEQJXeyp4cYYs/uFF5uS4Ss+Ba9t5HjlhnwLiIvmzi/Cox8mZT84DE3U25dJ77r6mOStA0
6edouOiV6a/NRAJm7xQ+TAPOhiXLC9VPVJWp1I3uTFhmezMD6+YIpw1sv6YbYR7Qh7UoZhnPDzLs
+9ecxOQWlLb+PPjyzlbTxRRNYWCNipbnMrIvazTXgPBk+blSEYe5UjnroaDSwhLjDG6WYbg/9Buv
4GTMCOfKnMdzBo4KA8u4t9omO/Z6ueFGqK+Jvpymuj+1uf8FmNR9mg6PeYF9sYirdTGKr4nT+5uk
0MIN4MSryKHhezaOVs+wocLD7diTChwnDaDBmVyoEvu2y7TVhO97Rzl2cTbI08KMVkhOnA8BNFHc
fB3D4k2rjHeBFuV7NRDvi6LhpGzviBZnrGu/dPazr12oQjw3mFVWRoNdNyU5To6G91dteCkcMKM4
aiXeax0OsjfLkYrustypIuqWjO6wJspub82GXGFf3tlu/pLJ22oy9yUQglWUYrTMrXzT9dGwwj07
3Yf5YabJBLaC3nePk8NIQETGsRzmDUCFIxloYu6cWkjf28gGg20NDNGYQiRh4SIpzfVnPMGAyjMn
O4MHvmK2HgV9jk9fUzFlTnk3bjU3uhqKT0ZWamu7opzbhZoKAMD5RAL8SxJ1pId0SAFWZ+9p0N7H
ldgOnbauQhIudUu1eOwc0aACV08uRZI8olQ4m7gvjpnIDtAIUH3oM+gFMgg8clIJ3dfJJS3VRPmJ
2FR4MJyyIRxKhrzsawrTiVFrrDGNOied9yAdVgMVnpxs+KLpTTAjZ2R2B1fai891pH2Vbf6gg1rZ
MDO1t7j6SyLwxIOdmEaBJC4VUmqIptCFtOfU9GeQ3Vo1RIf2cewnW1MCBOjUgKygvYzJTIMj8QLg
DZ8yTXRBqfMCGBZcbCvy7OwvxUf9PLwkbki2yW11fQf1wFlpnceN7oVyO8nZhpqppk3ZOtreKMX8
jMnmyXMUIcCB1INdF6xXwhg3oD3r/WhXPRLjSMEJ8YI3TGP91poFSXkbCWyNDR49NMwqJI9EvQFq
Kw7EZrK9iC31lFjG9GhPU/Uy+WVxo2GJ9afeXUv7ipKVyUYNZxiMjq/dmcJ6KsqsvYdxPOByfioZ
AB0YTFjbGD2IDRIVWlXFS1Zkbrexc7AJ7RC+ogEv0xtwAJFGJtxq4i0V60eAZpDqmq9D65gXoe7h
Nhd2s+4n+1OaLhVlrn0omM3cNVH3ZEwOa5l7G7pq1xFBeLLIfAS2FGdzGTVGRlMeB52Butno/bpu
WS3zrAZM6mnQ8ZFaUd/CKrrqypQ6He2gADJXhR6Ao0Y2KZs9QKGNgQdGR22iFuyiSAmyIypbuf3I
GeUiDMFTG3lQMNkLh9bf0mvTbgn9mAE+7f2CKix8at5VMTAFZcBXh+Nw1ZkGzVTL8+gsSAGXAA8z
gsbZpAwXCIJcaEpsRiCrpcPD4IewPNUdAKfXiayeP42srVDnEmJHlvXQ5mNg6gQ3ZuoofeJCTkpC
gGY6mA75Jo/1Sx0SYBkOaKNinToSzqNBKCvfVQaURm+dEDOZFGSMjFSUfc1E+HNu1Ke5ddY1Hm7S
m+yXIh4Et1i71C5h7CSZUB+rxtjlHmOEATuA4xxF13k73Zf8ytFmtwnToTVq3G1WOpdmRXdHVgwN
vUzzA1EoYHgONjkzVmpP7PORM/tS4MaC1k3OlaKWqLa1t8h1TrrGekZ73be+H86kW9ItZP1VCB4x
16ODmRhX3NRs+eDV42BaOY2/Hch55oW179vwzOjxTba3DPPuagswShuua/OuqvKXvo6eCD/u6s7b
9r48zCK/KCJxcBvtEirBehSpXFdpbqwZThKy0ZLt2DYm2t30jXLFZztnqeLdkDnNS+XKr5YWnpa+
C/oMLtok3w2G2gmQBjEVHHZS78hKfkEs3SQO6Ferf5mbva9Fu6qJ2M3LrVn4F2Z26c8DvADjoo0u
NOs2cuYbSPUnlWMptNqth8NOxvLCIYTUhFgoY50XWTXKk7TY29ALc8Yq/8lhr5uNlAVK32PPVJdv
2P33DkjcOjtD6Q4DLWrste8RDaoB+QPYcL6VGTc2u2nrYkLJ7Gb/3DTVVWXKG3pNtrw/zg7OHDfz
rm1aQWZ5awIUpNt67AMjv8opdFmya2ctAeAqDXM9CBaTBqeBxQvn4E8vY69tQyd/SpL8bLFRtVv9
hHr1mFjxA+ROkD9REm0m4IQ5A7o8UdeVrr1AfszXfWUuPRpqPynzyp0+9/REeClQqrGd1iV2GDn6
B1X6jwwdmD126jhJbTsaptyhZt/0pv7Q1M/u6FwwfP7MnZSsKX+5hWdKjtGJGZnnebQZ4uGtjGcf
c062NXLLop6hNnclOMZ5NC7TVLsesKcULWRY2TpMNQhBoSR9dRJ0dKmmx4QBAyeKOPBYxqLltuz9
F0IutOjMgVaKi7ykt258MF1nVwvYvba/ZEqs/pbwFK0l7VUzwug31CljDYzF6K2sniVAjfaB5kkU
e+el76/8vL6cInk2hXfnq5DprflMtGil89pjzZB0rRn1g5rfMudTaouvs3liknOtEX9uIjhFWXwz
Tfa+ndW5oq3wRlbpF/i650qzHwt0vsC2pg3tQMHATxeH4pIwzSbzuqNh0X6T1N98vboZo37DcMFI
3a+wUWgELE9Roo2XEZmxeAivalqbGJyYRxZtTmvzyiA5ss5S/jWG20RXBz1xV8nsfCmbCshTWx1E
ZRrBkLtGIIb2nNcC1sVMU2G8Z9TxmnniSdbAe6d0xJfRUZcnccAIloYcpJQYoktbsiXFx1hxcOt7
MtOUYDBg9igqGTZCk1HAsA4LZ1x/EynhaSOkbKzUbrOlDo6ADiUcbg+npxvMgz54kv9aBWbu3Yd1
/FJDnEnbXl1EunFZN81jP1NlMprlcKypQQnCyX60CkC6KmN+YprpW1dbd5Uwq13ZZZ/I7WJ5JlC2
Y2f60PcTlpGwOYhiYngv5HMfNi9FRhUJG/goaOOxCNwhXVK8LsUbI3moqnK3M+meVeI5b9TN3EIp
sde68q5lCikVSB4R36q9MjR1niPnktks1Rc4BFezZKaet0S4whAoVdr6ZFmb6EU4vAZogCn2FLAM
uxQtjiniOO80Yp7bpK/a1VAT3on9cQh8Jy2PeaulfOVJ+KTr0T1gJwolIcwuf5u6yngTRyxgYo9b
Y8svh3m8IMSiGXgQPOAgoDTUKQ/ZwQsZ3eRph/HDuC09FGrH3yC8E+zGEYGj/6vp0oEh5y1tRDp1
e2GOAhJl9VZiCji7GC8OgJaJOXkNfK5+6raxU1GiVyXuXdJb8YavdOT9APWn4AwZsVsZq/G6C0kS
RaSxL5IK29bKpNrzZDFn39ZFzYgfdg7VFbi4jQzPjk2m8pUMfnFwBFlSd/wcCZ5tLd1OxKSSzH2u
hHcxCA5KrXF07OKbx1prTtBrQs3bV1OV8Z5Ogd2AUnktEmKiaXlgAsTRPTKPc8vSNvvWCrAP4Tlu
c+hSJ7amOWnf0VnLIgkyIsFo1hcOmayDq1f3Sq+h0Ey5zT0+iPjA0lIIl5OHHrL42cApp8rbuqWe
fILhp2/GrM93PmfrHUhBOk5jxby7r+PwkKS5W2yAJebE7rCdaTx9vD3CU4qThfpAmtWa2QmIMEr2
dcYjbJM3RamOPuqn3i0vLe5ErwVVxq1GZc794mBZ63W2CYl+55LK41Jiv5n1jU2AQYYTKcmOZTld
eAFZmNHlETIop8fFUNEeB9spAn67kv60RZgf1wosL4G58gSV/zJlq0ZJ6FEOyVfLz3A+9kc/Mfd9
EZ+s5i13wgfMBNc9oGbLoHbWM44ugMmeWS8lOuQ2+vZ18aW0eQF0fbhs8viUTy+RqwKmgjemFV2N
U/YsyvoCC83eZtPmVPg3/OTINPLGo+3DJBLbkhpbl2K4YAJ5bRYw01t1HfVPzZjeprVHvHaeNzaD
I1QF6+CyJWbDWC3YCGEhETig77Gs6ds8nZILEbM9DZtLFZJAnPPpHI79VW74NzyW69hp7y3Q67zO
vgKnwLCinqhAhpnZVqekTG6z0fAvQWs4j42S2kZVIKVnKvdII5Bfly9UAsEEELx3K/2ClkiIS6xT
OMr8U9qmD30bIWc1w3hs4+QmNOt4Yy8MKXpsLrseFoiu5rs5d/1gUAR6R/HUlfpVRNAxMCqD3eVs
QcGUzTMByikikngr/BZMkcwfDUw13dwgQeQ123flbzNsfhAiqW2M4m8t09hDqA3+ufTrCSknNdU2
zby9TLJrOHcsix6HXbVtK+8RE9SDwRRuRffxdApn9wBi+YwwRBFGETssDCY8B7xiyc7Q2OQYBI7U
hhzlISaYs+4t9y4qx7s0yZ8xg/2rEfu/cj5yPhL8L+T85O0nks7yJ/6S84X7T4R8wljMcajN8KxF
tf9Lzxck2oiYL7ZoEm2EWnSmZ/8S9JHzoeuQO9E0psofWDomQr6Db1NbcJKMCP4kB2daP46YbJeB
pc/fxwyQISCT0Q9DXlY3S+kEI2VrutViKPPbgMo4vGlhk8BS6VhDmUwOJecoiKsGZ2VG6ddE3mp6
v+Kmc7aeOUg6J8Kw2IZgpAjHl5GZ8b4LAYRlcx2P1FbRNw4ago0QRarqFkyIw2Yb9n609VU0i0Cg
pu2As5OpbeuELWUuMpw8Pdw3iOgYvb+OYcgzWKsIa3ws0TJVPg9HbbHtrVB9mPipXIerSRsfXXCF
IfzTAL75CS6HeII0Fet7q47Sey/Mi6/gGtyDJyj9XsHc3BQLJnY0F7OnX6JuM0WcCbHXYXonMd/c
U/JEB47HKfyly3Lj2GfUv3LAVIwjKhL+r/RjKtLfvDkVfAPH0gDmlcuIoq38b4S++4fRFbZ9qmBs
USUiJ3hlxJudAC8cLwtpT2h78Pe9OxepDdNLOYbGWmDFuZ2gDn0iQVQfqC9JteOiRnzinSdmqk1z
cVEOU62WbYPxNOYqKXcgZrBjTYnOts10I4tXVGr2p6iRXrPulKFeUsgaJ9hnYJDggHnzuuvd+noe
amgmVTEPnKFdle5IpOF8rFuIjKk93OLr8U7R7HYv6NZ1E6S9h+TfekliYBFYpg8Nm1iwGrVtnDlE
65eNn7hmYE8+I2AYl/KKiSmSC4Hc7oQ0mj27Bix+LLudWx17PtxdB3xyWjFzwT2hwMdBC41znayP
VbewNod2vMr5KxxMRa311Rn9TyXt8PqK9D3qhuvYA/JzCVJzqP2Cqjvi5/ej589feuLzN5DpLbUr
KgDFJ0A6Xb0zhgK+vwfsz6xlAluhYNW4DTFSfS3bqfpCV/IQHnpH45gS9thYO2dKr4RT/R97Z5Ic
uZFu663I7hxp7ugxjT4YZLBPNhMYyUzC0QOOHtu5ozd4q6iNvQ9KqUqpZ1fXNJcGJbNKJZsIhDfn
P+c7ID70xOFu3ST2aB4YZViHsMggeHpN6F4R4emK41QZmpaJjNJ7Mh3O9BTEPZ0WfhXTZQsuqHia
/IgSN9yGZrszlRk9NkCu9Y6DtfeQU15Y7iqHqtJ1NRrTi5zLjtsThz9jlQpdnWFegQkq85L3WxSy
vKZcgaAkMOWcfi41+6/cpAQbROGlwzZl8Nhfwf7E2lrEWCJxBmFxJU/e1f4GJ3Cmdt48FCigmHJ2
fsIX3np1MGcQj1zGJiZ0L8AawPACilxmQCai8+IMAnfDiVbkXvgwWiL/lCKhjd3yrKmGJtcZz20b
5MZ6GEtMhzUee8DcFNqWSE8DEB0zRTNX5MmR+eQgeQ7r5q4E9X2li8B7Cc2WsVURBCGdNqk2ul0Y
VuOnjmrRbDgtcGBzzNy4aaiT7lahzLo14GYHPaYosAND4oIDy1xkjtayNYy3REHaKGoT9ItICWau
Zydzr/zaH5nfhRat4RUATYgwKvNwJVInQX/dnG80eNCKAdZcPgQT7YvbyW4qWgW1TD5xd4TXCQFM
GwUML9Y6CPAC3QVmpN780GT1WTmz0wCs8MVMo6KUHtebHmTgXd+mXbxrsTt3N60y7TM1465367sp
h75ATz7FxKwr/randGDXzpy3Vqmna7FqVJZglPYb/Zznkb5wmwH3YE1p8jWORnGONeTDrc+ch1lY
4MfvIJbal37kiM6FfTHPAbYYgHSMDh82dxAffj8Z3nYYp6C+i00zhW+lxPw1y3rxTB8ri2sfdgFj
McCJWL+oTa6S62Forek6N8Da7oi6ZPEmMr28Y17jyXnXYLajMwby57UODS9B6irp9tgW2HLjW8so
uYYz4uJCPDewK9YZiKXpcnZC8p0jVporqqJdH87NaL4yWE+7jdFinr/wcHp+rSbiJ2sUnKqnwM5q
eGXAlHQKWzpu8dXETBIPOc03xiZvPNIWshk9cfSiobN3paZClHF2mx6rIC1fdKAERU5TLE5FPJKP
UE2MlccPffNhSno3PySsW1fT1ETzTTH7g94HZZ8i5EVwNhKyLCmfARxuOzx24507jnB7C9Gb47Kc
D6HP8d01x2twdKE4Cm+Mg37dNUUFHHzWw05lhS02HU77G4M3MiNDw5I2YQMFRAX0DBEN6uwPh84/
57b/wiT3V+e2x+j/6zpb/sKPY5vlfBECwxs5yd/cFr+f2uAXOJ7FMc4l3kjg9T8mDCCHFjlHAoIe
NHHcZtZ/PBic9Hx8mwswUTieDfnsbx3a5J89GIImNltIh5+DpKA0/4QVGOCYUukb3BE2mIujZo5j
AJWjnIeOqtG4QhG7BynCUN+AzKNX1a8bMoAkqpmZgbwYVOlCnuETj4gq3Tjet+YirKpJesCGvIBu
qSzBW79qcCpQG+uUTUmfzzw8iwz+8RGEEKINWxcxkzaIw4e+ZY3emrWPRRkbbf6GgE08JaK2rL6s
bQE4ZG8p0XIJhJ/Th7fBPOPkgu4yFI3cATwraLamc0kjEzP5MRk9ZBhc7wfuSdlp4bqtaz6CSLvO
wJV/PRDjoRm+S+J7bUeu3gsNm2bNrRe6Pxi7UnHfn+E5RDEnv7XoySphaJL589AZHuS/niEY+iLN
rmtlhsmnIDbC8DGuz3gyCvjgZoi42cdRMREt60wXKA7H4rWA+lfv8GuhhE/aBdaIJS0CmSOGpEAR
rZh649SAcgX85SPxwJxvaBjidDeEbSZ3/SCsVwscz2PVNdFa+bCFdv4c1t62jLgnkMmpkn0mbF4P
lvaKO2pM4cdeZ76MXzqkrQ8c8pnaZHM9N0/xMAzBiymM6iUZsxRdLgKeuZlUn5HekvawRWlwnjDq
zm+sODwn3LUn3CF5vMC/4DWOawwoFCAMTrIJB7NNNh7cccqDcyu91J5ky17yk8z0POY2a9+sS7Au
cBuvB3tJA2meepRMY2R3y+1pvvT8FjtMTdooPeBTXxDpNUl3AlG0SOMEbKxh5RFiYUThWZTH0cdN
AxVPl+x2aZ6iNRiF4TKdCHqLM7ZjzxDx6glXNVNwbhR5QUoXVb8cAnofwKXT2tuo75ymDOTvCC/L
yiI6k62HkCPl2h8Mxk1BRDKDcdvgn7VpAs1kFg4ccyRvo66W3tl3WRXyBlEoy/dE2eJvftMOUBKD
QsXbvsGoH+eeeUfxZEh8wEqhJVdbYk+CwQ8oJQt9S2VpHb5MaRRknxHmBMfg3uTO3RE1n6eDvX9k
yjh3DvtZySc8vWLk6dO02qGLddSENXvF49aufdlP15k1W+42miftXJG7sgntlF3/rHGOXQXM5qq9
oGU02hWyiJ0t4O6eaSrYLrEb4im+MHN//EbeAa2l7lrH/BrBJZK0UIO5PhTSlg5TzmbaE3Zt38MW
97aa46ElPZJnt9Q29gNeygxsHREZAlEtqaAYOpMxIiyYWGV0F1DnNzvj2R9jN93lHAUOdpbqAbRU
ND8MA6Vhq4k42ieRK8Y5IXDnK7wBdbPRlunet2Y8vAD9BFMp6oBxriZi+hWeuMd2xwHC5thTb7um
LvVaqqTFBiBUdbmUHNR35cApgm40AvTbxC+qFwdI0AJS6q0XhRv/qc4t6tLzbKRoOE1diGB+KFym
FibPHfkBUg1j5USbJnDSxygI7fAMoYXyX7I7GbWB9DPtZ7K+4y7zPW2vM7pcpzX4uzzdy7adPqvS
IrRzCQKuo4fds1KShQzjhvxOKAaiqw4a1hv4lfLayxwXsIenZmxRRJzijd92+VVCB5oi4dmw5FlF
PYHWTrH1h50Y6p0TFAsOLtQNarrjJ3RSYYQBP26rpLm1hXKNLag6nKGzHzYA6iA2NBtmBXlywEzK
12Gqo/vXUROHZPbgjyz1QKSHdwiRdouVSo0fNev8M+ddjw7MXN65haIGuMHCviUUMjc3pVPZBchX
S0f4OBYzFwA5vGeA1pxNyZV+uPDbJXcyRQ0Xx+U0SichpVlIc7UzH2TQh8HWCStejnFMkED5kVyG
u2k3v7ZezkfCowd5XtPaVxYb050Z9WCJ9LrtOFlGtDMbW0UbujVpBhxoxIN1IQ2ij1xb5Lqh+uBr
FXBHWgmn8S+s5SVYUUjIwAnuD+U//xhWf9StQIf5q5PSA0fwP7pVf/3Pf5yTYDItzSjgoLFcL4oU
xJDf1C3xhTVEcOThH5gGJhmCf8tbKF+L65w/pg8FlMtyfvnNrup+kRK8E6cvDMjCcjj6/A3ME3jf
n9yqHlAIrNomtGqc2gFfb0Ga/CFeUIkZan3y6RHPA3Q3IJd4SWFPV11XYsrSXqDnt8orpzM1CoG8
VA0oaYZ9AZ0Qpsw/PWWOzKoQ1W+ifAy/cq8Vr2pIq0cibEpsTZOqCJ6/mpJNFQmz2LpB376Vhsl8
3BgMqquEqfClB7LG5ZqCjbmuWoif6yZQrcf27wFCCG27vLEyW3cHQk20MpHOt14kK+j0UYSTlk+y
S0K11w294fuIxM945fppfAzQlgVyinTrx4JUarCgIqX7iPklTbfMDvydPaUDrhEw0+MWkB/A43VR
VtLaekM1EfYEntEdXUSBao+/sJS70S1kctfYFateGxFODDvmNJciivKrCE2Z9lKvbG2aFCff/XX9
ejeSca53dI0loF/TMr0mL23th4aA6E0vSeAzCkOJYV1pRyuf2aA0G5zulvGxwwRYg0Kd+2Azd7Rg
AjBNnfCS4WqBDa72uodMOuQ1ArPwg93MQaChUabM++YbDbAMCKXhVo8O3q9zXIxx5+yQ8V0gchaW
4tuly+wbrP2wXw47xSeAjejU5x5Xs0RzOqrbCnxQDTYbpaWXDoSPPPpmh6Q6OZ44TboNeorgudih
Qu1Ak4L9GYpE3+NmJdvvRAE1rcwU6YkAKhbSumoGM0P+0JmJQjOMvGwJAuEE6SvQLrVIiWM6Uxh9
diHV8wgwLU8BQepQw7ow0DncJICVX9Zz/Y1lu6FBB6ZGsmrahQAMFRDBchZNUrDXLdG+DOxEX04k
+yD/IirOSYSLmeb48LnJKgglZpbYb+TITnEwFtWeTyRWpCLs0vuatD52rdROyUfSYIgvBdPcOXAM
8WT6nPhPALwbRb4RZ83KtAbv0bWY86+X5jdsyK2npjV7Q/7Nrd2m35gzSRY21HCs1qav8VG2buWe
57iOv8+xn+CVLeLy1owxXW5LJjTvGQjRU4RNjEnZQuXeWOC2m+1UZ8Xz6JjtexKlNqhIhbPA7OO4
OU5zkLzTc6BuqFZkKBgzGKbzAN95tjKVgc+vr9wJQmnfcetOKju2VilRtmOfRlg6V6JIktMQx2Qz
paORnRUNjddm4djdJhgTKmW54g/HZDZ7xlNacaQVipkd5x4I1sh2KHFWKwz0q4Z3FfU7e+Valb7g
+SmZ4cKVIxEX2fo9myxULTuHWZ3Az6DfHpxUePCJPhMfhbrgEmSlD3IzE2iPiNNyJLISih2BdVTt
u6b1iYp1u0/kbg5CpIaxJ9nM7+CR2Ru47aynQMAgCDm7AfptW+OxhYmOytbH4feMi2q9QxmN9OU8
Cxvrt1zS3wSN89u5M9SVjamgoAouS76Pyk4fFflQA1cWzUqrtspzfNdNQAK0mtz9jL81W/c0VLx1
napfeWJGsRUp7XCHghWF83kUVhdeg6FqZY2Ry6AqwXkzl/7o4nopXMZ6sjBONvDv70M8AOyWxHMv
S9lxNrCxxJtYFFQR4Zmk7OHgITKXK9CQPeDOgANSEais31j9qPYZal16dEuLqPo/O/xvO7zLbOl/
nmG9xvn72/vw/addfvkrv6kh1hfh+oyOlj6In2rVTAfRw0MHcQLJ7MgX5LJ+z6RI5wtb7q/QPnZ/
z/GQSn7b5A3T/EKIEcAjUZYltYJW8jd2eXy/P+3ypJQ8yawsIPqylLUxhvl5lwex4E8BN2u87q6D
N6rswra4j3B0YXzDHJoYe6W5/lwlYQM8V1olJAOpH2hPDFa0WMGYIXxOaSx5i5xTcnkEAqxPcdU5
m4LWQPzMApi05z85gXPyGnPcM6Qa9rXP9d8LITb5Phtrbuj5VKioPwwVrqcucD5oVig3XtU8eOXg
7zoyJ0LgmdehUMatn0T4SjoQAFgb7Kn4sESXHSeUn4N2O8zXCnUn4cc/VPwn2PZ8pg7cfPyTWRru
Hry8ZCkvzTU+cab0XDIxUEi14SrybMv2vXMIb7j5LU15AgMA46DMT0NKZvBx+XbYn/imNx0rTDAV
t572z7UFboiK+u7kTVHibYDsFfCXEEjiT2sUE9CaCD7tCiyG3Ns0Uh5LMTfthRapexl30nmrGdGs
EuYWaxol76HhGUfI1cMeEARMp8EPtkVegEym7wwwPpUCHTeonZYTkOYBLMNg4VYyzBiL4dx/sHoO
t5U5Vdc1jj424SQ4uzYbnJ/O3VaQyV7hY6T9raWyrqoS+uvgCq/AiIfrTDU3c9BWx9awxiOiVHMt
aXpAVO7JHRgOFTUjOx/LYnRMjLbb1EUkH6DGFCXKfNF+aBzeHFUa+TznvX2aXGW9ZjqgDjnR+UHx
+h2XixxvYNyKrRubllpVbVFtWhv7FFdKc0NY9LJrB0w9aT5DGMG+nErFkieGYTpUgaiomWSX0uuF
5r1GxubiHOfULbRlc0Gs2LnNfWUcYLvEG1gDzhb+enryJ4zponXsPdVFvIaoygQMmsz7YMEtnzkJ
0KBHs8B6rkbzaI9W8pD03rjLZ/wIqbv0X6KzXKjI1KcgdOURpifZcH7rsx/7IAoT/Bb4nZjaLPl8
g9pvaV8OpTBOHE+4aNIAMNBKPTlyT4NZ+TYNQ7+fODjs624mrwE/2j1YtS/6tUUbLWLLcoUOwujS
0u18NGkc4Ln24azQJ0IUPMbHavdqRd7e+qD74l1OwR6KdBji0BqMr0EmaeWEzL0PuzJ4K4umfjSo
KrnnwZl5Urx00zjpeGvL0sGbCjNHeW3zEc22cSHwe9/plL3e0fFTkdME4cBRXpWLciPUiBQ09+py
AO60bsLc2lUGRh0YtXrnRAL7sVNSMiZEo/JVainvsx7qeh8wJj7RsHAb5RGeDxAvt4Uz7vvR4Fyr
gr3OSRsZTk7NoXtRtbm+RME5tENd3HuziQdWqjNJ5fskKN5KU1NgUevDwAl6o4tqecH6V2qujCt8
LHd2b7/PTuQwxrX1XtVouOvASu+lAXxxZcXy7GuJp9N2v3JTS3YW0ia+M2y/Xv5G2E3sTOy95zHL
rHVizB8An/v3oc+u0zB4KMtyX00y36B4b/wwulbz/EjB3z5s0tu8m95Ayz/jeH8Mc71pCoM2g7Zw
uDfobeM2W9cTewdeCYHB6IRr8llm/YdnYqmHCxZuRzDo4LevmXqp1xg3AlPvzKNVYVTfQ7e6C5R3
bsq8PiG5PZUxZ50Gnyy1j3CY4lM+xkfKDp+NfvBuTNuAxBTXTz12HZfDcGVxOC0rdaO8+sKqPGNX
FOLC6IoKdJe8dH1nD8kAyIfF1C6Oki2DNZYLz1vXDXZEcibNHvcRSyNzqvhhrB3ns7LrbGcs6R2b
nvjBnU5+xuuHi5NRfhGco9ZGQy9gO3izM3OmG0BkyxHvuxWMpEZ8cjjfbLqxyKEwvmPNuPJBc68A
HmQXk1uaFxyRzgFGCLxsAKr6KpgPOnMuYU7NWIWyjyQYv8ezsXfIhS8F8FecpC7ihAP/aC/mBkd9
RG1yMdfRg98XB1dQY6NsOhz98Moqa71RA3tKq73vWPJhEBXuLUSWB2owTsyjSk7GpvncGXyeuji5
Br7THEYlTWgg5u1gQtEPhpuMMPcn1FO4TCn+DtUGgLO0cU5ids/EpRPC4wtwF8NQ6GLq9OJAkOFr
KQ6yZyb9zkIkQ2DnSuCdkrEHyafmR+bD1UonYExWXLbZtNrmXtUanjxZya6RPXY5P/vuZ012Fxi8
aSDPF0t1WSw1lW27l2Zef/iabGasR3sFzEd/mwGSkJVx231gGvW+RGD0oJkNimO+V7fBbee5POAz
9X9rZbfBsDO9IDyXEyCLFd29jlzX2ZC9d20f31c1/7vRomCETNKgHw7dhM0eMM1tR8HEFgNXRcEm
5/AuqPH2AmO5MDMkugDhcZv3CYB/M73M6XzB/hYamzSwQeE5sF95s51z4td70+ADZ5AcXUuzprNv
0t4WNMf4VovcjTdJa3Gy1jRNrqKmpu3IRULFmdZCJduA3e/Hh5yyv+ACkk5ab7HRtFRyumNHvGtM
MGL0Kb7sqq7WYELyXVJQ3RhTYR1hvIu78s3paPHQEZCacsPOsvaq9EWQsFmpHvfYlNpPY9K1R16Y
G0Fi0au5F5VMSpRTb4eYe1oXnUM73dBIA8ARupfEmtALiuzkiQK796qfcGgG7SYcxW1FAGOxDtxQ
YDKsS8JbqzaMyMb0Nb8jQcAyTHGKiom+iV/zZbKgppPJ7mIeCvA9TgM5pix7S9yJVB3tn2ubvhsO
Q1uam5csnPmgmawuZVoGq0qZEYkw3qdyTK7dstH7PLCeyzJn5aRFi0FwgT5i0b4xle5jTJGLysL2
ENR0DhFbpOmEvoZVKPJqi+aIXoqSD2qJS23oTP0x9XFZ5rHogUQxnt6kdjRcpUakTtiC0kMW6HTf
TxN/2hQvlr/IlR7dpUi3hEK31dCGl6Xth2eMgRkMGyP5OtT5fMIY3973nvPqqbrewfMwLmkg+Kzz
dFfX/CiULeADGvojxzD3NWmktw2QcOmCoZ13X6qAioVy33jQIlt/Y7vjUzqF1EANabTFI6HgNLan
wHCfHRtTiIim5CHP+cDrUtC/o0pM4C73w8Gp4/euDuMLUHpM0lyvYQCFYPtGp8qm9RiAVS1Ocza2
qpi2rjILaMh9bFYBOSreVAOhgxcAhcQ9QMzGR5AYhkFqaBhT3CFFhKh1K9FbiDxbGViyjW1Xsz6V
7Wi5G2uSI4EZOnoyWrLaKaYgF0199HfDqPJph5bzDMVq6rYgIS29yZVv5FcYuAAQ9pjooqMXT+JW
JCSiyPXgx9jlYo6zGyOaLPnaWGI81oTqm2yj4ykvv6KjJ2JtUbWszhiJBRmz0Z6871URDSQPaDnl
Rhtk3tDusbcM30qKLntj46KnBPheuEg/Ce1Gn6OkroULeKwNJmWqx36eRWYG8Q2FJ9gsLIXqAkcQ
R0LDE+6pEELV70RtuoFgjWPJwxzPtN7UpTHHjxWH2wvCRiOVC6xnq9GqVXwIE6tZo/rYFxp/AjY3
PKGnRnOZ3hbTEiFz+QanWPijH60yRqD6PNh52px0qtQDrMaGjqY23jYoYN1pmvp4vOhiihombfma
cloGvEeAcjm/cWfHbPtlYajVzLd4A1mX1j2sH6Cx2KqJCV7KuUKiqvo8NM+OO/XcTChY74+WCPOH
AJfRe5DkES14roSbXc3Y5LZYgXCzZoyc4MV39kxMz8UhbN4kPeU8R6a2PGXDWBG2bFXRvBaTAYyx
dMlnw/6qpE3gJa7M5yFqDO+iYPDKelSYcbdh7G5TSDE0ia4OEXhS447OVTqw85H5KXESglBP0mtY
sC0Pc8dOZIHR7vmMCern3W7AGA39jjBewta2RCGi2NgUva6pXynLouAI0EbuFZPQ2LoYpamybSTj
NtuYRupyCmbl0N8wnAzsPorROhvTSLLaCmf2vTCIvqI5yrfWZ/kF4hbqRz/OpnzD1pAPh1CHd6KF
9rSZoRiMV4MzN4d4LGf5zbfQ//ZinEQPHlxKriyreuqm09wn5ZlGOD3u+YgRoirb0IP67xsJMWrt
91+NZkECJgk8wBtRDxWbbT5xPbYSXDtZWzXe2jYYtkyNdLZdHz6Xue/exVSEH+MlENwuew6lmzm3
WTRE3Y9UttGESC5vGg8N2Q3KEM3u6M+WuPFQNW9Moft1Rr8ptnVaTjy8jGZN30wob2Dl2i+hUo/c
m3g+ZUdkiyE0FXsmH751R+b7eWBSey3jHuuOoJeBI5Zu+40vXbI8ahrFG/hXe9oIOBdIUl4bHND8
1BM3vpbxej16zUXFoE5s1Dx1pxp1jcwjQAjESOpC3FqG5ToNdRtc0GlLlUnl9umDO0ZvbWq6V7Rf
6V0dymCNP/CM9tdtM96AghAZoR586yq5bSIbtZ4Z4UXudSNMhUFm1zpKPqc6aUiglymZxwqle7Bc
ua1rnAp9b0LxRM3o3gzb7n5QaP5x7vwXeLO/Uqvu//Xf5S8PZf6v//MLFp5fbvS//m/xEVc/q1fL
l/ihXnlfbJcBEHMqNE9oDwHDph8zKpc/kXCDuBRZ4lcZ6t/qlfxCrfli2HEtSCfII0zIfhevxMJh
YZK0DLZ8z7VRsP4eU2WZQf2HqOIxiA5ob3NoTJW+aVMI8bN6leElmQryDCVVRsGAYiGKuRlBXVgH
kdEkzRXOiNdDm3C29rIuPHq579grrLREypTRZ5s89aj9G6P6xgk9eLttNIEfqdmvosAvH2w3IlT/
h9f85seP91PbyOIx+umntiUTVXhn/JtZnfMnNlFqlxh6vRf8rMQ6w17KGwVnMlm3aZNQYQaLUXFB
ubWtUBJY0dwssc/Un/DGrCsrs+wLCxntK1G05DobXa/FxufL05gOcwz7ox9e+hzjNc8KmDO28mnb
skdfSl5EZh1xZnzQBDl8F3Ff3Q3FSA6us/r3xKZm0IhCbwsC1XZXWhfJ5VSaJJGX5iQxa4ydTK6b
GffS3Hw6aYjBGb7vpZUZHOtxef9vtKifDfb+gh3DLsFcxcFk73Pr/PndbeEeZt7yOnm00IrgrDpw
IAQ/7K3ptTgSJUbMf3TsHzq2dP5yZbh6m0ooyn+UsX/9Gz8WAhuxGi8SSi5vA2kLwRP7YyHgTwQf
PZ4kohbw/U0+7f+Wsak8tsDMLygmG/aR84eVQJpfWAMw85PHQM9e5O+/IWP/ydTHN3Z5UkxkbAY3
/Nx/SmIYtexNK8XOgFFP7RMIZJedq9Kdk1ofYQvb/H/5AP/0+V1+TxiJeLAtnzURbuGfnkt7jAdS
Z5ze2yakUWtysa84aBZ//V3ksnj9Z5n47dvw8LMC+4HFavnz469gqNYGPqKVrAN36xE9ukhDQVKf
X+tEU2aK0NQUIDY0SSs9+P25HFFO//qn+PW7/PmnwCkmXdqY+HUXp+cfbQB6rEU3VkOwyitdvieZ
iG7nlLkWxj8EMOdb0/U2snHWXOQuvIRZqh7GxGKfLnRa3bhUI79SYSFXMrdyc59Qx/5d9zilOkf3
D50zJOsZc/Jl3Bgck0WZyRMXEYlDESyHr4IQ7X/UNiTNnnJebRCiq5UI020ioDohu7cflNqAK3Zj
IhEITw3tZ2b3qopieAW0fWMHVXh2q0yu/UyVO9Lsw4NnmDBVDJ1s8t6n9Vl6A3mEf9aSH2vJ0rXy
P4/E7r5X3XsWf/xSfv7Squ+/kH382QWz/PXfTDD+F4pbcKv87llhhfixriw+F3uZTVlLnwdWFD7y
v60r1hfMxczHfB5GemYsybTt9wMGq5EtqKGiad3zcRH8rYQXRO6fP4GciZmNASvEPMohiGDCz8++
abjS5W60c92JDu0IWPlVAKfHuhwxGRSXvV70Fn9u0mw74F0YL0Zz1M/AT5ZAPgmTeh10hm+vgaJM
yWYIuw7+PZkJCoH70i03XTJNAQOMMr+fcgc5f5ySutymDfhrM+sGainwzkwwtYdlxJ+q8LOg/RSS
i+zsh4aWI9yP+BquWgvoDfdcjI+Hzmcl33scMvqtPSI/rBJvpg54ZHT+tY69ID92PSzsJ9x59XQh
p9bQQHDKyN3UMbdFU9KejHVhhIJQJVTQMJPQ0MPbGJT8gMtzcQfkOOqw3iMpiQVMDXwrR+RXhRNf
BYTpkZXMrtKsBhM8jb4z0ncsoN4r1GaTcmzLIdXElSb4OsdJ/IySWUy7aAzac4ojEW48U4tP9quQ
e7anS2Ljdukeh3FB1FAvkN2oUvrl1qrM0l9bVWTGW+YV5bTlatGKFS094bh2qEl+iFG7uKbLeLJh
w9VUH9ltOt/jY3DFuqAkaDcP4LW3g+aX2UhKf90tztrO34uq0/u4sNrXJu4zaijdwrtBi9Bn0jYm
pWbNTIfx2GmEzawZaJ60RYXEHbtZ8oYVEoCSGy1p37iFYarRFiayfJ51WVj93OFA7bkWdRS4mBty
ZMgWVhFoudPCq/O9WbuSTJjvJskd4k7r3lEBMMSHuIf8D+DUAOHedAnHIUTxVG1prO3mzVRkkkBe
wIlxZTKSwulXEZSlb9SA08edaqyYOOB9JNvaIpQbTizay5TW2fYydhMGFMp1q3EjXQ3ThQ2qqMFM
mZClYGAl7/6UmM2WAVRcbzqDfpWViXuKG5tMe3WIEqtmOR1tZgxFDeFqiwsdDkfOMbS7nBIVUGsd
W0Bu6jGbqm1d6VEfkOfKaef1SUqbF6Yb8mpzS9klwxUqJQhzVZS1TpPRJBckro2nOK8hQ6nY4xSv
3SSKL+PKkt5d3NVN9+hkJmiIsWqn4SWPEyj4eB/a+CEz1JBcpUXYXIyD15Ngi1uzP0cU7g7XXG3b
4UiIufF34Pw6rOsdEsQzx8/U/uTnNsp9MMGp2zQ8QHikpknGG680y+rWGXrw+pGYzBj+2zTC6yOs
RlGBitr4KBO/yle6VLw3OXWGtDbr3POvMWrM2LaL0bAuUMDIapJFFnKv4OF/erRxDxs7BbK9FU4u
luRWQvWtjvOs3OHkV5I42pAT9MdOk+wDi11t7c/5qK+isBfFOuNskp/JzrByhZFszW9lUiy4Wori
25tAxo5ggDsWaufUjPi2VPcyXaIHpSwgaGQC8pLRukC4iuVPTatM44Nl2zWMsgyt6ICFpinPpmTl
OYwsFurYNENWHbIWO/Xa5DkKL7Tqe39fYLMGntE4NZbkTtKenlKaZGwcSykJJMIemauXWWzf2wkV
q7iE7JEeESJbX8nn8+Pw7vOX6JHxL8Kx6Em0E6J/odBWf9ZT6HxO6SirzRI3fMJay3enOoH/w1C9
nmg6CzEyM+VlgsrMHiJrjReBPDfnFHB9cZvyTtj10rQKtn4HFK69pnxC9qtgrryz6mfxrbKdsj7k
U1qhsYWJ0qty8OLvDCC8c8qEAzi82ZVPcCP0ZytmER4a29afE/rkZ2JKGJkpuCEHD1HDPCNXWfmE
19Y3Yb835TcMCDw+GfdAzWIkcNZ1YaUZ8kAqc1bVPCEDiQKkX+mKac3nl9kNlqdk6WKfKwySFvVA
RxPfM/yHmCHtUUN963ZzEY74wckYXyK9pQ8QylW6px9xMI69RiNbs2EY1DWFtvWM0SS1jAMmcM68
K5KcBnYMivAuO+KzJonkkeSkjbmLMZDI+8dc+tb3eLBTsXExn98xB6sxYo4CJTvCg/2glOMc3dB0
6l1UGmFwsCVekt60rW+6Y2K0miRJ0JWWLXZEZjDjBOOpK5H4rKy9NPGhcDZbkiA71fjlGZmRbIfj
TBZ220zH694yORQXpm0vCH/mw8B2ITd1Vj7datO37X0bBx0GTdBkrEXTaIGUGC2rONVhoNIVPErz
oebbk6jOC0ft5m4yT2E0YtwnINHEuKrTjCuvkc8PVGw1tz7X7KfEABiysgLtXURhnLer0OohQ+IO
YzHTY/Rqspbzfo+actRqqGmrwkk24zGw2uxhFppKcUHMZ8exU7+0lh9dDcHAMNDKwpToYl08Me0e
norMMJ8NAa6fyb4JvdStSbsAJsGu8P/YO4/lyJVtPb+K4s6xA0i4RISkCJWlb5rddoJosrvhXcLj
6fVlVd17SHYfUnugkXTOoDfJKpi0K9f6zdT0+oAeRpSBRKKKj1aHgAmkjcxmj5EFMJAsRNADLZeK
JKwzG6bhrIHCQQERfoN/8QAmBKzYUrgW9MVUeOtG2P4PAXYDsaPRG+6Q5Wj/rlMXMggBEPUHL65T
mCJylB8IAjp1RkF/AJJSNmxvtVx0dtq0gN9ZuLHc9NqnBG/uRN13IqweMZm0S5QoJsnGbNtNhjNQ
g+xSXVQhBl3QfKZVZyXWZzLs6ilHOR21J+UktwifY88QAedAP6xKpnvfdsxHQSnjI1j6JEGzKWk0
vTep0XAMFmHvbTSFbirMFq7HtonbTQ0/Frhl46pvMjGDRwgk+d8INrmXVjzZn6og7zNc5fPqh+uL
wlwVeQI/t66oHbCBTkmz84IcJ8lcuc5ncrVps5FlpDuZo9JZpUzMFFAJaQvKtWwc69Qa2qfE96mu
i6lCKQS3F2quecpJ+MyRTkMqhooRpWSzmx6MBPAeykBFOmwMJx1uGzE4zpbxFP103T6aL/J5iL9S
VQElRQVEDFD4jYxAcEZNHhlTj+Jjb8r4qR2KijqkMpzbbpxMhj6iVBACDGyXdos9yXRlDQ5KOahI
tqmmdwFZXdiMLqraMKiPA7qSG8ussq3VYH9wFuZBelvVnUB0Vxd516beTsGAuvW0hqiOyiBYwsse
UPcI78NIJuSF5lTu1dg4cOf8CnmlDCuSEFZDhK6kq3KRbWy3zskxlRgpWE413qPg5efbOcvCW6rs
cYuCwBLhegHAvCEKSdBcYa+NvhhGZP9SIE6KDR7rVMGEkfI4U2QUHwn8xg8lYQF2WlS/rpEDUc6q
m20UUEVoY2sxx41drFGPAj0F9iyk/FzMEYhNNZbfEygSxbnT2weodyvHFdbX/jc09pxPaZX2xsaM
YcWvwJuh1ziRksbBpKxIHEZ5Nq7broVRpaxp/pl2/XhTpD0u2rmXzPdIPbZPdh6UHUXTafjiVy3b
B3rvFPBn2P2QdOGc4/UCBolyFcV94G6tV9yq1kiepFO4Xy2Zgp1FC18CGmeBJc6OTNR/p9CNW1J5
jSMuK2JNoDRFhswmBGp8mdHNADJkN94dToD+V0GZiaDL9OIfZgxSEeHpYfkIqqv6uLTR6CBO68K9
B+Vluoi9qPpHlvg9EOR5ZBMKhgofV8Ao0oYsRqIQ4ahs/pYWvuatSDB67G2ITmxdtwT52rOtIcZo
khPgeJLd4Ovnpdw8xsAK+/Sc5CElxHEdwm98qgEIAXtHZPJL17Qw1ubUqp/GDue/1YhjKAWRTlRY
0LHBIV5j9CNypY3EVX2ecCpbhwqUCHIGJgAYpwu9e4xp4kfM4EEALWN0K7s5W+5cry3AbS8juCug
CPRobwY94Tp2G/ikdaE21ylri91NBSgVm054pbD5sFei98yL1pUwlcNygm3V24vqKUCL6A4ihosQ
TlThCWeNaGwl9WT+jMWctysY7Igy5ks0XXVGz7rSZhDDV+Fsj9edpA668+ysfaA0nzwl8HIA7of5
+MmrVf8ZWl3zKABDYc/I7vyp6pVA2LHvsocWRuqyDiA8NbD6huxzioF7tDI0LmTdE6jeOWUgbmZU
URAB8wC2kTOz3L3o5PAVRQFYfFPV5NFmMSKAdGgXVJ+bZpkyoAx2/BhUnBkwNupdKJxzgDzq4Drd
96JNkkcjRomsbYMOpR5Fljk3tJxB77vplQVcPYK7oMr7Qmb1N443Ofrecuw/uMppvwQp8ofmpgyY
Gl96WKEd2wDHN1JmuPwiaVRk+DkE3kcwDsajCXOxXss2wdJKYKHCAVgw7OdJLukucuL+Hob4iE0Y
4c71PBbFrwUe5meM05ZHmAl5uOVE3/7sAV2MOwYW+kFliRZLkw9ppx3l0CiPoNelaxRqhy85vI1v
lDBcf+0T+SHxZMW93EmrGJAdc0FXs5Ox3W4x0vE+dmgBjjdB6nv1Oq3zQF70AFbQ0R4JRUcDy8Gt
mRjWD/ihdb5eALOnd1ADUdYS1eDqBawYELRaiAeLxOMX5ShRDFQiB2IGtxSxtqCrPjsuCbdVbVEA
3bamHT212WCpPRbe2QeCYiFu+i6kjcM+Me1tmHXV8uBg6KuganaQN3OvwwPZFnMrNoJlu1yrZGHi
xl4dUnyufKsHPVh4W3iFSKxTXPXrjWwIFLeFWKrwOljK1sbwpnPkvaaG6Q9NMRq0UFyJpYwWENSA
hV+eL+tRySrc2vioiM+JOyW3US213aAC/1QcnXH/f93uP7Trxr/PqK1+lkn5PDWvP34CmP+FHzHe
HYAqAXATQpAMO2bQzL98n5yVtvIBZH6QUPqvFBrZd5v6HERZsroOyXOya6cUmgcsnfw4ekse8koH
7Pk/SMzDFHyRQjuwyBxCE5JX0sSaIeD5nqePYZaHA9X11VjHjI794CqpjaXsRqPgZoF48dSPDe5z
CwCJlTU6iCgO4Vj9hHsMzCJDtubJKaxxRg+ynf0NWjNVj5x8CHChlXnCZmuwP2/GsgmwHF0a4W45
BJFOgJg5GRuoT9bf3eR6NzHgzXibIQgNHxaTWHHJlGH/GHuOntfZ6CwA48aqBoU0ckmkS0IwWO6Y
g3H33XysLiuXMHTl9Crqz/2W08Bt2hjUxuouRSd18KLMBN6H4/mavS/G9zUiK9QGhScvoE9r/VeF
l9aKDc5l2UZ4g8MrGj6TxcNzgHLmyykilFtVAgL8Gjmy5FcD9fi+T93Z23IJp133jejddWRNabxr
bKf52ymxul01jgo/hshugBNE5Q/Kee4iL4hAUvsgAqc21nPUzZhlU6bDpa6uxu/AZqmfUbtX9nYy
sRVGXHhB9y1xWusXpR4scwfZR/YGX4S82cdG4VTbKQW1RRP0k/wAVT911paLxxH4bJdzJ/iC5jHg
eI7oTNaKeaXQ2cR7rO7rTx1BWLWfestE2M8h+bV1l6G6KXG6QqMEIjwiks6AMhNQ9xJQZY7H6hZ4
byv2Qs4ZctjadWcXIB73LUXu9zpJRf+TfIfIL12VNt0HLezbgq5QYBBRjMrn86CBt3fWD0Xf7exl
BAlehgSQK1c6M2lREhjzBulLG34jRPRfc2hMYj/Rol9mEXbuXYJs0bfKdcl4EQilaJXUZuNPH8kV
ERS1qW9r/QfU+ddLgorWDlEazjTFkIBKRre6QOXWD8ttXAXpVwZ7OyB9C2SMnO0wAgRuO/tbhZfx
91TgjLSfFru5pWQ8mMicegjLpAH2jJAItZZTIzNU/gu8F68kheN8Y7YDWylRdc7hWzp46gRNhgsj
wp/sx3bv2+EHt3e7p7aN8gdE6U04BVWKYGg3xB/xQusf+sGugF5IXCdQQso4ZQCPkj/SoXU+4wA8
Lmuh/DBZhYjFPJpWb9w00cA5D9kxTe2kICM4zFnll4HD15esSWNOguRYzWvk3O0zTnXhrzFCJNEZ
8giF1lncd9Tyv3eoE4BTLMvwsTNK+xfnIPVV9APZxkQ5H0Hfll9Ne26bMzsdIotpE0fzrnIbkW4V
8LELExniOVrjvoWuqAMwT26Q4coZmEzIcT2h4P3Vr7zZ2ImQDBWgV4GOn4xMsPoVzCgcHMYCZK5v
pmzlYYsoBN7GcpmR9WwQXQd0SXalCdJ670d5s6a2yb5HXTG/RRnIHuBaoLK1qTFze6yo1X+xZdJ9
HFlbHmLI/cWmiYna6Ja5/+kd+rqzmvYmKkZxS/dynGit7ryI8axUqdtxfJzgveHowEtBtiHY9dE9
CyjqGYgBy9Z3f4LF6zhGQ6+HElEjRIRjZmJ9I4/TXQLHbrJNnDktKRpJCZ8HjnwUEw/sz9Hve7wo
uyJcewZR9hWhbCwJpBd4oxbILaXNE8H0OjDx5g8SUCFEUwy1YZ32RwrqcOCjQvWz9wZ2BB9aE713
ABXt3Ozw7VWPpgPcA7GTunU2VOhgui6a9Er1A/5rq6mw6sCKHQ8M2eTAlnUPzFnvwKK1CUOpMB7Y
tencCBhB8P/h3TqtzvrB15A7BSYIFK0m6SLhUIFKheEHe1cCpiYVhfjsOSL/8HubA9e3ho4RIzSu
OcA1jOT5aQ6k+GofWMIIM8MYBltS3QaAMtUqk6gcrasDvziL8/5DXOP8DeYdl1l2Bc1GLg/MZFeT
lKMDX3k5cJfDUSv7sYHDaY40vRk2i/ktCtOQEg7kZ4Y6kyUUUKJHfwYx6bsJweE0+NaViAf35v+5
qiN4SiTiuucBj691If99gPS/fqnk6ftvXziGSK7zl+s6HqRGtH9s/hN0wDFEMiDhwQgDq0TmCCaX
bf0LvWADfiLwdwJHWoLP+M/AC7bzF2c8E8c9ifKjiaPUPwEv6CLivwrsro8llW8DXeJyYJlM+SpC
Cv3MnvwEiYd5miHVr9nXXFxzVGhjbMT8cfnds8a5PV77OQDpJVyCO0qAEjYRHkgsZJqkjtmeMfvR
NczqYa5/jrNm8a/9qRDNozEAO3wMxhG9PvwWWuPhH940AGCkg1FAHwL1p1c3zaZ6AIE+PipFEvCx
a4bOePBySlkPQa8WAMAF+ax/flONX6OGq6EmzLtXN/UUh07IcdyUqf0QmxV2I2EMxArZ2MTJrk3U
jbn122/6W4cGAESglvsMDmBJzqubZtLJ0BpxvvduIulC/DHoz6odee2w6CPVbd6+n77evwaQBsG5
kEsR0GKNBY+ijwDPuzPqhoysN+qG5H+bxxSSGrc4dmfcubpp875LzGgl+UkbCSCr8u6YevnSegCT
VkC8S4NV0EM1X8NEDE9qWTbUCFFolz56J7prUXCG/r+CTQXE9J1R/Oq1HdvkeGNpdAxDCtSPHuXP
RnHugHv2ZclBNK+qLDvz8mAANE+RY5ircxiSC9IHMjYn/onNAbL1zkzJbSf7t5v/5Ww6odQg8UoJ
NwqI1Kvmj+Ev2V75zaLhwcf5FM12jDrqBGzlaEkBjoeM/c4Qe3VPliw02kA5gJ0ClUm/v3z3yDCx
u0RvA75hORgPNpwAlgxZIkBKsjFgrM8DBdT3/A1fwi1ZCEFbgPSne1G+hdL8qpPTNO49aO5Eo0Yy
Gg8IFmbc0JyxbsqR2XHocSxtEd9bHYc7Wux6LOS0CZ/7R81u2ZxfeQafoWeaGk/6sglQY0K4VBoU
P2pWO2zoDm2AoRMPBheyaKJtGiKC/d5s0935r9kmuS8hKrd0XR+1KdN81d3arbwFjwUdTwwQ7AFd
pwkvFyBS+e6k4rj86m4+VSwAba7teDgUcl5/+ZbF7JucLBABQE1S0MgTQCXeLG/7wGt2seNNxkO5
DJTMt5SZJ4VTi+ZEJvt0divzzjZLP4yom0lGSXQYK2mSDh10sqwlHEYkfoaiMVx15N34Cfhsw6gp
2qXkiqVhNvxjoqPoWhcDjLtJa3qnYz0ikYYgv4WYCpJzfN8FvMBd//PmNegRc4vdEqdCyIlVl1TQ
aoMFWyuB/Jy8ntM5xZjVT4aUAdITF+pxksA69vewa0wVb4y6g3SyQkAupBNjAOGA0MLWkjRzkHMw
TPYo0IOZPadiaaKCH8WBvliONgYLYNx6i/+A4l1aMwUL9v4f42ygBnMVI6fmY3046BBxFxHwJ+2N
zM1aCaRcg4priLzLuFsXtCGCfpnRjLP34fRLMQk93JGZr60vEjBD/Zm6l0bINW3MzAu5IK2WxiOg
/lWNCh/Dw039kOfGKUM3+gQTiu47zqLTmx3HLwIpekOiYmhgdLOMLAOQwo9L+qlxRRwyyjed4ci8
3uexLIoOYrWRAlJZPFsPD9H6md/ssrZHHnSfiaWxB8zq46hVn473UW1hV9eiiF10NBDRqRtOAW6O
mMslmjDI9FxBRHZiyDTHRYVymvCQQIv13nIaOqf2gGgy8sjogJS8r/YL4CcCqsZ4WCjxN48lDFya
oHVzrNL36Wgf1gTI5FS9RW0hvngWNbXVV7jM9WOOvxwun9EA621KSW1wFDPaTwEyrPPX06VyvOvo
pdnr9LYy1BUGONs+xHxgIN+rBC196pIok5IePK1U5IFG5a7aOSrKn9hR1LQO2MHKfMS8KHIoGGLj
ztOfPh7YNRWALeehig8mcHS4W5UvbLM7FHJn/mZAdpFy0xSdMY2bHkx8di0pB0i5bpqkyJydg3wu
iazT51G/Y03CqEcv2DnyNDTnMFh6iPjl4qTzecSGkl1b/KCjJILAR88WBu/QYdJbqG5Nvj9GOmSF
01s2TB8pkxS2/zlAgk4aTw1qDhNOYRGiEu3WaSYEOR/ngLyWezGYIbq0nyruEsofs5oLK3oYR8qX
80fWOjtCkbd01dzfw5nUc87GdMAS38FywHs6P0ZPORVVevE0kEHv6A+GXa9nZQvprJ63CCMHzZNb
GGJAPTBOdYF8Vsrgg6eJfhz4MnPZME5/sbDDyq6pTjODmmMTz56TsLQMWZ7T/FHhGUp9wkM97nDd
oqjjzHdNTMqRkUttXPdQ1OvIbtQ9i5/Xwsn38hSOUK7pdFemUJui7THilTAbm3Y3ERTV4gIweRlF
exmObjyd9+Tt+2WXCYU+0VqUtWRh8m1LD/FR4Gf4CP25otfQ8NQzzh18wfuhJJ4s3VdKyl5+U4JU
JwsQ2EysmyIf9P6QNB7vnHYk82Fc2gGFp+vQJwIuOeR2JrqHc6Fc4LBmOgYenqYEazeua89ENnli
Cq43YYOJFjCIFs/7RvKz5rtKy4koVkDG4UMlpMxvhrIGoLYFcdCocJd2ZIDwYPSF8BkXqm784qzX
autik/tZ2zrgaUkrzHsSqAXTaMgJQtQadaqRrwNQmantE2o3tkkSUdk8SO04IcINCHoDqICU5eq3
NcBzcpUQmU4+KesohusUgEIrNx45J34XWuTAvrmzoT8Oq9Dln8ScExKahaOqId5EE2o31LUOl1Ad
uC1AXS1K29ehVfu+Vsoq3CI4G9A3x8sHbhFkhU0hHRjAhCaxQzNOaBuO1cYMjKizNiXph6k6MwE8
8qaD7TqFcQbjjEF6FlpzwxMf27NwS/3tMUlVE28Ct+6H2yQZfQuq++nlqbcaDwAMF7StV8wN3col
+T+aPGr1Ik9dOOWCkRuY4J6UVGF5ZqNprB4djqHD3yMQBvkrNcOYmlov8SsLGgs6Z9qgcwiDLR8b
oIJ+jq1INDcM991xGAB/tFk70sxkPM1SOdzYoIip+272evpgMRk9eFk24Bxu2kKy8G463NRSKtfV
tPCydgsl+9uxCxjZg36HrBh9+nFExpNdLuGcMdWX85LHh9XU0oPCKUqkAnYxRXDuluDKSyMt5Jv6
7KqxBWOfBKVg1B1bMQMnRHO75VjGHwZlgds5C2HWMGwNL110Gy0WZ4PNVMD0nPfBkpq9cSaDuC6c
bQDghI7UE0Ff99jCMHP1YIvCrgaaUzad7Jz14DfsMGDukE9cOGUs8+BsZo9AZd4XIxYAwwVQOZU5
ECxTtC0eIQU1oX9njbG+GLZ6lIj3oVnb9Q1aaxVPZOHZIKfPLUY1vPAcklhAlz5K9S9PHeDBCORN
ENUYXSBbomgPc6/OYoAvLnROeiL1OmlvnXpkqJ/e/NhvBmEHtzn+pSXDwOVZXaIuugaDi6/BmTtW
SlpE0MA40xXwJT3bj61bpoSfFCbzyJXhLhqMWG0Q3xB8AN6e+1+fCyuXIvruNGLHSlp0V1vncIl2
qB043je/pfTAnFGYnX0rYzXxgTTv9ZTsO6V7PmlgvGZXaQXqLP77+D5GWIaBOJeHFS2dwBXQeq0C
DQfGeNTXmEC46RmWuLoLe/wN+KXJkYI+N9rI6M5T5ZS0rOVlraW+U7Bs+WBmIJCo1k4ExwsJF3Aj
zkevWAZpPVFGKG3vFt5owlPFltC38RzDK7uNhVBQG64aRNxM9b1d/Jh36kYLutOOaWk6LQKbJLb9
Gy/tDMrmRR4WNTrqpwWs6vWCOkzzoedrUhLJBRpbQQyxH99kbGzzUP+pSGuKtusF8nfJCj1iPAsp
UrYWPH97MJE+uCgK0xq89WBB9sXTAAALW1cUzDm7jrX4OXsEfrsmETO8hIzNig2sJFxPwqgcgh3q
hJWq704Hl3qmHNOAjABchfeQkYTVhFBpFc31ruoTmzCB8z2gwG2DzCdbEqg/i0sjA6K3Q2jResdM
Ugr2SLZQVSF8MG0hSqhvmHlIRN2G1i3ju6B0RzFd07gzTy0rI2roDLz2xn7bGiVCdXvmhizV3srR
Hk0v20AV3C9ebD2Li6QbbZSYU+wXnLU9cjTU2vy4kGkzbAGy7CpEZdVDgbqAWT4AyKGw3mN+pCWE
4XEcdu+BiIRrslzr71HQIdI8NRnWkxxcKMsge7kuRh4JLQt0TXgfnI97k8heOm0139sd45XoMxw6
ohMSMDoIdac55pcRcQ5h1jGkAs1EXHJh+qaVA9IvW98Ce3m8dTYHqT1eGFQvQOdIrdLY7HoyBoR9
ThK4PN3pWWMrKINwm6KwXNmbarZ180WDwE9ww44z93inZ8yZGp1M05aaaIuFV6Ct00NUVBCeoSCw
CVPkt9Jt5ZUq/G4SpGVYquDBZ/4ojiGzhYE33xI2Ej3XIPF1GM1y5vP6FbIo/CnGHJiBRqzZ8QSp
fsjHxnV0lmM4PjiLkl6eEA/QD5DoOOWR9V9fqs5dS3f7Mf9GaYrQJETzh4TCsStZT3WPjngERi7C
XlmvqnVqV/qCxxN+BdKQy9btWDMaWZp1QmBOwKYvJOxVDzRpDiodMB7yX22U6pUAbC/PmZl9mYkr
UXa5A9G/rvUrAEPXXVcprHeZMseD0umES8hnM2WA6bREdqCo9dMX7hIn4nGhtuHEXyfgRTxPhns4
vVWHvj7ANgqt5IAqcEat+SpNkBM3OPnGaRcKteL4W+ZiK4/B/mloJrMXcAHn2A6nY+pwvHiYDoqX
NZyqEcWVIcam9y6lqmShJd0P5+gh8n10ufBvCKgXrho3l+P8Q4CfY0b9Z1YkWCDHba0el0ofla9D
srAiL8tPNSlNPdqQL2SuV2WQ6o+gmqJdrJZ60GftoA44Alx1Q4CLOIAbAyuTldNinMTinfT0In5l
ZFTrQ6YT5fiYaziGG7GMolLTCrlO0GQu4j3CXwbVppRVirFUEupy71Nq9NhvzjFlqJCT0806C51w
KH3AaPO5jNE4ClFPNRcqiNMyGYzwECsJ7tNQis4wwkvhgDtwUuKOLzScwmVCVZTRMG9HAcIz2Z8G
rQtgj91hbGu3c9dBwXrvwSXxwKBsyOYMXHPsKEf1l6gVsVKvMFw6TO4Q1J6/Pq0NMWErrAgoKFB8
zoiuaxZHO0dVAZmA45A6RcyIbuuT5OQsQBbPHS8iT4jCps7VngY/VSereTzN+8LDGJJpHHAE7GAI
d8OC+UxnoF2xBqqP2c12LuH9RFt2ZT115n6pEeC3I08NEYh3fWFv9lPeo+fwzUXaQz7cx4Ke7gG7
J6v47vg5xAeI5gVS1lzvtAyZ2aC/ZM8QIXDfsduWfxB91SfwU9ZxOI6koc51KkfoagInNLHoTwZU
NmneYVHALvbVIpS3oPyfsWltT2POc5QIeQTkKsL+yujIJPSXjsHqD8S04xAYlBcJvvBJcR3XyG45
OLUiFl5/XTD5pSNdonua+fS8yMvbSG2Cn1hacY3ukIyvgrqKPQWEy+hkcI5QYNHHu9zGHSB6AEQo
jeypnJFiCs+jVviDupUI8c/2nRP7DtNfJKb+B7Rcx5OdXvM0hOtjfgWknF6zzVaYRLQ9BT7nR1Um
xtJtysLXuchTCuM0v0Eh68A9YJ+hrU49GMzWPBXAnFCkvYNYwbr5dgbzZcr8wO+UpI2pFLiYh/kH
q4pnCezCCypPFA679/H4jPCtDoJOK+BMXECnvn1LFKFfJhQFs4BsOQkUYD4+rN1XCcXcFBDEQxrn
lHVAmc6lGfGv0qNFh6r0YXIsG4CnE/Xy0B+zAY4LVyU+k20DqOwOm9ja/sV52vMAVNbZNKCmVdtZ
xk7rdTg/Dki3OC3XlKAy+clA50MPoaVh9SY3pdKAlzVqN2zNvSauyR8KLrzXw3eZOzj90zEVFtSG
zq+S77a4mH3cCo9VsYoTE7cz/EIzxOfBqz0E9o4lB3dBuyXZA4vU0WZkST3uT7khOzN1d3fHUXLK
EIAi6CIIM4afgxy2p0xv/qE36pmlo0d+OqYNFnvUZZ0EyzRvPxq13tCW50ELVC29hR1/l/kkLmiE
flBIKGdI+digRgncu80pdiPmo+TGgbbHEiyrPPyIN6ek8uzU+lbRDI7G+1AtrV5gTs+EuCZrSR7Z
OgwobUvHFafQckpsvQ3jiaw36iGHhuVjFn4oBVV2O/FwLkMOi4/SIQmc7ecQQwq1jpNAb2ynJfwU
MRROrr+AHWqiQVgFq7V9EbRT3bTb6fh89L1eQE5LKpG5yUPLxtH9lh534tM1RzxQ+BvkAv24jsLV
nrnY9AUcqNaK8tzZ4uat1/XeNDOBLn9epjEbKGwlPhli+6zfNlJ6YJ12gNPbzovQOVVxDP0q4eYZ
AqUuCcX0S1myEJB8Ifo0vp1m+WFi/V+AJu5/Vjffi5/tf9fXfqrqWSVR3P3Plz+2x5+jn9Xme/f9
xQ9byuPdfNf/VPP9z7bP+SoXOn3y//SP/436Olf5myLv//iPp6ovO321CFTz8yL6oYr376vuexzx
fr6ouh++cKy6Y99IgYYilWch34BSg4T1eyq7o29r4p5IXcxyBEaNrFEnbi/ARI9UI+UVqnoOCrfU
6k/ARP8v6vT8lv8FFsIi/j8Svn21DrLg6itRbSfvj+8QYO2XhZW0m0gWFvG1oUb1fcLnNFpTDRhA
8S+1tzGTwrl1rVZU+GJDm9uCwUf7NEED+9GVfTGfZ107lpu3V+eXFc3jM1FfQkRBp+EolL18pqIo
G1NM+fUyz/VDgarG15r6RbDxnDD7FgTR+DEY8+CL6/aYOLx9a33pf1W1TrdGzIW2MNke/FfNkY/C
CAc/vS5h/O4ijoVXI2q+Wk7WvO1mK35n6/vT7QS1YjRQBBrEtlZIebb12cVkSz9Pr6WTg0iLY1U8
QWYt8UmuUNz3C//H26/3cqs9vt7z++ld8fn9UsODepZeW2KJtzIz63NIVeZepvz49p1elgdPd2JD
x9AXj2D7IOrw7E4xViMoJHJay8vuOoWtc54SH394+yZ/GijCw6sn8IV0ST6+fB3YsEEP+ee6kn2F
HFdq/UISUEGybfNzgIsNanTeuFG5J955u5flyNPbUW7W1U/LlfJVO7YZuo14kV5HAt4+LoEOXoWg
3u7JNMp7iILDJZRaJM8yz7gPoaD5q7df/I+tG1h6iOp0sng1QwJfzZlrcv+s4rSp0JGORipXb9/k
D4PTQnTVJVbSuGnvVWU5c2WXQpi8TmTiPvXmbOwtc0nv0OKLrwVR5+3bt7NeygEdGhWtA9u0kNng
pq8luMVEIUS40TVU9QpMcm18qRKR3FamHd5JYUxfSau0+9mzU0wjM7PdQQfKNUoZFuvbj/KHacJ0
1P9nWnLUeNW9A5ko0wyj647YhoxBDjcIl70VvoXDO238hzvZEkxeYIKQcVlzXo7gXhmYEIT+1SC6
6AuE+/RcBYu3G2EGnr39TofJ8Gppw2bFNQFnOCDlNXb++dyHN8+NUvsqMROQ4DTlN5Q75SPGhUt/
MfqR98knE1+vew7D30OESqf1nNbjt7cf4w8zx2G/4U2Bx7DzvWraCUJvWXtA/uoeGLbb+vO6jnvn
uqb4tEWkacFdNCo+LXNenBe5016+ffs/jGkAQiZwfzR82Fp1fzxblgp0Ev0B4QqkT+WZgPW0w7IU
SGs2q11oldH527f7U6ODxkYhDEASUYHe/J/frw8cTu6BuEJXppGrQmVuse79QJu2N36PaJ09XYFC
7T8nhrTOyCvbnxUEuneWiz81+vOneDXKWOhDv6/FlZq6+oPAYhzyDuU8Kkvenem25l2ZzqhvV0G9
71AOemfk/WGxciyUjXD5QTAIfOHLNvDKjJB5sa66qVgusk64Z9aAVMU77/iHmeSwtQGD4gjJie7V
VtpRnjPrGnf20Oy2oTsI8kSFuW6tsrt4p1P/dCtUnGzyLcJ0CcdevpAfLYPhDtYVLM2UVHeMNsfK
x+Njx9lOIt4YR+oaj5nxPBGz2JROm125qUFGuSzc5m9/rKob12ls5LRHCIcCKsj8TmPoufxqroOh
BKWE/AvYO/PVsJO4YhuOO11R3JivRkUlAgp+fotfmrcHiDHdL76KfoYQnt4b8PrKL++MlBvHadtk
Y/Qt69WdsSQyhsbwLo05yT6EeYLQS+JgwTF4CFHCHlnDNQAcl/qIcpbJfMczFOe4e2Ac7qkyhFgg
x3eihD9MQnwijvBW2yakfLXy2WQ7KyndywGdlh2usP11VCTBQ1LUAF38OLpXFFPPAmseNgvuwTuo
f8Ond8bM75ubhR6AIL+Bfg5M8lftksb4HValf4lJeXtdkda/ElEY3ritNnd0/fLecGpnP6WpuKDq
S0mhtMtbr4IS9M6D/D54Dy0ReCBebUgWr2Zj2k82xRnnMiza9EfoufUmcjE3gNe36Yc5r9dzMXXQ
zRWsg8ZMftV2aH9xVNBjoWcvoB+AfJWDo27I5Drvzaw/jB7BBqVPSvCxgOW+nFlWIgoa0L50RQLn
MYC+iILz7CDtMPXXTfE9NJd8S5BF4RA64nZmxV1HfVhdhlUXNwgnDPP3d9pLb0ivBrRGROtskeP6
3kEb6dmOETndZGSzeWn3SQ+L2y9wOU9atak7Yo+orvP7OWjVuu/b7zh9IdYpq+A8xFDpLlZRbL8T
mfxpLPM4oK41Xpv485XEW43wSBL79mWESeQeVopnrdRkQaWZVLdFQKz+23Hm6n4aEDNy6vLGsNlr
3m6S3xcXkOCuS7E00Cvga1xvDwvBb0dxaYKf25GJgE9q9Wa2gdmUfe1nT52PVvs1A+b9zkZyWDx+
6wvuKX1iX31efTk8EpCVZu5blynuDWcO+rX7Iar8HVlV8w5fDeubNUn1k2w5C3JmJuH5FOQgYKWz
EjTPpiiC7p215fe2cAkiAJWAPSFsfb205KUxhWpJL5OqWr6bymKoLjN+1OhFQFKzsXqnak6Id+aF
MKbf7off91XXIlhmNaEpLHa+l62Blo+T2UF6Ka06ve/GeN5Tv8ke376JVhF7Nf65C+B4izWUdn8d
MblJV4tmiS8Xf65uZq8dzlVhYJOrUPW1O9/ZQbADzZaHCQhvdFkKKt7r2Y/taZPDE/+K0RvyBaUk
Mfb2k/2h6dlqwIISOLPpB68GQx7Wuad4MFpHnE2VVdyQQ0524SSwmC2pNs3ab5JJ+85Srpv15SAE
vUT8Krg5tNLXIosZiiVxWRgX2KtLSIuVBItWUzuD39ZXdbLJxxDtBjFG03unvsOx7vWtpY5wiOHZ
YF+/MmUC8O1TfKl8t7pChAmljjHB9CW1PrVVNqw71LK22MTcoYviXY5g/HauMbc74yA0YqjsVkFv
Rmgn7B58p/mAb+5yt1iuui4aLBaaIXpSZv93P6b2xYyy4basm2CtEGLYevz4Tqzweyzua8QD+yHR
AgGbHnnPVlZfoTlBye9CNHp+5ErJDVxTe69ceFFbWyzR3dsj5vehrG8oGTIcQKTnvZowDBd43Y53
MfkwyqNekn3PmvKdDfYPb8Ws1ExfEyM8JPtevpWZgJEwUveiMKzwdvCdAlxGGaXrGVG1GVOC+D1u
x+8buk+gB7aeCarXY/33Z81YZqMi6lAX3dwkGxLSwxa0gLczXNijb7cfocqrsU+OipD3f7N3HsuR
I2uWfpfe4xqEQy1mMQBCUMtMkrmBpSKkQziEA/70/UVVzUzXtZlp60Wb9aLtLspuJqtIRiDcf3HO
dxgX8r7xC3r/9Jkbu3ZBbR8cXNMQATsWvtun6Ke7N7sL9o44OiyZSZBL8+ZiCvRY0QLlJCfSW7ur
C2H+ztUOJa+P/+5s68a452l3IU6abSyXwwIO6cHRQMMzPKbBqQ1xuV5JqFa/lt7I39ZmT+MLG5AG
ENMy5PiLx9b7qlXb3K7eHP8k0HAvs9Aph+/OJsI5md1g1gcRlb4+sO1pfyq2ypKMunLRiQic+h7+
t1noeeGXHN0FnHiqNukfYgEcgt1+2/5kG29upTPqCdKOpwxYvcnOuXCBSmDnbpvH0CaIKAkGb/nJ
hx8kV2u2Gzyo2B2qXjcqWdql/ZwGAAxZ6e3B7z6EZ0eHan9O3eY+eZXGqooLMoQc5TrOj252wFNY
4GnANTO++l6zISOlwLLzb5jA9w0KPFE8hG3b9U1H/OLTgjY0SrBWWa8MAdzylMNsgC1YddN2Y2og
M6lic0RYo7tJjXyMYL7NygmQoCZmnzks/VW9xB3YstH6jeDM+zLDL8qTcgtinmDyfdZD2LWzc2KU
XwfHtlTIvZduzWKHTKIjCZ3jiAwnLw06jTqGVTHXIeGRAe6PRC6QIbzSVtc2TpB31TWw3RCLEB0x
I6kzqLxMLFK72nc/cdg/AcSIPH3TW8JUqGXbeEpn9sombRHVZCHa7IXGqUO1By8iLpOp4yoETBfp
84SkWyZEtpdW1kO/wbs++vmDVCsSsyAKoPY1IKweUQtYBKLWq76ea7WaxNn3EcCUWwVkgw+Kn2e0
p7Zg0QSahZjHZgARTcBMmFVeMAGYIW4QOzj52z56NMHWaebZmryKLLa47davfBisHpG7D+Ur9tU0
Hzwl9itv8uQHZZWL+YC47x9krF3emK6wkL1Ue3O1wHX7ytFIsHoBtetVdk75Xk7jpkBibt6voOO2
TfxyFM+qRXWI7rgnxkAanHO8kra5zKsAZPKM7v6LtoX1EZUe335pShylQ9DqG4z/LelG2OsI4p7X
sUG2o+LqGvATy8myqcM6AXABnw/xE8kodtjsP4egmlAiyrZzSV/snVOlmxaAUGgkqRGqqOKs6M0A
AQs6P/pyHiF25jUcSiJnCSdJYjQB3UkDlupJjvABKuVKUi6hVallOmBfA9sh5UKU2j4TytLgbyV4
smjWHwH5Y0SWibD8Fhrfm3m7vNY+ouosboW2DfGWARRSFH/5Rx7LJkqKrmgfUDzAyalIO4fnH5UC
SncM4oj86WK8IuvLO2/Qc4hX8u0qOhj0xeCdto5QkaExY9rzJq+HKrLzH4giQA6xM42ajMVb72d6
lNZ8hn84f+Qoz+aHcC70s7+5LnkQ8H3J8eSFLBgLRPnXbmhIsMGaPkJl0vYQZS3xDU2a6wXTsho9
CqjWRMCbqyGyZTYTZdBQayHmT9YpCOWBCzP+iSTOEWQLsLo+xAMY99tmH9il7mPPWrIm5ezeMjUn
D6C/6EfBbpVCiNH4TxLO3GuJDPqVjFBWgg5PpJ1gGLPkyclRQBzUGKwTUeeFi4BkGaaXAJSwylrF
mCCZYTB5DMs6zul2XIjNIwaeMhtl4/KlWhofUIMmWZ2Zd01dsjjdfo/Q1nzxoonDp1hdCRqzNxFd
nbZIUxb+Dp8+qJwk8Dfrqc432qsA3o6f1jvHb8Lac71bdgjFHD99/4TIg8CeEM/Hm+0Ad/dd5d7x
SvkuEqao/sIbsD5j+rZfXNjuXhrBZdhTWXR2f+gl2roDGNEYN7q3TRBmY6fsyISpwpeYnvYS/cMu
IZ282r0NPN98xAsFGDomKJJY/C/QucZ3DFJuNdgoWCo9BsQzwJvMdsHNkmqde7/8SFd3Xt0hktz5
DYezb5nyBeLf8DZVxv2BWHH7uYVyCYi/AdoVLjkHUa3ir1Yg9H3h5eClMGVAX+0mO1gSYvTADFVy
nQF87KM/HOdKE1JTgj5I5hb3F+mRUD1Sddm/J1UxOaTe8Il97CN35gKcW32uYq9+c8Xq/GYgmz+2
LNMIBrO34LnPOdCghRhwWNS69m1b885lArYROquQtXayasNdCZQ+B5hk2+OntqkR0TSXKwgP6Jf1
gfzjYMmqeWpIEuah7DOYsaQDThAj3mM9BT5CWLgEV8iO63fCXps143NFSNTuO4G62aPSet2t0D9Y
4+KRz6rlBelgYmJhAUO2XxpnjfukHPPgwbZIc0oXeWFB1Bu5J2kAFmxJZQQ+DiDH7txSujC2r61t
UClWJ85u3y+xu2BqV00iNqAqG4ubDvYk9266G0GCWKhwtF8NW9Ndm5pyAutf81CBytC//WBdzg43
zpIQvdMt19vsuQ0qAcLSUvICowcl+grTmFdwpJPc5n1Dkt6MGSWR6dOxAzmVoYJcPxoVVFfaxcuf
jHAYu3RbHeu5a9EwJbvrNr8itmV7upVbvByjVoQg1QS40LTz5PJMz23qjG/eWulFLfRzCtZNH0Wo
1ulO74Ahr4o2Ds7d2IIZZ78qPA601v9Zmry4n00AU6xSDUJfBM1PQobWDzjxBdBA0wmZTdYAh2pe
YmZAuFDEnAKMGzlw4vrFC+btXnLKs9OiaudSuKijE5TZE/r3sbWvbXoSc53nobbeZO9vzQldf7xc
5XpAwduh7CRgx88tcedw/lAZ4neZHjH9kfzlWTAOYJ7HeQmemSdqTYmnbr1DM8yQNyFhxnxg27p3
ElQRYXwoY7N8DfqcymIdq4FRGkupQxv46n0anTrPkB0W9VGFQflWkbH0K8h11aXdSvGTbFvl/hJL
qJ98loVRUoKdKkicU8HTmoeItBpZNOBjdmlHidfxCqLio5pOfKO5zqFjDEShkpFBWRR5/ntpVeXt
XgTRC/Cn/QU/h//qOZgvriyoh9yiPPDhBTo7VAegEivUmnIdbmDWwmEJPSb+BKzvv/HrzgR/rp7/
uk3l9hpHhVclDDMvMHk3D2Gm2EP+ULK90ccYkkv+PPqqQDbi+/OlzvLzSwi3gYVYTNEAeiwkaPN4
Ka/vLGqFId3q7nL39Gp9CvVefpMXJ9IcG3EXuf50GJx2Lk9U9JwpWk+wErEeu/dWrFdzzMcYqE/D
n3xzEahtWbnZERlqHL93/rKur8a35XhVIzUfzrgE5RN2svDEIVN1eDAHYQ5FHjAIyN0S7pHoRf47
B6P6PLQhhF1xCS+Zi6jRmU16h04R9gmogpUlSX+GhGGSGtYz4e0Ye8qjaLXjHFziow2F7hJ/OtM4
ROmWT7LJZL/y9u2xnJ07yMVucRxiUQQoQ2eBomExXZPsJvdfunZtvwwl/9ax4crHRkHo0cda1hZ4
QrRZ8oYwy92kaq6Il2M46v8ija7+PlebrBgc855k5FNNPyh3AebFky6647zjacKKhxCbAzvqCb+b
RfjeEx9JPEBg5Ks9Sp8ybaVixy7FOPpgB3nxRhiwc8f62Hzboq25JD5511G7lCodXL0/x5JUprRf
p+UUbA2JQs5gRsoflMkngmNlfvbW6XXt6/jkWUo6adVQbJ085VoIVCE/3m28OGQZ4ns9D5Uf3XLf
CgLI8blQYpfTvFAL1auEUcJyo38mWG19veiiCKINiOjNSKibf8A+Wj/2ttufJQ9VC85uhv1rbcR9
ZfHYzcGZ4xWy5LQ7dpNegEk3rGFyK4kZN/Pu74NyOLfF9ku1M49DKabtzhT8ModhmtYPr1ghUtYI
mn9tO/GEqd6IcRyAHPMCe3P+AlS9Jzpp2pt7NtLtZ4hlRmdxaMQ7Wqe1PFiVUwNldfrOJ/Ryw41o
DfumzypsIof2CnNqQsglMq9oGDGRWO02MkyMt5kIuYGEhdRafLxImBT2W2ELyKiSmLTmiOeDlDaD
cyLzx7r4zUgrXFPu3mDOWmyP74GqF8S92s4/W2d1r3CrgaHsOI8+LkuJ+3Le9+qKd0EfON9JKi9d
4mtixUd7aif5EBHFC/fGiFLfopVvX/KCDvgcjkBpMi9egzvTEAeQUvtNOl3HnTipZil+lGoieFEM
4LKyuETQkUyi8Kc0di4hlDhpF5TD0npcXELTkrGgq4GHF+hP0yhrOardsdoUQYhGX9bF4UfHn8AU
HKfnCffbY0sAFiN/ELIiGbG9v08Lh8RxmOYQVvnWI4obglJaqSkW6x29Ev6ScmThfdSeLT+bsLNe
x5qg6sQsYdVSLsXgEZCCV5ci9MJPjP2ihvvutRDJwppa7SC1XtajJf3u2ldsaI/KX6iYobvuEz1S
CLArKAVl9tSV/nqnBjhOhwBrV5zOSxl/E67qsPfJfGi4Vqz+oVBFDBl4jCqkeLYa7g1nPDadpaKn
7Ddr/5iVB0W3nbeoP+q+jl7VXCp1dLB0fPljjPKfoJF7GH53L7P6/Xu++z78XRn3X1Iox8Dt/y2T
+59t8VtVrF/+1Nxd/fof/8LX/6mSI+YCUZvHglgQKcOnganZXyI5ojGY9wuweTF3GLIw/uovlRxs
GjAx8eV/f4Fr/rdKzon+wYYLmYMT+eyeA2gU/0sf+PjnRBVp4Z96wb/+/78FxcA9+9vgi0gGSAbI
7WL0dkJEkA/+PmRDukij2lTXvSadpXlV9iTE3WpvPkhK0ipIqKyyaIAVRffo5d1Yn4rYNPTvl1/X
whgSa2v27rGE2h9y14XHjl9SUpL7tk5eId/7Yt5iWjpBBuWY2DV/pr7DmXDsJ2oZItmZoeyVdr/5
GzS37qNUgIJB51ruxufWlH4pvvDp0mHW4h7fXryp82WmJavMbCPb4VLl0SkkmJguR7Kb8zkgaLk8
7uSvvwA/aDzOmLK4J8BwqCgAG+myTxMXXTxe1F+FFwG/6+vaLq+wCFrDLVxim+23oB5IzFT7VuZs
xqrOsEg49sbYWee7vbMsqlUhOo7MD1Zpw1ZS/igTnEOosvVX0bscR4d2DbXzcjmoo9NElVHcoYXV
ry3ejumy6GnixxE1rH0owbDjE3WiwD7qeQm6s4yYNzQ02w0Z1Rs/C9NPn+EQtt8iGWfZymzpMbom
otyH8zbATUuiVhoo+70anZOzi6jIBgqx9SS8KQhS+PdWQEh1tAUcQrNqcPYl04gEdTnQbdqFuca4
veaM1+ZB2NetX21XUYC7OVGuo340JHPT6QMhlwfsASWYXQaRRHTid2+DYucItBxHTdeFK+r2D7df
t71QVYbFo1T8HWkFFuF/YdxsDFp843Q8XGs3ynt8L33BtE4BpJZWvHt0PMyl0GmzgbPOEu3iwHaW
MJ9UAi0nBsiKouEsHW+UlIg2ccEAcQl6jft6bVKmOTE7bwhz+rowwXQ/+tFknexlE+Sw8t/ZznoO
/OjJkTHxaW3LvZZdoOtjOq0UjSkTEOJ7Y6yJX8iGAbTsE0swNPEcpSVKkC+BsWHj1U3I0tRi5JQw
7JmRaCgEEiXCqySscmD78SQYkS3+QBtp3AArgNM23Vd4vaW4ssuh+AzLoO5OuxMyH6HrEPYtzupm
SltueNzNxDUE5yDaeW3LXMZMAvvAegisnshOXevKSYHNY9igay7fN1RN7mGupLIPSHdoHi/9G2j9
Tk/50Zbb9LPBd+YQMmz1zcVMbj06+HAIuCBDtiYQ246xy2PQctMZ4/U3h3J84m4sLlVgAM8vKSx6
vjSK8nEFeeHznoVFtTA8kGVA4nhdCH6uMqTQNCiDvk98z/d1k9ZnwxQjIGTTKaqMRJ6W+SZ3IQXP
jMAlUVNkFYzdu/o57i9TMgKFe8RMOFM/WjVyHwPan3VK1V0VB4xc8Xdrw6qUNV3pjUcLP60gMblX
J9/uSKMO16X96vdN6KRNN3VVyqfV3HSYNr8TNO0WjN4c8Ds0Q7y+hT7YpRFYiSsqz0PTCacYqaQF
avMACM9yMmjGcu7bYY6+QwOU8bU1GbniYrN7h38IPmvM4VU7Ba8Lpar9kLPPbp+inRZmTRoYkYSa
xutMBaCoffPvetV4YIlTgB9N+rRXlOWvjXyRiA+WIQC7ZKiOtzsOrNj4D1FZsYHM/FbZ3rlYCrd5
m+CCdOfYcul8LLTK6oW7XvmHMl/z6iY0S998Y0YXeXsykJcyvjSlFxLwuzJJ48gV6yiLq0J0nN6c
F/R+EbWbC4FyIzlo19eSb9LCK8eIBvc+nDi/DwCACJgdYpAwX/HIBeIUzU4Z31dIkWSG0s9v9qQq
0ce+S43R6ykCM78y9o4bvSQWEMvhanPxKryFlTu758vRK/PDElkVRRRj0Kj4BT3D2NDBGVjChkfO
D3UQ+YF3xPk7dAwsRRPCZq4VsHmN5TSx9dgPV3PXRd8B9bgfK0pn62VdfbNxnC7iCYzCoh9x+jjf
S8NQOzOaieVhWZlRMPUktPbdkQ6qSyjPi5tqVwMxLy17KbOS9DIs7wN21NMSeIugeV1UdCCsKNgS
LcBBBu7ivJKOwOqijvaJXm3BIp3wHUBQh9BjWNi7XoGxYg7zW0pO2NZtbckiE84guU5ogtbkwt0f
+UD2A6IZMTZPg3BLSZNj9Je1Z8gDFlWM1VUD4yVOjEYEkbDmq3IscCV2EjZHa8iGB72PzAC2jt5V
3vYMG9NS2UC/53xwPnLVdhGdkOVbp2Lk0wOPpx3VCVoK6RHb3OQXkBjNQIK6hvm4HmTeH5fcil2W
EW3Eq1L27XPJrMvPfFGpoy00HhMN/rtgGqSK4tyVYhyvwqZ3Xn2HzWjmjJYX3BGOsggiCoaIDAfK
4U8ZoWBOcL4533iOK1j34HYLzFtFWTwsq4PbvwplXl8z0x7uyJPdv9DPECvQ8jo29/uKLO+QhwAF
ZgKqSofYovISNkNYdRtfG3pKuD9j352wMqmdE7AtmRMUHgXSC55Un6kMwCX10OFvs5m0YX5JWntd
YbbX88zxL5zPJboQdyqr1V5mi2DaD90yIASoVRE+tvXKIGGQMQ3UuBXrK7pTULoCTuQLfLbgWzky
36IbCGDsYIoEEVmajvcoJLE5PxRgB9xLdUMMT0MN+IyFrbnQXqXkfIvU9oPRSBcdUe17T842LN41
LjcisQig8ILDCgBouqGu2tRDLMnsVARUrI64HuNxq7638ThNzWGOnDzKL9nNUn/BHazqU+P0+U/T
X2aHdjUVrzM5LM5NQafc3c8r7rqfPQSqT5E7vKUrSCDWFm1jlUgeAn9NFjHOQ2JTyMRpzfbpXKnZ
H07TBTOQDbXX4THCjd0+5Yx+rHPjV1V4jNaeys90QdA/kAgOIn1qNRqCYOrGoz9b45QRt+JmfIZV
g8m82y5ggb1ittS3TIPBVywsLKKg+A623e6zrlFkfhWqt8KrmYTrjwFtyvzgtEM4PLtyn9ULSehk
3DseqT1xO5nxIDo3z5NKL7t93WhCUo+DdLuQYafSwQHjDGku6J3a+rqKGNN/r7otZtnm7U7/aGqv
cQ+VZSn/HXbPhN4wsuvlxSeeG8cSsQxqbXbrYMkLdro8lYzSe+yXAVb+nbT12EJjRerQTNJExT5h
NYU33UKqrz8Ly7eB0tZ2WJ7c3YGlbFblGmZr/Xw/KNuAaW/h3wFLCcM8caJtZ5QZ93yJbrkSr0sG
IR4Vel21Z0xT4o4btjQplU8LYcUwJzRt0zxRXREXHRbe4iR5kUf2lceTRSjUhBUFsrUrPiJISvBg
/N7N08YOaDC3mOo5nWhQv7NY9pBDoXkB4kToT01xJS12oUzC79gHqwf8oKJI8txZv1O17NuxKssW
pMIuRvTYu3oNR7p8mPZj8dRgR9myPsg7kwSOZAaj2KB8cCKOM4N2xmeHOgRlka/wChK2nkN79FCH
vbNPthcOpovyhrGU5ZPYYNef3ibW4TSscoKtXQv1ddu8Zk63qmfoU7aycY+YiKvPMqZSOC4jM4cE
80UUnZF6Doz/Q9f+gadSDwmY6H1MVdHtL/TrRFaxOPB+ha3LBpQAJNjWIcZURmA9aCGWhxX3e6Ha
XqZlGZhzIdcCh2cHEPnU2BY5YuXSqPf9jxwom4HvJc2TyT+L+VFcBm727zqH9U/qXbioQ93WlKnC
WhnJtz3a0iSm0Sj/1Ln9d5/+L8gq/z99OjGV7d/adL78zzbdFTTc6C8Ry14achHwN3+26TTwAV0y
OjgR+HxNxN/81aVb4h9sXELQ/C6EdQ9CJc3zX2Y24jH+gRQHCxpSLiRm6Ar+I3168HctTIS+nm+D
pZef0cZI8s/im760Z08IFIG1O9snxQqJ6ZQc2KW3p4h18SMdkv+CtZerud7MfLVZsW+lLuCjX4UV
QBrq4Mh9H8m2JFFyarZ3FGb6YffxS84VrW7m6lIj0Q8hGk1zre8FCXHRDWBRJVPBjI7rWyrr5yqw
tiaxVcdbssiOvejIfguSdX2R2LbNEr/U/ragG+eM3NLoj5TK9Y/EypwwjPiNAI2OpSSV2Wv/R9Sl
uKReQtYvZNYUlzBMpnsEY6JQqL7uf8RlVlbFdwiroX4lPE+H+Lh9v8962jY72fJL6OaqYMllTC0I
4/T/COZkCGqvKekr81ehq2K7HjRyxcME6bphVtj7MefhpnVxZzWqPYXEsPVbpveI6Cy6S7euDnJg
4/n5bx65/8vE5e/zFt5InD4BvzqjHSKG/X+OS9DDYNw9CK4qwI0PjR3qtxza3/DvCJr++XG5GMfA
MZHkfMl6QBf296kOIo15WV3nQa+N5wHsFqM8E6swlWdyVKrq3zE4/amt/j/6PQwguG+QaqFeRTMK
tNP5+/cDS9rkebX8YNZE3gFy2fadgav8XsXx1J9JSOnLa1Ti7ngIJ8L56NhLFtbbbpQ+lOR73YAY
81gHzaX+qAmQoPTmTRun34wmIqd/L4CMdCcifotHGCVkCs3FHGHvmwHd3XBHzyxyJy6dxA1ynr1i
izGrM/ZkHVypbbv21NZx8cm2ZG4ti+GOJbk1P3qzQ1yf2CsPGMzs6cywmTyw7RIOqROwLbKFCZNM
Chrt6DXX3hCiBhGePJjQeNS/EamBlzBYQ7zTrEhIVJ7er8MKQhXTeZiUR7/ul182wt13ImIZCfsK
TyLQJ0Gi5sSc6bwYxfhmrHwrOvmwCn/PiLqutT/oMoPbQOpTjapnjefDOGGy3jN3pKFbl7R3oWKl
NUOhBxXuVpUo40KrQt0hfzRsvkVSjMwCkmkD/pGxqd/CU8xa63Hruim+roKKaC/P8BJQCjfNj5kN
RXfkzqmYxLsh6X+h77B680UPhJ+kRfe7A6Zfp0sjWRsFlqrIgCqtXB7bvencZ2MYW6ZkMLPE2YZ+
uUcONPm3wSxRX9hACdib5wVIG0LZ4htCcUhJRBy1vJUeshZkM+HQUebxc16LwTN1irxovDWaCxyo
lLW8KgZS5GoUsXCPVDXem6EOJmdILdaOvisK5kMppxByk5Dl5beKkKhtzIDm69mKeClwTm0vQ5G7
AIOLgS2kvcy2SHavi7bT5oiK4cVa5xM0LkxlPDp7EYJMbMLbfm4ldH7P26yrcm4IIS3MUA2neoRl
loaw4au01qPdHRanJoBiZO7ytWGg9BsYXPO7FBG75dVaZrCnQMDG66FQ8oodFlkfcKZwJHP0mfOM
Lv42iiuCCo0iGXQy/j2Aj667HipVO8fIq5trM270LNNu/DcvMtsXRmEDAhg9H4Zt1r83BpBvFa+i
m4VC4Xujm6v6rNAUsWgP5IIeCYEns0l3VY9B1OxRSsuLzBe/YY3+aWE6lc2uHz3MjhE/A17jt5aE
Nv8mGmIy71zlELu4I76xTqZQpZX4I9r5NEekEdHCQObAXw3tiqlhp18wDMnlOHiMiBLR7NWSVkXX
Zbm9aDBxEXaa46zD6GoOzMh+SbCQrgm3c7Jx9tUXE1mbc+g8V706ZbP9xu9P46TRqV35m2MVJzTU
ClEK9yGLKxaIWb4XmogumpbhEEFJFkiugvyJGFOvPtewdUp2dsaa0n5vN0MgRDUTj+z20Y/IXUiv
2/fNuYHqEn1u2EwetF0Mv0vTDwoRh4dBw1Yt0rBivMj/SM7rTBp4XvOlNIu6CwezfS6SQ48Btszf
B7lewmW6sooydoEcU/hw3JeYZfLzPux8GR8ijzBfQiX2bK+G8KEAi0C2WKFVeGzRu3THaB+Kn10h
hjdUV3uZzKGZ6fUtF+e4iTzGYmxbef5MJKvz5NEHHplLxc95BJs76cIKqQHTJnJv213Y4yUiZfyS
cz02TI5YVwfGJ8IN0xUkHlRpBJGKdo1uZ9fDfvyz29A0phZ4K5lgnvT5Gj2hzqI37J9sMBGI6sZt
VOe4lfaCyKcwgvVsT5dtbqDSXCamy3wZpQO/BBi0OD6jbOZWpMQS8E3+qFzDMBEyDm+adidNGtnK
8OTug+5YnSH5IpLRrR5M6OuBlEyruNvqqggPQwx6rylsGZ0tFre/q4D2/hgU5f5FjVYe0CxZKIVp
xqozDEVsrl7Q1F3WF7UbqRMJWMM9W+YlzGhEKyYgitzfU9sUg6T/74OB3opaIMvLpi/Ihq0Yuy9l
ZH/V0+z8VvkY/fKlz6s6Yzx7wNlivW9rTYKoyK3qsy52DzVJgKTsWjeMCZihjYLMkWhCqO5Gi4+0
py+XT8AijEkKYtn6YyQFsy+xM/ZM2pzUwEMriD0mCLAau2Q1uUFrso0baY9tINxkzYN8p2EinzGp
dtO9MlG2fjIQFh+xmecH2r/wrVfK/tnleY5KkbEiVY9n8OW1LnOXDEGNnlNH2aufDYU97hA9dQfP
R+X1G142wkWDuPCrTKwrSDyaLWSVjAn98VAJ4f0oA+kyyXd3TQm3w9pDuz8/5By/DJVbgpfZTtTC
vvGRznwt7Ll6mXneVZrvfvOkGmTJQMrs/GFDj8a2e17I5CBs0nJIO2n1x1CsPr0SWrP+EsJmykzI
QV77G5+uhOGPKDIuweZR1xNarg0SmY8+oJwfYcNTT8KuaH9KrxtU4lAmfY7r0r03a5H/wjlKjl9Q
F9F7tOK9SRxY2MFlxo5AyyVa5ldb+tOYQsrcYerFc+ce2mYLXs1FtTwzg/2QMx+6pJvmi8Knmcb5
6NsskRK3ICg+ZVpge0kV4ZOF/9ut77LLg3coHcY/st+KQ8skbTNu7U2jNbRB9IYFM3mf+cYnQujL
4FpM7v3Gp+wbkVXeTz/U82UCB8YhCYkuKbJaEraaybYJ19sB2oLiTtelepyiuGbobuZL3nJTsyRB
6pMJKGZM5taya9JtXFtc5vlCrn3cRGyKp5x1NsNjAv7S3B9b9kxDhbXV9zYTnkJo1fNNbEC4ve1o
+US6WZW1PpNpBwyg0Lp78S0vd++1NW3jWcFh4okk+WlTdBu9ycWWrr6YCZUbAuWjA88JGsLtTtgr
WcAx5SWFWTDunb+ciBly2bSjFY4FCbWIEs1bA/CmvUYlKPecGz0qiKQlNtXX0PtW2oVEXlILf1Q+
U8DzXrTelvZ9nvu37eAELqm/0g0ZMVPi5PLRCnY97DCFhXtJZ0VDR5fPkKTWmBN5YzyyDSrXetzN
YprbaImtvEhR6Jvyl0tkoHWUHTypx0YxvfsFeIXfJ8q7qkK9unMyXtnRapPtSwJtYy+p0WQ2phid
+uo4gKMbsn7c+C2AeO20Miz49vAE72ysvkwxA8E2AxpYLxjFR9MjQC2le2wnjM6vSy3hUSSNZ6Bf
Uoq4zMDiqUZgRNBi5D5VpRe4YUL+jAqeCQT0SdAhLofam1VRyC1qIeRWGeGwTTkwjg/66cuu0MWx
9CoDm/OxsEx4YPInpjur7MvutoOsp++QDIVznwxW1CCeRiDlRVe5UKP9sIyCeZYEcK+fhmHN3Rd3
GqLgTpIZSQiqt69fY+syz3caoKRJs0vKm0gbmTo5Yrk3XW7758TKUAKFUutlbTa67bkrPP0+OcNC
6ugWrzcjQZoEGjW5pjzxFLdhxzrvlagikp662jbBAfRPfVHczm5xWwfhZHNQ7sZOe3YPJ7CeHjSL
SLvvpXGHMVPTIpzzWIrWHKLe+MMV+WQxjGg9ljbYykqxQ/J48Xm+cmLrhjmcaFrFjmaVIPZ+eRjn
1itJVmfbCPuakjyrJE7X69qTRXUAa1589g4dfcJ4G60cWF31bPuyMud98qV7ELlNab8jTXu8ZM5q
t7+pV1kIru4w5xex1oo2gcw6Guy8lIS0wYR41myAf7p17P0y9L3FO/z+6r0dVPEEuJfIrQKJ2Jxc
BMWk+KKhhEgI3u4x7wUHtu+WIdO0Ll52fvWenW/gcHszbp1+Kx6JMnGsrTpHZNezs1KRTzNhg6dJ
wshX29VahsuXTXjzV59bkOWMGcnebdcKjXFfTfop6nvMA2IDTXYqJ6+NgH8NvGCa7caDUyNTyuy4
KF5tFcgPQ7nEdIsbwsrYW3rtcSwBO/8re2ey5DiSXdF/0R5lcMzYkuBMBmOeNrCIyEzHPDkGB75e
h9Uta7XMtNBey+qurMwMEnB/9917LhEfij4Xoo2SvVVStNj+Y3QEHAkpEUQ3C37g+8qH2Et1HBFx
YePkdXnJXEadBYdSViKT5rbQ/fbvwf3/RbP/sDzSTv+7bPb5VX7/u7vl71/wD+HMtv/yiU/y5aMb
5iZQoXf8QzizrL9Qv2jk4X9masbv/C/hLPgLt8mtXuT2L7i8kIhA/nfhzPcsmBIWgoIFquT/Ipzh
ZLnlvv+lTVDhYVMJ5WKvsRxxyzv/j1x4T7sALWVsWbs87sMogcKUHkOLmbawVEpVm0gCl7ud6Dz5
B0eEfmt7Vu0OjHAhJyNKJ3/6pUHy9juQ47I9hqVpavApYxr8dqvBSb0VWY8yuSsAjJgAsP26fk1D
zGwFilaoDwsbGPFpgVct7kvX6DFfZcIwSZXN5sMS57Y8hEaFZS/mhlNdZGrYyAot+JJNOUzvpJ0B
wdCOPFNcK/FU894A6zmvOysTHc3HFLoxPzah2Z2sguKBqBG0apZ4EmajfSAPX3FF4ULyNy3ek8Fm
qOsBo0riV/mOdSvJJLuVn9Ai01s1ZXhB1E6eFzpgT4lrqifdBT02vFS/t6pojkgxAX8wNTx1amm2
sIs/nKbs8fFUvwq/yCMWGdMJNzjxq9mhE8Dw2y+iZHgFXHM5kGEp9sB82dXrOruY5nA1UqyzhTXM
K78sMWlzT93kiXb21TgNJ1ZZVZSa9sdMdGQdA1I4VYz59xS6Q+ilMr7yioF5sh32lcZrjwHjDd/k
eGJ8AyjtmNWfRLv9MW4be8cpY64xLdlRqxrKAuHJML/4/btbsipremJaWR1PGEEwijc2LoeJ6ulr
X3g5ulXWs6Ggq53ISP6ivWact7kPNGlYdY1Zdw/YApbwA+Jork635QkWZyRS2D+0iZD5o94Eu6tD
/Uhv415cc5SN12yk8c/I5Am8jIWdMy9bGgHm+h5YGMXEgUcgcFN5dGmM9ZA7KwQ4BnlBoJlAWtVa
3ovFdgaZp3/OPY8NRmayUA5orteGw7jod8smK7kwxV274b7GigWbBr/CYUthbAKO3fCRtEvhbXEb
DBeVIRfp2JoeFqdiQ8autbWfQHhZAU6WYfwYOzb5e7vp05hIAVP1RUn0jiMfOEqJKPzvxExM58CN
cMhxpuBzYWDvPvGCDk+wkF1/S/prkjs6x61mT6gS4SyoHqyla+HtN/3vBTbsIUe3eM0dRp6MkN59
5dIfPsx4HmyvaWjJFuUJlGiwtnDoq8it7aolopzO20Ea0J0XW1fqR4FDS4kuJCpbFzreiQk66NqA
JN+yQAO7GLGZ9cJDgIHXukfLCWivFkQSeQ6WMy2mj7bV3LXDUuycrP9tq8biLCLLQt7LfjP4z9Xv
ioLC+tQoomWRgTv4iIQQV0SUMpTyAfTxFPmzU3jcvHCLnQrfY11LnYChiaC5NIuPXD4RvAf/zqhr
IujdNGJEXQ0DE7BTjUm7JqH/CZI+SaN69n/S2jrko2rOvKAEW9KF4YN7RuuF60a2qToIIrxvji6P
Dn/PaouMaH6PN8o6u7OxSw2eS1v/MlsPPbODXR5EAZMJK/ECF+MWJQqtjGDTRP3Agvv6mIZpi7oe
qyVKIP533zSAE9SL7QqEOjTwjHYIY8ldsO0mwjwnRhzujRbH+eZWC7IaG7b/EkH83FdCPPDw6o1L
TfwFLMWwa2Sa7Yi0LR+z080UrnqTscY9aEYET37hJAvXg02fO/OzeUjoW5e37M7LbBZXo6aINbUb
tbNysWzBcv+uGn8m4/Z3Najhn7Ad2ae+TJwj/gnjJxhS4lkd/aGgI73WPAiSNe22Q+iyt36r3C1d
Hb9zmdOcmafzZ9tXb8oY3W1a+vOxaOt62yqUCkGl5LzU/L1ztyfF4v6aGIkuI3012DOqdsNXw3kj
UdSj9abL0UuTbjNRmtCtWDNI7trOmJ89z18iNx7UHuvVbyxwySPv2/hMLWzDte/WbCpnr6RiwnR3
vld6B+Zosk9UV35mvay3Bh73T8e7uY9ZI2bnrKiKAxCS/CGAwn/MdHllNfVHtyXXQj+Ig6MXxPW5
7NvlOGlKc7G0W4/5EgzvLUwWLIpVcKCBQB6DsYlfbE1K1OU1eGtpcKYDxS/TNeWI6TbNRExxXVnu
Vz664Yc9V+GGbpTpHsEre2Dpu3MClGFftPZeF2m1zyHunxsj5zLN1LiyJ48f4siahz+J75312J9A
blBBMqnnigSrG9mAZJ2Ns7h/AsA+LsUdh6wxR5Kt8RnkXjTAgif1Ue/rxvqiXgg4tLo3iKBh95i3
ZVsRmOsqXEvZA6UwJwnQzveV3i7hPJ2s1F62WdOQf7X7fdYNWBHgwwIt1j3WCHfbW5jbBj62befM
jxbD4GrOvZs7Z6Btzj84YlEbfv7Oa+hM/KcIuaznyQl3SeojUbFi33Lq87ZIivjo6bJfS8eQ344Y
huOyLNbOnXM6XUe/vohC7H00lXUZ3txB7vyDFM99eloOiIzPnUKCoJz06jZyP9Ps/Iy526IazvCm
GdMQURF7+FOP9UNOMhraLusR+1N1XSSz5Khq0rgJc1KmAwyzyZtspwjJ45p24uiz5lr1XsB2PYVP
VzBetl32yJxwDrPpmARLtjE7SehqqF+tyd0nHqEzRXgZzTc7en5OqUk4H3TeIAOlqpp3Vr28ZGkj
MAvM5db1zXtvCvi76G1Y22bkzh4nb9d9MKTcgm6jF7k9qxFyU26ySb0k572EHybJ4/A5D1scBGM6
v7ONka8BA4exth2k761opAUoloJqSp2039nbsEn75LCkI0E6vLJ2scYPUXxZ9nLFS9eQSyx1ZHsd
bokRrg1SE49hlXXJD0iL4tCyCDH7i8jtYdUOQMVWo00gLynnfJuC1eZlnZsnEmflWzAFcxSaS8zO
Aj2dnJhfpt6OJ6jZirm0DwFZGY70obyqZUgUt4xmOFohFocOUO3W7eYQK16q/K1Th8aDUfF2WaHE
LWLl9BCXd+wR9dc4z0FJVY1lcJFcMko4CJACzV/Re2hfpG2N/tsovTbciJ7u6k06KnlvEo68guL2
9r1M7evQuWAJWgl7bjXNbe6Rxh+zwxRidV4BGawPyhbLfZjNzl2DjhuxMMw3iyagMsqcKP3Ah26V
gpIFQAiRigH49lNqXhvZmxciT/aqKLMumpxxeK25TT9MM8JeYxlXpFl8KDbf3YXb/m60mvnkjiA5
Znd4TKEe4snli8EVfO1QOcwVUJ8dOoAKYOq5G+mir7ZFUz5JRc6j70Wzpgbo1fR0h587PFvmkuy0
k7DSrR0zYi0sr9xaTEhG1d2kzOkqeaCRgcy9mdr89OPlt/SMLzA7yTHxR1IqfrqfO+Og6C36coOs
jVyVhxsi16zPayp6aNMabjrCVD3zsY4fOJ7VmfXTDzR5GOttk+9r5VI+rLo7RiD7MA1o27iTnygo
4QibqQMm6qe6m2GQrLABWgn9gHT0hqc2OQcu5wnCWJPtCz3aMEyK5WmirepoI+9EsxVcCjG7O9fT
FHrYnCUuHIFnkkzVm4ibeDeRniZFJpqIqrsQ5+4M4GE0OFzD/tc02Nh+dPNemnSM+KX5aZN1XnuT
WT7EsdFsRKnlT5hZ4Rn/p/nuJv2O/h/ufl5bv6cL4glB8+Bx0dWTmVble58OvyBVHIogS9YhC/8P
U41bMAPpvpCl813nqj66RjM89oPoNiQj5TfCiU8Y0x2uXeI4L2HesSICZU1YX96SahOPmPTq/mkA
gHUyiDCiIIzh8If6qHnrGuWIZc1UuxumHlYm5hjPav3P2UqHK2UGGJI9E/G0TltjYzvF8+zyxw6K
Wj+xcDxQvGDtzMYRPwWiHKq7ZXxAu64+Vd4mm3oOxIbGiOw6Nma4VpZTXtlHmR9pieZmAm6J0Mjf
IBmKnbZHElVBvatxN6/GVM54dQBCDQ78sAY/M+zpJV7X/rIcC9Ovd4sSdB6Mqb4tGS2fN1LYxSdK
t8dd0w/lQzhA0O6waFtFV3Z0bJnLfe7VMxz0IT2iruYvyHQYGKTn7nhQH5MmV8fZRJSZm/ghmU1q
SRKar3TGbmXyE/ekuchH9biQSTbaAzHfTTZkzXvameKh7+pnQkvtSRNBAFhOutJjdREwa+7tPsiv
tWG7m6Zr9NqwZfjlKtaaQTB8BI5O7ulX8U7NIqwnoezkjPXzJk/bQOZS2W3qeH6J6xBbHZHsrE7s
R3ppuOMbxAMyoYuI+pOGmGtHtl66YQp/P56fxzFD7skHobAVsg/fCoeBb+ag+ZVVdb7hagsitWyT
R8Z0psvYDxUZjvYny3HeDxkm8JUbJPLU0pRyrmLDpNFIYa8KKakg+8nMMRsNbxBnuUdjHU+GO6Xn
QbSPo23ib58Es4+89cuTxrrLcdldAkxoSGgE48ZBJOvYaYE52Gm4p1SMn8bUyQjfsqKgq3Efq9v9
J50AozlW84NoxxPaioh0Ipa92BQ2reKef5gmzlQkR3Nrd+o1w+NNwEsyh/ZTw+zd1PsZXAIHUarD
taud35jg31kjWC9L0pHLbp1hleMu/ubzco9G//egnL4rhv53vs6HuJYprbQkyTLc0DtjHBv2PItX
HpwmKzYlQkEX0VYmNeNgnAE9CFkV2iarR2rwkP9jbR+dPHNvJvRgZXrZWY5BsCM/f4EU9WhZmVxn
ppHesft6qdMxEuwWD00YXFB3B1YJAbiDPOcnVYUPNCmEIBYg2C1t+oVOUnLqF/2OElLnJLA8DBXu
h6xdDqYsPsfSmViV90pdUcxfDVT39SIS/8o6rzjFYYxKL5aAJetPYlVyn7j9cAmU7+0txILPWwHg
GiJCHcHf3BlzeCKd3zxRQJbCI+B07m29GYwmf1JyPhee35xjYeRb6fjlc+vnzwhH6lUN4XQdOAei
eRjtX8wHXxi+72pR/QCbrL4mrbozBoea0s5sMve1pJFOIGmuDCNXETSn4Og3zcbwQuMNS3G6w5kD
2EZ47rueHHPHqvNMHkmveck4xcpaKFSi9rEjgTKKPUP4p12LAWtt/+4RH+UrEvNY2PW1UZax06Bw
zmlVn332ZpvarjMss4WDQ9eZnj1EnVWIE3k9hCMq7CzJXQwE0iV5gX1v2D80TLTEgihPxDdiulEl
xvJFIxLz3mZVlLEPPDCygUhsKTFqhqxbNQ35F0fI4AiFYdkQxqkJMhaU1N0iMSZ9Epi/iZ+ghmOA
DkX70o5II4bGcVJQ0/ZgOU5xbHKLCdj8s2g/2QK9kwjbPA+YhA311MzLr4xdyCqYQdipyuwulVFy
VgYtMXa8kpvOcMkJ2bba4R3uIvb4+mQtoYlxfbmjc+M8zf4b1yMu5U6p7pq6KQ891pxzEdj1GogQ
DUp+H/ufFZtTrobJHz1zltMm2kaULFTnPtPNhlIQrB385YjMzoRA3NeCWqEVdUkJ1u4Fj+lAwt1N
7XKXq0p/QQnSd6qti70Llo1S0OV9IK2xtefBP6dLBpKntpzfhoyNtck64KEYWs3TY8eRkH15qems
jTDF+Efo/dZTCsFjS4VJj6Rwm+vsZdLrIWAmbMFL7VrCDszVvOMpj/E3TuA/tDdXUN2xVsBeV+7n
eGkPLVSNAxkLQR219QcFCg+Gmz0pYFL4E8iHma0Vg3Gt9AOFrDdbRfzHGrPwVI22t2cxBukFzwoX
f0h2ZYglxALZPsyWuZ681OUMVOVx4v50FwY9u7RZYRIpPeSOw4TQGFGnyMQ09S1JcttdK10ND4aX
19uiBLsUwxtCHi1UVOiA21E8hXG02LMfjRC91hAOXzigawI687K59ZHd+C5EfOmYWGMt+eTEMzZW
M5mnwJf1QVqTvS0z9zpX5YHu6ewkpG52XZ3MqKc+d0feD8z2fZCRx50qWPBBus80yhLVjGJnY6KK
chherG7otyhd9YL17HWWKIvIi9anLLpvnLdXgucd4CF3eu0pCb59t9QBzNSAhcq6asw5Ue45v01O
WWpGkpzwj5dvG8PvUXxmve68qT1Cak/PuKw5WKvbwrDIUF7luFNST4dF6nk9kpzeUib/BfQzto/M
7H18suZEavgPKql3uVfm49nqPf3UJpXrbnGEDct9DOYDIiHL+IqcpSVt8FfCna+4P7Jzapv8ZL3Y
xsmRZ63C987rIXltfQDj+PQSmBxhllXvWuUeE7SpbeKTXhm8T4uC/AG5oHgrxNQ8pyPfN7LTjaFh
N9G1FXUSY9cK8yczYZAIE8OZstXIYVkYkrkSduq49cuGV54yC6aUac6eGlNJ8dvokesefG+ajGPW
1ZbBoWfbJdY5W/fWQ8/mGwWqtYclEmE8NBd76izr2Aoi1xEXWpGcmtm1x40rYLDQXSvEcjQyzxoj
PFZsv52JZ4lMhVfqc+ndvCiLEVvXPvPnP6PnseSfRrOlk1L1qJ94rIZ7lH9y6Cqd914ln8tlyLbj
7HFNKy/x4L8U8IPWJK2I5kxF91hJ99g64ju2qpleKtFvxjLHBK79XyNWqVe+CNML+m2280yis1zq
ivlNKHDg+E4AjBih3uLhs5yNRb8pjcEBRsSMjDu2t3SpbtfyWxuMUYzZq47brn+w1FDxfei0vw9L
hOS1GY/VY4qAlG0krWblU9VNzclEEFrnCtlSdbJ8y4cAfEY5NcNlahbWEonYW4a4rXlhKRbWYmw4
OutXPY5vONefy9aPv7ogdx6H1HAfGzHj0EzmsyZcxFbeqz4gGnC36N0nLQmlknqgO9U3rHLXkkq5
L/ukOeSh4SN3Ipm/Lir2D3YTuNs2S7t3a0nmP7fs8M4njTOv7Ma7IWri9yLr5w3x4AQOkRQwcxIX
wmqc/Qn/dvQlvDHYCLu1EpdAd41auXoSv7BEWLxClsadv0pvLq19mY70u3EVJ5BCSCuRO770Yfaa
pooMR9rXWh1oQhN4QmXTdvbpVqiZbghlY2900rZjgLBY/DAiezUiLsYF/rj4arJNmPJCYEU6qnoL
+I7AVo39tHrOwapoNLU85VSdN3NegiQDFDsvS7snWFkprkXSn6Zz0E5frILicmXx2Wz7JYTahZNn
g7vgTSf1PdL0Uc6kQCwSeitgpN1eLCi1pZkFh4qVEiN71aAqklxhR5ECmU5vRXA4oXcepaBb/DQ5
uoozweYEIDjI4BKOZnbHvmM1Ma58yK67FlQhwMHU5c6aHAnvSnl7Ez7AFQABWCNEyfWYBdhXeLsL
d+2JsT3Q/B6wA1aldarMpflcbjZWLBT+ucUrSeulPRFzCpKjRiKtkQhRZXE8o/KWS72VQxjsA7JR
R5ricABOTY9DliQMbll4hMBREpkbBIvAquZ/m2r9xLQyuphNIqtx/ogX/3ORsXhiMQCnUBxguzTD
1tUJhIeu0zt8Aw1PBIXiXMGrzYj5d12oXvmwfGZrzfnZXEeXR3eFi9BZNShVW3+8+Xz9vz2/1s3+
uyhKgMm1IuNqrrcfHq5jVf+Nfeu9c2M31JUrLs7cUiSCoVVfeqw130TZrv3EwJUNKax9MYcwYnAa
B+QfC0hX1kNS23fYoY1dRwVtMKZ3ba72XeOFJ/G3Sdkxs/YaBqO8OGwH1pMKQRnmIZHsQjbiRkRh
7dPPt44Wv382/PiObQeHIsP0Q4vbZ8Vqv3i0nezitSmNb1BBWOd1VMCUrDSrj5aQMOKz/+UC0Igc
hy1TEmbyUcwJkeLJTB4KmBSbkKD7ztMW6m3CHzqEUDpbYf5NIepBheNX1cjbeYFCCe0U/6LmkJYP
ZWPqH9635dsI3JGnsY23njlfHUO5QIr6oLwFk+eoozAMzJgppv3QdC68pdARK4rWswPETHtvZ3BM
qFOxnlFlf0+efCldk/UXz93ZLWe99+W0RHMA3yMswzuP3f+9pMcVa9XtrlC4Q4cxAdNNq9k1dYpD
u2jxScVjCYqmt407/IZdJERTnrTR4jYn/48HXAfGUxHULUHR/DEtucTikRixWmLcSWg0jAwyZVCn
XKwrflkfKLZ/qzIbTh8BgbVBadilNCyGwLjbFZajviU11lQ9yjv/9kPtROdvGOCyyCztOUq5zTWl
8d5hstyPpExX/EuvCU3rmH9FxpQ8fU2ZWNakoFNWUkkWrGguZc9pV+VF9tiDAf38VL7Lksa3zecq
4Cyw8/HiuQmzFhGqgy1jcLgTcrSH5xep7K4y4TkgyW48PRmfvkOzbcNL6wipiZDosGBopkQxeR4d
TjFsaKS47mbFNUmuXJCmpxK1P/7sOiAxm77Qeji1MYb68ZYzNDJbQfiDBbwztH0yJ/zMq7Dhtts6
k3eElGqlLyw+kmyd03vq7XMK/wBVm2ZCOyk9FqcO7yL5s8FSzT9g6//v1PgPQY7jfzdq8H1W01f1
bwmn26/4Z8Qp/As4f4AdA8YzpmgT08c/I04hjJLQBPZNwYTlYOL4l1ND+H/5zKtO6N/KTUw3wMXx
X04Ny/srpHLEDPlFPth0N/w/OTVs50YQ/u9ODXJCoU9jGGYNfBzcYP89RTIFvWRhVjYrt1v0yLuj
U/m3keRscx3uo+bagT4OWCR27eBqzPQjh+BHVTDcT+QfU+hFxiyiWsisiCQ/BPOCJwvjB8VaPBwj
ARby8aVVDGf8m3l4NHvFui7gcO9fwC96hCKXTr6lg9Bq7xEpjS8hq4EvyF1QJljEIoMTegy+uLby
EoECdx9TT/xF+Qyza6zy99SvsSBPHpfmPMk/nLHCMO7G5XfIZgcYMDbwWy3WHSJy+h6jBq580XO7
xbz0ZlRu8ZmqotqwYiruO5Zma3oo+o1jai4BztyhQHRZcs8wHKc43hFyVrNnGGs+NcBgJiEQdsaG
82zppr12JckMXoa1fBi0DE5lmLq7hfLBO7+i7UctWV+sskFh+EtG+w4bsBrXHNce+xf1EVpgIshE
obtNnbhXkkX3yp/Ig9fOUm3gP6E6otbrHV70EkB3G4uj6Q6kIRsPcKDy4/Rb3E5yhrJnt6kSrjJa
PoeSYgHSrYHc2+yFNoCjgpd0NPl1HSCtDbXnf7qg+aBQJl/TrUodcpMNRyU8Zz3N8GftJHQPBr7e
HTGe/IUjaWtMdZTU3P4ZoCXed8AsUYLNgOXmABKmSQnS26XB1KnUS9634prE4pLW+Utqw5Lt56AL
I0unEs8lGi0OYKzVNSfIL2qF08ggbbcXNktxuLFFcmE7rbHHejQl+zTqclx4DvZF4TVXQF/6qHw+
LV3cAjh1EyaHIe4QaRzLeAo9BqVQ3VLxTpYzFHr1LkySBesbAeeBUfcYFxb2jABfyS1yjLku5PdD
95QkFSBIpiudQ+DxG8Hehhk6GO1L1S1G5OXhfA5b786FyngyoUCwzJ8NOBIdfTGFJS8YOppnxtDy
jkqJ7NfiLMx+sxrKQ4GtBoF7BvDgJO0rEF7zcang6rVhkPwoVSKZLDYr+go0bF9xs2w9wRfQsAjx
6PQ+ZeaG/gVcNTGW9ljNebrtyvK85GWDlVMwegcDAoOcsBgCN0H+YgLnQyixI6KVYfBwZ5pUupmz
F+vPM51d4rE1JmuXZbIlwj+/WGl4QxmSWPZQmOcIv8hxQI86LcQ8osoSnxM3oUNf2pJespB9onRI
H9eNl0dT0ehrUOlkw1qFE5l1/rpASmLDUV57w61Y5WT2BW0wvCpZLXe4GuSaMIE6LSlbJqSgkHpZ
6YD/Nym/gVecnlriyFvhq3dBSfWmbsHysu6pbvHrfs1V6VVSGaRPUoaQOIEA98FW89EfpUlRCjST
uTnM0mHT3YLuDBPCHvg59Xu/1PFqSedNObd85EkaF5+BZr0QZ/yyvqu4yzhsqOsFdNJKixzf040P
gtsL3/sUVR0lATTOs2Uxui47xJ0HrhPe2tvkwRBoJ+Gccno/1gIu0rGGRGD63S9rzL9T0fj37Yzl
ld17ulbM2hJprlavusyWeQdqz4xv2im8RDaQ5d6YKskGtc+NafhWgmXFzhN8UW8igT75UxULCpSr
O7C4RPJAqot9D1XtK3dmCY6MqFibOd4lHsfCjLLCBGKdpK14hDXiNyss7/g6N/noizPMGt4+lq0c
lM2SD/JBI6GwR5LQxe1JQAQYCYjXw0XfUnW12eytrjng6b4ay1CsYr5+e6zmMJEw0mLreCVXgLBg
rT1+j7OZjsjg/rdzs+86ybah+yHr2RGQ19ibRXInEYMwXxVPvd1rAqeA1Yo2Mlkz8//ulDC35RTz
z/W+AAsS+POPkz4xl7Awcj/aRQCeMLc49Xb1aIGk7LaI4Cypyo1dYrjLglOTAX9zitNY2qdYs2Qi
3Bsv3Q6y0mHOGty01V3QcWvs2JuN4aaU9hZOx5Xt6qaahnXITDnMo7U2EJhFj7ZPRJDRSKkjSdkW
ex8+39yIH7lu83Kw9jkHEc7mM3WtESax+x6eiCYK98wLLhQrnH8xs3AC62KyUvAvVa4JsICxf7DL
ic0GM9uGEe6BDRxzV1Bdob5SPZY95WW+7Ypu1xkshdvStPZc5527onCTXwaYvuWY5pN4wGt5s/Kg
n1dB7L20luzCTS7yF9/3E1KUEy9B3xYkQj12uCMv0203pdgJwsLY9DkzGQwOF2tK+AcLXLkbSwhF
SyXOcB1/Go9XCvtWAncJUYUR6wbV9tN3rLP+AptTwWjp7AMrwPjqafiOCGMdHp76qAMUS52AwyLE
S04jc468FtFAphZ3Q6OAeOLfF3Wyx215rf1uXg9g+aKczSCpV9mwC/PbDTlnnuR+/BUvmDtgaPlB
PnwvlR11dXgtbdoBkEE7Hqb6yTVjshMMAlxevvrMkytgEu3KxW+ICMpkXDZbbNDbKTPuhDaXS+HT
LJcV08PIuRi6lb3WFS+TQss36Ngy0qN/HGYYXLF6MKV9bim0odO82AcDBrqgM8u3CdzgTVKf9n2b
V5f2NiTiXHER/IGYx32suMuHOt3atyDIxDb3IwG40Hi8xKHAy2Hjg6JalczAmPepX/PKsty4bZq/
wwQzPiZ/uXCSsOseML+v2A06vwFhHNF0rUMPY3vDO3BaVy6mBOqJPuPRCjbSHMTGnUzIUINfwFJP
gg8kGXfN5PsEJ9+CY8Lbz6PAhKwoay50cIViQzoVxXqob1nObWZzMKXN8obPcmJHXVypGlg1o0vK
fVG8A20kqs4+4x/LjoVidpyMD5Gm2wD3KFExtU10W6wzZT9QpmzdldQKlgOSS2kJY2dkC28Ky/ij
msm5yGV6XMz8cXBDdBYU5VwAv8VFaSCo6CTM/wCNpYtuMbwotnvM+emyy+A97/Nx9KOEa+oqRG3k
UtfDUWvN+UWlbByRZojJzMa06oX9EYjyDyhra9uWWYD7pzmxxwrXU9m+secCuTvi7yG2zxI1Lrst
2A47jUaHXMA2SLrm0sS6OC6FZomwTM+WxRXKKx0UKQwt7EsXjISmRkNuMUWKx0QF1yxzbRZUrZgp
8PPVvfL9bpv3idhwIybcHRveLg/y+hf1EV3BKozAnTB71AuPjT+bY6xxY1CQfktlqWycS/MN5NU/
1PzEVmHqtHiktflqkXtng4sTN1uYtWdj5J+HqV2MvcjDEiOFdPJ9rODv9QPs3k3KZ8oKpx0RwgrC
Quu2LG9adoLxZsXO2H4g01d84rLiN2Qtd42zvLv0LqvgdtLxnfT0ck/p5WLvKeJld0jPTnWhp6P9
NPWU3JJb4pD75sBppMcDSRC+aBbMV24GwdkAc0CgdeG77Ru5vQPP1265ePu0rmTvWYkdfGWJRezU
6IgTXdfOu5pbLjxF4aFBuu0WV6XagPK6XxKMfWTYvvU0iH0O6a26l31vNhGkp2B8FagTGTaB2Oel
bXjTcek6pXfmmNV33TzMJ+qBDYKYQs/mKNeK+jW1y3S9II66i9obIbGfi+gFibayDh5jHCfTPkyL
uSStrrsX8hs8MIDfxNcYtslrYcfLuAaw5J4bPzEmljBjT2zGl7L7ZRvYildTbvDhz9Cyig3benp0
zAHT06Wu66o68a5G6OI1nhqRgQzVk2slMr1ivdffkDY9yT+kEzPudx2wZHNrkYZ0sW3gXnqr2CGr
R3o3+EgS3WnjUasMqdDB44y8rkl/DjzsntdutFQQyJYhbaz3HJCSs2+8AKtN58Y+jWpJpT61vomW
+MjTLspHCD0Hn2PHuh9hxPJyhQlYDQxTzGerdvGyYbN4Imh4YCXJnxjm9LeDPPXcWkY3HmD/jeNT
O5Zk2xg0Oab91sunczWDsQFQP+ftzcLYIZMBCgbUEhMHeEjKsGzw8EBZOiwdNKf9mBYChxt2kP9k
78x6I0fOrP1XDN+zwSW4Ad98F5nMVWtKpfWGKKkkMriTQQaXXz8P2x642xgbmHt3NxropSpTmSQj
4rznPOecA3EersaY7bbTlfxcDug6GABMPp2kT6KuMjjIZLX8miudnPDs5B8FjsmI5JK+xIjw2Msq
7x7Ri3TTsMg93w+dgz7ssVh7tCIYNZzAYDLS+8nWxQ+Z0Mjgp1suy1PgGkuUp4u3YQzLCMs3nqrC
uFuZTBhovVPsKP/YEqJ2MlXfsWxA4a84zZZp95oVASa6gTIUCH08piC5+wo7xSBR2LFwhbdISPA+
6+BnrFRwFJ5+rianZe5B2cIgauveZm7wGJveY1HyPrumfMIeBxQ37rd5vAYrErBSw3gPkSSClGGB
lTSurByOVmY4PxhxbTOSBhtLFc8jJvD9LCfMamG7jqXFZa6dt64Mz5wS4m0QMgsymhpjcP/V195u
qufncQxvGUi9xMMsIPUOE6qimz3zVb9Rq3Kf1gRdDaP9WdT3dZ+f3Kr/zMz6yJThellK96gz9eZl
fAF4Ncp+iUTqw04arXWscMooc4A5YDwjYD+0ytyn2robVj2XJphzHI5fZth4mwZe7y2WvkeyZ4Qe
zPI+ESMW3PbGau0J/KTRbZdG4yBVV7Fv39PSl8AZ7L9DG2Gkzc95PM3XjgPkqdZs5usJMpXNxrjV
l6UuXucweOd0Ph6dPD55rTNvfY8TErehZzbYkl7GSh7L9jtjIuF5lCYELGWOs4O0sefhq7ej6b0X
/XKVDsW0acFokjoWe7wjh4XjRlIEHwwt2ZPPp8AmkxGSxMQC9janakIRlCcQ5G9YxD4FvI8rjBLv
6B8nInJQrkoUwDlZdgSIn2kqMJnZ6AN1FD+NGOQ2QUHI+54c99ocVypDTZJ05APrb/1GaAYU9vIT
1DmzuyrjfWty2sRvTsNE6LoF2Tp4C6YoROvI5neyVfVmmc5qTKnW9sLiVyeNfd2nWAR5oG8ZelNm
bV4HvkGQDBXWIPNfbUo6XEHdPhAUeKpy96IyfWhdt7vgueXEH/ApB97JD+XJZncb0LG08O/zhq64
oC8eMQMee3h2jV9RDWM/mmzdzSm5xbX0PLVj/FQM5a6QceTby60T5k+OqSO4kudUmyfwfwe5dEcf
jGyHGzAip7iZ/GIH0aA6mPZ4RV3GsYvnczD0nO3zJ9B7Wy8odpZITlVYPdoBY7J4LM4WDH5LC3kd
mta5b6yDSX7OUQY691DRsiC/JoG7GlCIczAF4Zi52uGofQDtrY7pzA3OOt9iGxC71lqd/SgU5CXu
g8UI7rTX3qGjnJBsXjMlf8VsDBeWaGIEeXwrHTFcmyP8YFbxty6dnauwsaujSaFPl/LEyHRlRbSm
j1HWGeE98eFmg4GVxJ+pvB3nKPhdlrPFYCYgtk2QHuMe7n6a2MgFzRVVDw5DFaRoQtx3UAce4Xru
ggy8uqduAhn/cHN3v4xh+DAkKbqFQbQKCu12slp0jvBQapzgqDznpRFny09IXec7kffGEYGH6hiG
ibZwH/uF61Y0W9a2JGqN9mppA7GHYMEMbZIXTNdnxC1O4SiUx4XA8xQbBBA1FSJldWhNf0+CAhdS
7X6APn9VRnj26YJGb+JGkSS8RV7dOpmz7czw1CY8rnLVY2j0z/4aSy1xz1XNKQvCXRIURzGZxo3R
3XZ1e12ObY69jTPdGj4XVhDlYbitRPwLu8vGpNwE2kvAbqInFkAGl6k9EPvkRdUOV6w6KJbsmjMj
M8F7nte4zHDwulnk9+zjS98xbiAkPsRxuC8qbzf3D5D1Tl0bPJn2EumlfLD5wKllwRTAaa1ij26x
JbXzPXGOYWMuJlohDRzwCVzB2XwZ9xzBcSnm7c8gpTBhTn50I0dxWVC4Za31UK5B8FyZ7VHX9hcl
hMfFWr6DlbM25BLioldwT8frC6zwn0n/kL6+SSzeuoIj6RQe/kjIeEEW7OBDowmafQtBsv2l2wr+
wvgOsuWGDrM9Dp7IK5aXrinerJDAfQwRgakcwkxVQxoY74PE2VVuf4XV+mZkz+HjJ2xq8TwtEPRy
S74QprrTFnjjQV3hz7uVNDjcEB+jSCNGxOhy8MQ+yS1vdt/mTtzlLrOY2Z42lo2bqDCLnuYF68RG
4hny6t6s2YoP9Rt62mnyykM8ULmSxwkIz3i8hshLINlD6gV7THJ/sJ+SuI56Aocc5nqSwvl0kwGg
34BzeAzMEo6fCCPAcns1qnljSbPc5o577t3K2ltYRWDWlD8LiwmnqxVNWsMQnKyUjhk2Im9iYkPZ
Nsm4L8Q6J5McBWfddOempHSlSqt0i7z3MfAVRDIcfSzI6sh+8C1XBBotQi4QL2IoxRVUQRVeyqx4
qmIsdq8hxyi2slLMoCnA9+Dqg4JTyjomGEXCnC/zGJSJUZiPpUrLgrh60GDawkctO9Lbw0ou2MM4
sZvIboj770eKCB9UGszOnoG4rCnkwjJ7KEiWPy0lKCq+DyDlOwZS1g8Qgmm5laIwSBnErv+9WL5m
6eQJqzhyjfGv2o9HTXFi735LCs8e6kWPDy2lWAzgQyA0G/xL9IVRQcIzIinEgMLZGIRAvKRr3kYn
sfJtA+UaLxOKyFrKOua30muYLYTafmLnHIotcByVbnH4zK+T38wcHPGKFThmhpRTPRRizAEikE/2
tMbOVawcGqocAjLbZKqW+Ji3LV9jSOMJV0SDCaE90DLnq1MW1jTm8rWvnsdcDQj6VYB9cK7LdzsT
/WUk131nTXmSbiv8BdbfiGP/Gbr9NWBM9a+HboefH3X1R/T/+r//nf0vfnNtltcQH6nvUwHA7Oxv
E7eA0DQ90NBtPErdXSeEl/Z3qKD9G2MoU5jrtE04jgPZ7X/mbc5vIZFHSlKhEJKLprn2/zJv+zMi
jiExsTDPdBj62T6dns7aQvuHdk2xWiEVsZO0a7OLILofNVysu0nZzu0fPpD/BXn351cKTGyaYBAp
GaDowPLtkI/hj6/UN/4clzOINWgDW7+lC33Si439I+52//6V/hmu9/srOSH1nshGPnUbf34lvBdt
ObmEM2nUitarngrpeYr+/Yv8Lz8OvQ18ZwHpdIhm/5QnT9ygazsa1FyWFwAcdXKnoGjsAzuts7+B
Ov9NPQOj1z+MRPnshOd5lg2WMgARgvr5558odpp0SNx8B1yF0OlQM2e7Cam6zXftxHksit2MDXiy
sG8qEu0MVyGxO5Dt4D9WRcgrq5UD0dtRUyU0HAZJj7yFsY4cYpj39fLIY9l0dvHMEXALdsu2bxP2
lXc5lK3u0BPA/GytmFZZ1x0mYsq1X7+EbjyXOOJA6t3iOOA/2knr8dBccJErM+Uw6dSapyjcP3/L
byEIBJYtL2xJw/olgEwkOzZ3NfypcaQWL2+KMDjHGQeV7WA73Xhr0tr+xDCR39sxF4aboVUSwOi6
3v/0wwqfp7ZjtuxTHpIOzXN/fpuUqemSFERLwgy27qbDRgeytqKcdNP7TnnWqduyE/HBXdAtC3i8
wKX3gfFyepnGsvwuC+netHVOBs9w0uFhmoi/7WkNTIh+0BlKb7uS7mtA5V6D2FwbH2po/acY+8QT
Qd6Oljq4yQEwL2ZAGzSAbHgNsowtemSlZf9aBuNwtwQ1n3QFZ+dd+Hb1gCmMIYbdj9k1xboAAkcy
u0x6VNi/ApvJPyol5Qd3zfAzpUMQr8hSIwvHtQ3W23Rs9dO3FPUyLGf1i4l9BKxBAkQ6CgD14wjr
2/GNHmnLRbCaZ7VdfCd4S5zKuWWeEl46EugZH6aDNmK3On+Z7AD4jpNPdwvez3q7DH3+WA0d4bOK
opxnS094zi1Csx/AHfuXKS7G55bZQrCRUFo+XfjIj4o+32Jvz/140+XjNG+myWPRzPG8QrebvISj
SVEqjG2T+WWOawQadCvWL890XXxN8EzsxG4HVIOKHrbODXR+IMdpnVtZVw7YEGlcF3ZBd1IuK8xS
U9izKRpLt7r0ZkhWuEB3iaOhm1cgTp3QSxdwgl8uNIYk9xVnvPd89FNcO1PiP7DPTF4HOiE5RvYp
7XVsdenWhBvBHKIdTA74LXFQgjUE6Agf913MuITY1adqFaL6CLv3FYcRW1PbH53PvO6rkU1bCkje
iydEwN6nGZfyEyOnxNLUTIZ7jykN/LnyoaJ2+zrGBGwzx3FFvWGcWsLAA8z3rjMpNJKnxc0PjS4H
LB8X3GUFr8ihL+6aX1aqADiApibQV7F/FVReDfVTl+nlKeexH0ad6aW/BqrFQC8q7ICl03oXe9Wd
mGP5VJrwZvCKV1RHXUz6bO2rOXZJLfYMZJpdMZlc/zhMQ7gSizMh4YrSfVPKkJ+B8sr7mdQAdC4i
1wRPVGLAvgJnncMpcEpMSl5MCn6pJ/26lFiAiCqZ6nPiAmIYZb/WOH2Hbd4P461CzvzCJ8eVNLRx
Pm7jtKoLAtZxsMvB2wxQrk1wHXmdDQYy9CSeOx6Z711sBOPGHRzaT3nggFWkoKD6KVEajI3yHARc
M5m7bJ/UKgFhRmodZF3arDw7zgzkDwpnviFphAeBRtnxjl9XPjlGxv9gmUSo12faVEZJkjrsGrlU
phAcyIYNl2qjScaUlFZ01qgdAmsBxcAtCs6P9fiQ8APke52Tgwwaj061jhr7SMRJ6+9BdY8xxa11
Nu0dV7rNtgIPGhy0cqmMgiOH186T2rvCKzO+WQRYp61VgrdBMg/ozWgavPh7IP/5vYs+LY62SWgq
lNAxIsEwiHmI25XnHkQubLHaYm4lZYqa0GJb3RYOz2c/jiMyS6d5CDpnpy2/GjdqnEhtWXPr3nea
MdE6hpSfgquVhlJ7ILxF7wTNMxkJFVrbkpHDUTqEtHSQ4p/PE6UVX5LMotglbqbvBeFQTQy5AJsQ
mP30OHgCmDk4mZYRN8ROccwrRk0bZ6ohS0pn7tNtDuP+kxoLeidSXNxl5BQND19FEuIYVmvsV6Jh
tVHjd+KlEpADNswodJRKw/wa4rWHdrYE6EPte0cnwO64YRNUmhsUYOdoLHZ7ykUVMH+2vPRag/HC
WhGLq3lwix9kJcMPo3W7d1jrIOIwNGI5Grs+WY946rZ3TCgiIQx0vasDSbMWzDG8RyV+nSea/MyP
sZbTg7BGuMms7kZ+qFUv78G/SVTS2e4+GyagL1QlgqvtR3Q1ZFsy85s20+DvB89vP0yebbtiCJwq
wnZffxCTHC/EPugXKHHjsCz4t6rpTCKlk723Dd//ZNwuOe1R6kuFhdcP3TEnpnw3j956nUMopzMo
cxFaRr9SP+gTTB/C0p3mPfh4/xcYSJtUEwMR5kQMOVh2EbpJCFsc/QxsMj4pTZ9KgBl1EMHC7tEw
cOR3p56L7wOcsu4ZV1qEpLTjL0eM3p6EP4MIVYXKvZto+ql36aBMxBGLO1LD/31MAD/+lG2LYZf5
w3jTCCZIG0NQJLJzyEGfWHvVoaRvpyKSn2GXxov2sw5bASRyslhAsmHO+4ODWZn4TlUW0E+arH9b
ZggOEd4ingCy0xyDq1BMd77oRXldkxFlTYGeK7ZYgts3GHfcpj7i6WWGCf+dmpAhsR7Razhz9yXb
UCfy3e7X+yMTzuARgUs6H13VqV78wJLvXqZSHuyMGY+iSYBFOGWsMA45I6Q8XMgYBULN6oBf2HtC
y6OCFPzzQF4KPg4Aj24amr0/DzaJ+Gzm5xrZTTIThK56PXcO3uqSiWnNk8gzV2Gv71mVd3r1kqM9
j6a+VLRS5herhdzJ7KltcwdFyRUX22/HcWPahAy2tGApmhndpKDqAMjfh0Y8KphPEuUIOotVeil0
zdAklRMqsB3ka0Ro9E5dynOLC6e2nB3hb32fJTYVjEOgHOMK6OJa1zX6pICCdh3xWQwMf0AP1DAH
+CXBxqXu9L4f6UNH1WIa0lQ2uv1Ehogwq8tYFzqO4JsXVj59VPh+PBy/tnnOVuroZsQnK9HKcJHf
ORl3HAuJYRONsHtCZTpD9lGM4FDKbYA89FmhRKNB2cF115i+3svey7woS0xP3KZ+U8BZnXC/7YfJ
8orbsvWmn11WM+B3WRchNhmOn0YZHqxfnS2QfIK0x2si8H5ACkIUIc5Jy31FQiqh9wmgDsVHydLr
s5hq9WtYNLqc69VMQfPEsCDdkeqRVJd2dBsSvtTYhxUOhe3U8ww269k8EYI2CBuNgFgou6EJ5rJM
k1I3dKZmUDVU7IT73DX1sdBlGmCTMRqdRwVMdhOuped8+KOFj49xbC52VO7YOOw7V2XOncT6tR9o
CVpO5axzbowUQxTV8311dsJsMiheH8y+BOIUS4tHjq3FkVp4+mIihXmH+mAngYFKcG3wflop239i
VhxCWJeJrXgfCp/OhAeO9LteiQGhuEEkNXhfcdG8kuVIrB2mqcx8jkey6D+lpKn6HrRl6983toDS
bOIcZhZDAUf+9ftB7T+SxF/Xw/q/liRwMEDakn8UJdZf8Hdgm/kbzYL8tRp3bWSJfwDbwhXYFqBI
cFD34a7RZvA/TQeoEvw7/rNl21h+HesPTQfiN+oSEC24IwV/urb/f5ElguDPR154bf6qEwjo9Tav
Zln/5ALOOkJIPIGf2USYF6bEZBKZAsFAN8mZBMwmCnFOvZ4HA1N0TjdOcCA8uXXsab8+FT33UTuP
2BnXHXTUwy9EdJsBjfMLWBsD46FfHunj25tsj+ryijjkdT1oqkTJtL04ydmxHywwETS+2n3MjJYW
1GHQxnNt/Wq0FTEZa+1j5bPwKzYKHajoMj9VnSgi3+roqcnMfk8IDF9ov/MDVncvjihj+4o7Am/W
SMOIktj+SfJCsMmYXXOAb5M74CvhTqjhVKzdJsBgvOx2CroHd3mQDsimxkseU/x2iR7PrTbOggeB
YZAZ1zy6rLw2NmXfR+2A48KEZoQnxMRPpw9Qv45GPxw6u4x8VRxS17xqVU5C4l37GkbMqABihatl
NvlVlwGjwuwGe0uNAa7qTg5RuS4hcFqsRsaFmYfSvH817LLU3VpVAhGKGV22mj+N/bj6ylSxNe15
N/bfoEejoPzmyQ3GB1tb9xSEv1JMnBDQWVCW8IGh9G1vtfiKQKMfFINgdpY3oL+elslj92YhQk8k
Evbr0TckdE3vFDCa9CtVI+sF/gZ35EHrZ8/Z2O5hX628tSOx4oZNLBU2ZGfaG1PKZkPF2Nkor23x
Ey/bq+fhLMDK8wYsnzRjhII/hjV2oNzZOWA6iH3YHzGVyofClMOV5wjFloCzWeU+DxakPs9lv8OX
TECkdSl/SVzzRzt6kZ/Ez1ZVRJZ07V3qvniYfmo13paD5ugofHVm+3Ef9sBLJPmOGr+SEZ6KhFB1
kcBwEJMlqfxxbhwtdli09oIT3WRNu3Rpr9aceJINX2sOY7vU3Xnyqp1J/ZnDRdqm3beVYSYNyoMI
S5p25N6Cy4ZMzLCCPPWETkQWJw5uPGqORsiZbcMckqNnQQALexMtIeXv+omZHCwNIXdu8fsGR3+g
n3Ict9kKDQHTjEeDTb8RjYRsl/wyhCVYmXDdP5QwI+aD0QQcgOQdmI+dn+t9qa2LjRXKDB4FNbVm
N9JjjOfaYFonnJMJ5gzaKA7NloGjcZZabDMnKgy5Xwlu9Q/WtpQFBMuALabTHBc7WrbDeytU1Yn6
C8YbgGZm46oJrM2QMQgb3lcsuVddBsiudgrgujJ3bIUbnA4UmVbpfJzM8WGY3IO11HcCBcEFUusA
ttgY1YBNznwY65dYGmeLY3pWuIz6dRRi4Nmb023WM2mCsuRyK6ls2lGYZSwv0nwl0rQpmri9jNR1
N+A5MKWN7M+vq+nUuw+5QnwvSzHs++FiZUzK4CPY/XkS4+PQZqdFXWpufqm7PqIV8pqz51GuwWb/
zoZXI7E1DNh72wXla6awAdJpOnogEUku2rLZdVhw48wjekmKPzfu6/zNS+3vGEJEIdLNoH9MMbED
l7shWMjBwmH2x62P3tU4ddThbYUz0YM/ByW7A5nGPgZgTMt2KrafylUL4TZv8B3P7bidlq/Y+K4A
P2iM1gAxKJE69Nkly+h50LfaleHV4livLmwyt6i22ko+rJkwWEHk2oMS1/rmjrHfden2G9x4BDOA
SaTlppvTcyDG+47TUMzlUvYjXrCU0hg/zY5aCOomRqDwpJz3acwDENLDQL1av06u8ku/vITBz5CZ
4kjpoJlW+9oyd1x3jFGBh1EKF/PmBeKH0ebx1i/1N4TE8xIY1wvUmJR6h4M5iOAinOYHJ7coTbq3
hul+mlBoZmGsr8vKOxVYvoHkUYZ7HbDDi9jL3Hau7G97F7Rg2sriQ7npvWFTZ+Cz5cEx+a65axkt
XUym9cDozTfFWtPhrX3H3JptjSq0rpNc7VpNrYFDGhrGe8v8OL0rSxfFhrJqUKczP5i86rL8tkNW
fw8zc2syiwfzeTMutLC5nbeHzahv65rtsFWP2Tm3hz1lYeaR9PKwA9MEHjFRD22ZWlu0az4704eA
NTIuwPuo3Wtk5+nFg1BF22/RPTmVteX8wanFM9SXHkP7BShPfuwmnLbaU3Tu1Hb+2lU4+AG0n2MX
T2FSxVG/8qK0UvFB0djLZtmCeKWPog0+y8ZKriAnJScvMBvKM0KJzQc4GpW5w1PsBisfZ6GrhzAE
8WjafmXfc8Hr4CWlKkamuNRI0Twz5dy6Fot/6I8XgjTckelNO1lPsRHvQtfEZVknfsX04Tmc+ew6
8aCklwACXe71EgAJWuwIp+YLHR6EflvCM/upx7jffBO8IX9cm9WH1Tb+OYFEvGzgcVrg0kMs3FxY
C3IUBRFrFv7JdmPcXcPVLNLjFC4vPQS2eJk+ZQ/5mJ9A7G0OVrPrnTC4Q2wIJKFSvmAGzBFksx2j
AOrvVpqCBydqn6QDgeL0xazG19q1Xxq72SV5h2O80qe0bO/LptsbtXrp/PFAo3caUVYKssgy6T6s
WkAlUPVJALH2qxUziALQrBBWDxU83QqDVl0GzWkGJl5Koz8uJtLmMlz1kxd8l0HYXRVNpSITMfO5
QWPbQ7WcotZVDjlHQ+E6L0IGmLKXTn8QnuovAEeaqMRWQtrYj5d9LlMMVWYfDz8qUac7QW/Duyda
BBej6mAINamYaw612Etqdg0N02kUzpmHdiNJlbrN7G+9obHvq1iwIZKZuqnG3D90JGYhHOZgKoFE
D89x44n0RJVjcyEbBkRJORmL/6wdecyVxF02VgcsVnm3sYuE6UG7BJR0VjLmHBfjlzv7sLko6qB4
qthQj1WecyQgD98bCEnuanWXIzW+iRmYZQiN6FqU1jTwCFPue2VyLCKQskhSXgEW3NYYXmsuhp0e
MHVGzKKshENYo00yTsI/UzVUQDoDA1tneX/imejuII0CglgISm96gjQB4u+hNPLlqncSxPCRhaMn
ln9j9AwHcvHZAcfzxyuX7cXzUOXzqRcjfrgcR3Wdes61Azfm0VDp9CZ497ew78jBZLEThRll3IFS
3qWm8/UmVFN94a3EJ5lND34R6wi6Bk+prHvOZ4tQc8ih1C0Hohe8geVzIBBwKCz/1MSg6kMC6fcs
xpgNUkfRPIbonsLqyJvfk7d19UGzRvWcQkS+dsfe49YDHgLImNerljnBrdXQR0N8jvRO+gS6Y7yW
TYu+1kRk4na5UZSYun1j47hBezZpiIwMN38ilP8yW0Z8COPE45Y0YBR1O6RTi67BpT5Dn5e7rnLn
H2BJ65+lHbrPUhCorhnvHJXJTpkaXHonhzlmThF4T34VpmuSzD6iHlvbth0NiNEle6s5MCDY5Mkl
zCyoNxQE3oiuHa5qR2cPovDAscbnrupfRi0xIlwW4nNp8qOtF3qFY53fgFY/jdmqfzGkOcbueKKB
Mb3r4xDX0YiVJYgR5zAirDnA9BoM1g+jp9VlMdsbIx45AMUBxeVujNFOyq+WKMC2Ah3NlMa/ttvp
sSO8L9YNCXvDI5j1+NQQjb+WCRv2Qn7CNiFPk3mv1uA/Z9p0tx10dJ259zCEcOVrcZ3l3wXfZTQX
kviU6u/NjJU4zmQFptAAJEYHg2vYL5ULzsvKkoymdaAYNq7eRIcPRZBseQxeYe3A0uiMF881XyqN
6EPk7tyrgdMBaZnEquxD2KqnWYu3ej232BxSEj8/wzZkekZezfPG/EZ7mJdws3FgQrabotTnQvHC
c6B8MjjomnsBsJWgHxnvchrcfWfYz4mcupuSKrtT35NzvwcX1kQL1+0X3Nw2ctI4PnWYuHeAvwLc
lXOFc9at2xOLrEt5FgbNPTe9usmLYbjNESoOgy4zpDdGgtwZ5WqqgR6C8jcouudW5Hyb4KLxUq2J
ylEmXPaSKF6KReV6Xvra5jNR3S8NGXbcFk1tRiXXN1pynX6ovuXTdtIzRn+lrnu9ggEJrwy06yCQ
GV1MZVJuuvLKUxPC9dGliwbc/8Lg1yBoNVtfGXbOjgEkfl7GKvRcvHEoXl2M00+Gafg4CZme/qOo
9PPp13/9VaAy/GtFJfoq68/uZy8///Lw1Qwf3DR/qb//0qdff9nWtEr+UWpZf6e/Sy0Wqonr+aGD
kBGE5iqo/D1xbf9mEXVmnOcgtCC5/MP/4f7mwLUgi41nxLN8K/gjGt/5TcC3x7MRBBbWVfom////
+5OZQP3TP/+lGsp79nO9+q+/Wvbvfoh/BK4Dy/YCB/HGWv+wXbadf3YXYFPShjGhP8h5IsEWJnBM
OIlLILPfXLvQX9TcFNWmdsCIAYEAzhKZQHneGvaB+cbyRtgQZUG6ceOa+I0j4obpSfdhRZ4NzDv7
n3JZ5IFotX8vmE3/9IYBGSOnHGfn5EzrdmM80YyWdQXZ1u53bJ52GvPkutC0tzKAxgEdIa09jrtg
t6PEA+Inkgx3H5RInLrDPNkvhqhgu3QUQrKEJPXKSTMbmoviRHRbhyocYz8bS0cWd9Q9hCbOGgsD
jcX7TNOYJRK6UHBV515ukDaoi19x50NI03Wd3gwmmxZGoV5Bbdjid+fayRYSN7PH0L0LxpoE3oz1
gI1lGxMoltUnbQTLcNRuIDmmyZo8nan64oeqx9hguiEH+taUUb0PYgGGS986jMreBloxzU2159kM
Ryd0e9ZvIg7zBv4UOVlOau1L64RdAxQkQzCxGPvyd0DyCSwrCxIw+Jt5Jju4UBxn9xN8RMwZ4+tY
UeZH8xqsXY59kjwpkSmLxrOO1/ELLb5nqkjuSpsSP46NInmYGAoIXMxh8+0bAWJuSUvNdGqbxaiO
Bq1Hyz6c4RSyQg0BDU9C1Ej9FOHYe6mMgk/Eph3ZnCqTVLpnmD+aLHffcWwyn2HHEzy7OlUaUnDm
PNdkBT5zsOOclf3JvCJSlH05uBKetTPNAVcG9nM2794KVBHilz/oFp+bTFjupt8ptp2rLSS6xpmz
3aLrLsOAMQSkYzTa+CVdOV90alFdH5/KMXDJDuZylP0NPc4cZUWZ+CEpmdYMdnqFNnvlOuDT9DS8
t/0035oZkG7A8UTYq6PXNQnVWXGfnTswmQR7NKmW/iagv4uN7O9IYVEMBHcyO9HkoDhcE9uPK5TL
S6z8FtYRrt/OvMao1P/exFS68W3X20D/tCn4e0A2WD6vw3hnX2g3H0+eLXOU/iYOZxfyKdi9XcgC
KHd1zsV4tWRhqK9NosJ0K3Rhbe4bmy0o77gdmAgXVe2zncnt+twEhlbbTNODuyW26yuSwUVu3hjV
7NqvTiVE8rgwHafKzxvYcKsuWEZEyrQwnzQxpmWrKzuN3wsbJeSZAncbp046e83VkBsZ3di1DIur
Csf2Ym+aoW3CjyXJmuyh8IEnkH/mCfRglvSabdMRmeQAMGccb5tm8PVVQ4Uk4/ScngQ+sNBgqq4H
0mE7XKyj+ShaR3NZZ9nanom/5y7jS+RlLH8AYR33jvtWGCODy6FsLWKlnPE+Ss6iKRB5qsffkkKm
a4RwJDpi2B6T07Aj0Q/3h7hFV87B9ewhKWZ+75rbcgTudbLo9voC014GN6Ofc7RNSjp4kcpWbFJo
gJOjFbMRqL2UYw8/51Qsj2yZ/B4fS5BJCMYgqUl1lCLeebot1YNJjQNbgToQF3+sg3yfhrG+AN9h
3EubGQ8ll7l/9nstwLWMQaV9E7Lr93YMQX+DW5oJpHT4SnHAjMwTY/Zkj6xPWUkXuZQPMieQv82r
JTlCiwpoY+90oi38J4gkexMX0CVXs/pcZDC80rvbfEo/M8l9ANb6yJPApNanZ3CN5zQjQvbW4hHC
kT6pMiNO4tkqCkPsWRu8MryTpC98Y4d0UahLWEkYr0NF5dWmGKDYbSEX8WEZg4kuC8SJ1gxRtfMd
14ASBzmIJN3krShvUjucSd14uFi3DPf9KgqHor7rwY3kufM7tOnbbji/HLIhYOosE5gbWwKGZbFX
NcPVg9Zmcc6bjIo8Pk8R3+ZVDxnCLqpuN3k2D92QzNF9kWMeX/nujmS7Zjgrx0zK177VzlvhzxQu
VJ7VvAmmhe5unOEebWqvUO1DS4HFtQsuAQObVXoTX6BdCZrNlzSMCm7nZ6ulU2kH3xTSw2DL8a1K
Mv/R6L1ORSAHrPnGahLMwE0Zf9d4yPxNFSTLjzrp1XhoLS68o+doMMAxQFsT1W0of8SIFgNbTvJ6
m441J4QvYE0+ZE6gfJDzNCWL7bCWGJMSSNbUaPHf7J1Jc9xImkT/y9xRhlgQAK65cRFJUSRFUrrA
JJLCvq+BXz8PrOrpkqamyube1mbqg0yVZCYyFv/cn9Nqmg0UYGjy8jwcVcij5HmS6XkSNcUEogSi
Ocy6wBJRK+yXFvkhOybAX7nJDbXi4WJ0F18GiP5bp03fcMZXi9fTbT76nxdMcQ3eZZ+ko3IUTg2e
XHVeO33I9kzCk7u0GimNSOjK4U+ndq/gRDHg1llYIcvKtDf7gTElOKAZRskBt8pUQVnEyb3XU09O
aekK/2zxXCpEh6wJHjAJ8vmNs+WSoVESqGNPMwCNlJPtyfCynJWErG97KaJobzOhPk+YlIIdLGLu
7E3mfs040/dYh+hH3PW8G9850XhMKvxh+QKutPyOz9NP2JEl/iir2nB7jJXzgJUweV7zNnxl+A1o
miNAbvbwJfghvNYihvkUAbFtJsFFZjp+npyyRu/K7bYoxyhGQidwjig9DQH589wv5bLrseJVxzIl
vnlP1pzbgFuJZCXq2qDf9AuO3CvCzzGVD6Vw6KHoTY2YN2f6FA9OAzSSpjBw8vCY4RGL8BlGXf0R
9ZMRBJ0zKat7WHcfZVzQ0JqxXadHuWRgavyoHc4WZN6UuTOHq10GJCI8Ssoc8NCR073rhjpqIWTU
cBNz5tbtYZwwmR91s0FSaL8EoF3VIwOGtG04p+SUVMKDyJPiag6DoDnvcwwrB5ChdqUWdo2qG/yf
lrYYrKVn3jStP1TnQ7jTfRpAKCcLVV71C5CM7dlbrwDzN6/ekjpPeSTjBzIihOWCYQ6/N7io9I41
0r6VcJbHw8qD+SWi4bw8zaujrrgsAZEeaA+Buh9Sgjox4P+mujHw0Hsc3BZdpByeUWrLKo60bsMM
h8HEzsrevymmsaGTdmExoQd39kYs0V32QS14/o5t2kZwbaZWHdtuGj5VHGdf5xjxEkpHX973XdF+
Dacle42HJcwP7oSgjL9ZpV/beSPPEUOtPhNMtW8Y5JrbbIZbtge3Hj7gIc4BcszjN46vEZ8flqEX
duXuE9SSZWv7EaS6CcICMvRS8UPSHXkf1u16PjtYDfdp68ivk+uUd6Oz1ZFgvkEbtgmXF90PXAk1
E/zvbTHFT9YvvG/+iFxKgKSvYLt1JLfH3IZXgzKcr6KEllMMIl3wpeRJuV78cXMHJlmB4VTNAyOB
AUslozjoSZyDGwC8voXdaWN4xYewdmYQOKXffDcoJx0ZEXwB4ErG5gFD4HxO3BOFvgLacdtpLdHm
JVdX7rVreG/xruAL71d7QSAHSwpz2/mJNc2lZRdqOOYdFu6YIL0CtrqofqqPGXAXOki2p0XmE5PQ
1qRFDpaA+CAJjY4EUGcpEmpk3xEIz/oK7n0dZcc5aXFpazk4T9FSzi+mNu5DxorR7JNhK61MOeR/
tgTHhx0mETpZQ3qJz9c1Ar8SFzWViooMcrSPkEktZpoB7nLeJIxUosjt6vPGW3W4k7NFfEkBlVZH
4mdDeD5kneLA3GYkhFaf8/QeBd+w1mMmZkZsdYBfrWgcrFkR2g+OvgZKqooeW+JFUKM5ZzkU4Vbo
pbQvE1HCyW319VJEFdXuAL+9XesU0FqJ3ZonfOs9pR0etQDo51s58ARXS+7yoGJz32SNt2WZTHgE
zVa6Bxl0miOrDdlZHKOybwNPCdqqWth8GsisX5EwuAFOSdPT4giuwtsFkU+1b+PyokdCeuqZz7m5
pTTH+9IFDozrccTIzYS6eI4GOQIvWcMhOA7MrR+TMm4DHFdOsiKjlXV54AamVxzG0fy20jHLPCXA
e7lv+haTD1+X8RyKBDppJIutKwQ7JEAYxtI9e6Pb1IeAJgjGWJEHupTsEFmsoi1MctI4u+1hgmaw
IXLLnscIS0xzTlCqS/a1N7jUJeYVAqMeWWtOvVdkLcO0eOGjYeKTHApPlM0Z3fIEeaFxBacs0zj3
PDMs3DropWdCoR20LLiqY3cDR7JvzwpE4mt/ySZ5omJW1PsW+DpSksdSBs3A+suumJj0Ui+pOW/6
kyhoPMO2ikZfmJSAtMI3flAOhMydP69pfA76m22KWNCAh682U3ZWrnlE6LCut/4HVZrqYgjgItHa
kHNFyCbLhu7iRuUsvkYh6iI7i8LlRP/7GYeZ/mGjNOeXkXEDyGJFQ2pf5wLWYNE0rLJT7Hk34Voq
tLh4JpRfcrQ96zvcvmDHxjy8Hm0N6hhSOL9aTtzyNetwJu1RxbkPC5daslPDbYMSFc/0luCyaKmK
0MP0uS3y0TlrTBMyTgt7KS9lQjfkZzdsB/dIa+3c7owtCg6wiQeT3BYi7Q98X3DFrb0N2oO/dBpC
Ssw2hOUrDeuztuDROnWG9gPeXOo8TkwTeH61gn976AsBFowrIcmQidCf3ncjJMM99TwjBhIi5RF9
zz2ehp5GXQrJWj9LLqSfxP55zMZc35Cq7bLzNYib8hogUJqC5HVJMlSc85Ij2D07XDRuQfFxH1nf
bEQP/nYA7pCcMAnyMUvPQVrlmD3Ta2vCVr5GCnT8qaF8tbyJY8hqeyz8RXuz0P+Bcb2AQX6WeXOZ
nDfYzMSRHxCwdt7FGHZXr+SiP4zegImLEVsDbcl6QEeokTkjfwgyYKAaQV0m/GgrZsKaRveRu3px
4/gp6fVlbQnTD9Z2KfWn9E4c4tYuKZ1f1GvgO5hwwk+Sp/9TP0k3PeRFHnmnJsh88JihG9VnkBIi
fzyEFYfBXYqGG0DZG0FkUYvgY6Ru4FPcFEM9lh8Ea0TxKaRGPX2AkVM0e+rjpvkLfFaeRzrX1tW/
Y/wUJVchnbxYL+ecribMdM6Tbabu3bCQgUmVDRRsxbAwehibKd0ioOCd2I5HODYnKPZTxzUd5eTI
A9WG+PT5/felpZ/9aoO/DfuyVWuNr13HwZ47fJMBKjJDck5gCIqLLIYGq0kBe+nQJ6noj8bQ4Po9
b2rnOYArQWqx7tfggOZXL/jet2NIgAQ3XHWqtwM7KkL2GaXgwJnWdtxqHlTJLTOgyxU1qiH8vJfC
h2eW6tR1jzRE8GHIVWbJEXgtGSkDha+hhouOxQs2+JEnzes6c9cqyrTvRr8Cqaa8tSnP/Fy14kSx
xYhnXKSVPIh1itm5FW/lmcKnfuUEy2gPAy7Ieo+HCJMwaY/uLsMD8g2Cl4ezqG+KEdhex9GXRken
hHGM5nAwTdHfBKbybwmwlyXjtGL8GgwCLtXST8GZ5BsFV6FbOwBc/MT1sa48joRgFEDHV9rep8LF
zR+t2aJpsylaPpk1aB4MDRILEoAYyDwvIYTSDEGQgQ0d1MEes3pQM7Bfi1vkAXIpXrGYC6Q3GnRs
DSFpD4GemOuygEpz5nC4Sde6tCf4NQllJ0H4GE4QkfAY8dTigqn9ryLV+XfL+MrBwhDU3LMcy1we
vN50KbTA9ZFL3mdWSzREtvNy6yuBf4BhpysseVNwR1+pwBbMzYXhtCI4bLGVkDensdDH9smXHwtn
6HetvZymXtinLuV+cGFD6PLjWE4pb37XcWuMg4WjaA59HHBPRsdSds2XaZt1WIJa801BNn8szlLo
RhykapebM+HXKonNwThMbOF7wM+WGTlhsXTnA0/JfIO6lcUPZbRwtLjthAE93JPJnpz4MJY6b04A
dZrh5JrRQ6t1vLhv7t08XIudh6BkjhCG8vllDFYpMLxqr467Q9JByjvzIqo6CQKPi1s9CErKSNqr
xTD7NLlODzEe9bQ51bZzaaLvIUJa3PiJbLRz0mCOg30yJczFttbBkR0gLMx54Sv8o1NbmwayjaGw
BsyLRKXAWu1RdlMJInZn2eCv4GkKG053ReyWAEUS4uR82IbITpW7dnkDtUMchqTXyK3yAzEcrz5D
GCA0wNQm9th5uCAnLBd5MwfjC3BBXOZu03Gz65TvToLpvnCxxnBqj6XCWCFlnu3GFvre9yjrbPQV
U3E+PuRROSBepm7ELYEYnkEY28HGGzIqS6vQ088cqJP+wYtXHH+rlEHyKlNnZtLN4r2Ye78JOXzD
Q0gxg+shTOGJEe3JPsY8GvUdGxKGbIzgWUOmT7RAP1fi0ZmK7WeQCUt2NmEYZEIdjP6N220Cb+ZL
1Eua2M65+reUqklnBHgYk3+Javx1l6ODpe4wJIQtdzNVym+ujdq3pk7F40DfAz6juXWro6JtjeQF
bv+GxZUq5rN4ICx/CEW1OheafBUzQOqXrnz43eKyaEIqb+aGlOEemGDqkUuqguUsUCkcG1wTnJNp
t0VjMU5j73snYEg/9+08XCpYfJtxanP9CoCJnIoIM5cHkLW55FomekkzK2oS8pDbPjMDTl4dvFch
WlLu3DdJHeLFImcljxaFad2HpPH1RbXUye0k+S+BH3GGa2SiGGwoA1z+rIf0iKC5eLeVrOWW3RrA
G3d02C+04s3Faw0Y8rFfw5miXwKVwW5yEvCeztw3mKihmP4QqKD8CnCRcj4gb0EEkKRkt6xRzFC8
DqaXVg04elDLMB0E0SDEMbNz90xUDSdWUEzyjnpAEvNisOKFa1p8SunJvctBGc77OUiIMwym/UwY
KCv34+oRZhkG+CUI6dtsRUxzRnd2gw1yfu8u4GnmNr4oAW95bVb/a73MXrPzY9m9Tf64mQHdKf9k
fXeIjwFt2h9jCnGacxiN811U+UFPZ3k83WEMpEmBS17yNnBEvEMO4d0h3zbfD6EdEQMZROa8Jb13
66RxU/HDLdRJOBnfZDABZUanfRfQ22uqlBQAXTzzEwBvwx2j0et16KdgjbqFDh9WLdimu3XKuDVi
6W81TpHUzY9pTl6Rnoou+OZAFFhY8pryRx0Xw9uk4vQQIRIdbMtCceVEHtt32pURd3SEaLay1EK1
LssA1i6nYXsAd4vaPzt2fiBvA30VYCC9FFGZMlKWos1mnC/+fL2EDtCwIdPZG/coWk64RARXZZ7N
Di0kFOVkU2DkvnuvvpBE8qGfhEX6w6tck1IDXDGu8Rpvc+2ojHNyNuMFAiPj+qwpRa6zA7SDVh9p
NOPY1rH6JZfdGNNt1W0upprcKhdMN9/INayN4FNaRzzEcYFJpM5SLMSM4/sIdLGk6KOhUQY/I3od
SWDcJhyOySwy1O8chA8uveY+mpX7GOApWE/lqpJPqnNbnqKM7mmsu1X6mrO4I4fMAT2VAIC5jiNj
aPeya5r2JVza5bPgm6Rhdgj6dMaSwKdvaudTscYpBA6/tvgL+oGp11jI6KHTIhoRbJWwe9U5XObb
kCHIDUfC4FOz1COu1brgX0ZDH8L+QfcFkmLo5TiMRZs8hxQDOHtILOZ8xYbQnIIAZRjjcNsi5VDr
QK8KhMPygrufvOfm5l9GMUfkY68zbzm4UcMAvqO7l7vxtKHTM1OtZq9a1WVf+rUefmQt7Rw7tyym
VwhgZX5nhp7+b0ndCUJPGjEICoKasrpmDR2oekRih9Bb/F1LB+OzKQv3EyN04kW60V161fPzXbUB
9pndPEbro2bsBLIkgbaN3lPhFmtqYEDuTL3GDhgGHllF1eDdVPb1N6MgNx2s2/aPLYnxhdRDUb/8
Zzj/x3CeHP//PZzffyvfOihzPw3h+Rd/QBjMb8zQmaP7IRAGQw38v4bwwW/kIKCAGKzHsHiFIojw
R95BqN8YJivEWJcEvjaS/9wfFAbxGwP7MHBdAX2OQITU/58Z/M8sAV+5SkqPq5xgrA/1QWx//ycI
A42JIlINhyF3ZLgY9WQL1DxxHF7t6U/vyV9AGDbIwr9H/f96JV6Id0OG4p29/qdXGgRbSIQvvaiI
luHG8YgFsvHnp9J3vxtKjfJ/YBds/IhfX9BoZYgF+hLc/Pb3f3pBbnJzosPskCR5Cq1pYeXOmKf+
sAF+46LfxqIc0HWC5B86j3//y/7V2wogA2g98yje3l/e1mgWVCkbsodu6haHnu+vPdOiHyrcjHlc
/MNb+1evFhC8U4peGE+E2Dz+/Jsigw8VX/5Dg+yEF4GcB+fieTtL0MDTTrd//7v91fvKWsivJo0h
ArPFZ/70vhKuTeYabG/nZ/j8WWwOQ+4zzANLF1FQQ9I4U7e55I+/f92NNPHL54kB1deeZ8A480D9
/LqTIcXHme0wbYnItW33Xj4YVl31EnVFT1gea+nfv+Jf/KYaRIlECmEuY7xf3ldZBQygQSQKDpjA
RLkyg7+JmuvcX2kT83JxxZ7LzTmex+u/f2WCcr/+tlppdiTF6i3IrslfniBfocsuuTxNg9NzM+OS
mxEPkAj6I8vJ6+zL6DqpHWrO/UjC9hRDYi6SaHQfQJvGHOr8Hkdb6xl7B9cJwHUlAvUmhnX67GVq
cPcNudR1O9hu0RrgkVc45WKsCWKsvs+dvzUbUCV364SGoptF9qL8rIscml1QzT2+nJ6IN7T81kPZ
XiJ4snas7Ec9Z9Ndgvi/HIIgI//AY8Ewqitwo9Iq01w6sk5BYGcF1QNu6qMQFhRsW27xfSQJc/gj
EOm0poENm0Vdf6AgNCcruXRM9E6SyRFAfKzsWEP3tc1A41lCuxVDztLlQIrgyWRprAyjr2kuX8nR
LM+IgpQjpyLNyTJpjKdT2HinGQ9ldWiIIwIsmFe5L9oqxKanNic0BgqU3cSShDhvEGT4JgdV8Rjg
2M9OTkHn+QSqEX6ZZlnfzVmjsBP2WU0ewCmQprs6/xpjJcRSpHnAYJ9V4vPcCF2dhVhfGQ9S0luc
sqBgrtNLNCisLGAGPcxEel/0gb5wmfcSMqKg7TgEYfaqakLxFHv2GfhCgkeXhnx7RN2pnvSjIpjF
tXGJ8+qixHeIxM8Fwn6B4oleTyWaJ55DlXDJ5b7Qg+D3mOzZXcfc0zLMWPoqecw5J+DAZr8glr8M
Tdx84tDiOh9syx0IuWRE9Yh2+aTz9tnJ49k/cbVNkpuJKrUINEs1tjlKwDLo9mMumUXvSk2c5JQM
JefbIkVF34t6MTNrYTW6IccRil/v8BimyWXpzkwTkmSiAbUHGkHWOPUYRpHMdLMyvkIF9Jxn0C4D
Pgh3cYZt2E4y+x0kLTz7BfRrYWEpdpJ5YKuYaw/gqNtXAkgt1RcJxoCYC5Uh04oXHyXE3AgdpfGL
Ozq1uNfBEqlTwIGRGVbTwto9eFyc5+fVlTXQzJCx6kF6nY6+8P0CtUJsVcYH6w/g88uh9n+MxRaW
yIY8D/dWrMSWkzAY4z3zZ0rP8I1ND/QNcGwHio1qA8YazTI32j4nUzg/2GXxMqj3JekQLMQJOJOo
cu6Zt87P3Gnbu1GzU1NH2idi14UTmMUAPRQcd2e+MBKKkOOFl+8B66I9WSfjQrjQG3DjNv2IJ6Je
EuZOKzdpuhNruAPoQDXfvsyK+8SI9XOpCvviiEV8C7u8+KJYRV5aGXIXbfmZhiO5wuI2JqTwnQrl
8DW3UfNthk4Mf7boQF8vQcsoqsDQ7O6q0jifDHxztavBT73EQKjkTkaVBuWSNC2xmJD3k7vB/BjB
0uckzG0T202f5z+UJIJMYChgZMjQjyYEj5QB83nXll9bWAD03vqQ1dzqYtJV9kWM1KNg3vL1q6Vd
GNiyyVb6UOooPYSJpu4hrwCGgGmtk3075kj4pZfRkLkuDGIb1+MGYQb+b6OTRNVhxibxCPCDLN+M
wtiiFEkMDkllqgCBYSV85ehoRTpUzRbPljkfXAigm0ttBMR9DrFD4hgT6QPdDgi1tFpwMO/SyXtu
gly41C34qGlwQyIe9jb07wbmPZgkgjbiede6/NpDeg2PLvpCedJZjS3XcP8fjp5akTNKhmP1hyiz
bXkdhDTCc+FMSI3RBGGvQSsYS+Lej++YiMNVKfm1LgJ0/uQjfsZ0PpZ9mDAG4t8VoCxkZe1t042I
8EqM4BaWcpTrbtWLP19uTj1ztlkTzIlYRh3R79wwccLwzLVQgli/hiyOFB7OobOetAtwg9Udd8g9
Vmg8xVVrOmIHjuW6Wc69ig86m8HWO8TeiyP5DD0c58IJsPn0CDPxGzGFOPwcN6CfrxIXhNBpTdaw
OPNptiEbkhWYH2WzFMkrI8apu+rawJY7n6pSxrctlq8D0duZiHczNPoDa66f8kWsG27fFMKV53nu
9M0LwZH8atN2nGPEeXDG8Oi4bkV0pin1Nb/Xuj73Y8AQboij2LKdaFIYd3kWjfLj5KNfHoO0R4nm
pNJNeKSlay8Td82KUwv9euzBU6k2/o5Qii+bhUD3DfY8i/d+mifCbuPUlynEszm9rwMXInjD0gez
ZgKvSEPdj6RJkjtyVukH3JiE0MbacV570rXnIigxUlpKABjNLAkpDmHN9s3TdPfsQBeB55eGlyKy
7yFBhUHcfagDhjWMD0FHMVbOvXnPSHLpz6AW1TR6pNp/mYK2aWmKCPszkQ6OBx/BG770c6EfU1NF
CaVjXfDSWyKjwLX79jt0ppSERNi3aqdjEZfnsRsM+gSXK3o0hY2gO9Yx4M0TwY/lWRlqNrHsOvkH
hUS2fd7zWjCxYqb70a4FEbjcTxs8PCYKYGSSw74KRyYd13NWCXGvliR4pHYDt3DQ+MF6BCUU9Ptq
nSeJWpkhOs1eOtf3k+fq4GLVwC4PmPKxWbQ5HWqXk68nKnArwfB4bL2hfEq7eDXPLN50NOVOPaIc
NlHQ7ecl9F9jEXjPhNboIh+McxPPouKTHIy4wajITBkUkz333LSBUcVo3RC2RfY+DXFNUHExCw5h
WkqC7kA1eJruazamda+cgVxD7goPvDirPJkEvj602hV2e1uZldCMZFpaCCGaxF+159tr5u/o5NPE
4YepC5W0sjHymnkiylzrJRqKC0bMimCtWV8RGvqrOsdgTK3CSMkBXCffORlvWGjEK+Oge5rRZZ0T
Xh1lvi8BhXNnvkOm9ZwZtWFuNOKJYAjP4PuyD/Ktro1yCQgTVUbFXpLbPj7RAs6wmylj630gN2Lq
h9RLgvGKqdeUfHCRunBBoL5T0lGOTIOhUnOU2MfEC3raah2uRghBeBwODGT1s2atighSDERnVa57
MO8ukBiMl0WUcFDr48uNSqj2Q5g0332xksqKfWk5kIb2Gqp50B27aAPlz8g24Qkvsk0O5ZCzDGdL
igtit4wK+0JDEsy84hAilkxuTndyD6Agjn5k8OK6M2kYMR/cNEmzpzJES8U6xdsXvISpococVuzw
CM+z/u4QBufXkRaHrXT9enOuSPdbHbt2vcS06afQhQm+TkuR3gyzWL70bVXerQlIqvkuxZJTHyRj
u3DfVwDrh2EevBNjWnu2+mSJzv0N51KlefbVbIgXT/jQXtJ38suYTuzawQaEYVyzde3oIkH3BlhA
Wh94jNkwMqEjmvyEE6vDQrlxZkgd4WYx7/wZBn32Y/JOpWH9hVBj32k1ebPwde81Ywb5zrNJ39k2
U1djpudoDPOmqHv5bd1AOMU7E8exfvoawA3SR1FtJc+l683XyTtQp87b4Nu4UXZC3Trejo/ePR9E
TTnhUETrbVqiZLLhd+45uF7EAAqW5oHRNTifZPbai6mpGNIt77wfh/s9YzebF9/Gfgxv9cwoW+8V
TJHWOWMvT0BL50GPwsoVhSMXNhfIsx18dzxu7RHzG1Z/w+WCeTMyJkgdLcvbyGX4hxOtV8/1UM5P
EMSqJ11E+Q0nMlGdOIjSW9Vl3Rfrj2F2YsSQX3kKLz3DczR5oWcPaiqeQTzfTfgOhnLiryxXqjmG
akqe50iUw06GnX+ZOiliay8j80T0uv/Uz+v6MMQ5m6SPTs5wJl4m2q1HKz94ZeXRA9QJorFJlqgH
vNfI2w3+vupDlizaPxgQZcG+T8MxRPgPtIZPZ+0n0t8b5kmzM5YSp9N+VJJ2DxhVsIw1R6eHYR65
BsAzbG7c0JbVSZCGrvaVKoYrfMOgymkbpUv2/Ub7HxbKf3lc3f9GHKzLuqv7P2uD2z/4XRvUAFoV
SsY7nNXzycP8SxvU6jdJXEZi0JSYFzEb/Y826AhiPZsEwl+HbGUqRBv4Qxx0hPxNSzdkYoVipvSm
PP2SyPm7hI7+WQEJBHsySTnWF821jzv/L5pL13KuSXODCzoeSaO6jmf5DgfrHbUP7h3MRu8UzaMn
jlq004tL4ecuYnp9L6veG45Z564XtHN8KYpqQe2LOzzXoaavaHIr0I7JariT0NlQ37IOlFTTeYl/
DZ4rYkslkIHJqY/HBwid0SP1iyljUr57X5uuAqJVdfV4YOy8c8ayW6l81cs1c9BwG4Kg0RArWJ9t
4uv7kWkISe2+PqRl8hlvbP3kzKruuLY0eC2JrpszlyeeBCF9gHkwR0+pV1cvS9hRa/Gnz/4vRFD5
s6yzvaEekk7A54d9LFSgan4Sz5KwFLYorcflthAPaz12l5BXIU9ydQ4+1bYXrwPW4aOhHo/55gAN
jyocPOB8X/Mnm4c0D3M4ZWQx4AAtI0xXXOrSe+Aq9NjWlZ4us6TwFP5mLk5//8P/rOC+/+wa/i86
mL9pz79KUmRycAZZECiqwtwyQ2E9q6RdjsZJgyNF2+7vS8ZPebGf8mE/K37/+wW3H+hPSqOK3CTx
Z/QU7vmM/PA6oz9sPAw6tj9ZTdGXz9BRL8ElA/cThIarYi2o+pKXNBQ8kVk44sTcLwRu//6N2FJp
/1Yif/+5AIEGsEHI0KHT//xzya5fZh54j8MFs0iuUfUlSanoHzTAv3wVIX3PKN52Zgc/v0rj9C1U
wYZHBUvfVUej75Fu+ukfPlT1F28yquom/qOtut6vsqpS+ZpijzfY+AOcN2mtHSo0RRR/wOkYPSZj
IrAKyNY+udzkHjvPOKDHjJt969TawqpD2Ut5BbVXMe5UBJCV2X1Z5m9CFrCA9BpR3DQuWNTGhMv0
Nn2fzt2wIHmnrscwHm+FouHvmKEP3k9FXz23qHJQasoOsAKslTiVOGY4zc79bkUm4MwviovFnSRd
c9lC83ClQAW+f8b/2a/+S3o8af/3hnXzrUy/pz91+L7/i993LOn9BnOaLWsbPoUo3jxOf0RKxW80
IvoMrAJPaC76fCv+Re8S5rcQiRvHpYKouYmi/96xZMDfhVoFSOwBy4v+f+1YP49CAuGp7X8mAI7N
DsjM7ZcvDXujsHD5GO104lO/DF974dVHkwfyH4Yu5n+t5SRrmekJqZTRNBSb7Qv8p+UJfV1gYkhb
Shg71ieaw04zfgdoPeXi7IcqWqBFFdBBWj2aG3cqaJynCfveL6HDNuQmb2p3xrVBGvQiKL0ctAw5
yUwSKi8S+YZBgHapZnnCRqAu+7F3btNRDgdtQnmbF5H+ogAAoh7UN4lwwIEvXgiBYHqzHbxGnHXq
Bdq12BPuf2YqzxHVNGpDupRY3PE+oiZrzDFmK22aPsKUwMPSDm+RiqBUCM//HngJTpgQ8AKhSkCk
C411eHpBP7cTGzQqPBbWDuBfBQ3OBjCY6MZTjNS7Rh1gX7b3Xevb7NBoHfLlt5FPK2I5xG9rnK/L
QS1xekok+zLtELRd7lKyLU433JfAwHKBl/69iyFMjEqoZqh/b2pQo6cxJrkbUpCELKVKqFT+Ejjz
MwY/spfJnIELphlCeR+7UIW3EyONF4C0JJI4KmhQRG6lvuGohWlFiBOlPQD9QH/UYM0OR5XzJYys
QfuO6tfR1OkdqOAQo3mUThr/Loo8rBiCkMPaGsBZTekxKkkk77mYWQAvvUT5z7auQrK82B+mXTW7
C2aozsQn0ZmIvXvqPxPGxcw3Excwl2z1DOeBkGHm0kmHwGVDnNRoPG76JOs+Gy5JO8NbwJ3B4xa3
pR9e1g0r+o4oN/UQ+M+wpsclhjgYZaGDHbLzYFnh3POI77RxcumPVEUA1MoQG/K1qx4RKyw1GK0Z
HjJubeFOh7Z3cZiN5kewBLU9AOPEch8Pc47HOkiQzSGNswaL1TewMt1e6p2ybsLBKffVU59NnOlC
QaJvN5aV8zZthzqkokK+BtCg1rPQ78OnQfn0SeUyTFAssMY6+ynEMws1pAsvV2wRlH35GoONmlKv
33Pq4MmtgbW/ZKUoPmLvoCsm64OlPfmzX7YMMTYqmZqG9nXNDS6+CaJYfXQqALKHGZgCSJpOtxMW
wNAO8ad+oMd5+MqiZJv+Le8CRsDukMxfqOaQEPJKZ7lk5pOvR3aVEGR9b7YAm1OIFqs1RsjL1rME
LfxhKL+ZTOXPtks6BttKQLWwYuLNQT1w8SnC2wrxY+XulmpIlwjJ148/KS8LXngmsI41EH14c4sp
ZxVhA373mtrvXeJQezTIHIh5RrQ8BZIZsJrw+JRf8tV17nHfwfSZdaA/rkID/ETNKYK9ZjuUZyFl
CpyrbTx/wtxnfJx+hqJXhmGY7qxWw2NWj+NnSnikf4F2NMDzhn/WQzF2kDqxcqXnFXGVZFcvG6ue
VCJF32k6HquKnOH5UE40M0Gkx4up2IazW3da5ldf9R1jonrCx5/UILzghDrObYzG8+wutAs/QxNV
r4vwxhdRDMUdsVU6eOoZ8W7vO1NKUSbxKsGIqYz1qfVU4iwU3kExl5wPWvKxt1EDYmoHsyVpj8Ir
0/W8HuPujpl4QD8oxRZETMIm/pGrMk6PWbmlWNaubZYNdUjJUjcUsF7ccqnHj662sGxCdCd/N1Vb
3QkeQuqHuwR95ihn+hfJLU6+vAzrFSRQqwQPBXBaBQZ6gNwBiASC+FgEUuFcDKezeNGWbsm22r5I
UrvxlcXbJeBvzdYc18rlSrNKt3UecEDHL5vyJ3ewFhj2mCWcPsATgvhYx2p+huwsC3oouymg92WN
8n0qHWAH9AT0wVOfezQguCYwV95Ysw4k/LAATNyCyjuA/uDtXGGH6yL0yhhzXuwNb0EnqvJHO1Xr
8r2OZIZOj9eJsUwhCH7dAWOFOdbXFPR5BAWqAlYVrCvlHW3RuPM9DMw4vQFaIiaeLehKMV+VXqJB
enDSgcoGhniU2bV97aizsbPZ/JH3WTgXZeDU3N1cMzU+AqZDiwyk7Hz8ECdW8ystugC5BeItjtQP
CPVNeU4oDNfrrh8mtMdthGT9U90qGp8JCVVVSqXfKNb2QCYxYkVyaRL5PIeuBQy55lh1H31rs57F
Oc7au6bVdHz+N3vnsRw3lm7rVzlx5qjYMBsbGNzBSaRPJpNeZoIgRRHeezz9/aCqe1qiqqWoO+7o
WVeISJjt/n+tbzmTYcwkBdFX31HwIdOMAj34ybj1qdtYwNSiYxDhPtljWLHUjUargS3+YBSsoSy0
3cdMx/uwEzn9d7TPcaJ7iOLA5U0V22vPhgoPZjfLh8oCtMfo2OdJ3akDBCEXUGgGG4ku7oBV98PU
0G/aYLFne7sui7qKv8x9a7QPZYck5TxlaszOUpY6fvTMmug2jgPmm6uy4YXu8GJn/iPSvRkioLD6
cGfEssj49U09QyzKhsswAI7eAEqPwjPz7zAgrxRZvAa4DMhtSIR5NaKKlic6Z6DsmiQ0DZ6QPeZ3
BHlp7REshf2FfnUwraFTEVJJbyHHEkv3sbvpJtN4kfoQdG/ERvrhs2XpWXe20NUFV4WNMPiQYCgB
rVMI5M/ewDQqFDF4U2Xv+FTo0m/QQNeT9EIrmK2jmCeCQzOLmAYErG4cZdc2pBw2Hv6UGWucdMBT
M3eW+w4Se+fFWZNa62KCWYdBnLbhCK4RonSwl9b4EBt2/omoLwIy/UwS2wqDaAPwCNuJMY9vshAp
kWJMW8SXa83WyhFO6rEDyqce80udZOHW6Gj5eWVPxV3XSghy/VAdUKeku1EAdiU0XZJVNpWHnn71
U45cGfAjhJO101akKzWU7SbZRjj2LalR0RidHcb4fGUjMF27jrxGYLPKS6X2ZmkOV7rekDnYqNdy
Svo9PkDbU2Ad8MX65bYi6ZM48PF17rR2h6scfpWP6xVtcfehioludTnikr8Z6vvatuKP+RDSpE4y
GtPca2ivwawQSdhATcB4gDY8XxkTm0yUCnjolaq2RErurTSgjaLsdlo3NAD5oEth0rnr6FT6lptu
BXa5L65vv/CZNDcADDXPbFGCxrXVnWt8195oLDmQo5PWm9Ds5pupSIF+gWc4VnYF6VK22pfAsq6c
EOdapSUZzmtTu/g2grASQsQxVlN939sdZstIdeR5BaKOd04TvmFTw+Zj4j5diRxxK05Sed2OteYZ
VvqU1KmPxFxD8NQM4g5YXL9GVqcOVU0OQRzm2T0xxLRGdac6tzghD1g+2fxk5NPGE9noeL8GplO2
T5iQy+OElZ2VzarNFbEh0ZXeGvdjSxYMTbdybQaYtHytzDeAPapVMubBRwZvDXq1az8J0je9CCz+
eaxl+ZYXk3/rT41alch3cNabN6GbPxplDh0X18k+bf03i8PuHv5gv2JnvOYvYwhBQ9LtVCSmpxRX
RQWpwfqMV4JGUGePhzw3A/bvRLkNa2dmUK9bzbGfO2Lkb8yRZV1BvT/bLJy7Uh+eMKtln1CBsH4k
nXlMRwygC1fqtXKN3oOxUBwNEtEOeZjeuwQv443hh0NPRMRBaka+ic3MVVSbiafw0Es9ulEFestC
Ev9VL3I73phY0N+MxogOhWWQfdTJggzYYBD4nRPKAqNFLLRbAgJeO4ZIEoZd3H6dM4ciHhErICfZ
niKS/AipRXHGgXiqJYk8yJassVVrDmJjtFOHqDYEs/mfs/6fwlVjUT3++7P+/dfpS/g1Tb8239en
v/2jP4/70v7DcE0mIySoVP7YTv6/477Ff0E8ClXqG3mb+vC/jvvmH0oXFIuFgdrTctAJ/uu4rwv+
naV0SrGUtRT/+p8UqN8d9w1asOhgHZrsiu2U0t9VCElBrg3fpfGE+AbEUuHUqwAh+rqdCMj97sn8
Ten2XTnuz0sBy1IU5bkj/d1pP7fYeVmGA5rXp7moNBf1u0rVn2Wnf1vz/PkqSzvApHTBZWgIvCu4
V0VFRnOVkiTqkDti1ySk5lrg7P7pvSiqlxSgF10jb+FdlaQT3IOf1oHHc5r3mW8CFG2b6DcVEv1d
94BHhuDZVo6QrqWY2d7djCUMSYefxEZHTa9Vd1UBCRhzC0QySziHx2BWxxKAXTGlbGNJS8IJLoNi
XbCVxTxAaM+NUYqzmsP7X9//u5onP8y1yIOjSIVH0lYLF+37yk0bNkSpIN9iI6H7XtVm9wU7ZJQS
IbQhIAZrn8yr37zZbx/Id1XjbxdFcuASx6dzyaUK9/1FSY8cWh/qhefmsXMYC604UPVAuDoSni6d
rFwPdjVwaIzRiLi98LDRXeehPe7oAUMFtmMO4zJwNr9+Ft/K9u9+lwR7IV20w5Lx+u4t1YNBtYE+
tJfm2jStC3da6IaGtlbQB2y2NT0yxkCf9Ls5He8hrhSQJ9ziA3m3k0cZcLhywCHRuQ7Zbzkq+IpR
J4BHineGnUpZBJ8xFGknB6nwXW/0Y77W2MESqB1ROmo0A9SIGdGX/fVt/TyQFrk9nTNesmHq4t1d
DbZqh2YUhGipefRMM0p3VWAN619fZZlffnp2DgsecnwsFPq7gTQn5oQb00QbI8W8SQtYIizGMJAL
s/Jw8qnfTEI/z3eu5MN0GL78z10m3e+/IcuKqlKNkhEVpsobWDTxl8BwmyYc3b++tb97gCCslw6g
hW5AN3+8FLbTRJSVjsbVhqlJcZc4vxh2zK+vshgZ3j9BKsLEPdDq5FVZ754ggrM2jAVPEGpFfh1R
FrkoZzGUI+jataUSW6FH5rbrQG+kREZe/Fg3trMNaGI49/4m7NVwKJP7NsQyGyISvgkzZANULOUe
Gc1nB6f2uiDhd4tfCOUsOsOTzEeBmoOAwj6oAAqljn1wXP93svyfpz/XxtvBdG6LJUzz3YDHAFeM
XTgCzk1Nju+LWMmYE1IaXM7nHZXytcbOOYGa85uv5G9eHbYSLg7z0OQ0+m5VNGrTboIKWAPJ1+He
rQb4PktE2q9f3d9Moiy70qBmLxfzyvLfvyt/D8SC17mBLqyn/sF6NY27ecHv5j00JmeYQlrDdvWb
i/7dM6Wmie+F0aYjjf/xoiWF4p7lEYo9STgIOGNUfK6T3GNxrPY1Gu8PCH3SraPy6PDr2/2bh8q6
zBZDLUxMHMA/XjlhjMwDRTB86lMHKl0D+6Cq7jfj4W8GODUq6XxbJNhEvRvgyOegDiv8sKkUyksM
Y9yrSkzrMtaC3y3P7ycv9m94xYlVARpHy0S9/0zojjs6IslVUuufSyj5YYfsTtPi3VBzRoSIfR+o
ttkSgxzdTHX+ALNrWCmUP7s8ctJdSTvyMBrkm+Bhjf/h4/7zxyms3gSdmswOPz5uMGqVY+r8uLmT
4S1SmQxhK0fiX79UzFI/Tj/vL/PurRb06W249BaRDC4AtQm0etiX5IkDV3tJhB8eGuk3V6Lop4cq
Rb5QdDJbUyXsbqNx4tRV+wgFXHMxU5uH2tW7rTbBBjAMh+yVIcBrEBOCiVVmYw5JtM1iAs71zv36
m/v4+V1a7IONZa5m6BOh8+PjYmKe0rqarVXrOJD8ouqVwEuXIj/x22vO0i+tn0fsd4yEND6iIKU3
wAjAmTGxzyqbMP1UtlqwQNAIUWO1V8EmSTJFQkdh6vcpJzSxmgqpV4uh3QLxFw1D5+lWD5s06COq
MQZ0a0IQgyUEYcbD/usb/LbcfL/ScmhY3HCkBdsEzRIR9OMNVnTZsbQgnKios6yKqBg+cVvpZoxC
uMwwV6kOYEmmKVhvOOCgsoOpHLnIMv0Mm2dDDvyvf9HfPHFsZcJwKfvQpHffrY+NUQWIAyfqllA4
npBcvBHah5auAgFJxuBf+ql/ezDQaZH+sFAupyaLO7cEiUXI/t6NVtSMVpMzmGEEoIrr9avEtjsP
8poG6CirdwTwsDFrfNurnSoBzUk5Df7Gb4bl+6anYQiGBJM++1dmX1TkP74HIiLr5UThrEwjQwQi
kuChxe/tsd3ursCMQXXRZ3mm9V+ctBli4eBWtddmhQMtqyGwooz159LImD7KLDlGddWuIKS5D33S
E/Yira+4Iq9+/areT6ocQ9HaWLhioLRCL343yGkAw672W/SPUHO3bq59SQOdNtjCQvr/uBKCHQ62
wG/l+/znFv153VcDoiQtf8tAteywaA+eGwrtN1danvMP40Gn/cxR0WC54MN4L8bB9TTpsoYGFlW6
3H8+jACdt0U2EI4T6flvRt9P37quFMxnPr9lJy0Wwdn3S70+h13l0g/y2ob2Ekk0SLVSa1eUGwdv
1G8u9vOdOZzJdGlxrtdt2us/XswtqxH+GpMVcmb8Iw5EXepufkWbXda3iZPOJwrx8W9Wgm8n6x8e
KAOMIcZ5WJkcVd/HkY/WLOCvLURcMidg2T/02XguSMqNa/cE6/WYKGsXh8MV+7rfDKqfvk+G06Ii
4IhIQQPH4Y93nE6SDvMwh8QQ9KQ/geIgBIUkZmXT7/j1B/rTw+VSBHpLaXFJSifLLPPdpi32y7Yi
G5P9RQCrh44oTbqxVJu8bDR8G3LEMlq1219fdJEx/vixGtgjFomRMNjcWO67uas3aiDDZKN5EYey
XdWl8TomuWuBDwa7IjEIs3Y9FZvlpQxa66qq/faiB517qIPk8Te/5ad5dPkths3dUy/CX/nuW3ai
vsL30/Oe21FbG6qhxehWOKRsSEle6qtyV/q9uJT2liZ2SE4m+nrxO4Pnz+sZnTOX6cjSMV/rvJEf
X4QYkNA0aUYWI7vrG6aS8mwbZYGkzZ7Xphu8JrL2SVUZInLkR/2CmB63xqBPUA00+WXMzN23B/Mf
wdN/423/7htZP7fP//U1hzc1IXX6+n/++4w+98uXHxD63/7FnxVQTV9CCW2mcouPBiMwBcu/FE+a
rv5YJE1UGfiiKHQuJ7y/JE+m/IP6ErVPxE6sPct25S+JriH+QM7N6oAJZdH18gH+E4XuN5XRv+Yt
yQJALRLdno1KVxH4xb1+P6KdGepFPgXPJJhq84kuo5Fdl1Y8JV6GIbM6BESp0NcI2swq1+246KdW
5Wi7VF7IEollSpoKHjBbcCQN8m66Gca2Lv0rgFR25XqCzs7SaMjqt2yc5mQEThs4aEYGU8OJQ6GD
9JUD0/iIRS4zv4XKIrB3qw+BkRSpaUETkiGxQBXZQ1jx4kITsMghWvVB5zxYWoCBFWxyKNr8TNiG
0fZb6kVpd1+HcZfeTAHSlo+UklNjUxajWdzYKsLwxilEuGRsE3J/tJANT5SvEBluaOeDG08Uuvpt
lAVCHAMDXCaEjBZFxgii9c0PSX3adZbR1/fSBDp253YItxjxWfpJqwqN7skAt3Mvsl4gpXHs4DnO
hq4C72NAT0JzG5MFhn8SROPsLylhHJjWVqtVzVo2ebV1YNArNsPEG2xzjgLFRfWFoFXUk1O4dS1o
Qvu2xnB5C4EeSLbTV4T6hnUry10kK7lvEJxBHbIqWIthQFMYvHICC3J0ZPKRpWE6mz4ZwAiE6/Gt
hNvQfcFbk+TXtLmEDuuuCR40/D3FkvPofyHKoYl35hiVw2OJZcn1EXTHUwP8RkDkf85EaFpHoulS
52tVTmH80WU9rC+qDNzmJHr+0qZroB8t5ZbePEKnsm77IS2dreXU40tmZBmkQSQfLbRWS9xphVTE
Lek9LS8tbQ0konNOBacM8OGu0JCGlGgqnchdyKfyMxib/B7jUmCu6zHoH1qGGmCIGIgih9NA3SiD
tHXsFlAcN2xBR5OeJjK7VVAUuGwMpyVhSfT9fQRfmBwTlQOAS1BEXGo1OMjdoo7i65IFmELu3WK9
hjXlJyZoV8wqRc55dnK2qK1S99gidcXdKyKj2TQNWuszCYTE1OIDdgieGzVdbsIod5PruFtMNpAz
p8eyE+U5RNgXH+k4j+RJRE4UXFQT4REOnBwraVva+ufU6SrCJ8nHfBN96Zg7AbHMotitmfY5BRMC
pq4V6V1WDrpzGAYNHFmfGrxpEVhTsKNDWW+jNIrlOgqLFK79oGaIOZprrIKo1oqtbcO0xX6GQGM1
ITBZkp9HAWataet6V8gZkBDwUqXtupJ+yb7zS/1TVIuy50UVLgxU/N+VeWhqpaCiArfltRkuJt11
13WxvxFDr9XYhlNstLyUKjoMhQxrasbz8FhZRpjtNI6Zt2FYlABj5xFSQ8Uz6QGc2oRphsomsxNS
3ELhyFLtKjWAjBEAXYHKrBLUY0uoJ+3txJkaB0t/OY+cQpX+wHQb3OMch12KqbAm4tH3B+shSZFR
QuySQ3pNcCvugsBPYDzNA15Nz8h00WxjUo3Dj33PuYkbKJOI71FDQDWPmf7MUx6Gm7GwrduYvCy2
QIOhafRB+37PjWubLs+dZ32oyGKiC4TapvczBHuxYyXYsuqcTjC17tHc9giRFzoP1q1VXKIWamlI
j3m9j0bwADC3Wj0FYlClClQsGxSAB5ljlJ+NrMhPFBAt88Yoh6bYcjbPJIrLNsfcM2rR81xLiZhL
MZMbwO/UrpjLAXF1HFRvqrGMfc8sX34AxaeHG2CflbOLKktySmzzvF0hO9GDXUdb/+OEu+LBCvB1
wozSyvGKZt08b2zV9wrtZu7E23qUAx88rGvXi/o40MBR2t0UXg99aRnnONXUBGKotI2nDg3DM+bW
pPvQ4JlvtyaPBoLcGCbJvfRHKiO1JkhBW0x38mDhi+y3cjF0AwooxD3CwapZyTy2CWC0WiEIsFLG
Sx+a9KrdhMjvDYiwxERKBK5xI7QSvWhtotFYc/bWDKalmfg80UER9VBRjtbXihyEDAFsps89EGs9
CcZpJQPXIcpEwP2absLY6ijNE1gYdYlnzxH4bvCkQHENyLt+ASu4Jl60PzqpCsKThUKeCDfEhUDo
wNZo9YsT4Ao2Pdev65RJIa0HkxZAFpSv5J44iD9EU1hfoNuKRywI0wKslT0mWM/VMp+JBVFZpS51
0E3WvhgwhGxVUhHVBme9D/dInBrQAsuE7sXwyrobslzUtIty8BAIgOu+iwNkW/jp1+xMAO0ig0mM
O2wSXUuI3UBI0ziOur6GfS3na9yE+ngg/I6I9UlZHXvujvXMU1SPby0nUgMsugy78kEEGuxWqYfQ
eFIUVPLKNJ2wA6ceOMnHpOjxDsKMjCOCjFO3MB0SybvQaUrPjbOw/Ure/VScGnKjlNqgpBjTfEtG
hNM+g7DLCTMkOAcIjt4DNEMYUE1G/gT9bUR9lOH4wcho8nLLQwrAD5VO6U/E82xcArWmcz4Ckd8A
nMj6k4Uc2jk2UNZsEDSw1djLgIu0Jk+RxzVuLFa5xveYIBwLGacwfKzIQi+7ZB25oI7SFYfAEffP
2OU6DBFDGydEqV2KYYlPN2BuoiumwnOawW3/XLVyas69LsruMuQ1ZW3yByK/JhLRLOUVjijDOBtd
rdmnUIMAceO0GHKhfgxKQRmqi7m/gZmpUUP0a9F/QnNJkNZKo2JHVgeFxOgwET6rWNCirK6hMSq7
xHSpAvOtqK3YP6XNoOUbSyJ0+eS7aA83BLGrB93Q3TMPjnjFWVlw1VXnVzA+KyRWnweJXIzCJv71
k1tCmjhG7AaShymsw/456dvspQJjCGq46NP+arQZxgdfxAPEQuT8w02SoYCivE/3Zp90RR6eYMpa
2ZEsxiEn5y2f248ZXzpfIaTh+gMuDnlfZ13+yaYlZzzamQ4wN3em2tqVsyijfYBukWCwMe+JMUTK
BPm7H+ruoOPB1x7SNC2GO2KQZaYxfquo3iPONZG8tCFpM3lbDXdkZPrD5j9Hnz/1H5Jzx7+Xf3gc
g+rn9L/+562Ovjzn/xst9r0YZPkLf1k/FDnr1M9onXNuRTzAaecv6wcJ7MvxB5Gtbn7LBfvfcxBe
RY5PKCY4PUllgeL610EIhyMlXTQIzFFITBz7nxyEODj/WNtQeFwXQx1ZWfAd6Y4uJpPvT0LgacCr
1Au5lt0oDD++f5N9NhmiG23xUli1+Gw3ZrkTpdt9pt7TrKvBZt8PbeaDrvqRCbnEiAx1Jl8SY9wn
9PQvZlXU/noue8KKEFPvFLUrti9DlLP0C/lVmfF0lFAy1t/+4lhFhHl36QsHMX09NfQlV7Vyig/h
SDrfYbLy8iC6cnwKZNleoXFO7qyhllc20cTQVQuUylqsgXCt6vhSlLP96Ifh9DT2LFht17xS9uMv
NtJYOhOx2pfwbM6DHZrA/vm3QGnzDa3M/EzNft34aXsJoyy5RLJ7jSHaXpMjSJMnNY0DrEixN9Pm
NQt87UOUZ+0FE7TyYl3hkBzhvGIOz3eYtvpDNkXqumvL5g0X80ufLX5r/qU28BdFYsoH3C+vlG2m
E3SQFLQMP3kYuPg4avKt0iK1j6JE7Z05flEBD3BWZnKBazqb3rfbIF3ZBoHBc/r2Kx3g2xfBGnk9
TOUr2cQvKoG5BdxVX0fM/etilPaecviyxLXyzYpxdbode1AvNIb20umZ2EtY5Rfp0sOB7Tuuwfk2
61HJN97qWKGl5yaEBhCddUjXdymGwkdT8JhZyUjhaok+x6mvrgFQqX3LAnuZ/NrfdNWUXAYLsAdm
kVhdz7bBnWj8fKlKceo6oJreZKeJZBORij1893GTc3TJV3qlhjXRNsZr1vE3iXqnvmlLkquAi/Hy
Kvb+hMipZLc83Dh0QFOOGTlUJdrWt1ilzNcpVzSHV0C9LzVHeM+oZHFYHisIdLV3LW45J6dnbVYZ
2VcCgDq00TUHOVwdTMRvkhS8A6cktU/p/+1js3klqtW+tmQyXU9abX0GU8tTdPprfAHDTT4JWCHs
FjnYNU/CFzd66hc9dK7COCgnwsuB8SnF6tOqDeVRddGiKjnprR/tQHAtsI5Od54g2dTrhMXvItuJ
VgDO+quMNu8msN0Cu445FFtUM9paY9heVxCUN6Ic/dPS4j4nuZutFevrpygZB8+2RnjxZhJ6Upo9
4ZwtZ0qN3L3XGTzuPlfsFDi5FP5edY75aooCwHI7FSXbuq4tSDOt5dos5ubcBiW69cJpv8aDTElB
cIOYyA939qyazAsKP81l4IN36JjhyRn1coViVe6Uldi3lRjMDyUJYXexxTa1DoywInt0Cp+DnoEw
z3Z9cghvgIoyDXdToOJrvvruA+YOfZNzcuq9pAORSvJbcN3gsTiqeRBbPYP2YjcF1slAt6tNYQzG
tYbM+s5FAs6n1bo3HabsdYVS0rNFZZyJUZmvg5Lz0+Ab5tpiaYc2JATSoh5nU40fzAtaF2WxIAyL
XCYEZZE5cx4eYvu6tTu217k/3IsC3EbldMKDABxAWs6w3oAksc9Dl5gvGZfdTmMqDx1plZ2ymzud
qRJkQT/KY5pJucF8dG1HpkZggw/sq2oe9Jx3uxmInENQ63+rblf8wrzemj1DwqTZsDbwShw0eLpg
xrPh2GvWUwGl9CbsdP06xoL1SCe2Phq5Zr00wBQX+5CAIk4aAx7oqk2OGBFsiAvAwA96qT82MHI/
uKmSH7rSBvsMzX9uh/BBRTleQK11+OCwos56Nu0juvoYGvKwPVp54z9Jg6JvlLTT3m+L9qazw25f
Z8CvFzH5vBrMpPUAviWnVo+1sw2h+Y70QgplftlXXo2hbCVtVP6rBmzLtsQoD3ndidJXMi2+1m1R
4IoZ91jaIOZx9LjvQDjsO1DVwkPyq1qWn5iotBF2iRHWNraq3CCrO8+8Adrsvh5DtQHoVV/z/LtV
By3F9dIsvgCry7dO5VSPwVDN+El0eQwBut0EAW5EEJHOukYd/2k0VXQKZ5+NXdNhGEwIi5JjBUMW
t9EmNCpYQzUUPVEYNbZ5FTzPEAdXsoZbgw24XYtZ+5jM/myuxrpAtGuNZHjM7O/PlO2CtVEbxqED
x09wL5lrNepefG56725IHHQ3sgv3gVUyvP22/9Iv0vHYGVdFy/06mjylI6h+t0n7g7Andw+zeSSu
qJDFKc0yc1N3U31OaErjtoOZRShhb+qnEK/+aaL0AOKoRoVPQ7Bip1iGezYlg5eJcfIm1x8ObL7t
D3Uvso02OMMXDV8He4DyoenRi9RFmT02pTs/LT3E0zQGYhkS5jXKNhQudNyMYwvnhLDwwKbtZVM4
uI2iBgrQrMnDSPzBlT8V896En70xDLwdqAvydaf5amPMenpNVE5AUntT7aAV2huUK8ytAiMRnTfj
UPfq2MyVebR7370Y0m03YwWeBchyeGC9iw9GaMW3uIDu8PtN14Ec3BM5Gskrp366+mTPQGjJH8B6
MT/rxuCVNGm/Bktst40oakWWKl9xbNFl6NBWZmlznwVT5K4K21fbbMm+wZaUYVkbOft5TPgNBZDM
ODk5ODeR2TFCW40geloliASavrpwrhCvMQeQEyXL8AmCzidtaqyTQGwOC8Lq8q0ro+w2BRJ0NQVM
anaBMbHyyXWsJeB5k/ZmgNSRNASjjPxLW1S3I63nHZF7ZxT51W2kYBtVPoHvq7o19pK/v5VadtNp
SAmjPu/v86FZoGPasMNQdilDSXK4Gm80wq/XNcnGK78Kei+kdw5CD0O6mZ0Zq5MXVHzEsBaPg8Jq
ntGQvqi6umlMFoAoMx7COF/b2fzCDhZJKEqDbeHKzy4F7VPaOiYeFqExaCNMIqQEeMiB781I6dua
vuymkKOgUAr5hm2a5mGEaZ4g0qoTM02+0QdT38KoBpBWJv3LjJH1M8JP2P5EbdeXWXJgp1RgXZpc
g3Znje5dVLruDtso8VduOL+Rz3msB9Hf67LxL1TXtWuZO/3Gqoxg25P9sc4q1jl7oMoYVwRayIj4
C6OglNlrqbkJB3PaxpNtbsuhs76YkZNvUuro1WYysRqmbfNos7ids3isyJYi7PxgGR1owbzQjIFR
Y0gPz2+F9jAXj86Y2V8mfUy3ORtfT6qGLBGXPL2J2squm9pqKeyMW7PAI+n0jvLgFGb4kUbSYWQL
1ZQhfcQHfA5nail9l9qbBgbDMY7zbFcUGdVRepUV/Mad2zc5uU7MEyDY7EcTkFdcG8Nm1o1q0ypL
O+AyLndSUhWIwimjSW1bXpyaNfUtQsxtbbglTwecj7sUi5kUiRBSyVqrmOICSqT7gqP6drYy0nmm
1vLIsWSg4Zc69RXpWdjJuj3KKWdXTnG006xKvE5hYu9A9lFiaohd4Z582GPdfJJQv25GNgU5hqQv
gZ1h24vqz41LTIFFkuotdfF8h1DDuiqwZnrkmlyXMrxoM3s3HTz/iuwwcT8J/ULKT7jKqRN4RTc5
OxYGSISTMvpN72oNCPXZ+pSyun3xw8k95GXP11WIWccsMjj6lnwM5FQwNc0zdWGSxnQpHSKe+m44
uWSSHJSVmjeM2PKgz5Y8O2UNnbXSW9ybqoF7JEIyiHqfaM1pkuMDZNrqOSKSd10aBTLDmSmlazDL
6UUfn5GKzSfHyWaohGWEIjaCib7qer26k1ad32YErH7STYo2npC2vxvMJVaNVYVys4Wa6QZppnbX
MUQzzKSm/yIJYtyzJ2yepI/qhC0SeW1a1FiPEakvl8i1260fy2qHbiJOIeunmC3j0nFuBrcUe6UJ
xGs1NYTbHgMORkQb19iqyfvuMC+5caadqVcWivkgo7431q0dhDd2b8y7tli65LrT7VIKOk/DGA9L
GWooVqIv9HPgptkh90l8j8ycPCOjb/D0Ro4Zn8NEnnWNYEWbdLljmFVhyHFHmbA2DJo5HJXuNKKD
9ZaNFYG3zioss+ckLqmPN01/ckZQtCpsYZjYLlatPvJXUyA/jk00eaBbH7MlSDdX/WvN/4X/W7Bn
xG8EIrhqrzCJWZtR43SSzWWzqZTzTLDQvKkoH+4DSkDEWIv0qg/a56TLdN50p23Hnt14oLFZxy8V
vvYtGVckhNypudw5CcxVfuvTNKnaM4bkSGdq2PQdIAAnrDQSA7qCRps8j3ETndF7k+lKEtJ1is/z
TXdL/Za47ujKNcim7XLQrvNEQNVoimzP9udW5dPnSY9r0Kh9QLCcWQMI7YYNNUD7iGAkOOZVq20S
lD4o8KqrEVXXSnAoXdeBVexKwtyu4VgmewJC9SfKjjXQzAlEtEa+kzTaqz6ZXpk7ydDJQ2efKWtb
1GGyEeQnpZr75NfZQzJO91krs21rN4kXR9NDTnlL1Bh68354HDO1MLdi61M5LNFxWYzdavLzR22s
fGR+5tPc9Z/IHM9vOjpgnAPxF8BRmc9lGbOad69RCY4iyfSXMSPpZ+ww5tEmZLtVo+YaMviRsTnX
j0IrsquYezsU7He31RzfU2I4qBBSoZUMyUd6QF6P2/tCBcFE81O/TJF4wVkwwosxH+qRVdL1kzXJ
oeExzhLIjjL5rCV57LW6JK1BewM4RwRXcSnE+KkYin4LnOImkwB4c5R2V75va0e7dfztbJtr3O0l
xNCQ28/Jveh07cM3YwA7wKuhW/p0faKYbiqyoZvEOJtx2W8QJBbHJGA32YpSAslxKFhYZbpzgvia
bam+ioWFpReOzkYA+9yQD0XGqLEEybbdlSn74gvt3Ak6YyeIopT6TNaXQ6yEO44PWqCckzP37mdo
WA0dQRls+hRViTA47bvmF8HKdRxSZ4WOD7RvcU5kJi+wmPtdzF7Yowz0NrWqO+CWBZaggV8gucbY
+j45L1SGT7HtfqY9fT/XFil9rnGOIvdEZtPbgIXdDOxtjmkRcSBhc+wpola6cKn8U1SwblLJuSYN
eJdSBtJIyY6rkZlNIP+k/V1skSc85al20tz4saEve7bKScO5GDuebhRvNpxpvE2vuKUPtC7CNeZh
5Fcyue66ckCpW5Jx2YT9ptX1D5VwP0Tsbz16lzSCJFHWLHMObJ1V4TTHFJhCkyZs3wfNvkcovUn4
IFZsLT8lzkjkFjpGrOsEtQuycDUCzXqOhQCL4dySD4V2vNj5lrqgOwEP7YQAoOhJrHHwE51joEas
nKjlSD+/8YEjNY8nMMWF2PnZ+FQGMrtF1NjtNDc/OlAKKQCkj4JuFL2/mCRaa82y/aS17lXZpePR
EN1X6nM4DsqJeFyr0aDymg8Qpj9Qip9vSdT9VPxf9s6kuXGjy9p/5Yvew4HEjMW3AUBSJCVR1Kza
IKSShHlKzPnr+2H57Qjbb7cdve9t2VUEQSAz773nPKeXLFdz/yq07owo9Yuc7ZfO9z9AHnznlnc9
VVQu5kg17n8npdh7F5cRxlmGpMQohUQ13qtxeE+bbsYBrXjaWnPckrW8TwZHvrYakGRUO8VpQGDP
WVGPr92qyTe2ZmJsSdKCgyaUyqJ0GG/Lzr9ix2sDIhchW5fQj8j/1TtQTeBld1NbHZbe3MnGOlR1
QlWnOVddoj7x4S8hl9MHRaeOedyhGp4fhjoFdcJ0DJPsJi0RQ5gl2+q4p8FO8A8EJaSdsry6xMNt
iVZ3TvWooeZy4c7M4gHnWkKfadrCJa0ZNOtEY2U+tMz2vuBsnjhmSM+Tsql078Aw7hq/OniTs5dZ
g9V15GxJXBSteXlY0uz5wtrV1rQPoHheUBdsIgBevGre0WyKn9xhLkN4/Qj98e8wP2yvOMefNaXd
8D7s+FfuHZWfjEz2G6XsWyvO93h2SVHzypc86e+nlo0ybo6IZbQQEVbU5OqpVYyDVwgBUVLQzSAF
+VyxbwVZsT4bS3rQy/gEQy5kAKfvShKFiGHy92lSxKGXjVeO0yaPZu0P+HnHN6QRR+phkkPrysKj
LwgyZCkDaA9xtO2ZfBEtTUsYmgpaBFW671Ia1OAFKNLBBUscaoXR3vft9ESTUOz6UhOHNCn1cMA0
uStqFAIAcPL+maxjaQZj2tDAQGJK8UNUCxZBVkXAzeqmQQy0HxuCdaZsZEhcd25k0EUmpYXW0MY3
bHFwCGr9Ko3J28cghiPAzcvH0DADHjIYY5bfTzecVIHtFFb5gvBH7nuhssPg0hmmR4Dkm0Saqn5w
ZZr+jPtKvNFis65Qxhh3huP1T7LPRwSNSguMAXs+AXjxoSRa/oAKJxr9/tclNc+cTNzQbSh/BH6j
Q89BlZxB7LpCK4+8tvZ2cmtu8Jqs29hzljuPTMDLOtHf91p6aRoNDqVcKuQWtvG0gV+qToVq45sV
JiUJh356Rw6uAoEr/NdiHJ0wAw/hk+/aPbs45R5RpBfvyVp0O1A0wzYt2ZXMeTAOOsz685RBg+O2
jhkZgKMgDbzN+7dcpnEENZD5q0Rzw1EafAqSIh083DDvSulO11TrNBx6vEIdLxxUU7oO7TQSHoli
LLIzO35wIXlG/tyJyyyxu+rtrtxOqYudKK+ss7eqLzKH4xu+UrzPm37axg3B6Y6eUPCKRM/2EEeH
AztKf6xLr9tBF2aa6kpTvDr5PN1QdNSb9BLKuRIeF82aQZvETIp7HAjrQ9o0yR5Pfvk5joN7n9r9
K7Y9gu/xw98gSDQj4u6sIOZgfGhr4+wAUQmRbTURsRi83B0dDckFvceZtz60dq9v24HsRFpdy45j
zPim6BscncZbyUOv5JXVYaIfB4+Dqyv6owS69ATAlXpYsGK3NaR4lCb69cj+d907mhVZOEoOSbHu
c5ghF0NEv/fqdtwXUnohVlDtlOr5j9lC3bM62YMi/jSo2u40lABRWr1lkOHVj5k1GPe4Iwx6zTWo
mXGosFcQOErzS7eHKDZgY9lWXu/hZ0DKLlRxLR0Q2fk8lFeAf0SELE8AQ4c+AkW6bX6qYhqPAK1R
9TQjso3k8sPKOpeHhKxV5ircB55MWBCOuLnkq0GBnR+Syhw2Y6537OZLDF+ksve1Cywj82HVJv1a
RiBmUCN4aMYzppuRtUzJIctL8b4IasTBkPkmuawqxuC0NwumLy6cRrXwEpS13IwtiKwBlJYhibZn
u0kW2z6V60SA6Lrek9eJryTRl32z1sSVpg04nDI+D6vtbUENoeRbC3XocOlHpKtXG9TIVKFg/nfe
pbkKd2QJ2xR+psrT7J4nd/isUQcEjgMCA58b8yotdaPMkGLroqyLx3Z6GBqnQNRUmGGZzvVLcYF8
OM7iHnCKAWtZZ7hcrmyJeUmJBzKNbkevhbGJo9m3glBvIs3z7qwRZHED6Czecj03Dfh++oiOeQMB
vro2vOKHJed0SzJ6uR/jCTm87tJAoeaq7BKeLXPDA++vcTeJeTxN5CCHBgrlILXnAtBoWqIVGd9G
huHhXDjeNQEC9VUG1X6XrcvHROYjFBBsaHQmVXIciD65HTASfCY5KV3EsilxWKe53qWWLg/Yirsb
RlH5lgPqlh4XWA+0zoY1Cs7bOBeMshYRvF5vqyXwz+sZtLdDqvZuoQtxpGmpb0RqZdvcLr4maGXQ
6NNlby7tDEgsFx/6UnsbaZtLlCa9hcxKEB+MDSds9dTbekzlD0CNUZzMhAIMrA1bxE01ApmOdT0d
vRt6MO7TZFrlDeAPI5rTvt+0zIJIj+jvZVsWYQcU8bGY8wFRRKeFNUmtxLV58rCuJoyUshrLPZrO
d4aNGF5LHY8k/3eImEIj1Mk1ri7ajMdMkQ00lGW8bRz7Or0oQ9mfRxUmRUfaXmKhsHIq3nRX6/mS
k2MFvoREyv7knLHnOAjA2p6Y13ZYs4cJVd2uqYCJlK6f7VLG/oAam7Y+u4XFJArl+5OYmJqJ3ldX
GincP/VhbG87W81f2sgkU2iTS1BuyVAsZmJ4s7aq2/VLSRlGT+VOZYB1UL9qdH4z3gFRm3unUear
UJf2al9Wz549VfRdYYE4VD5RqdN/5jL9uzVjyrWYU3kAmsbc0Z+mp6mbPjPEobeglKqZvr4zP7eT
tty2oK1DXfWffvpriss/MiLbiIwRS17UOJP1Sk5ie6evbsxyJ+QrEQf+nalZlRES2kcEQ8wqw9Hc
LPSXbk6MaOmc6a2a17kL22a27XC05oQHIm8IaR+5tiT1vhcORfRbM67cQyYT9aIdDqQfL8+5HPoo
50D4g/gO7aWdhuGq9pLhMDre9Aa+ujqLwbWZWlkEmpit9z3XdoGWj1n8W+WJ/sb1Jwshp9APohgT
dGekQwW4SljfXNockinkjUyG5mXSuXsM5759ycRXrmtMucmA01q4A2SVEEC0akx11LyIT8vm43KH
bGOkVflH5/nzuTPreQ+DmvaXZum7zliZKJt6H/lIpO8KOceIkVOkkPDPx+8kHfo8AuBNcijsqyds
Cchy8KDXUanoaKQ8OobH1N3G5hWHraCwlit/EK4Tt2hJIQvqVc/fzuuEYMmhu0txTJ8mHz2ycOmn
jqzJe1OX1mtnyGLDm8edVWaLnPDyff2JObcSo3ytY4aiICQu19aUGCEWb2FCPNMQvlFGRZm82qq6
ZCuUH9Mw5xEzIQB4blqFLeF+dsPD4lcll19MaAQZs7eHZgZfg84suUrcyjyxqPp3tc21QDirptCQ
svlY7dYcPlFFdq125mOGIwEzrOUJqtxnQcht1DC0hm1nKoLPL3el5rvCSmbtitqK/55NJp3doVzV
nTV7zOTMD8x3CAQa8JjjDgt3j9OPeIcren1k0pqgVSO1eGID/J5H3Sw/MMsJU0WdCcEtprULnqAk
x9oHWlW/MWaX9n2mt8lyIwFAtRzXre+1mkbSN9ch7dAXDhnxlmXKh8ZineWtv7T5l6qHatnaOcnO
J2w7WjR7SDiP+Zopa6OoJNN7o3SNUxsjTQaeqSNWQ6jQTBtiYOye3QTYQBGyLlhqq8DHPsd0UeIH
Sb7UGGleco/ClnD0gOmp00TVrLEjGav8NIRomcjyBi2U8JWSt2OeFiIw+l6+6oTsdpfOd/msqHrY
TXulvVSJmt2XGnRStUWPWMycdafiWDYGp421QrcbGf7gwJdzc/91tgtD3jCmeRqhhERqJvvovUr6
Wt1aE7bh3dJ448HLGhhQ5A3o4hnxpwZCrKj1bk8yHkituSSI2+ZneVKEmqhAoHjfuO2Yv+p2b79P
9jTcauhszasqSwBRKZu4UuJzEngj8P9hemVdfUaEqIfMmgRIxxWHu3Hl8kQdE2Q6kaA+TSIsy/CB
Lj29LXGfV32nHZUOnnBG5ya36UhdxAiSgM6UtJvdWlbeHc1t1gjkbhW1zIxlZ+Wc4R0sCy3fy9zH
S7Gz4IdVod+neb6ZGX+U447WR81AtBm6a6PrJM1K4r27LCwWdPRM7oSFu3jKSf7yUC3MQVOlAAll
PU5EPo1YAM3EqmOkwMIbQjt1nK8YEjDte4iaA2U0oXmhjm/+o7SJ9Q4bw+g+U5xU5gmTQUICmZG2
37ZKxEnrdCuGGTjl9/7qUCObrlJMwkivuEf4t+jHvDLX4sj0FIdPHLfZqbUsYj3HWfOnQ81VU24R
7hFC6+PgmscwAi2/Sc/WZLgRGtVsDswG9X9YJaZWkt7FwqwHvfT1cHKVi7wnmct5X3V+pTEtKRQa
U1JcfX/bL4w6vhd4amEtmVe75KZHvH/oSEmO1YgK2JsKKCdRNM6Jjki/05qhvhbNmF+itsC11OlO
pe3wyCnZ5KYN+RflCfEMSx+PG99dNxztnJSzRfnMGe1G0TdAT0nbOHPWvSWwYWi2h1+baPKw6Zb6
zN3EG9Kvr1qzepEbr2e3AT2Soe8OOIIMoTaaP5lHcvxthpeOnfjaYiCeorHd5o72Y4SMyGxdnAca
GJ9yZLFoWToH36p2Yu4RLsAdwLE8HxeaINE0O/F165gPqBwrEi28vZUQ+1agM0cEDBKrbQA4YuZI
CV+nlsbshNWUo3GUdkO40kqTBUV2QgAdR5WtakefaIYa35YAwacsqmt+P/NR2WyyyGEfVWJ1aFXo
qDcJiVoayxjzqY2LHWSjJ7X3guWxrkOsCBBJsE6E+ZhwEaux6WWxKh5UVsQ6owuEiBM+RSazF0Kf
uB8GML7rtqu7R3uyq5t0TZ6qjsOhu7bPCJeLOQZnP2tuSAAVUWttDuPr1otdr0zpRxJQrHexyC/z
6jYoeoycqmjsjdWI5Y6mwXRQYAHvOP5ku2HAcZCQF22L8uiO89muKoAA9p1FojId4z3JRc2ms4j5
6HXtjuYYCTYN54uqkuc4JnLJK1y9CvxhacJsXOewlEQtl0xze2/eDqYih2x1r2ESZaGWihN8IBTf
tUNquwVFvlYG7TYC7FXeu9t6WeoH/HNd0LaLEc7xauwY9+khneAjIe3FriZEGscQhX/gDBwdidsA
CJEqTuSUQHqUrClgmCTJ7zqflie2l12it/m5Kp1jciGOJMa6T0S5IW3e2jdZ/mJZVTQPXXJFG5CO
VtyW5cGHkDSycjbPzErndyNraKINxF0bXvaitWlxrM3iBwrl9H4pjbeFwADsq+Q9YWRlbDbr/c6R
ycb0p23bKWO/erYTGA27kx7fSzEvGx0mP06cSe1ItBy/fDf+FIASI8K3yHmuGAyWZvtcMEDez73t
3aJKpAlHps91WePKZuAIK65P9qVmLlu8p0Zk2EwYfWGoT1amjEYw6gqna8R1ZUt9W9J+kTR5APxm
zgaLzGvMRjUuaXNtaSWdjuSdOuo1JvQ9HAUyFNuanyD6dDTLy4RhCjSYXne9k5UxcB6s9d1bKJqJ
JqIAyC/G6ooAcrOpT55QDK69tNnys+KQ7xGWTAjGL4awd7eCEss4lpmXMaLQsVcCTDjfhcAaMGVN
n6UmOVQsi0eTMR8id1U3KVmZ+3Z1nzTLXdjwkRGiwWEUgc/2DYOnu7NMphirfUX3QwubxfqRT326
w7JC+fBd1Ma1rP2f3ohUxTEwsPSs0kGV1PIxHxkqkaV25QsNL0CyHfWBrrd2WCvnzoDMeuwNr9yv
IIJv1zQ+V8b0kecPYChPBfDQTedbEW22o67nt6Bvp2jNtTsjabWrCp5cMJrVhwu9d22Tm75v4td2
al6KodqsGQHKHZSDAHZl1Ms4/kkc9DabyvVR2vAvm/Veeh5tLc89CClvU0M1m3osQ80tflAIR16b
futDTtaKS9uGpNjNLGm/eYW2zeL5sJamzWHL9He42zihO80pJwJwizplPYgqaWhnJvGmz73XxWpJ
sSTANiMeCbtQblWBbi3Xi8St0k3+1sG0F/aukRBvY9g3NkVJNS7zyXCyk2OXT17i7XE9ZLAFCbSm
IUUZMlFrTR9+TlikX6X+ptHyW7vMaVC78qkZ0gPJhhFpHu8mh7+i07BI9PXP3ha7iWz0oCSthnlP
nZ7iATOAkT8nbrcjfg8V4XD2dWwAoj652XylPD+iW3JlZsNt3rTOsdf7wgqQmHDymeqRgq6Mkjo7
WBVCPTLrwwmxbOQCoUJs0Dyl3rAjcis+y3KuNs2qbVVvHYax+Mon47ZouiMlDtRgICRRruGV02ue
+jKl/+9daBf58iGWglMD7ewNAX32D7NAOTSlaUZ6koGshBzOMM/xDXaV4VzmdcZWastMO8+dMQcm
5n6aBb1xASOD7nqFaGhy7TrqDOvaGQdx21vsWwZPQExYYTzOaygG+xJVOkuQRFv39xDT8VeiKUkd
PBKphRZGX32LHLl6L9L4JBHZnOayoOJBIOIXXFg5M9dq2WLUZN8TOPvscdwPcZ9VVx4ViFYT7ETA
UeCwelqqIwvPCpFUcY2EjWmhSJHfu3VMDzUd98wvp5MlTSs0KaXvxrEMzL6emewVbeiOdnddV553
XeZdH6bFfM6seKcYhVNLENSlF6O1o4XjHUZC4HfYmo6DKW8x9TyztR312nYDQ3JWykrdQsQqsAw0
Aw/BbFVn8I3mXTdVYDMJ2gq9Ir7OE7HpxuyK4oTRJJ2hIm53aSfnYGk/aE4za8gHEeoNUGvlaVFm
y/3gztfaIOkCJTe6MvfNUD6zE6FXgyZfNU8tsP1oGWe6Ng3n7ACrk/dpeR3pRiAqjBFidG9/zZAo
b3IgbNdMJ/2bhHHoIc06Mw8mzoRRPNnWp2Nyjsu66rvw2S5RnoAqhZ+yRm7vnQWn43BeizhCl+sD
EG49nFG5c115TfU7luD/XNn/4cJ1+J+tCZshzZr2zzEUl7/xuxXBcn/zgd24Pmgg09TZ0/7LimAa
v/k0YnFrg4nx4SdhX/iXJVtYv9EO9RwIKjgSQBLjX/iXJ9v87RLVzQoM0MTCSo1b/3/hycZ79Sfe
gWsi1/PhRPkXV7gFTYIL/6MTIS/XRR+c5XJIFY17mCpp3xmt3WkWe2qCbisfEjaCy/juEgZopuww
U6G0t15K2bMeWYZ87VIQySFOHITFSJNHQx4zt8zfzNmf0kO6mJck5EWirbnkTxS0JlvH25N8VmYH
OTYcUdMqFzArlBu/uXYb3/UNgYShURSM8jX7Qv7hZEdIMp2RH0VFRmLYF71MdnS21UPWYYSNsDhw
sC7qop0QM7YuxRjGzbPZmcMd5WiqIXZN7GWn25INi3/EJnoYRSXuSM5iR+rmBA3XqrBBlYku7V2H
+VQw8c5ngOowAJEsrn5JxmpRJwkSzMGPo8mSSbJdKj0pDnD0ff1EmaLJXWW7oJCLuE7BqCcGwznH
5djAIVqT1WRAADZN/5Q3Awq/YPZ0si36uLug8Zyc0UswDwOTyNZRRE5GtUt3a2M3snWAWiHQR3+/
5HYbgPcqEvXgkrraP06XqEa1z7C49h69kozu/rEmflgfzxMiNzpTQPjS3L/FQu70872hVbXqAA4x
gqj2C8poDIr4j62qU/fKwRk7hhNfCh950dcSoeZkZjNBgECPBTuX9N1t0VQ9zXhBrAJm885sjy22
w+GYEWX1g5k3pPFgcdMOadOaijJQNMMIsvIlWkh6Xqjqrdzl1IQATtT36C3N4gbGb1/s3HKa59Ck
/aBFpNmS1CM6MkWADQN2ZrujHREBY3SNvRqYu5ENUszMa5q587Or1TbGfY/LHivwQKJIkNdNhsIy
txHfEe61uFtnTXDzq2TSzYOxpnpz06wzh1lCGOtHH168CBZOrnfJhIoiEibPHCGZrhX1hGrDt0iU
d0fTexER+4bJBIN/6ppfKMfAUtTtlT96Azu9mS2vrptDH2Jzmi/PrRNPSKj0JV/2E6c4I8yckeoK
AT9ITXpGFCmLPSAQwQWJhG8pPbbv2ZaL8cPQBsy87ML0oRrUcBwnFgPGPYkmv4bpcdLKs/Cle+/T
WsqulommWgCQiqKdlqAuxZMmc73aGWk229uMZ53CqSROdJ+QX2nsY58gDcauvbLzG0j2/UwhRB/N
eUUG0dRJSM5EbmzyAQXtK9MLdzitpUP/fsiH0iJnhOooI0nG1jg4Dr7mZiGOhyY+qWWazRubl3+6
TTtsPGFTk0vwU+RoC0JSP5w7Hd4/oZrovTfjRJZlaDiVvBVoEW+1TsxWKCbhnTsFk+WqXGiCB1bT
a0e0sgqfXmPSwWDc0lphB1aoCW270M9GQnbZRtdS+GdeUixa4OoF/n9Xxd7D6F0O+eixOVqLbFab
tYTflixmseNTK0TIviKjYwQihMajq7DfoHyb0q1ejRkSxI6A2qK4yKbzeYSADcym/aDFvPobDs04
65Xuk72JRwrs1ygobmuekbNDusx9mmeps2E1zbBoiz6VhLoUE9GTro0UDmUTg1a38ZKnvJnW9143
9WLj4RVD1Z/1YqEYinkXZJGVX0nmM9QttNX7WJTogM3rHe6xgUZl1ImYvgXN5iVExVscmBB5GS0E
jQ7rtNrkpIDV7cYw7lPP2DR+bExBWUxQGA0n1Q8qkTiReUOqb1ery6McpPU00XjCjkToTEr5gXH0
gUxG1pFV+NOXQyKbfcjMnsQYRs/tI6pW65aWfkf42qSj6cDfPV7IW/l66ywem4Ex6nigAS313i5l
oQOlPznyrOQlQs0jxRZXmilB/rKTpeq6YM27qwu3sDemqnmhEmOaGHSWvnhDUbqwTljjegZonmib
dU1ii4Da1hi900puB2ZOZknwyA1dp8uinN4fGtRV+mIvkVuY/ASSTn270cuK5MrJc2b/pc0TtEfx
wOIVuPhvL9JCKlLmr5LKApUKHfXAwqo6MHZwnHOW+9lgbiGDE8vKEEt5Qdnn+gtGHfIKHJS4KFiM
wfAgjnnUn35tiU9Dl9hmUeL1jLLLy7RCN0x2v7KW6DasgZZiSL6Q+CSxQxEAK32kGcXSDiMtAvpm
+NmX8qK70ZB1MYJmADqDLM+iGk/6TWfU5OEGOFLoWxNojbgcz6o5Ps0Inh5iTDRElZRld8crwHdl
DEIp/Wu6UmU45DGhCCYQRM0guaTK59gOeb/Y5Ebij0dnVAUURlTbdvFdp+BD9zwbLXHeAskfCJdy
ulwk42H7IginiYV/qnx2i37tAwbfIwSQ1NYI+czgiHzkvZ5zdw2k1Ax2Yxvh3WZQkghRspi7Jouq
UuVoBdKBGIDea0kL7vNW06M+Z5kOmaTmDvWIm0OcbWNJHHw6wIlXerneFdy8IqgawL+BFg9IHu0J
mSVRFOS18v+taDoG/57CW/GMlMv6iG4da19PfYbgqOteCZMgcpzWEsoCNSPeCJSc/W+tz1USFcVY
3/r6nD34qzVQ88dML+vEVy/+EFs/uNTpLdekuskIbSepW2btuXRS+WhOaIkQgi3FuK0stsdgzHwJ
omSVdPZrI6N2qNLGd8gsyKAppH7vE2tsMlEIiZFFG2T7SdMH5UJhupmrRV3H/aXSJkgluWJHHeaQ
TmqxdbIuqRh8WsOBoS+jPLco5L1mL5jsM/xn11RzRMqknt0803KTtxNdzz4YVZvfe3nbf859b98X
RczMFZO5SDYrTGWa83HH2W9INWSEFn6QcKoZZgPkn909HB/86+XcCifICM+ot0xzmifoLu1Bk4kk
9aif20/S+GxMFxB4XjmhUfjXfmr+ZIGlCF0A56ADXDA7BSDB5Sl1W2jdvpq6JeQ5AbAifIIOQp6m
+Qq8S4YJSSAFX83W4MDptfpPp0sLLZiyWfpwXXzqY29daSBVnVM/Kj0x6+NSJfBy8srjzFPXzUAD
15FOv/NTD4wEQcTOmy4KYh1Xs3Hq65QX9JKAJdF8KW2UiEcGYbUXrYLAU+/j8op6d4DwUVr99IY5
KX9F40AI+VilK4uecoqCKe7g0UnzR5SKkyaSIRzJr6BD7WV6QP8ko+FM2gWCqWyNB6o7xtm0K1fv
6fL586ZfCAyBUGJ2gx6WFNGEBLUxzXN2jG40gznRUgb7vtmJqyaZF0ZHmHVPS2ymaMeBgQDuyReS
1FJayDej20ix0zgNZjvHV5zNGTo4GFrTUb8iLh1natNX3qYpZextq0rDBh+Te70DG2HqGiu2xR2j
t6NMDPX5aH81fCX9YV76MWpLOvnPjSUUdv8YRrS/m6qcOgKOvdLvBRw491H2Fioa9DP9ddyUE0jM
YWjP2iD8iq83yxe/Y4BpIlLxkn67Ko0slADrjUa6mTO32XLTzcCPLsFyMQdAJosK2A97tiJn3uv8
s1S+d0oYLtPXByR7H1NM03wxW7EENZw/HUcZ0pRIMxrAR/SHL/qgeKg4LXRWNUVW1fvjNpna9dlL
yqw90kOFZQL2g7mqU0H+CWgeJe8ItTChrGvZcDTxYvqiC9KQqKjFSNRcxSj7d2Te/5Xg/2FTt/7P
JXj43n79v+cv+fn1Jx4Af+f3IlwzjN8csMEueDNAwiD1qbV/BwJoxERC1fAteuZQ0wydv/RfVbj7
m2Cj49ED8Ih518el/68q/FKgEykhYOTbBjhw+38VDWH9GfQHgZO63PA9LgC8OOyBC5TwD6hDMOzG
bPMOBYuOO6/g+YJPjyfpzW6R4lJumz9QXyX0LqUJW+wyYMr8wjS32GOr90YApCEtvoMd0DjRkl/G
kVWplyenHax3y2uM4+jpVRuwdaA4JFcH1yXGFY+wRaGd8hGGZVSsTfWC8XC81vAkLw3z224yhHkl
ha+9jF1DOy9v1l06WvYHW7L2blWriTJVUFFhKw1tB4sa8Vjr3gVqGxWOkT394Ue9a8qVEuKPKbu/
mPG///H+8//zDMCT9cCJmZZv0fkglePP96lZybkqavPbdm0DAzz6pJ4FZd7Zo4xDKyk5B9eiwrVp
110WpM740159Jrwl4KAmwI24PGhZzvtN7tP0rDsF0UJyWiS+i/Sm4TUtUR7pkx4AoEJ0K8YRlAeD
pX+AvP6338P10fxBRPUBBf8FMmlOPef8uflG4pDeV3H8lZrFuitbimVcUbTak+ZTtotFRzQxd8mU
OvfA4lYyMNCYr26bh/GQiI+4jKdDbA9Inir9espnY+8lqTwW9WTdEcSQM5pqssPf/wh/Bqz++g3A
BZL5gXZKR7X4F0KtRJ9lMgP8rkl0vq51z7pmuM/Ac5iM60uiffT3H/cX2Onl82BPQjnkN+VXdf8t
t2Au8QsY7hfi8letsJ+I2BMbu82HK+TG5TGeZ9DQDYgLJHA8++xuf38BF2jiH4igv18AoFNEx2yy
luH95ceq8n6RjCO/yObSBZYBGx0WAI/us4lr41uVcadTP017ig8723STvn5UsMWQQmT2+j4LUoA2
Fbbs63IxTnbtskeOqux+TOgGNoppJnwofcDxryoN255HJNimEa723GTaZnL0wt4m5kBtkUjzXuFF
G68qAlFe6rpO7rWYshY9kNce//5rG5ff8U/vms+q5Nm27RADAqzxL1/bAnOQpOnw05zABAeN4ayH
FT7Dq1w6JJ1Kz5ptY2b6d6rTgsCtuqBlIIu5vy3xMD6kGADpXUCYoAcyNytEDgw/AfFo44uj6cMt
J1CltovtnRF7289Lusy3/JFE445+hGWowRaYyhuIyNkjdeLZRSb2DzDbf3uUmV/yBNNJ9Q3hWL9Y
sH9cdgUC5knaH22HwYt8O2IxIBfSW4JK3Oax9Q9AW/O/+zw+Ek4w+wmP81+oL12uu4a5dh8jnqBX
O07IKyygI9TlUOWACnzj3Sx894p4qWMK7GgNi7i/N6b6MinmGM60ixZT00qNiRMz7yumVkXCHNbS
dgiPXYbrXmdSW3kDtO2CCblajf6ced30SJ/M0IJuSOZHsQDXdJ3hKGLdPeqNa0osBwzGpGZOZmBj
1sXxOX7z9ouT7UzgwuAKO/9wM/798SJyx3IsnfQHvNG/+tJ/uPeVlVnLUqmfMxLbqEikHq3csWBB
GX/kzBT07C7/8JHs8X95ovlIhyYo24hDKsNfWt1pBtTObpeflx703i+Gi4rWTSK7YDLy9y/PLzbx
n1+eS2aPx88MNYiX59J1/8O3Y6tGjCH7n6s/vcLUQtvcDn35Jmpwycpv0NUms7oqYAOh0/bc8kcm
8+JmtRiO/sOl/CU2gOWLZ5sHTrcNKK4g9/9yKYWPDzA1/I8Gd8EbOpFqCEbfkndGLuFhLBOe7jBd
mIcTt4spU7MS7TWt+/nVyB3UQOXcnRZzbEqqvVHxlC71l+1RXQQl5lO8R1M8XqFauZzhpayPRpxR
T5BcmiPdxJfHR1au/Idf8nJc+8tPCZTrF5HJZxzCs/vn+6tnsCFLzXkvC4NehFMuzqdOoiRMC8M/
YYQemqD2ak45pYOAsOXt+Vqk5wekwllohxIjDzspCkwvWTHfKpzeG4He04vsWtTvEL3X79VB0BcY
mlo4SSjjAXpFf1skK7paNLrPHZ3bE2sxvfxcXBVxl50RdjY0GBF+XrLpPW4AEduuCGTc1P/J3pnt
xq2lWfpVEnnPA84D0NUXwZglhWbJ9g0h2xJncnNz5tP3R9lVKYVcij7ZVw0UkDhAwrIpkpt7+P+1
vrXVyeL4mglFN1cCYiOZvc5emXQLrXbZnmuZMxsfcEkS0GzBEQGoAj9Bsw00tR5W8FNwbf3DqkbF
huapavIATIex8f4JGl1T93WoP0k9Ur+arbQpykRmT0BplFOJqItROkvNG3L8F4T4ORFyh3RKMgya
MkyW2LFVCkz0FABjPjp6Y91QT8JTk6JE84Wg4rAYQrulQB3S5FWaurx+/cb+56zzT22mqv/3h52L
pxYcSdzWb886r3/n12HHNv6ySLZ3HIMjCul2/4KfEZEHbIwzDjJ2pidajv911lEIuyMXhxMSPUn+
q8+xHL8POwocaEvHucMJRTMtle3A3+k5Hk2O8AWhnhG7wNo7x9MxRb4felPC8T1NncGniqvtlcoZ
7u2KeX9Jv4agnKZv13VNIHZSNVTBm3JKnnq1d16qKhpP7ADer0Kvvwq5f/NdEdximnML9u08XZAj
rrgOFnWmkXpr6QDNHQVnnoPpEFWeGTVQ/MPgRwVj+MQc9n4z4OqcYMBxc+zjRRDVYx6tRvhdlL42
JsJAlOiBVtEE7Gh4TpAqyZAC0ZsRcvXx5DR/zf9aj14vxg56TjL0uDDwuff3KUYJuyt1qSYrsz8u
ap8MoaSbf+cikMI5aTPG3KOL0CUhzpkyLsDsWNspZdLN7DTj9vOrzKPj3a04805cx5zFrXiuezR6
RN2x79faZomA/RrPccw8U93RBIIeM5E4LnbMv1fIBlefX/f1EH50YRc+Or16mC44yI7WnNKmHB5C
oFqi8VU8v61gnK7T3q0eAzc1ITrowPr9uFSfjGCaLgbCiO8iE3Qz5+gyyJdtglErsKoYMUvVu/fj
qHiGL6DdPMZz+Xdh6ooaLZRcU6icV3oHXMgGuunWg3HX1C7/GnHfIHu7qfRlaqfBrirG6TAOkNd3
OmcKfaHrNZl3pVR0csLb0PV2HnRk/IjSbDlW5rHyUCTGA+RqFIqGbG18gE3rcKBKkCTjTaxxcI62
BY/ixNP78NbI44BJ72nscS3tdU54syEqKWQoKRj1uXqZXoC7aVcyhnLz+VU+fFMOSQUsPYbB94yw
4mgENvGAkbQBUwEjvVp6jeRQpYKyxQWnrrtJL/zPrzfvnd4PCcoQM2d/PiWyPT3aW9lKLoBESbAY
7LEwlRYUW206cCHWbwDRdKi1sXL//k3ahklln+wtg9rUUQQHDRROQjaFYCdtr7CH4j6LWG17A9fG
GGcnbvHDzDEvI2xg2coyY+vHx8CJwdFJgCJLOnOtn8tew3wLvu3zB6nNb+bdk5yNNbw75mCTRcs+
fnOa0GlrmB6N7rT4xv4dNFbhCnZoNHzcO7cT59TX7ZDMQh1hCDnm+bqITVq3nGycOxuG02UMqc/9
dfv/s8v453wQ+O83GatwFM3bDcb847/2F4aNOAl8quqydoNdVnlXv2qpuvkXqRMm4lrDm+N3ZiDr
f4ZMaH/NQTmMWFed5wGLv/R7e6Fr6KBMzXAdun7zOuz8nd3F+xXdIRLHtjhOmlT0AJF9+CRdoM6a
NG3yBlwTOBi2lDLbiwp3BGgoM8OuE9+9eTBXvwbp26rk+y/k9xXZTc/nPfbU9tGpXkA3juTEdiGF
8UEHbZMHp1ISX4tc//o8/vMaNidJAoQ9Ng18Pm+mT3TGDaA1FzfeMtlNLRrWpf0S7ONtvLgcFs/c
KY2qH3Kxh259Yot0VIB7vTYndYd3ZrkcI18/3TfXHjNNYFslDDaQP6L6MqN1HNnofPAFhKFC7eqQ
6yW+35fPH+vH6zK7McqoPHFx8sSO7jluwbgDU0TU3xi0gcuNIrUD1ogz21hZBjCeRFzrmbVx7W+f
X/n9rM4Nu8CDORwZJrFVtnb8sBtXKcNx1FO/NMs5jYNmLBrLVdZ1d6VhQCjVIBJ+fskPo5ZLspdh
k81HxXbtaAzFQNPzEO+9X4vxez0M3d5J3AZguXLVqc69ZDN0U+dJemLa/cNlWUAIjKHOByr59ZD4
5tWqQ1c5mBYipLkh4u9e07+nQNBWWKd22EKWhrc3e0f58fnNfvhgZvwy+ze04jNt+fjFVpqrVClg
Ap/NaG3gD2iyxzFzMeF9fp33u4HX98gAoqmDKgKS1nHqpx1mhFJXUISCOmMZ0dYD1h1k4GewV048
yPf1iPlSHIsMi2YRbSTmxKOxaocduTpkuEK4ahbxdBhwypw8MXx8bvNFiKZiaz3vQI92G4LU+1Ij
89LH2YO6ygl8OvzdiW3uH++EVpjOEdEzrOOHlg+0Y9vOSHwZlcGaNrBYDBPC+kSNlp+/nj9diWoL
KwlRZqarHd1OCJJB5xtnGETwRAlobsrM5+M7cUN/emom1hIL1hbjYF543k6doEE4TQg4BWhT7xxL
3laZOHGJo7zsX68fSS7frsqr+ZAvqyBpEurAm+lqDE1pYOhXtAXKbSfL20nNcQz0Xroc8QUvDcWD
jOqNUMmKVr3RZafp5HtZADQBcp74xf7wiHVKrMgPHcxhlD7f3zuAJCOsQxdENwmTOswKtIsLU57c
vc3D+93y5LIHRq/Mt+yS6Hm8BDboQMhkx4GJM/c7stBhHTbJneplFmJ8fEy6WuJJKu2v5E5ATCjt
WC70qq33saWm51VYxVsTQ8muMhFwOK3x0rQGhGCqiMtJbdWfnw+8j/O7Zei4qTjCwezlc33/VGwn
RCxmEt4yjbfZ8NMJDpmvX4/G/eeXOdrTvo4KUnAoL5hs/0nBPJoUNMQpHvk/KRIje98KIN09qsKD
WwYJOAQJk9SXNayAxYguwF4Yg9y2WClWHDNRUyhpaaNCq05Mih+nfPZs4APm3Riu4+MpPxe1ro4t
wLhSCQGCjuEVjvantNm21q7Bm7wtUAeeWN3+MAxRM3uMQZXNH7WloweOzpjpXgMJYRK10bvZAl/I
PiibE63JP3zqrCnMJi63Rl3zaEYhM6oGI4UfFvUbkKkG9P2aNM/g5vMXe3wZWJ6s0UyRrJyU1443
RImm6FqbM34EVuZLNErBsu31+sTNHK9ex1eZf4s3azMWy8DAaM/NlJW+jCAv+ZCF7DO9M6oVne72
xMA4fknH15v//M31ItWLkTpzV5a8MLWzqXrQTj24P17C4JtzLHb79nGAul2qrWw8LgF33y4ocrhQ
P/GHff56juqLlIdUjpEq6VEaUQ7kNRzNepgG2jQpQNtbVtifE6xgb7JADF87rNYHVZX1U13DGopR
+A35cFVrTI5T2U71iV/keJ55/T00LB/z50Z58WjYD9moIdQm3Q4P8AbWnVy4AQF1kWqtGl3tVgBy
ToyZ1xH+diL+dcm5+oGjZBZLvX+JrtUbllqQGGk67bAxRY7JsEUdFdjomHBIJbfISiwkUYEJRgGf
hKHo6yGNrlItFD62Q2SjW8O51jS7umuq4PD5q/nDAEArRheK6ZW6r3o0xqzJ5GyEJ983g77+gQg5
BVNcsxQGwXCqwXjqWvP39WY8E8ldkjfE7Dti7h9V46c9eushLk/c0vHS9/rE39zS0RNX7byP+omd
ew/78DwsxB4trt/b5uXoxTeAvnUq2O2TI+mgff4w/zANzT4gTs7s1di7H115itMGyB/IJctWMFlI
Oz2TxMudGlLz1/JuSLF6IVIh9cGZb/M4ep01mC4WPCYcM3hZ4jzfjhz7Flap+hZYApmE92UfAt8u
9kh5N/DSTkxMHw6CbN35plFgoLZy5gTL928yVHI5TC4GoyEMfzqNeciMDNq5Cgcljy412dyprb6s
Y2Ohy2D3+UP+MIqOrn00Ypuy89S0JpxLGj968Nw6MGLUCCdmiqPUWaaso8scDVZUnPAdKSOgJR9X
jkMDgiC1hhLLwtbF3saxkKKrqrJ2Zzg4s+DtIHOvu83nNzuPmHevev4taMzQI8IWZh0fMFKnqtW4
5lU3KYb3qNvHirJStOTWyIIV6Li/PUFyvXkeoKzOZ2S/dnnffKIuDIcUgDeaD+rQTBkb/PoQGNY0
K2a677/zkGkVc3cetSsOUu/HEeEwXV0j+OAhe9tIxPvI6q6RUe8L0O1a4l0IW4qFNjnn0N31hRhd
fYH8+sQHdbwBm1+1g6+P/yJZ0Y83YKQG9m3f4ISfosJsKewT1+JPZIJcKmllyofCINz3loDFEuZW
1gnr5vOXfDyi6bjMoBXeroOMjmP/+6fQRB3a5Z6nUOSXCmlbNazJyDrxrOfx+nYkzRfhlSLaYsaY
SxrvL9KZOMuseD7kxLs8hVaorjy0Jc5wKgv7TxdCgomGBDUdm8yjuUFkOjyreQkxh2oVIj5PilQe
UOFXNzEIz88f3R8uNjsueXuaxqHxeEOfDArysAzGtUk7gRqY7xjrugTVbpzq133Yw/AAUV6xWFLC
NJn2jh6g6iTkPWgqoYBfvMsiWNvyPshRfraLAkjNgBnGIsm2PLFR/7CkUCRxqcNS2KVGQ7r4+9dW
1IMyNQ3nknTqz/kCQ3zG0bfPH+IfJhmHzYmFAArVKxKZ99coE9BJ+sCdYQv5alkt5pyIEDrvxlbL
L00w/ju39OZy+vvL9VAwpiiEYYSBs8XAV+2Hrr39/JaOx8VcW3p7S0ePbSD5jUIU2jV2XSRu9HLZ
F86KqNNZP3KqFnx8MUYGKliGIRtpas7HgzAmsCFUA8oMWR0VSwI61McBACXN9KxcBmWinBj0x2Ni
vp43l9Jti94MG8v3DzAyel1meHdA15I45BJFhiNOW33+BP98EeA69AYZ8sfJ0JaaYzXEmOGj040X
mBzxdkbmKQHYHx6dp85STk6iCMCO23Ut76jGBsfU514Cii/6n9CVZfbw+b28Tm5Hkx+XwdZNrwOR
7/GyBrUqTwVRFNAZjHWbpA913D9l+JF7O9sbSXLFlnGNjLZcZJARHOluUxz5utP6Hm1hveAxKzXo
KA8Om4ND58SvxzGAV/b2F7QpuhkcjCirz8Kw419wTrmMMvjMC2mjXR3qEViRBSZdvrSTPWZEhChg
DACopgHsxqC8LSlrWQt63/hzxIQyEWFVnVigcrAEXSKQaKPHKHQtUm0hHjp7MXYwKvAWWtOtPjnD
Ies15QvhG86ZMeHG+Ia+IyBqoDHLyx5hOdAnEYDyHJMEmJNWu+02lZW8ch2YZs+FG+uXgdrJ9N7T
AGexJWkhuZMz4iSJu6odxbl30Ldf93rUu+ekIffuduw9Qhu8uC43CJ3Ka6mWSCM13Lc4dbvhQe0x
zh6myR0vTTXH/mwbFhgdPXiJ2bR/CbNQXOjIcA8JfvSFkjZia6bpi4VH2tzV6YCqXHQatrIwmsIK
vbyN+0kihMdFGoY2OZ1UufyCWkG1CQqDIg/scvRqLqHIaET3BZ0sAglIqqCxAh39CyRxHJ11QDAP
Xl53YblikvuuiY2rtEnWmd5EZ70VBPtKS7t1lprQTyppP6pKOsmtNWrquaoV5jWSLQNwzHRLpGtz
QKTQ7PopqiFXSXddt9E6gEIIdrCGmxyQhrHq50CprVIGZf+9trIxJ7yv7Ndda+I1IiTmUnaNftWA
V2kxpuYMad4ojW1lam9DJND3qAXqnnJ3LCxwhJaX7zq3mM60VKjwwvWcB5evkMa18UwgByJdq9FV
DzmmNxOyaguwNa5KzpBInS82UMMXqTbGauwQ/6JQ8x0xLSN1rK7ygcgKRiZZBNnw4tpg2coIHz+S
tYLY9CrfCGuEyt4riykz7Z8iJx7cJ8J5kSZTtlTi3sb46wBoJcfHILlNT6/QWavXvC/i/+JY1S68
avpuqdO0UHlphHGHGLcWZoEgL+W0bnjFi9EhxFcT96qca9al0vhhAiqpL00MaxDdHtN6+u4Ysf0V
qhJENJxtULfnXzAmLbYrbWgdpTNpSECVnS70F2GYQIrSPqoWbJVW8AsXLYhRJUvvkyHEUCRIzesU
SMGteRNEz2iWCKRVw1H5Mljl5VjyjlnY4F6N0MQMWfr9NJLQJmA38kPAg5yx38v5MKFge8YbqiF2
Fq1OEAlOpQkIsT8BMFtBnNPWidZd2uyi8amP2rbPKU9mPTuOaoX8/Q6PWVcTgkAnEqMzJfWuW1SE
tX8rag5GtZW3/hBUPwwVzDBCF3Hhadq051iWXqLRNH72Q6tOPiZycx/Ib1OWnFH013rfazBJfnFI
P+6D/DJrpvvc+iKCVd9q/X3J8ChguUZDuXJJrF4XGRKtqPbwnJISkd72Cs3ghapV+m2rvpjYVJcq
igU78pYgzL5Ouv4UKgyzgQ3VAk6suuTVN3cpdcSzOqmz+zqAN6RVCUE+RMqn+4aprepAHbdKtW4V
W/9Rx4q9jqva20E70pxVOIA1SrULKUx4yvh+I2IHQ4+MTaJ36szaF1G4JhByNTU1HxCebiISh5zQ
B6sJF6qOZR1Hbe67TfkQdplY2rqmLzRMt1qfyFWc12ALUfWvpn7amFG0Nd16VUzA43MTQ5r3zWr1
NXaYZcMGI5vidWeSn5i0jwPpQGoSc7lkmWkZzE6AjyUFENTi9qrBnGgP7Va0xCkOC8T1C6R1i7oL
liwEi64s+2bbQb17rHptWBKI9oV5DB1SpnZ7GOoENAh8gur0YkM/NGPcjyjlHhoxdCBWmRZCG8Ar
XM9BrPFWad81te/ZRCKVZVzsTWlOF3CcbSKWEjYWbCcoyiALqn9gqPjhhtY1Lt1s6yb2jIcinxvi
YROsOiXR5AoKxK0R8qZry4xwLU0KDkoyEUifCKobrKET79vAuQkTT73StQziP0mZ3yeoIrtuDH66
NZwF8lbtB7UIsy2074sZ5Yhp9aGwzC9Y7X3hkqwRksRjG8WwcmpjG45TdQWntrqpFOJwPG9gei2U
HjR2NVSMp7D1tJ0Fli/fy3Ewr3OPHoc2BLhBI/yC+HVYH7CJPDZFCXrXbZNslRdVP+wDiiYbrws3
JLeT54GD9MXMBehm2KNjdFc0ZAth/B82ipIr56GdBfZmqnPnrCnSSFmO7uT6cZ2bBE7NtPkkPHfd
UlniXfIh/mHGhXnez7j0SdN+1O3wqHaDLfY0K2FIdn3ww3Nw/y+CQZ02k2VdZUYuqAbm6bJPxSE2
cHtxZF4qAxklkLld4PucwhaZFCui2jnbkVPQjZHfinrYxmgCZ8t4YNHBaDGLIWJSHxPAMeZexcRu
3tShYTxLbQ6lE3274ny8IkrmwlCjC8qvmzogeoEIPHRoQXWIu0Nc05UQHqk4cMZ3WWaSfAaWOERx
bVc3cpTtPotkT7COESOe7t3kC/anMdvX6Nm1hWkhu4/yIcF14g0ZHzSfqIVNWe6ktUtCQz54Q2rt
0Xbhx1ULvSI9q8i8syG0Jr+i+rlgMKuE0BCTuihGqsS0euxFFE3bqA8nREktGbCZqJp7LOAd9WzJ
1fwaIsTKC51pG4QtGRy99iNUDXBkRGvXfqkJWBrVE300QYeiMdF3D954HeoK+DH4uodMIUCXPFx1
iGHCjMZBMTIACVo4jJIpJu2z5QyGxCrh4isdtSClJKWUF4MzqsvSMpJ7JZVlv8hRk28zKAE+6J4e
2Dngm3irV05b+zL0wkMyVe63Sop+A+xz8lhSrIFQRFzfNVIANJbLLvYqa2aaPnqwfpPE/lIDf1sa
GUYgLCnDeaMrO0tUt2B6y2+xY4H+NadqLWwFWopt9f0KBml/yO18vIog1UPZ8x6NpKkuhKPgJi57
cn0iK984gig2fiq81IayjH2HmVoxFHg5HRFFsAAmsVYLMg+thE5q1Qv8IpWXXDQ5LIUkDMMvoV6y
QZmjBPD6VoQN43+DXjl9NcfxUBBkk2zt0NhGrvAVI0SE6XLAvWp6tzkP0iH5gZmR9KSCLTjl6OE6
ACnmdOWZZjXVTRmF8XKkELhsIjPd5m0UnRduv2si1SDW0w3JDMm/Qszb4QCW0apKr/PAvStEUV96
gfOIsQtzf2GsJ0vUdB0G6GKSxodC/mn+JZx4KsSmd+lGsD74zGnBAeycszWn7hLg3a2bWoCDx5b9
IdAV0KOFnd8YGmSaRcq3tCjZAisLLzNvkkrPSBtV1L05loS66lH9BcTTDdEy10YwPCqjsemdrAm3
WcaUkzUrICAcuUQR2k9pPxndKpAGTCJgQsmVEbPYNMFOTmZ3FTdlTeaApQTeDLCT3/uoqB6bwJU3
go3vZVWTs9HXk7gDFnAGbCOXy7IXN3FMcJTeAMZLG2dZliJ9mSIVQJscvgjhgM5wYhpBVWY+RFYy
UCvSn5w2fgaJP5xH+hCSlkrYxV467UWc6P1GG7iJstCpwaTxg2GUJajVFuzmMEeZEKtEzG92Flql
dRlmCchPK20XZsd2vB7jQ6iq5whDV96ksbBx7LytyKdZJuCSyA8SDgjz+MmWkW93wnmRjk0hshHh
Zd66ezuGze3aa4obvo1OxmxLBfQN+4GsMsrzXjOKbVeC6bRJztzaGjmFketKJN5OEuLDVw2ohtP8
PfolxJsRt0eX6tWFk9kZ3ei0SgAh5cQGptRHepGxcOvISrozg3ipyB9ksLEHGxuwBps3KWkmqaMk
F6QcYPqkRjOG0LeY69vQgZxs9bpvVlH/jdwNj8CQ8LutA0Jsg5Cwpai+8bzyW1GN0apTwyk/ryRE
O+aQseEDiNKdbLX2ohJssqKmGS5hUkBnxT9VrhMPXqbdwrNbxqka0uOnF7EgvbpbCc2GTUMn24yZ
T2F+SZB5U1C86Eak7OQgvFWXVInJskla3CoxmFVzT1L0Bpe/QtpJuOvUJLhx6u/FyFGdcGYgMwGJ
Wj07qjGumMQJ0hHrTLbmFkcc/jmGAei/dHgo5uBFs1QI7EpfSr2V14ndFNkaDll2Gccsk9uGaZTQ
XBBYE+BDSrxLu6/KELOBXjxNvedVe07NQXiGXFgU50Ohj8itC4Dx+TYFVnlDpibyL46Y4bBsNbfL
4Iw3ebr1+lYO8ArB7DoLjzWzuUjzhjRCPxi8Zkn6KL8bjJzUvpFUho013dyOiPBR9XbDYGT6Xghz
VK9MzcYlpswWrC11VBcgTdIoREfb2qrNRmN8jCWFGuCNeMVa2EL1nMozG8xceDAN+dOL0FaN4BF4
QRdvVDPqq40WvYbVtY54gv1CQkiSpsUciKRm92PdOdmqH8bxnt5hamwqMXrPyGy7ZtmZjsBYbERX
Tp01twDeiLjQraBYhdMYDeci6fo9P6kp3/rQBSySRNJ9wEHUkWJbZoPxPSYL9IpjR8msDJvWuGRD
4vQPUasXqwB0kb4IYtBFD50SFsFlJDrQVuRDO/F50tZ2eCiNUbUAS4agh2cLO0tScy7KSNsOEvJE
UU47hZxb7kU+yyYlI8kqmnohcg5aC3Q10tjnaVF5jyXxie0Zra6s8BUByjRNLW8Tsx9rtsMUN/A4
OUeBvgvTFYt3YDMavQMUl/4Cfc9TryVnxZyAGBSVXoNxmxMtmdnSHz0Ek/tY66NzIceMI5eGF7mG
GkWPrDGHe8D3Vt9tRHCneLdxLPexXXIQT5hVJl/YAdWofs3CJ7roUGKaBX8bh9WtJPQz2FPK0c85
mod7VtNuGZqcYtWNpl5bMDyWxP6S2J5Lw8m30bQksiGMew5sSq0twXkR9WO1YHH0mDiSEcvcumi0
VefCTVryoA9ZHJwZsbUS6nhmyEfT+TZOoKmlFq8DYyyJk5dGdi2lbgfbBJ5K60/kblgHAN/ltSis
pTNdccHyS69rYg1Xcs6FJfxxmtFpF1PwKN2lQpncHM7Gug2WUWJR4U1ktY4S8zsFD8Xvu3EOlpXF
uajj86hSm4uGU53tLoTCU7L7BnByIIE9D02/SGN10w2T+lzTkWwXsTUFjk/9Ut7BMCMvlA9vpNnd
yTPqc8YNAIfqodere3E2B4GcA5rLWC1hD/JN+QnnbaUxz3WjEYRklQWMk1xdpbp2wI4UFkzntqes
BUm42jpT0+Aytu1xoccthm3JMadlsxcp3yFlLexiAA7WEFPAJFtMENQAfYPRXzSatuq7wmZ2z0gk
6GJf7dkd8oQcI9PAd5v5zvImCE+xtHOFln3sMcGFBOCSmBJdjypRcmtTgia6yC1lH+n6N28ahx9O
mKXLUlcEnK3ecCOfAcnhxils4lsVii5FSVFG0usrzt00buRaGbJoBZg/XnbebBIBh1QfQJMHFHSM
ADFhpPILs3HLVi2G6DvIYGfEcEQuyEHxdUjVnSODni2c2Q79CgRgH8FM18ZF1UZ3FQJWseod87k2
jQ3V3Mem4hS2zfMmcihZRfbSQQpx0Ao8EgVr8yrlO7ljTxreNJ5YW+TehqsgCqydrlGCIl7euHRH
khDWmRJWLpaZvBvuTHtmrpl15ceaG/TAdWrY6M3dYBfC/t5qpN8lJDdSAYkt32Bl9vXJwh27yGvm
u2IdQcdRdq1FPEtak2ocyX1fdodOYjgOCm9PZLQ4tPCmihJ62ti6dQriduqAsreKpWG1L3uDJkyu
WOk5lfOpWTb4uCiKFtaFqGRLK7MTT8QcJIM/stPeO0WuU09IUfNSTJjjzbtsuOyKlFnRjSfOYU75
kmUkkV0DOVRvPaLcO1+rpxr7aKY8lmkSnQ+KoxaXpDIAIQKNHuzgYEmduFq9rXCcBrKd9h35WecG
8k13FQRlXbBbiBhlWTjhlGKDu06pXpQLb0qLuyj1+t2ER/+xjIykOK8jwpZh3WaVvgptPe0vx6AL
k82kjw6AZ1Lq2D6N8MiVfmoWGLfNFxVfL+ihlPNhp+jJsqVguvMKnUhfXMx3NYv+z0yVKamCrpJf
E1dHcrLSBdoyFSnB7XpNljFTTY4gH8I35ZJs41lj+CPtG/XM05JwG0zwBcE6NqUBzwsx347GiAZv
SqN9tQbwPlTFmtq1yK0b0ThRAMijnzzWO5K+BKfRr32Mkab4oZjDDPjRapBgPNU2RMiorSNQRs6A
JiTFxruZ7ADFTCQEhQGriKMr9lDmPTXxK6Oeim1Kj+9shKZ4OeQcjLTWUJasoX2yD0kwuEs6RhZ1
Ca0kjEztXJPzWZ5YK70aqcJvh0wVfUA0qNSnSnnqewSACuEPUKu6oZ/jpZgBxu3nhf4/dDteRZm2
hckXKdBRuxv75RQR8Sf9upHLmPLXyBxue3fBcKKjPHeA3rYTGOfoHPGG2gRAzH2P9x0ifagaD/S8
BJyfNT55wcLPteQxjexHDq39kkY3APjO/LvdytfrWnhR6EoBQLSOO1OYTUiAozPV5Xm2UWWYHvKx
FCf69cf9yvkqFmJC+r6OxX+OHmPYKDiaMx5jZNq+UWhkDOvEOTjuusjtbtd06ilv9h9eHO1sdKkz
IwKp4VGHNGryGtJpW3FG1IgbLiirdaModsR2aL6BzujEQDmWMM1NIPgXjkM7EQ3zsaFM6x2j1AUn
DrdONl44+pnrHhIgaUY7bntCPsZIfm/S7MvfHZ8mammXHYyp0Tc/tgHHfKFVCjOANPscKK+7HJrI
t2r7JmjcE+3Fj0+US5mwTGZskIf14P0IHci+1bv5NJFTuiFdVp19j5Kt8Imx8vFLQFaBMpTBiNuW
t/f+OgUlaa8WqBGMCot8Ni6bVtADmqDpE8zUaPMqdkJp8UFlDERDhScya3Zw6NGqfX9Nt7cNqTh8
fS3ApMU4aBvCLNN5m0I7S70HxPm1LuttSO2xIt6PiJVnUgRvkoR+w+cv9MPdmzZihdkQhgHC/qDF
AF1Xj9DqiQuKuVvjuuxVMjcIjJRspbJtcco082HcztfD6j5jgcB6GUdfpkUtWpWlTmVvlV01Z9Oi
WqL2e2w2n9/WhwmAy8z971nfPtMmjj7HwmaTb7O2+5SsigU2D/JGg/FGWModC0Xsu3q3/H+74pFm
gaAFeL4U2n07+ykzXAUZJEuDQqHSrOewic+vdqyvQz6I5RJJAS4vkOO4St+PIKRKcGFcdCyQKPaa
HRyMmtAW9pFzxAFBJpO3JoNiHYnfQJy/Za68K3P+97/mv/OjxIceE6b2CjT/1//bPJeHp/y5Pv6h
d3+n/t+vfxw+l8un5und/1mRh9qM1+2zHG+e6zb79e///sn/2z/8x/Prv3I3iuf/+OePsuV4x78W
xmXx1iWJPOjNw59/k99/b76B//jnIpb/uAMfkn34O7+tleZfHEyA08wOeuQx85z4y1ppGH9p8IPh
w2FcYLWd3ee/rZWw7aDEQ2VQmchZNmaS07+slfw7/KGByWb2Df4ta+UHUdK8IDHLOJ6KMQh5/dH0
hgkq1enYQHnzuhr8GD9DqXhKPfkSCCOiEJVEwKdDX0vSRhO0CE0km4upS1B++LXSpSHjV1q/JW1/
axxdogO4beTzc3PxJP4/GCk8x09HSgu7uXj6x/qpLt8Olte/9muw6H+xqOG2YcsF0gg5I0PvN9PQ
+gsFuI74ZAYUGg6mi/8aLZr1F6sulA/2F7NoaWaA/B4t3l+mppoOwwXuF6x83u/fiBZAFnekMzH4
x2YfJUsuZ3DGzNGyC/2YvXJFB7/H2aWhK5sORu4Zz41CGh6haWDDpmI+PHv2JqcQ+hXpy7rqoq2C
XtTX84HqUDVqqyggQ9RJAgKIOXt5LnJnTXjO2RRENOuydCX10Vyj7463Ipty+n+hSfcQphS5jRTv
zHspiTnuK8K3IJ+vMtepti18xbOyTm4jZdoAJ+3I0wg545ecIhrPXqsQjeQYhBcwe6qVq4n+0iWw
xC8hsFH+iTMQvbK5keSrzeEa14RJPgZFRxmJ0ODKWecR7hNbC8JHLw5m4nFxPs7H4Dyd1GU/2fqX
fMAXIKZc+DppXMupNgY/sIk6CNT6nu6NRa2MQw+UfFjgdv6Sk1m6Cqq+vlLtZHqxlPib7hL5q0+E
0tQcFHc64O1VzkUvE681zygspdf47rVdHhnUEwjlvo9Jh4dfFwzaHgKZOq00tk03ZpgrUNita0FC
4ijsb16XaT8hSWJnrGHq9ctCE+r1OBRduKxqMzh39UGAvi9p6FbNZFx4nFDLVR8m9jqk9/FSRRpR
YJEBJNpqHFcuPJGHX0u3nnOdBr2+ClPdecwqJhFQx9N4VVZZfkDOTtdd5lDHrdAxdjWArOqqnobi
IpbOi9dkdCSQVxHUrTf9uBvZj22GsbCJhqsbolA3NrXQ3vCTwrX9tu5i8qSKno17i7Bh2Ye5B9fK
dIfvKIGDpYJ67lLkBhrYpiPR765SQ5VqgHNNwA0Y9mlOfLGzjOq2kqABoXgMvI/EvfMynuSqTIwC
CDvM5f2gZzZ5nrwNitFiFTbxdBlIcTB1lZB6qsdooLDoLZQK3csUOg9OX+jpPtbNYlNqJl0DuPnu
FIzrsNC/5Vm0LFGwAc//P+ydx47kSLqlX2Uwe15Qi63TtQqtckNkZESSNBq1kTTy6efz7L6N6gKm
gbscYLZVWRUZ7qSJ83/nnCV/A0Ym96AmmUOApDQmzRSL59A6HRzCKFnuCHfJjvPC1Z0/4qQPjQk5
R/nzNZncs1uYSCKkgSCRCzW/B624oPZv0jA/0bVOGFZIy3SWboaSILAc+MSpDErz6LgUDPfRUpas
w7oyeowpguLOGQPC5v4U46x12T8z2IiZ2MidNtEbi1FfdUrov39QzuNYP7Vex1ALSsr+VTjLBpGZ
z9N8N6nbfByK4S4ZcVi77Y7laNh21B2YiX2SHcVRc3IhkfkWRKpBsTsC+WymzuWIeBbu81wke2mS
cNe1fKtGdApzbkh8VVvklZNsdBxCsezGwrPigWkw7J1zIHO/P46ut9x7GT83E4UmboXi6zaQzROv
zZmZF9ltq9D8kRfEK5tV7Czebr5l5g/RwWESGS3VYVbi7tbaDrAUz91ycl2XRtDfLqtKoK3s0FP6
8DJ1qBY0NKMDtDu3DgjzTDoULlg1SUBA0RMnjHj/I+Fuds7EPMa6yH/XUt5L0bCriiCMB7N9b9rp
i5FbQsmQDA62O1BPSJiMlteq7X/KPN9Zhl72DOg/Z2pj04ukcJEasZ5OVUAv+VBjol8XRo3OajLK
mKJ2F5gzbonQbq6KiPCaiVdKW8bSOVvRJAgbY5GdehKqDWJkRZe+pH/gbYNzIOY6lRVrw5w3cy+f
0iL7zg2TUQ0flZWFzD1psFxGxmTJuGwoKjXIWh2MR3dO+i9n6R5Nsl8eO2xA9oqR91VkY+1sEg4U
LT0D0Xjx8ASs7cbo9uR5EkpPo+4hTRvrFWiOQVfZ1+8GUj4IV5dsaMKmHVDQPLgqrOVn0fXRhcqk
LZHlCBFEUG+6hh6PsKYR1fLcCwLGU5Z0FTeU8B3IESRIUsNBSw3Bq6N57nKBK8BpoiMtZEPs2qKB
xpvDVSajjWhC7PnlsyWne9mO60w1RdwtSp7bpBJ3SXUbIWQvwa1tqTbVW1vWW7f4mcMdeln6RMqU
TaWD+R3m/j71k2PVYxDO6Zog6ytG4tKnlBy9DS6AX1j1L2Ex/Cp13kMHopwUdfHQMdlrjU7Gc0rZ
3UDPHPVcSOgBkcAUpDNFK2E5oLuWBcwnDIRmwkIDB7MkEmLnisg+h8mjM0ALZ+Btq3JpfiWWWWyl
qo6asoovEIlw59XVV4TvYSpo+mPAFpce9dkU6dIzmm1EUl7nMr9rW8KKRDcH8Vhlm1sRZtI2a9IE
V5X7aunXZfnoPSduoRMI1nu/hQ3eHrqeJuNonM6yY1dTrtioQe894yM3KgbEzLHIungLwmInjA/s
+/uhnS6Bq59RWQn37Vpm9BG1LYNe1V6wA9ugam3curU+LEywZU4pmhuM96lq7px0OOUNXEYuqk8q
dCRRi/3FXszD0HdM6l04Hgnx574kbfaeuMZxHIdjwUNcUz+Ag/nE3S8eKgtWKzV/APRc/bI5uPMS
l8FlCYa3fDaOtuEw2HGRWjvjSizn9zI+tX2QbSEXihVx5ED0s/vbT+irEN4usX+6Ax0uwrAALmA/
tffkOt773P8uA7kfy/TCHAGOpmIlxpAHHrenxIC+xzC/FwNE+ZDdI4m5N7UNSnQ2ec3tFQU/ahuG
2SVzTpOTiE0pf7VmfkgbREiqwkSDs3omZEy50zbSP3KSchy+9lWmPVhLG/IxGXdtaRiH0OwPkpho
IxFEG85U+OHX7d8ynZ4YPs5TtiOrYquhIPHBypUwp+Zo2roGlhwfxzbaj4t+GEkDi5eo2gxJ9MVL
C6ju7BJJrjWl0jO4lENU1mR8+U1zyG59s0EW82jEs8wONcmfoE27irGwGI216T97RvezAxpwhLFe
WDZSM295AbtrYtImVCl89CVuDALnjfYAfBwHZURhXgvU5+QxWn5sk68Z9oi0iyw/iv6bkNqrvuFt
1rwd2hlG1dt6jNQWQL4YaImmqt2kSFAOxpCWb1qEKfiIdp10+HpNyIFiYN6WsVS5Z2w+Z8a4QJlW
+jAEwwtDAmNdTh8Lif6lL+u9M0Jt6d4Q/KLRfFTlF1/lobD5TOqSHrjywqtFNa6gXMo9+n1CUcZY
XLuWUsBqCh58YIo4GCaxcQYGDUGLYpwHG3T7x7Qh4Mqw+8eWg8aoxnuDrsCFWiIvmwA3Mmor6DW3
px5uwmPYPZAU1T9pBA8quyeC8xncrPuqHdYuMVl7+grfo2isnsfKrTaO10enyODx80fThDMwvOfZ
yd+t+jla9FU1zlNdg2yMNpikesjC9oRv+hwwq5t6eFhyS5iV9UcFj+Wn7YPb2Y9hPu61nf+YzPBe
DeXWiM72xIB7MXc29b8Dnz3Q7bmcwmciRMbtYqqv24JOL0bJflCPOwljHHfqpa1semhgszib0mkA
NGuya0dZsukI/5l8YnJHRcvtm0ubSkBnPJFRHqBZeJR1tQpJHcCxmG3MIGeq4Hk86g0JoKLcGJH9
K+0+q2zOdxzVMx4l19mU9oA7q/yw5vAH1SAJ5JjcIE+zBJAuntrijX7eTR75dLpzWGTEsxGsC+NC
rZHl2ewcOQUoTpD8VN4YD6O8OjXV1bxIQZXHTknuijNt+4KOj/JSOsnVTa8JaC19jaF7R9siJmJw
q7796EkdLSVNR0jtRmP+cFK5LWiyUEkGZbJsCkp2vZoZ6lIR+mt225oeSJUQf8Iag+zp7ISeN2HO
F4KKFUzLocobZtH5jvvnnrjXdWpHPDwTSn5j72708i6v2TWEu2ml52+KOkh2ym1W9BA9Bu0PGjNm
5thVsF3cR9QrEnpaI1xNRbhNgCZbROUx96yDMMMxDoIzF7xtQgUthU1FHMritQU2yOdgn+voSt1b
GBvyM7L62LV+9oF7P7vBp5X+kqavd/TRwjqL42C9oVv/9IqFZ8Z5zrsi25YLJcY28IswGARrBoWU
dLbOjwxo4yNMWzbSKhTMzCZ73i0dF8mcmpkV6MtTp4PklcwTcftn6XzpdeNtVd5whvBVfVBUazJF
rFBWXc5Xzo0RlJV/cgBMDc9hBA7DlKaJtUqN2yPpjxuG1Pf27HyW0AxrnbdPFrVjELbLMZr6N7vN
Hgn9796EWXyRrkJ9d3EG9FzZ1rSjnfKBMltzYzf5NSEBo2+NY5eXDji7fxt0r0XSfbXuBGVBTa8O
L6jSV+m6m54IawrP62BF0/KOnX8zpjd2tOvvRcR1z7aM4lKNrbg2URft596zOZ0Sl5jDJgtQVuhu
are46Rpb+ricwzAV3pNUdr+Nwip7Vz6VsYlBD7OsFtgX1+7PPv6gWDXG8oOAxJaZ/mhsmKiEl3Ex
oj3hQ3UdWzbEAUPWyd8quRhnZCxJwJAx3DLVAzxha6tc3N9jAwKyCkQ1XQuajO9SrzNwOC+ArRSs
tv5CA/gAX5taHZ2C1pBM9abP7cY615xzIV0Yfg91tBe1HsJ1oorUey3N0me44Y1ptzOa2bgkfprv
eNIgZSqan3UuOHcsHMHvm2lkPDCz5MbZkOTXKHeYeAeGOqgO+8LY47xdFTKzjiENorScyxQZvVsY
sN9m+RbgrGeNzDmDtN6MyB+3ZHSX+gTWUXrRCpurqEtwMexxCAxKOxXNPXLpSXZKQCxv2ePgiusM
+8J2KjhsTBaLN4dUtfdF3rjXoMXyCPrp54elN5jN9+mc7ucu6E7RICOkVnaC3vGpkiqCeiljs015
oovSFRWlRXVwTVRvUDlH6uhK8i/3A6ff1dhl1WVI6VxcDWHRPCAhyTncTL0xCSqYDQ9TLr6G5dlz
85wkG02oSxoSRUj5jYXFs+W6tnaNZH5tK0bKW9/lXeoonOLYmc50GppNf0oXkw0sCBKqEWPiQgzr
V8i2bB4UIT0NBeaBR2X6XiyF2ZJDbrVWczFGp0qhpBj26wMT+kqexaRNzWnXgqE3xWKN3K8DHXRX
Oat2Osgl8PUTvTPS+uYClwXfOTGv8Tj1lYvjN/H1e5ljb1TKXfam5WNZSLSeGJeH0LFL7VuPLXnI
ScxKYJ0SAplYmXLdzjsAC5nsPBV2pHC6EqGCMorbetZU4UX4YUh5o7IHb00/NRWONf+II0GUluBW
rs934dNKfvH7G6EYFQYjmxEG6RNk172FnEVqOCa68mhHWmaYS8/JEgZJevR29OVx1puVJyxG22Zw
1+CzwTNAe8ej30vnu2qi4ZMJOTE2lu6/a8UJRUa46FTXZDtdzf2xMcf6o7EsOnihnu3lMJmzSbky
fCoInqRGnrrLSu0qRtSPWS6a4yiS9EHQHZitw3bx6e7VaUeBlLYP1Sz72Guz/D2nhvk0knXxQNZ/
RxPIFOBUYRmgUX1JuD8UqfWt/CQ6eGMRPTXKC0mKDuuLrQbvgYh5AMCimqxj1zcDjH/pRW9qEt5D
W0327dotCkrgvb6Dr2n7GWFjFjOO+LK5ffsTWGWTe9E99ycvJoFJHHoL60CbBYAiXkJf41aT3fmm
vUz9NokAH3GYmDNVV1n1VDH7vavyztiSR2afSjflvmCdczND9QoKzhAlcMHBX2ZWOt2Z9O56MrWf
CpbLdyapzVFYdfqUqI7zCNnZEVLWeDMDcBi/lrkdvffDzO5NhZqI1nOi058A5mSBlNyNRd9bv4pA
unKlRqt8FcXsITOmhrOi57q+LhgVv620uuM5IjFWNeK3IRDcYz0tY72zVc8Ww+fsA5vmV1OaiKQV
6wuH9rQZAIFLa8JqlbofDtxud0tC98MzBcBM5XXDaSYN+tXcOCNYYWlxfVtcWzU8XmTirVpPL2h+
Kpte0FwnqKfJHPc0S+Klql0Oye6d41NuZ0nH3TXQhgHD4kFuKdzs98hwzgGU3LsHP4LcXJz64Cw/
su4RVI40NmKCIE52cxDop4BKUfAgvzw61Mds80DV3mpIcTEQXpV/WwUUZqytBF8XnRf3aRq6T5NT
cUFwyWuxq7yHIcq4+CJB99t08PRFDqnLtbV5XAp3vlpeC2GnnPDkgTnu+bzVg8MKw7Gjq6Aenx1A
ILKx0gZWvrXBnSFh0szrV7fcfq43BHudCsdCfwk7fHeOoEbVKXm6p8qMRy9BUVU0qmYXU7KdemLH
a4X/qCve6ZB/6nDXTEQXamwFZfpVuXLXSxfKiuK1Xh7KaN4PkcuhIuHYQfOlmSzDeQoBrcnls2Lq
+mwezorqngDB2aq78eLWU4KTZva4/BTEmpTKeMPNkJVbs57814IqMEyum9G+T1qVv/u9OM3gQp96
KbNLOWvn98TBgdJQ1xxP8L3Fu6zn+ZvEAQoKXIUzazbWoc66DamPxcRbNAfdfgScjw4KtFBwJiwq
veP5LLPDyETxndIx8eUoL7sr6Cr65S4AdCzKRr4JCle+mAT0ffh11DBZNB2iOUVv/Ey7NiBV1tCH
LCuGZ2uxKuzFRjTezXa6PEyBSpDd6Sb+FJ1bHO2cYyx/aDd4k7k39c3fR2o+gHjD6X2CQf3ZKarv
xKTaO6eS1I63nrmDLQq4cwXLrjLwvznVg8Y8nw7JaZ5dXKwqs28V7tn73JXWbspKO47MoYrL+i5l
C1wnDc28Ppbr1Q1WPZgJjn8W09bEpcJGXq5EdHslda622dJexqns0Z7h1dIxPSFriRhIxd+40rLi
MUXjXYbIf50WvdGVs29sI/tSASwhVaYnpcHLkwEetU58d10snruG/DoHEYp96kVPpdFzmVX9uO8Z
pHJWoF0SQZR0PXsl6+TFp19uh0VFnGvrBlI3yt/49bwA79YfOu++xajXghiP1IZPkG5VHQek+Bgn
B0WLVorbtHylo3LjJK3zM5iHW9eUMLb+wLGgHXZpiHEUhxRCzOS/QJSoazcmwd1AzdspJ6Zli6a1
wabAkY6MRzpIho4OKu9pnFI4RXMBwuqD5NMOqxPDCLJ+1bIza+OjbVAwa61XbsljHDWkUxhMh0iB
Czbh+CU87O1ctGBhsMXRNPSQpH6LLZPPZZRlsBnC8U2nRcd77F0RbcQrx89iV3vjCFdp7JK8x/+S
wmJX4fwYOoKqyHpLJ3S9Hceo3rhWPe9rZ/QOcDnWIULs3c80Hn/Mtiw5WneIFbBGlGO+eyGG4qE7
pki7G5pcnZXjzw9USSh8bOI0zE66VzRELKuwuNlIOxXEuqSmpZCU/PWufed0PjJxbq0oEhRxHeLk
p+DXR6gLp1/hMpGZ55tbrtfNAYZrpD+OuuigsB4lwLwyg3Jjp6PGBN1umMb8mEP8m23RcGIa1Jtb
IJ23UbtNJptZmutN90bY8XhwDouVQaOHmTCgnSx96LXaSxftUWR59zBNPDGFJJ4OApG1zsdyXA7y
XHZFA5RoXqKotw6DUT731ny2U/2lNWBn055CAlNEI16jP1LfpJ44wZtUbJbyobEC/ZUi3Nlw4dce
EvCHyIvgjlIj/A66G/asu8PGk1KewrISHD74Zej+WR6gED9JJsedxpuWMV1cE4VkrgAyU+Y66bXs
shcXEd8UdYl+b3OyHygec+KlLx4YEe7LMNhnmZDxGGp2p4njlwPC33eb3hjuKgIXGy3e1bgEDzMN
uE43Vw+ib72ftR7DR3pdJIn8rHSclkx5ohycY4W23WfNTSCm5qzfTIu76vy62joOOibprMFuVFKd
4amO9g0GHs3piqtteI2iIrtLjH7r2Sp/tKoFyU2FGuOcdnE4YafPovBn2zJWjFvci5dpslB1sGUe
zNpFELPWSprQ2TQ4Vha9lTdu3h6m3YQfclsPzjO8owEOrrvjUJXqU4sZ/5UqGh6K6tHJ09isljOQ
2yNo+KftpDvJkghOGfONHh01ruzoqaiY2sBzrxRFYnNinNLCPdgV53OMIs08xXk1niajVBzEyTyn
uKTY9AtyYtNIpHUW9kjqW4St+cuhkbeR/DaCniySLB6brjhRF3WHYQ9zeq4B7Yll47Y07ykazraj
LV/xKh/GzHZeqEKCxG0PFV631VD+kQV5EXRm9696Fv2bLo0NYTnuGptNE3fTbG+tbPFOQdd+iDQ7
ubVgWMCE++bj08MWUjTdsC9DX5vTe9AHb31ZP3GdlS/8OiXg5tRi/TxguYEuRjHGdIS3Ij073nHK
mpNAQLqfBjPfDrN3J/IvW07Uu4geXaadx21QVbHmQviRj7b+7Drt3VEzqr7ydBrwFGO1XVPGflPS
8zbC3MEr6K5qA5F0BVEVPZR0dnIMDnX0mnIFMU5MyI07Zw6rjzr1vJ/mTXOT/C19/tDtfQohn4yY
cxsl8QQutrRJGrJc29WsOMJUsh+Yplg7z55QnSknuyMuMVyHTWZewEyKZd0FDKRcaS6/gowjBnpM
+c1hNGWOKMZYBXJgAZNWmp5Sh+ElYvA39t9VzzkIH9i0szmYxXQziw/iiubpkrjOjLjZi85ggKgt
sgrVP6Nc/keYxyX/1dV9/Vv9HfH4N37o/zUY5Bbi8h+y2Nvhp6q7/Kf8X7shr75//hUIuf2n/+BB
LAt+w7rFdkFxhQEM4n/zIN5/YTUjrigCzXOZk93Ann/CQ85//fnT/KuAJpIQVORfOIjB/88Pb/1c
lgVBxMwp/J/wIA4//q+YMIguUd7IUKSPgjhBYf47Zobe4lIvwdSgqYpwA/w8+jusKA2O2jKv3o3B
ED+IRKx5E3E9UAU2tJwyy8pS3UU2aTAhpZOyjKdzWjjcBF4WbJLRL96rPuBcxLFQs1pExvCLDg7j
p8fxT55ckxWCG4hZ9wwOPOOWruqGz2Y1Jz4nvYneDqbC3V3iFiypZKYM4PQYODYGsedkZbiZPriN
Y1fnITCcFoOg2w2Hv3yb9/8gpf8aIP83bhJMBkrGIzL/Bv1Cdv2NY0zdRXsNhVoB7ZtHevWGd4t8
0YOWS3aWzIl2JCV7GZtRnb7955/8t9idPz8ZmIubH/Qv3/CNm/1LAFtmDa7D77Ui0Q9awm8UZSKI
Lv/5h4R//+It8/bQUfJ8aw0ICXT/958Cd4NVm5MHnicrjXHI4RHKl4Lbv2ERAHeABWBjoZsN26wx
muODMCgRt1aZMUCP9AjwHfrp0BRInTN2ZQ6RFNOfXU7DOFHFzIHWkCme1UHaGANLPFvBihgahmXZ
1LvkFHht8EI7fT2sVKe41C3Y81j+tDfK9aAmhdCbInoHDOqeCnS8r5miYkZAmRc50yNVXfJx4Mj0
wZUluxZZZv/uau3n6yY15+VI2jmdL2ZArVtmE1uCgosaRmEqWuE8t81ntPTyu6noeGH/oYb5WDqp
K9bGjGCx6RguiYuGp13Wbl1Oddx3Y5VuWtdsP/BTuSRv9GH3HfojzkxdLKG9KZYkbxGY+gDzbCoT
Zvjz4Jt7t5X9/JDwtN9HnG4hue16FBu3sa13m9MEopYxWNltUld/lwOFNftxavXTUinTJYCFnSTu
yYM3mIJYebRO6U8vTkWC5oOzQo41tEjHSJBrKZQEldkrTaHNp+ulkgqlKOv7zX9+dv5GN4cmqxIR
YZZvB6xrpvn3plRjqfNC9l91mNVHr+2MhxFPH33VIekUk0Rb4AS6GviFP6YMmgPG5lpWEsCKE/FK
Wlm6//MX+v970P+2bmlv//dN6Jqn391fN54/f/6fO49HgwdwakRJBKlSZCL/985jQq3eGEW6DTAq
/kER/7X12PSUWYH1pwGA9Y8h6b+2HrYyPyKiK2Kz8JHngNr/ByRicOsd+betx7oxtSFGGMLzWYf+
njubd+2MpbIGh2CFOJVigcnomBzKeGo774uwcEFuw5CYwZ4BAfl3dd8q8+iUdWKgczjWEmcEcBb3
CfqEPJKm67lfVMLn7f0UOsbVFNlS7BLRVLzDU5u8ySak2VH7uvrlYWug0kGEF0JuCC9BmG4wl/et
cxzA19PPm3kyPTNLXxgqKJQ9AsS2skrGAMNRZcptwmUeG01U0uTkbcgjFdFh7tymu8yqG6ktIyjj
pas6fySaI+mYIKFALKwaWB1gcKts+T0vzRycWUGQuopCNLeElUBsmjAKKNLwBb6uNSkbLjAB54UO
/c8bze+qRRKrtkMkRzdcVUMdBvVqmZjq7ss5IKNJiUQnP0Jl02Uvvdlxrj6XEStOxoEJxar0M4aZ
y0igADMUL/kahnp4Q2tFUGxnjLQrTrjmdhhJGQHQCsdHslJIBzbb2cVVjqh2Xww9l2MHXx4DHjfv
1tpuCV1phjxJ1so08VdgdrPWnWhsLhlzyUqeuqfEN2Gs1CzfZ8sgfIvCLnFVsxGasTP75a96dJGV
la6yJwwbDPZ0EZmrqQPlL11P/GCBbgQB9NHAkKnOS+6ZTdcdkhZ+L+akkOEznk3/psgl7pWBEIhF
jgRprV0xfFjTpHrunctdTyIZTkelGZ/azrbLbP+RMU7zy8UoUqy6dmKfK6zqHXNItmdyEVVrxoXL
K5SC91V5RWRhjZv8epOHpoGR3U2tAbw6KZCKM/updAYumSujrpdkP6F+ICRMTL3WmIvS+lmOymnW
1IMFw4+07XRxJr2IiLTK5fbZ8Cj6NHjvAGd65+ckqjKyQBiifrk2S1bM204RfBB3OSjx1bhRprf3
oqi3JkTS84LWeXLbjmSBwj+Ptb4skfo91E0F6jnUqzlho80kCMrI5sAEOV91TN/XqBN0HYTDWfaT
ueoyWX0Kr3ueu67b0CRtroeGmQnnuxBnddOuHQ0xGrXEyZF34e3JqKAhz9O71L4lEWVy3ItUY6Qm
xIc78mvBdHZXu6rfLlNRoHs0WMPa4UzywNqa8mKr+J33mHF3dh+8Jqazqat834ecggh85zwxkxFk
mJ1mk2Xsqqv3ZfY/W1+ecvL4F+2nW3dyw28Sxr4MJAIRJvcG8OVT1ZnMnidU6bxGNdXEdSaNba+d
GRFwFpkkCSb4AlxBWZ4ZE2f2lK59ba4LAlR24WDdLe3NUIxMENcaUIYixPxz5Ps+6STakQF8jvqW
h2by7LeKo6DCFB5F6Q+3DZ4m4WYxvoMfkac4ehAbgCtzuDbQmR9NVj7YdnjgYsdwjRyAWKJfcaZp
bjPbuzTD3J3ItywlbaVMsYbjNJhiagKSl8Iq/ce+aV68Zvrgpnw3LeTR9+pkiptNsh4uGn7lBb6c
7JxB1b99wvG3Nc3RhAN5LBY60MS8Nf6jmDBF06BTb7KUqG8qDmlll8MYd4QybOzlFtOTV6juo0mj
X+OPC1O5kU7iRubbkOT4VWUPzV5I9cPJ0eEJH/xCiCwuLYFR1yrq7tNqnNbW6ABnJ3505hDFJxKQ
hjJ7fXg1K0bAzeA9dr31JidzK2oHMoY0lwcGb3shyN4jMPzQm0AbOvnIfPeziloZN0zNkUr1G7Zb
WE4iOLbMMb2N7/TZpcrpNCgIqPJ8U+yJzycpEDJ3ILvwSNKLy6fgXJw86k4p5TBHjtrFKkCx3vjF
eAqL/ikY+vvGECwhDZ6pIVh+Ybx4LBlaHP1RdkS1TO9SpuVTVwOHy0lDu5qyXefKtvdWova2BXEb
QiWtIf1ucLC5zp32rLS7UXbJbLwwxAfNarvOTT/LaXCfxwmWpOyBfwbIB5vHVLRWtC+B9CCqxmbv
Td1Lr4ev0q9xSUMJNzNi/jy8lrXz0YdGSFtQYly1QmLikSNnymgeZO4RDm7rF2VqvWWsdzSn5VLf
FvpJ7oIhsfE0M2Mq/IA23Rk/LwAJZby7YrBqJKB+q+pxjEk9RrWN1nI2eDpb2o+G8as2y+OctlfH
ag8UPCASVe4D61t5DRZ+ZxWinQjAv5XnNV9zpW8xFr/tnikh8wDO3ykQcX0eqZHfcXiVW6CYB/LM
Ui5cHe+6Nphfu0fwBPWZjRPkaqnR/ydsLLYnEEkkMMDS/iIn776UYL9po7Df06MZUmNxcrvcIIas
hQ7vbSic9BGJ31kHPaj/GH3B5t4pJd2HWnhHf4IbtEKxoOAkCJ57tvaCk3xiS5a7yvRU+9tUZvGM
5Zk5WJvK2nRXgkp5sYomx906lKGSb0aHfP1LW1q5bCmB08dRphbr1c3KeQvySQPiKrNsniniiVVL
WIDT3fzkUBwWQ6/FKpm2ExriDM0amjq/7WO0coTBczjgaT6rssVLEFm43BmdDV7uk75X1qjKpsGO
U/+m/yKoywMVpgLGFu4gw6+R9GK04jxLJ7EW/GV7Tk52P9mn3IJJ+sF1Rmlu7ICNoQUtXkTS3sGa
T4zMEkAeXe16cmaMXZb21T7q3NF+4cvjAnOdU/KMzDmL7vXc6oe+z81P6FMb3JS9ggEOG0Omn7rA
o3KR6PTMZ+Zajs627dol9d4KUpmwAKQFcDZ0Ks/Qg7R5D41NbTiTqQ6uoP6VOAhEBciVhaLOBsTZ
bdLyPZlxe67Dun4xrXKSxh1zqPymhIeF+aGpxwZcyoQK44WNz7OrRdXkBrhuq89CTCG4LVe1zH3E
gJvAEXilXhUFiQZi18jCY4LjpKB5dgT1kMVOZEn6RRPE6Etpm3hnSBqRXtmuZdkEIR8v0R2es0qy
hs7OsCaUBqikdMijCWXAukBDcyavIM7gPiSIEehD13kUPszlDKjr9GRkapUiilNW0OcfldX9QOtr
8heLkMDgSVtCpQcMu039meM5hc6d5T2YlGA/Wewk6LZJp9JL1hsOgVRRNwLKTNAUGSmcImuyatzR
z0rvdm7LVPkAu14yfI8TvPk9MJhW76qmYuqQjKYmD6TlWMbwjA/d/cOVGMD+5KqlHvjL+Ic9Wf4B
ouRdFwZbdUNVqnxMsl0xlQAtIiDj7K26MS9JiWEEOMi/BQX+gWTyEbT3mo0amDeXcz7tqpsPf6Ui
ofojGWb+PolkG+yyxBQmrzf4DqPIEvyvjNhAFysqqxW1e3Q7ZJxoABlpP1g3DjZM6FjfjtJ+1Va9
aku4gNrK5rtuTkHgErMs5MFqiHh9zQgwSRiXdXWBRrv00UYjuELh5yOIberQQTLVhJG186JU3Bl+
926FDmVNmvSynkSGY3lDrwZgsF2nm+XNTpzmY/gHqeX8g9vSN4ZrKkRC9ImR9utGg506mVaHSPQe
CYHKOGvqlw4ov+65GAeC5lw9HcicJ9pMstp5s0Fwdd9P5PxJ1k0SE8+LDm3G5V52NEOWLX5L8h+y
HsNI54O+1Elf7P02YR9b0uIUygEAF8B3S/Jp/dxLclF7M5QxGXUuFE8jfyqMAEe0BfEqQDKo80y7
39Xcckr8P+ydSXPcOJbHv8vc2cEFJMjDXJiLdku2ZMv2hWG7bO77zk8/P6h6epRURmaozhPVFVHR
FWUkQODh4b3/Isnxf2eB7vxpqmWiUShN7afb90iDmZzyD5OToQiVm7aya1+29MN5NRil25P3xCai
HjnqFrSWf6LRB1U2J4xcJlT70YHrPiBLhTC3Vf6swD/40EOpv6Mo+gDoIAUy40W7qtE6/OHS5HKa
ykhQfxHhVRPr096O5p9aaYOjTfP50m68JN7EGrgvDe2XXRwSGLUwda5AJej7uR5op5jFV64dpTw5
VV/FPIQ7oD4jLfMg+lLp+YQiaQdUq+22VqYQmzTupC97x9h7PfHGLwZrePYAbGybOZbbiCfUxp0d
cYnKwu/WrcN9a0flxxFaVF4M+W0Ys+2X0ZKb1OUuT9FU3Ri5THmQ5Z4J7hd4+xT3n+ECRcAvhbZz
c2cvQllsS5Qwd2GlG9dG6M1+Usfxrxws20UAR+yOwisk+d5ItmkC06MOG96Oo0BRUgzVMzMhRZ29
frhAZmrmJZk4VzIwlg90wKsrxN0kEx9ACZjztGUmXbr//0pMN1/99d//hQrDqUrM3Y+/foQ/2l8/
Dssx6j/6uxxj6/8SEt9DScHsxZ2YwsrfxFABi5jOgICqiVUd5RgKJf9uBGjUXHBlxVCGggyFNqjE
/ynHaCYdBF2ZCmG/QrEYxZz31GMOq84ujFDVbuAnKPEqijyqHv6q6uxWQc/jlX09RBm0De5WX4Rd
8S4SPXxnmuN/+8oSidWcV6MgmwAULkEV165vIr3+TCr5DD5oV3pZ5TeCbPTVVzhSxl9PCxUSCl3Y
Wir7BCpbq2L6ZOVzwFO0VuxR/T6aq+DCk6Pmv3MU0zAlUgS64nUb+locJEnDfAQBh4kJnQ00KVvg
u60lHk6PctiSYPGwE6IfYaGu4iCx8FKWffWJErziM1LFFtMfCuVL0yBVGu5TEd9CoXmakuQXBLRz
NoJqgf7ujqhdrwY1Mexi51IKRKlDqAV+Nei8hGEH4hTQt1OHYHsdsPvAdXe2Zs63pS6rMzvksCqo
xrMQqWAkC6ssvPDUv381npxnPXCdukMPVH6VQSm3DFduRJh2Z0Z6szWQWMDxwqKUrZwH5GpmAS4y
ZpJAtSvIU2mxinRjVv37DKFe5sPCGYxFGZZuzupcDagROTHP8E1UR3V6ncx1oLEZ63Y6M51DRYyX
gWwsVyhE8rEQ31jt9ESgWbxEXgcMogeNQZ3lguYKwqVBbO3RbTP/kMnnl6e35JGvhVMQwiI2bUSd
Ku7h14I25KASnPWbDs7szhHFtG+E0PZFXXnvPGOo76h6sQspw6BTud79GJU7/VhbsIjhM1+UpWtd
BUrI5PSEVqvI5iNCsddp+biImLyoLbzafo2dRqU7qILKHHyy7U5cBOFwW40x0DD9yku98MxnW50v
NSBeXp4U0qHlh5LJ4Qrai15U01RlG71H7y/ybL6aJ68z3lhXdRplZz7YseFMZcZNN5o9sj7OdUuZ
rO4pGpqOYyPTRjsMBH1UZzdDhlbMphfABs+s6eqgMUXTMdge9KpNYcm1FJVVOAlJM1UZOTraVSUA
tdR2++6J4SjM1qc7rrrt6w8XGWHd2vDtN3Ia26tQz8UVoiMJMgW1sZtGqznz3Y5NSoUndEctNsv6
uwlXBf0cd1kOPQgUWWW7zAu1fzArVw2iLFHZ+qQTr6NhYWXxXPHko8VYZn5QaNm2RFcBvCGQRr1L
32f54qpPxT3GVuR72SrtOBxPCq1HZJPtvwQ5JH0k03a03Kf3XcqMotrO3JYOTWhPuKtRPERIB3um
+VwD5Nx2Q9tsaSmU+9NHeRWb1ChSkHDgM2QgubEWRukcr41dFB7BFEehrzRSIP8sZPeWFZyZ0LGh
lAyLp5Ac7PXVhKjgIE6KgjOqutQ0ol5Mj62BGYlnzgnAkf80+I4kNMeGYuUwhOM0gRVQ+/JVgOqX
oc+qxcsQpQifKiQjbgalugkSrN+dHuntDlcqIeAfFEKF+2U1qUBXHOgwyrkfQ5niF9BrG6wa5T+Y
ELEdc1gyXTWtwwlFVilpzGQgAROtvVs0fTE+oLMWhJSHvXO6ccfmpHqYkute4Em7uiRppwAYl3Tg
9KzVfU7XcKfjXn/17pUDkQo4AI06lIHXxkm5po/2zBHd0Ctp4BQs38ScyTPb+8hUQKZYNlk0O13Y
YIReb4R4MBIIdAyi9QVCpWj530M8GM/gRI5st4NRVl/HrEIUcZDQR095jC7dKrNogdT9LjNH+Xh6
1d4OhbKxQ9NDx38cTNQKkWKPGoXEAd89ezQh63EVptuUYu9z5vbn/LOOjOWgLcDOBsVg6NYqrnpp
CusLXyAIaIm4SSU6MN0YIjFOuDoTG95+J+FgS2chY4AnnqGvVnAMTK2cS4Yqias7u0G/ITVhGpxe
vLf3OoJoFnEbijAvOWu1G4pEIhJQSMAuYRUOdyZthK9ZiMDpzeCGVrVJTS1zz+zAt2PyCMHklHQC
WSwixeEOHHlcmXSVaMcAJvUD5NG3Wmrb26w1SdgtShOn52ior/LqLUJER1LJBXiCHBfKRmtMVqlQ
cRH8jw3uHgFcDavywgvHqyh6dB5y1droeOmFQzxs/HnoWuQwkkr/ZqL+97VDFdxR9DHMiygCBjT8
vKi/F72X05xy0ilTMr+ttu+F5twswgrPWOy93XJAHEiWeSayEwDvHa5Wk7RhaFhcRyPiQoWf4TtR
8ShYgp9aFmAwcHqtjo3m8MY2pHrbvAGRtQ1qKw1cDGgdspv3OeSyz42osUmk9GxHZ0Y7shPAk+lo
1Xk28KB12mAGSHQACabABnEHhm/kJMDgM1DhmIfOMBmrsvl4eoLq9lntBQP9Sd0mWCCnpnAyr8Of
HjpLpKUo9LcertG983tWcgCpHm3jGny4EOPj6QGPzZHTK01UVUnHqLYcDNjrom21muswHpXeUGg9
e1N8VyPXvUkz+HKnRzvy/VhMKkWYMYKxslRUeXXNW9mApyxuFJuQtwoWXV1bPWlznV4lIrbu3z+W
ug5tjg+O2Oux3MoGrD2iwG677bSLHKDOObSJaxqSy+70UEe+Gs6j6iWMtijJ+iruFhGOFm6ADvIC
Pn1bIzX62XRbfVei/bvjCZnsYC2HZ+6wt1/OparmKKirbauzd7iWpWv2Cz5inAWnbe/aJac1rI8w
SiBz+Z4hxP69k1RW2iTt6mGMZ+/qpGsmnaTIJUXrx2m8cAdIY6hpNYArolG/BiYyPaBeZm9Pj/p2
x4AL0pECwBSSf1jLnLa4KpUSVBDI+yW7WGousjoFGJMhz3Vmc7os2OHZI36hbYeZomeaxnpBrcST
2VBU+SYxix643yzyh9pr9AKU+VJ8ycBwPaYtDh5+PIMuOhNs3u4hyg3sV53JqirRKi/NYrKhGLLb
Bpna7o5Wib2pMePCrHgZkw+anSVPgZ3b53L8N/c4erxIQNqcf4jWRJ7DXYTX1DwXJV26yssxh3DD
7Naz4Hqf/orHRiGGCov3nqmD/z0cZaGhN+uYtCG0B5dYpijxeqgendmhb/YKhS8OglpBT2kZr5aQ
VkwzGDa5o9HgNKISMh+XMz4Xrun/ZChqKrwVHU8pGh9OKFvQ48tt+lBmPjqXMHCmrdDnfKcn2nTx
7rUjwbK5hYSSLl4rG+ZG7ErQDvlmqjTp59DMi23QwKM8swGPfCN2AUUitj81r3UaMppgprFS5mHU
jhXaOUGUfXfQP5zPnOg3G119JUonvPOIymRZh0sXalPT2qGN51xtxhWNx2BADx6FiA09c+1qKhGY
2QPzq/7J/Ih7KOwixwaC9HDcFEWkxCnQ+29sjFeaQEvQ87Dgff+Dz0U+pB59As0ZtUlfXXFhsySN
dKCA8QDpsa2o4qFEgL2ozmyLl9LPQbhiHbHl5TAhqCvlm/nQdyt7vKBwI8FFbt45UfgE5an0czu7
KnUYnzHFG5jtqM+4/QVyUeaZQ3Bsx7z6BXIVO2BgtaqbqNw6NAeZvt4pnnuxnHMRPzfM6qJz2nia
Ww7XZrCm6S733M+AZYczJanjg6jwISGOkP0ffjZzQD8Etj651gy5c+/qIXI3uebpZz7bsd2vyBeC
3I465fqSKZp4SHuMSjd2Ujv0NyfjE0TNkaoUGR9ELVmjDBgV5x4ZR6dn0HoABa2bVJwPpzf3dunp
JcNinVrgHLEky3MW9taZ9PVYBLbQPedJQ3MFfe7DYQD9alQsye8CHXxjVSKVCniXMotAKOycxfLb
OXGYoZAB+CYLEvrqUkF1XAwAFCkVVGOHt2hUoWwUNzi6vfdEMw5JJI94pYb85gVvVXBXSgKWtbgp
SIlBhBf21MRn8rm3a8fLHf1aODJsQzpuh2sny0lUpggRgGtnTF2Wdt7i9OD52N3lZ2akNvNh6CCl
Mtl9dBCpIorVymHSNmgOT8lNNOYB8EStvqjAM99HDgC5tMjbM1r1K9lvIr3k9S4cxyCDUyW+VexN
4BzNJkAGOJpmmtxXGT5/PzJexgou4TWoedmV/lxI2J87xLUy8wum9L28ImfQqsfTn/PNOuPPTJ5O
Q5NSCc2Q1To3BQThqhymTSprDRUI7Mx0ihkfIwtxktNDsU1WK60YCoKXI+1v7lWxTpqDuoBuGcQS
jiKOThDKC23w7uUsRPu1sCr07rYpgL4e6LrQRDCi3esuCy6ukdtdCK6OBF6NET7VKYqdP5K5bYpt
DLAaevdS2h8yXlqfbDqL9jVq+BMqwtVoTDs0eqyvAmFs52aqc5xY6sZypo3ZwE39rHE/vXRH4hFs
0bCQ7lko3IoBs1gxAR13AdMXOp/Gm+D9fohLyn2fAm8SHf6U/RQEqByhP4FopwBAEyZpHPwUXtY7
+Y5byh0r2PfY7EU+BGssyP3YkJX1E21LzIE3s0OS8RHjW01CfQg1IwN25jY5FTivkW1+U6YhmwBe
vwP3f4RrZd1BEwrwXFqcNup3tTWjU4CEMwSLnec16FZiFGgXIGUAO/bJX0C8gula2i7om6Sw8C+y
cAtDDhLrPQw8k2IaAMKH7TjF20Jf8uTZmqxIYJUYQ9T7hBGjhx4Z2EH7oexHT+7rGQDuVccHNoH5
l56xc5R7GlMXhRVtx9JTqquQorwPQGJmD0euYULMM63rGRRzk2mfNYw82ptggEPx5M6lZW+N2NCv
hzAqbFChy1L8xg58/o3PnmbeWv2YF2guxg6sd5QGlztHpElzZTbF2KNQWiLuGicUgr966APbG8Kg
425kGIR/CZIqxMGASQkdlI0oEFIcUckNtxQDo/hZE1GAGipBufQHIZr5VzFb9PR9VEei5DunDUXR
oLaL4DFAB8i5NuwKNFybmpP5DQnQGFXAAvrHDxx/cFqlBBLnoMegAsN6TosWA9g0aib9E9L7gNGE
1rTOfZGa9YjCca0zHygdfxp4xL+bElQ++CvQ5pdWr4Nj8upKRrsxlYHYh/Aq71sepKlftWOMdgo6
SVB9W2HDPZ4Hu/ldx4H+zbKiFhcyh9/mo9/ScRHgUV0jIVWMtzr8C3ToEJRZnhttqDtfNjFuaHow
4vZj5CQvvoEM9FezQXzBN9rSFn4LjLDe9hQZMZiOwjLcoV6hs7eXVFq4g0/WLwMXGBCY3qIViEuF
yFsVHqwb9mGZ3LdYQf3SzTaNtyV0ezwwU2168oLCba5siCbtLjKlDqlDoGgNwr2wQe/i7Grvi0o3
f4cJXlJbNzTlcLHwEAcrZyzTiMhC2n2TWDKIu3B2GXheHNQCAYIANStCbS53TVoaTxXgq2FbitIb
8eUGpLZpImyQrt1g1mf4BEX4ayx5puzM3LQKHEOc7rtcErv7HJMM99i1aig1WqlDFkQBuH5s8aea
79BWQue2HtEvofa6dB5egUMt0w9VqQftHvoImoZZ7kY6bIAhD+6iCvGdTYjBSnud1Ojk4BeXYBqO
GFX0vIAD5mMkCQ7IEHLpryedIVArNqPnypuCT8RuM90VreNgMYu3KeHGRQjlciRm/ml00X2zkamc
bigaJN9wCIhzCExjj7RZWzvTlhwcbWG9T/PfuhkYn6OBRrVPBwuxSEx9B8zP4B+iTQGnwPk+lEOs
f5yQPmifcwjBnyC8d/cIwFA8GtFbXW6IQ8X9sNgIBGtQF8tLO2jSZUMtqH6sugFyV5lr7h+Mn70S
yWboxBde0pvxbRUZ+jctwnrsAmh7hkNVP4S/rdEwoMS4LdZYOba3/bYrkkrzIzJGd48QeJLchsXo
Gddi1O1nVAtax9d6YX5NdB7sKL64kVZz2Cc3Bq6uuzfGPOfLbdVHRbFt7TIFejeGFsbIQTQOGy+Y
I0eJA7XWQx5oEcZYdYuukJ4uwt3l7jj2PwPa+fUdWgUSdkIfDdaOWCJHH4DejDyEliwfs4WS2vdG
b/XvrhOE6WcgT6mBm6wGZnAWESEfXXcFEe+NDhB+n2rpBbEExc7cbSu4NXOwOMY21OIZGDEGYuHX
zJjSn9VQm89ol7rBXhjAvjcJhnXEhpg7oNlN/TjU1GOssP4UaFmbP2Wp1XjPIaDz8AKFa7xJp5Kn
CEIglvnJQnUXNkQSiOTGCKDA+ryKkDTV9TFItrK28cdpUDwOtkVTJsU9ZI4qe3aKzDIvAIq7yy2C
TkH/Gc3lEmfTquKWxAUUyYOUNqHLRkyaDhR8M0aoaSWafoF0f+d+07I+wj+6Q9dXaCGYV7Hw8Xae
G+uobc5NGmDoXc7pZZFPS/mnods/82Ya8h9jJOXv2nPc5teUjgYAqAEowS7WSgSWq0WrSRKq3LG/
EDYyq0EVPtO9j0QrBLBK6GPTdcUZtTYxYuEI6fYTxAjkaSDoofzo1PEj6tPI0o6T68xbsKZuc6H6
/MOn1BBV9AhetBNXRmlUbOnc7UWOEA5eck8uGt7I7rWR27NLliQu75poHNPrtmq8DD0VLFA3w+Ii
uO3HvGea50Lrki7deN2SA59Gn8kYvsN5ydsfWNG34ad4qPL2lzW5E0coDiL7Q52H7m9R4qPoj7rX
2dcxsA1cGlEDXq5mZ0DXKSgJyxcBEiMpiAHHZYU3RYnI5RcyI6z6/EorBnkJctcQTyKddeO+yakl
Pjt92oaPEyuNPvkAOeQeT/ja2NNejIaLJJytCMmkPnseUTOaP83o/2lbpp/UP+m2dmiMpLPor+zY
rPUrXUMvB+fGXuJlPyO7Yrfx3H6t0AIJNqaBkCWQfHe5SfRldC8LmVA8nwyvqDdJOxiYr6XwQC6b
eTCtreHGRnWPsBLEj7Ea+eYbuOMcTD9CEEr7nufgeC+MqA7HvaYzwq0wMdvc867MjLvUiHHInroJ
idp60BNzDwwFhDqEKnN6CFstNb8MDlRRPAJLeYslqNP9qjx9GFF5nUuqLShlGe0jrDA2Uw5totsj
AlIZD0hrJe6F3gnvh9bpevtFBuNYgJGDrZ0hkgByGxvdjoqopiWl0DbQtWdkg7sR1ZwfVTiP2lcM
bmOuUlgAn1+S6f+nQ/+XpKLxH7DEGyOfXRPjNfPjNR9a/Qd/428VypZOpYQLzfNKQn/+X/yt5fxL
ddCV0h7vfRqolLv/jb813H/RgkFvQwfFA1NU4W/gzXUReGDzX5QlQORQrIW/LIx/Dr6VDGkYvFfo
Eys4LxicwxdtbKMTE2lIG3auZu7H0EDMd9LOeWYdPmb5Yz0agpD2qacpOPG6bhm1aWl2I4mb8pT8
2lGVupRFOVxHWKcj79qN+fbV8j/8/U5+raFx+IB8GfAFyykFiFXERVRd4lWFb1pknZMM2v5Uo/fh
TbK6wnm+u0bTKDkz1GGJ499DoUtASYoFdN3VUDMBPStgBfg9RITvKJpUm1CroqfTE3oBo/xfPeBl
GEFDSOFi2EmWyfZ6PSPDmcPImKBlWKlXPRTgU2GFjFrzaGpIq0VZWf4OuhzxU9HDLJ4M2e8zoy2+
tkDXuLGX7F1N5b9/Dz0Q/mKBqbisNg6eFjyqen5PQl8IvSgJuLRsu/ZH2JvJmVrIka9JEYT/2fSU
AeusxgoLWDhFwsOwpf90X9Vj/1RJ1ExjmSGbf2ahj+xVii7oH1ECARy0RrOOcTPP+NSTiiLUdG00
XvDk2KG7a0qtvENBrnxAia++jvQOEYyGJ5lf60aHGJaJZQW2MMrwE/VGEL7DTdJl5PPc3Tenf+SR
PUf9k80GDguHNku1yV5t75kPvRipultylH0Dsi4f1Ga/ff8oDqsgVbuNmtqqIqQXcS/x8EBknXwd
euQinlLpQDg8PcxhT+9lJ7GDiGaOBQjnTXsrRshgRBEPTXlz6fbO0odXCJuav8qZ9zQoeoTDI8r4
OzAu5pk607FTpXpMtPII0K5lqJ33aiFNUY1Q3CJE8pqorHDEceSlB4RT7gfYK/d2EuKREA6mjRyO
q9ylPDwoCsCgrd87Y/kbl93y/avOrpNATVh7aoCrwh+iirVTpuj2uXQSP/IsnLYVb/Yz8eTILgf4
BvbXBj9tElgOJ65FFoYXXkLcJ5m/HLE2MsnlG0H3yrEXXpUy+HX6M6s/cRXA2K/IRtEO4crxViNC
/9drjGVsP2xw22Ydw82AR+f2/aN4vMDQGaFA8aZ2j0awIZfQw+AkdfRdtcBKmEvtHP7o2FwAvAPi
oqBErFidjCUfTGPKa9uP22p4MMos3iGJXL8LHfFyMNDMRjxE9eCkK1en/EViocq5WUgsBKnmaG/Q
Yi2xPUPE9N3LRotUUnIFlwayT22XV+dAYpngaHRLMQRAq8idqDAVwVKeOelqWVZbgNI5qQsbjhbw
OmzpU5Pnnd4xSuv0xEnYorGRokjnKGzxI/YK8Saz3Ich8s4EzCM3CMABsO4vqEU6SIfzc+0mqzWU
oWly4P1Q2W2OyzmoLMp12pnL6rB79PLVCMk6zVP6A5JC+uFQMk8ldHtD+AOaolRch61HDSfSw97X
CvO6bvv3NVn+HpG7AOAF2SC3wqpabnulC6W8o0A4W7M/t7D5Wwu14NNb5NgSwidxbYt+jvLPPZyX
6eT1AvQSGW04iUjSimjfd1gDjH1vnTnEx/aJrROUAAbpdAJWuU4o8nFwRk34k+6EV6AQzKucqtyF
0rK7TSy86UwtzZ5Q3B/2eiX0M8MfmynvQA8nVNUfdlYzLctOFCi3E0Nyh2tPE8hZ0gC5Q//wXMP7
2GZR0DzboX9FMr86dwVVTyh7A5+uGe+noPg0x1A902bBICi5dUPsME5/RfXbD4+gRMKP2wVCH45x
PB4ODnqvVNTBBWGHEuTYe6XYq8UxhYz3j+LCeVP5iRKTsw5HmVKBelKAzRRvaFxX2s7cl1kgb0+P
8vY7Sf50gFXAGukSuatR7DaioxBWqK7iBPGIZ4b3qy/H7q8sWJaLM0OpP2u9bsQu8u6XJuOasmVS
MWeqvGDIDaXuB7FbQaqOrcXaxsZg33vjQOsscsdBNfcHfBdt/jHDcAhBga0mhvj7guEK7pZemRY+
7Qee5rY3dX9ifciW/TTWEqlohP5M37JyPInGKMShzcm6YV96dDJnGHpYoXXDaOFgRWnRi6iHIbCg
D5UvObKT35Wm/RTMHQLiadHD+S1ikWe4lsT2z8Axuj+UjPV7GjHJc+mOjvCril/N7zWd8cY2CvFE
r4OUvsu8AvV0fvA33DB7FIYxyrnFoSFkipDxrgPp4vrGtkZwbvRabfHTENW3TW/ZdGz0LBfumfbk
kX1LExRlIrhewFhfJL1eXVDZlEikJHQLzw3bvMv76rs7G8HVma/89iODVyXqwBGRhO/VLZGis99K
A0EFHO/mm8QyC3DnXrSp86w9t6GODAXdEGASmoEcxVWMgVyN2JcdC3+ZMKunko+AdTDbISIhc2af
uXePpLmq0w97kxe4ApCuboiCmn05ZjygClnJX2NvG8jLZpX3gIYAhibkZihuSS8PgGXpVAUT15z/
omsTX4RTmnysba87s9QvmfXqQLGSoNJhKAJqWxce+spCWp8U1686M7vuKgCSm8CKMUFMvAK3miJz
72qb3eZbtvI+HNtwQjIanTi/rJaOBhmKQpM/WQXvsExGwcd6cnFyOL0j3sZnvjd9BqCwnrQp1RwG
MgCcZVsgMcgS5ebPtkZmMK00+w+PfvP3OBvOhzBK+t+nBz0S16ALU/eBlcKF7q2+Fs50WE6UM0uD
F8htjjXYNtdj43LpUu3D6aGOzc+loKBTl4KWZ653vEF3R3NpcNoRD1ndXRzfk9PHJi5/o+f1Aafe
5cyKHpucsigGlccDxFkHUgthjjwJVbkETuVlW9nml4z/c7P0qOaf2ffHxqLcpNT+uMftF8jDq6BR
IFFHEtaSphuogRuj5sDwsKpbrUZ96vRCHh2KrYwjvMIMremoLrcdNhykLEtnjJcy19kdGS+3Du/V
fzASexF0EucHdMjhlgTDD9974B1Ff9vCPwq5Tx/yb7IveZymZwY7FnYhsUMOtdECZmKHg0XS8ugz
E5BGWaV38ySWPQ9m5+fpKR0ZRYF54RDDAFBYucNRcGgxBqMlPGHlld+n9EgvF72lLfwPhmEe8HVh
CkDVPBwGGTOMJka2A5or7lURmdYtSqb65ftHUZoISmYAZMmadk0gowIGIty3u3b4iGf1vA1rzzxz
cFXgWYVPk+e0gpvyBKUmeDgX1I1LG/cNkAmRxaUo8j+B0T8YsbwtNUopp6d0ZHMThVCQplDN7bGG
4wDZwKzGYjAuGAuzP+nuPT3Cliwy31/ZopTK4x09A1eAQ1oFpEloWA2Mjo0/X+je4vTs7hF1H/an
J3Rk9SxoPDzQFGCMk7RaPUyBymThLeNmaHy6GhrOE8oGj3WHQlNojeaZYukKXKWeaPxN9V/tPOan
vNlfv68nr5Uzq0WdqSpQopTALZ5tQ3TXGgXpj0tlLH8hZWM8IoBcOv4Q9sPlyO+7eP+0LXW+FOLJ
5bV/+CsWAEa4NxHta3zsLusE5TmZaOaXrovQJAy68cxROLbMRA7EFDgOEMRWF1nOGQmyhVmHIPSv
GugZe2+Mos/dEiw+AVv7eHp+R/YpHRHAedBUPQDf6t+/ivfNMFEMf6kTa22/d3GvQwEQuxVKbV//
wUhUz6D/IIhBUfpwJJA9+GZkE6kyumOb0TbsjZcMxQ0ShuO7SxfwzZDfh21kvsThw6FAWoHXFJzp
WhcPrVXIL5A8gBuhnnVme6jPv4opXFygKOktkWavg70dITtmYqXiN+aQPnArPCKDOaN22NCkiQAB
bQcds5JxID87vZxHLgBKXNS4VJUfqfrVqW+6CTUwSczEe8f9zF0U+GYWLWe2x5HtCBmAK8uDCafI
5ocrSUkDIxCQnb4rkYZ3tQX3c7Lf0Ih+Y0T4/gCtyAAQwakPArZdPbRrC6vVwSRmOiHG6Xbn6dg+
Q0ubEx1NQaopZ7bJsSWk06I6ibS8aOcdTi5bFk096Ww/berpUxZK/Gr76NyJPjYKnDCONLpAaPas
IgjJFvIQBfseMfrPdJb73ZicfRscHUQxXmimuYrvcziVPEDCtw54h5Zolt85VW9/aCAa7k7vuWPB
gqo/1VVmAxFgteeK0sJfpXZtAC/SBcfpiOupRoa9NJL3ifS8RH9BLUSxZAG2cuccTigSnUNuRkK/
VGA/0nDybpNes8+Ui9UPXh9fsnhqO3TjqLGuoi2SeCl5LTsAqnx8GTZ2uMPhGEsja8Hdry4hOiCb
jAMZmxBG8JngcWw5yd5ID7i3iB+rOYaxgQ25PnCE81T/ksGM/RH3nnmPZ+g5PtTboVzSHrQvVKiH
Fbn6cjpMWmAdNunigM1sq8XDY4QUzMVkDeGZWb0NiQxF+x0ZB2QCmNvhlxtrM1pie6FiDTQRAVnL
LjZ9jStQrE2y8wGTbV1cHVXLcH96ex4ZWdlicM64CBUC/HBklCoXR3Nby3ddO7hIeQQ/ombpfuYN
CoYrwjxnR7YXb5fZpItzeuy3C8yDkASMNg1ddHpEh2PjqomLAq8Lv4vh3qiH2WWXJuHVXMrlzFBv
z7oHvBuqIi9CkMdrbZ0gcBu7hHlAmbWXDwBCcRPqhvffLzwuaDnRKeVlDe/scEIUWasEsUeLN1Po
bezZ1jb8lnOggyNzwZ6AVilJAWf9pQrzKv1wy2gmMJOOm8gdXjp1jqpql+u7d38ctj5RhL47z/Z1
E8V2gJMZlQvtPV/0ndUNHq6qTbhpW7FcnR5KXYiHEQXRLxMhEypvqiCxiigz6KN8pE7um3kbP4V9
736awQz/QKJU/0iMjvC0NY13X2QMSlOSywyePcH58FuhV+tlYTNR5AQs/X2a0X8uBi38eXpqR74V
aQaQFGVRgGzKKlwZsyZiaS7sCJ7R+xYi6Zam0Dke3fFRCMk8n3jzrUepSge95Y5RmiIJdnw2IAx5
tmxPz+XIcVVmLTzNVGeV3szhiuGWokVpZyJbPyojUcCVG8tzlw3iY+OZ6s2Rsh3RkIegJKUhw/ZW
sXekazbPFMr8WpY1bvGlXuw0mfYtwEnPuJq4AdCXFrhcGVqzHUcz/4unquf59SSai0yLsp3T2OMn
PF7M7WjP4t11YhWt4egABiByrvXw8F+b4Wthp2WNfX4JL1nnl8TnotbbTJJROA8UfGiXspiHKx42
QRB7KWcwlKHzDLOmuMYOuSk3mQ5NnwsyPvOJj2wkQTP7RXiHV/i6JDi7nRdWNZ+4Ch39bsysZR/Z
yXymoXJsFJIhVVDg1WatGyqm1nXw1R3LT2VufeZnfO2D/tzJO1KMVoHYhnep2NR0iQ4Xb2LLzHan
uhhKCzZPXAdL3aJ6bJsOO3Vky4vnPE3xccsLFMf1MPsLLeQ+3Y4Ddsm2jPIzUe7I8aHSoJBi1J4o
8a5u2rlxbbCWko/J4/KTyGV8USID+Ci65Rwb88hQXD5KVpNwgEbP6qSicBbqjQm2I8m76D5HSPXW
wTp5Py5Bc+YgHBuKMhRQFFCCPKlWQ6FtVPzdgsN4qP7pOkV7MSdBvR2GDFGA0wHoyHGwVZ5OMZCk
jDLH4RftR20OAMJQ3TCC5rJepuRDpElvGw+Ohj9qfK5Be2Sf0jOl0ErMU8/C1RfzEPsjeckFVfkA
tGsZx5eOjgbm6VmtV5A1w4WLdikicqRB1mpWIwZUnWwYBePT4rLuImeru2H8BEXgvRhCGLoouSk0
juBTwW09XEBnpu3XphgBT3TtNlqqJ7upxX359ISM9bqpYSgFo0NBbwGi3yp4F127DOnAMG4a+ggV
oLaf+FacbTEo3fRI9C6op08pVif4Pe09EXxWnk6Ya21zdHVO/5i3q6vIfYhG0AHiXK0rKGY2Dwsa
ngpOkJWIsQuTa75zL0rPep/cplLJoxjExoSyAxeV8Hm4uiM8ljSPQWS4eZVce7gL3LQmdhenJ/R2
ccEbkVI44qXDruyLXhefrCyr85ij79etM3037Ll9htv19d2DsCXRUFRscpudeTgIzqRIj7eQkAHP
F9soxa1X2PF70xZKdQZxGQNAVHw4z6vrzYGrW0wjC5Zabr1zyGtv7MJLt2fmItZxQ40DCMHiZUXw
pb97OBuzHfKRprblO4Cdf5UgGr8PaPl8X5xS5lDFZPWng2r0Oa0C7weEnPqHFeOb4APa62NkuhJc
QLFMKDAoKuX8QMCz60t9zBCxHCZdPqHSXaUbp6hkcxEHuXYVLmUVXsq46h56Y5ATYuj0g67IgYvb
okhy2vPTYP2aMxhQ6HnP2mUxlLj4aMtsQWjgqEDfNCGO7Sbcl/ptY471bWSPdeXXTtR9s5qAPC/P
MPe8rMahajbcIe5l1mBw3aKQApdzyBOxmUwnhkumo1MUYVKG8MylG2i6sylJSsP7yevTD9ks5y8D
VsRInNqlfQ+9RbT7LC0gE2Tocle+gdtcc6WLrA4g1+T5Mx4e0SM2VNW88Zwlvsub2nrS3c74UY2m
aH0sAabRbzMjR/ef1CXYudhR3ZEQpN9HF2eIfRhNwtg3HqyIuzoJiHtRbJbJVYIeKO4rZHbhReAm
otpb7uShJyZMXI01xO3zbTc5hbut8CYcLkzgVuFnyJyI3DZOhX1jiFPWTT7RyN8WXZyXxO6+TOCF
aE21cZx6/FHplfHFmsd62KRR4NX+UhTek7Anp72K2nL5FVkOkLvWm3pzQ3hrPtpRlj6IAVMYvw2m
/CtpS4whTvI/7J3HcuVGFqZfpaM3s4ICQMJOTMwCuIZk0ReLbpNBFkl47xL5XPMG82LzgVJ3SyW1
FD3r1koK8Xrg5Dn/+U3fyHjtEYNufupoWN2sX0wEWWV3YRvCubcbgqkj5XrFvcm/c52Ps3eyiTJ6
uOK4lB70mM/9bg4l5T+H1VzuxkoXNAYaGnZE0PRCro/ZdkaUdbb3KvMaPYdE2H6STDV/MSMVJ+vE
d7u3OulTeQGzCm/LShjiLjELUyHty+WDT1qsPPGJlkTTOgXXxOuJU1TV4WmWOj0ZFyRfC2hzmBAI
8bwa0rsHwkdoBgW1qMgvH5c+llrkrICyjtBakc+ocKGlVeqIZ0H4ZiofkWNbLYqLPQi2bJKqN145
24rHwpRhG+dTh4tuAOVDIZRMl9venTUOSTic4fzhd111BnqWrJFnbfAY029hRmsy+/fz0GBjpHn8
93lWZXXUMlDndRj0BCEQq3BCvEKJPIsYcn7uvLfCqA469Taq0n9dRpg9ZOuYsj+INk8fFGADrimE
W13jheMEu9JsehGtlgpIMijr1iGYMkc+t2ddoc/7IKvUFTwK7yUlSKrcLWHtdoex8MZx34weDAen
qwPvPLeDfLlyh16IO7e0NGFrwZpwM3Ql8qHaQa65K72QFF3isP36Bp7E8JRuK6oj0onMho/jzvIp
F4NZXWR60+rNRl889k4QtBEG366O6y5bH8ha7LBKrYsmD547beiDFWaqOa8RuC4nLcxDNDnssp76
VJNB0flrSX0Ya2I8yHxKkYuruX+cTDXfJpbbKCJevOa0Fjli4XUYkBG2LhmNuxHLTy+q2tJBfufQ
PsPXKRXNF2KPZRf0SRZENonMkCj0LOdzNzUr6wSbtPq86VDZRTPRC/cziVWImDzzK/V/eG5H0r52
gejcE/h97UZfatundl6H8CAMrwv3IsW6grGqL3riQpbxKl/RdMfKHGpM8CrmCtS2pbpPsyK5nlcv
GzfJsZ6ihBV1Ce4drGNkLL37UYaErTt++WJlTnJdIGW2o6wym/UoVcl3kph5HUYr4wGWRxIF+67D
FT6Jq1B1ck8ktbgikoYsrbHU5GOGq12TPkmeD3kVkH2Tk8ofypUgu7Gd7FNw0TLJsf2qF1LF5HxD
hFaB6CTtA+e+c2akmihrrWeJW/JzP1EKzibLVeLF82pai9NZCladLTnoFyv37xIvdW8/GdZMpnVv
Z7Yfw/gs3P2wusU1eBrXZif6ITsULvEd0WwFxMV1YTncZH6aE0ONrjE42gPTTUSgXljsFytfL/sQ
B6adO9OOxo1ldmrfqdq5NDLZ3mXaR8oOEc4nMyid5vdNS9/FZiaWr8WKzUXzgBNnl57isud820JJ
2t47m0xRfaxJ364ExLj6rCjmRaOClsg1tkWTvefWGKZ4Yp6vo9YymGdJdg8yTFys4kyQdqririYq
zB0N00KI35nPi6YK7HJjDV6NFOY+n08RZupIe4wSV9nqMAB2ExZdOTB7M9TVL0bYpN8wkyBYexFB
6ewTbiiw8LLM+ljrNucCrsrM20M99m91xtbcnyyR7KDkyzNhmAV2vYSOsDJM8jUkXMtrXzNS4adj
ABeHiDunY/bQ1ZSdZmOwpAfRVQPgLCJroNlQk/KjjJCkHaTEiF2XIrsZrWzRe46wngzYYHVPCIcJ
vwZmUSX8kB42eyb7JywAEkrG3qHk3bQqsxpyH6fWiWkKDO59AsXJqDIt40uh2tlAB9pN5KDlaXij
5YxTvom/wOVUqv5yGn0i2ZxUy70JDz4k133wrrnQtYrrmgP+uyXSVGIUFBQkHClYfhcD1svySktr
UTpCqu9/OKVr4BOp2sC8sqDF5oSJEyb1rEpvLI9c1v54ZU4OeeqhxVV6YXtpbsOC91JyBgk6SuPM
86b1kGbS8R4Hu1Dr3kEy2B3tnjQo6OzazS+M0l6t2zDEuOVoFDK1Txl5muk03ULiSFbPFvcgMZVc
YiMsl5e+HZfpas0ncdtqKfGQUdhOBCeE98zWXvqSS5WJ2K2fpmwWH3/eRP5ujLC2EQ2uAEv8zRHr
h8lJFMVAOV/RMawLYXI2lmwFjv1Xvrck13/+Utt09Gs0lG51W65sQ8vmS+z9gFsYwoI3IrQT+bBM
OZc8b+f1gmvdGUPM5z05nWXJYJ8O7ar3wzDV+z9//T/8qJAWAPg2IuSPHIIFh8kirQbGmEyHh250
xbdOEiUflH33F2uP380yfFS28Yz0eHFjifvDmJEWdWOvAbRkAk/XnWE567FrR/UfQhR8oQFok4n4
h/UKZLfftv+GZ9bSXzi5bNzT97lP9zUh/4c0ZXZ/Mfr+wW8Hn3PDC6Ax/d4YURM9pEcNfbfcTDfs
SkCOdbNsjYLUE5cUsuyQ6za9mHK/PVtwa/n+57/dH32hn8scKA8YxP2IpHe54de0cFDKA9kd11W2
+8Vljfrnr/JHVwiyF1ALpENQkH6Y79up0kxSixMZfdPuHWUMe8ensVgXEiP//KV+/4EA51lmsIGA
SvW7EbEfnano6wBqRxbme81W4MIb3OD9/+dV0DVwsoEu/Wjhh1EWHQyIU2RjsxPZc0DKs8rHv/ja
fo+LkP2xZQHDikGEC4j+2wsxywLYBwkvYwzlcsX87e9zt5pjGNCtseuHNrhURCDSaZCu6FUWQXEr
qW2RC9nkNBjmGaA5yVivhvVfLEO2W+C3NYdNvgf4RIu90UF/uEWqtSNblQY6crRnviSzaxxMDuDD
JGnRcQCA++dN6V8RQf7ox7WgB21UIZDaLfrn11CGDNep4UjdKp1Vx/hN0MQrHIj+8x+XFcRmAsmu
n5CB376KKqZlpHI60VRXwWGolgfTVH+1sPg9xIA2FWAGDTWqIz7Ob1+EAy0LEo/zAf5+GKWjNT3W
DQbs1lD4N7iJqJ8/1H8V8H9nVfar3/d3Evivmzj9b1+nt5f61zL4z0f9rIMXxIIDsm8LbVSHAQuA
f+jgif6G3sQ//8qT+qcO3v4JD0rcLi0OCxYuG7b8iw6eB/GjclBtJEtqu/MfCeF/d6cRC/Ez2IXk
kjLww52W4Iyi/L58Avk079wiEXviAcuzpl7Hne0QeRBlc/dXDu1QZ368wflKYDCQar/5/kEQ/O31
6YaVgzP3fN/0DRbEOBol6gj1Wz5iCU5EMV4yC70GS8ObcCatIK7Syb+z23x8FZ5ej1BlhXsKxpqV
J4aHq/CxnUYo1WR4+yRPeIN6I+g0O/M9OZgHkTs8RW51OePKNKrk0E6T3R4HnLwvkmaaH+UIxSc2
VtCTiwJxC3u8oFivkoSvAb8Wzx2Ohj8tfiTLgoRSfu3iYnOTDQAX6Fbjque9THFjtK1rRB71qvwY
M3OQT2S+iqLbglnNAK0B3zbsw67Qqm/2JMH42SleSc5QngaK2MPHNCyA+Aiik/QCvUp7N9+1gT2F
3+HDyWXXYCRV39jsH18X5qenJs3a+qjStndvg6wRF84SLMk9/0uRPK4CfKAOfZeRmrtMFoCKY+Xu
18aa1L0RoI6Il3XQmHfjqdMeiAHuPSCMaSZYNUqqZEqOFY5Zty12LcGhMYdgzy7WHMiHnMyTDgR1
2PmhlkmULMrNjpMyWouI78q4yHJV0NbYSrRgGPga7cyh8a6aBc3zwdIYpZ8ozKlCghGNSUTWzBp1
X/k40vl4lRSTyV5/cpabNgvG9I5ow1e7x44EbMBl2M9CcCjEu95zWzSQv/M8MWbmsKlJI9/lYIjT
cCL90dJYPEV4XJVFDG2AePZCWB17/bYqHlPHm59GH4ArmlZrDXZmKIsalA7nmb1pTH0arbZghzqq
vG3xgtK1+cUkXPsAatd+I37Ze5JpQLrA7PG9HZu6GQVWSCNRjo0sU/iE4VB1J4rnQMznJHjcr7x2
6ufv07JU79VUaD8Ky1QmcUqc4fsA8OXsko1a6Se4JXUp92IMdmuftA1i9xhVLF5gEivGKXb7Kulj
gouXcxLNRwSQDkQ7UFUPuzGRyeyNcEJlx52QoCs6dUUkcM99w+um73eembVnNefsN5wdu+4wa5/T
Fk2uO0VmtSz+6VIv9ZEUePKt1BaP7ktIQbEOWKZFpLqZeI8VwIQ7Z0rc2zBvh7cqDLPbJZE2wz44
8WUWuM29Y85et9fGsJwbfc7dFBRFf9u41jLEZYE1hZ91SXWcx7Y45Kk54GPTKv9oka/KC2NHdB5W
hZY7W9flHJWiWVQc+PC74lDzekzugpWqhPwINkS7hASMmDGc1YqFWRhmwFBHqeDQPRBXrYmGbqb+
Luiz9gaboWaOMqPXF52q5iflDu4zYgL9IELZBpGy8+matWb2NS+m+lJXJF7u8MUJP2a8h5C7KYXV
jpWwlI7wSeweHYnIH19Az7+0SrXeraviJvbmMbx1Sm+9LyZdvjhzmBZ7KUdLYrxoENwczCUox2qW
63XjVEQNBaExjPvWULRapbbACQI1kJU22HVi7UwzxW82tKCg7GXOhH4AV0FhvvNKtwjiUrq56ew7
EwPjD/a/ICWEyfTvmVgJWSU0Z7wIvRXjBhHgTbITLngM6d51O0cLPmp21JPp2ca2DnozCoBrNqq9
U2cHva7ISdAQ9+50KGo+6gUYi+u+VRtV+GxIum7Idm6Lcc8OVqZkxDaxmiJ83u7DlkvVVImTJQc8
JNuFFJCOPcRhngbjnh+Z8GfdzwGec55IvX07EAQN3Dza827JXavwT/xmJWP2YLQ+38sBOUPgvZKP
o9Oj51WZXxwkoahLgcsksp7saCeu4e50qpchv2h6nGV3Q7+MOiZI2RpO0tpOHeziRT/hHKK6FQNi
oxVitC8LB8siLvnZIyi7rSoyGvk2wEhbMOBUHjy7Mc0Y88ViPZHGqBrMKNMGFuV2RGGWVAh0qJDM
p8bb66AKqXEppmlmf+6PmV4uQBbZmUVmPgzeHQoQprbNGtYyt6pa+8eWeFofC73SruY7ORep/dSb
baX22AcghLTGDu8sYJzhY3U7eb/Y8L6iyZjNd8KjW/u0NpOlY+WBwxzg4+IeyQl2OOuAQx+pdvJD
D0t6PuZm9YEMNjjNx7Eb8T0ziJMb8gByS96AOUQKo7GLYC3Avukhlb1Plrq59UhxfmhJKDzD/Gl8
marRA930i+7VWccQf/pK8YHnLgGHpFcHjU7yhRhpr+Ecj4zZNRccP1vzG8WjT+PVnptLKpYBzFcE
JhUXpPi096182XMIbdYicyctyIBCfKmtFEirVOzVosyv/ZdOSYB4l20q974Slj64CLe+D5KzPxqc
aeL2LirzTQRpfzfVpoeVMQddAQZX+LeJaspp7632iPc7wSZoscLS/N4Lp9FR2JbJV+Sn9qvSXNPR
6i180GltlYnVoDH3HLpeUKeHtkxTl11bAcqL3aS6cZcguNdFBxxvdljl79oMC7A9zcLaH1UjmK/6
oavSXZnDJ8MFG2R8ET4lq8lX3O2xkbQodOwfZDxaqf/NqNxiPoR4B7T70CiscRdmo1iiufHL8pAE
Tf7E9ghIWoSJ/aa4rTGn0VP6knjcP1Hl1Nt2G0c6Bbg3TfkuDPPGJkMYJPLgNLl/iVdqXexMWwM2
20HBaKIMAVZMCQbN7kRjfglTFUp25YQS7SjI87Srw6z1Lqq5B7mmMcNR0zYoX7Q42qNfM7bX7j2z
9U5zNL+Ej0Phj11om3A3e6SurBwdq2Nar5ruJEjSJoxs0v6yyOvXcox1YacteVGeImB+Wbv1qDMK
02Ft6H9gx/n9zhngDpwOSzM7e4CyzUkNG0QdjyLJDn5V+95ZZmbdieu4xrybbRmaUSYnj7oE4hn1
izdncZpLeV7zxyHbMMOyUKPKWcQexoh8xTDy3ZME7cAQo8nJH5YFU9E4tDOs3RSejG8T7mQWtkMa
yFUt6brGVV1iYNohq7nOrTm4YUVknFjatKCKKZf6kXSrGZue4V4OIq2fwypdLmBKU7vzstCXXJrq
GWFFah8c4FAFzFYaZ8E8+1em8swxctcke29Hra4X7RrjQbWF8cAn9/woyJP5zgA5nqJh9V18RIc0
YVReA+el8ZuaIyoU76zAW+5OR1p5TBpnRbVLK7avdW48BzlOf2ufszmAWxyyYa775FHRLVxL8qgu
lmEtHvi1ptN2djPWCUFnTRFssfajzrTOd7aR2XeweC0RO6Xyux2rz345IjDWR9kN2M5PrgHAPjdB
/rQQGFhFZGZb6jgvQSK5/41ZY83ZNGaEKR25YdDtsFU1jdH/WubNmByb1JN1TIufcIWSIvQQ0KrA
zC8oMVGa5B79IK0+FSxjW8G6UmB9QW3MZZys82RHWP4m+Em5nVvAxVLe+TIl+tYt0zyN2YbMVSQg
hAyHsMmKa4JejQ/XTowzPdMwomC3/MeaC/56KHPnJhzH4HT2K3fgy4dOFadp4uFHtxjDcNqFPt4l
vUzwLV57kAwcpWV66RZj+F5XiXjGMbWZ4yE14AuZtUNRcGnBIYMZq1MfwqLqrFNmtuI8V2o7ethV
14eqmXKiNzIdAMIXFIdonGsz2+eYOHeAMStdaDc2stsirvtbKysrkzCxpA73cHu2P+8m7MhDGrrx
OFnTdF13RgWtOmG2ibOw6a8Gj7DruPXIMc11TWnya7e+8hcrfKzwFCUKN9NwIZO17k6bccmdQ54M
XnPowIje8ehKiBjIkqk6J3plSHcDr4dUPijzZcf9l3psHKSo9wFtoorSvNJXUH5hIcgso8nTfZeY
0ZDPg3ueeX1aEyLVBadLn3fXJeSEHrOUZJTRsMnH48IuNlNY7YZvliyzx4qb4JsSXdhGDDcKq3d/
DdK4NWT1mqCAecrmga8b63LxGmh71SxM7BHrEK3M5zoN6VtbXIAiKoDzrbctKWNpyOZ61ryhmGAD
3k+RZ/kriCpvwp5leGs1hTR4x21wV3b4AO2WvvSPzjCTKMKujpTPtDXZmw0WJPrdYGvkRL5b9x6L
67AO47I1mXvGztDnrHrGah9uPst7g7JaR7UxhF5MxJY4YYs/4qtrdHPGTimdsFyj6fjWLJ03xJ3a
ylRWN5yGqWOYyRnFnu83ZFFY7TiMQzJAqsR4nKpgvcklXcieO6qY9yOeT3zJCxbHwGqGy5jlIbY9
5OVQZnFdCTI38iUFdGN71hyFNXMiKp+9AKLBrA8ibc6azbKRqseBUeSXONP/gkt/3zhZ/95e8S59
/9vxpXrNXn4NLW2P+RlZMizx02Zev7H0QG/QW/G/fo44NyzvJ6BTrMWAATdkZ4MZ/+GxKH5CQbvZ
9ASbso6ggn9iSzwhrtbmJuHlp4Rv4P4nJouEzvwG5tk0zYDlANUskARmL8EPC5V2UNYKnHRjqwzv
dYNl+DPZhu6NgO6URZ2by7q9cqxsDO/8ORxkrIYuvDNhSr/ptlyHCAPh/Ey3QbXxd4LyQawmYDg3
RnhaDo14gHxim0eBRnAXppm+3SL/yJqEdZCedb3hG+cdovT8ZFmn7NvEguW5t5YA+2pbLePB7fFk
vsg466HJVCUTdu8GwRjV5nzjFXKyd6rrgucwCxr8xDMa6zjj9BijAIW9hV2G9oityBaiYb2KJoxq
gF8DlrzS2XthVjPt9kYv4nWaIZ+uJFRJtpJwFA485TaMdgLD0r5jnxDgVf190CXeDotd0I3o3EmT
fVJbjdzlYtrUDtBR6CEc7i9vxVz2MHgjDAOZLEBGbjHMXWzgVNTG4zzn0NMLNd9RWJzLccLDLuo6
7foRaJcTxtoJ0zHq3V4wKVsdPRZzhZGfCidd94a5URYE7fxDkY8+u4fK6R6WtsB2xQo7bG89Qubm
uO3zzNrr1i7rnRD0/HQDvX+ZGVqUkc0Ijds+uSXqZPXzwo7XBep2nAR9oU6MEnJdLGc609nR9ptr
pU4C87JV5S7BiVBtXSeuMfCJcjNeW47TvVsW9sKC3fQTcrYm6JuBMvTdSKUyrfvBTjMRTW2BFSRu
2MV4YvWQtGhBZ2aExZ/K83Kh2zn4EtO9eIKDWe3LCs0gBtvJGTwOq4R6kyg65jTUwX5g+kyp9FY6
RSw+cYj+vJX/W9T+vtnC/fuidkxf6t/WM/7853pm/WRtvm94v1IzYEZu+9dfypn4CV0WYsUAWnfo
UVWoWf8oZzwMFjuESsRBrG5dHvULVO78BI2TPS6CLp6NOvkflTO4aT+UM8Tc8FB4NtPlnSKA/gG1
Ltq5TMMXMjqCPOJIx+TCa4heyC2RGd/6zjbOK7Jy/EiljM+kVXEuRisu6tiLM7icVqlwIet0JIjE
DMHiyUYnk5/0KTfYGahobsR56kGQmQgeHHekczTiWmK4N59hNhS2WYQrygbvjZgqfxnoCovzNVk3
U+oOmgspDnYJ682bxl2WNrAtprDl2QTeyeYpuFQ4n9H6DjHuMfl4Z7ARvElZBI+7YTTfba9tk3Pa
x8mKZafS/IhNU0cJEJMZscr2xy/Y6bTFiQbsc1/KVa/mpcYcrT0Jwtkg3jNpq3anLEEAXW5b8wcQ
kt/twzybzdMmzwZxMkm+mJ3fYM0SkQXlFaf95KSQn9NyBkrunWPrz/O0D/SWAtGVNbaTOX5XCXc/
ClzYOhNQkZ3M3jknihgiKGrue23Vxhe4QQyVRilWuipiL5bIN7X7LRgqB5bUYLVnqBtyMmvaeTPJ
Lzpl7ucp7WDdZtULVtUzudVB5x0TaYQTVvxrdRtqMjKirAxTOHipU3wTuZW/O0Djzc5o2uyiNYPq
xvfbaQsWgZHKtOGm/bnSidEdWB7Id3KVO4NsCI+kDTmmrFPKwMSGfkEQwbdU+u6RgNXMjUGf+6Ph
WYV1qCXhGXtvdMZXJ3ekGbdM6V9NMP0Es0qb+ACZqNqLw8aeq732K1+ezGvoQ9mrgpEZYoDb6SRO
/zpWAoKS5ndhjQF48LTqpnoGQ0PZ3uGWbWCJsAqIfQqCbG2mHAqgyrD0oKDOB2JhllOp8mXdidp1
pl1W1MaV7fZ6y6XGgSuyuLK+gBtmeHCbaZaeFi1pmWCeE281N9AGRVZqGDZLhWYuI28cCoPRvmbm
JGMvvdY6zF/FnGUEyKNFeZ/JedTx6trjqyfX+rEX3jTsjdBIq91iprLYK8i1X1oSZl4rzgaxH+us
uTGzIPdZ37jZ++S13qWADVjuC9igIJmVo/RunYN+3jl9Ur0xSXL2zKsPTs1spIpYiMX/RrJHoaIS
RyimQBI2mi9Qt6yHEq+vy8YRmEKyGFA1IRRYjAHwT8XXth9cBkzyO9ujmOQX9j7Dq1g4uGJCTuSj
CcLj7YLRY8gAu8hwVB978WGahBNEoF3+hA+9gxmWwuMVgbSXT+lxwY70LQvngncXYu3AJF/KPp6L
cfTjWQ6wUy1vSj56szDI5Z1teAGTxjWea2/ozqV0tXlMRKjT0yUrJLBx10h+EojI6y4soFEcm37u
v2oi2mhk0sEODnLeIk87sLxi74C2rxFAzFuZQ+GMeqdYmkM/tkEZF72z7PuuUWxfZmmcWWR2fMgk
kzPijdp+k77Ii69Z6i8fvp8tH2lnkoBCoE6z7NiL4gAy1YH1GBSO/+gSndDEfWEF9z27FHe/mFDg
HTeHB9uw+Yo0S6yPDCJXdpDaDl9Wb6xZ71Q1B/K2bL3wEEq+i4Gm4VaS4NBGHpdkGRtg2mcViRx6
PyUw2iSo43DKToliU/Utrc3ihsazNvDhaKGVrPcJvm2PoE7mvNMzQ1lVOxiDDFp67GH8ZBHQVeku
j2WoVEVGQstYPaKeWZ/KmSidMxa4/ilVQ9KGNT72mm7TMPI3uvEffGkH5aXwaTgOxA4HH8Uw8uFq
1pVrBIojLqwiM+YjoHP4atlLUB8SL11TIoeW/sqCjZyxR8rrg0xbqM+8P4zAHEip0MR5sSjTjQNs
uhrjdcAmTsS+qwfyf9yRXUsxqbXemUCr6mTomdp2g/K9O0i2sonnsUuuslkuQSyU7G9rA+r9Nny7
iCk7g2QvAELnht0AQ/ScITyM01F3G210qP1dFtBCxeXmscboaFdgvzS2d3ngF2z1vKFAQITfzGXp
yuXzd2/OJxi3GZdS1b1xGCDkyCwXqIBkmmKl4PbFABBbY8OLknCd9q1HUYvG1gfCarCR8Xah0Uju
aJEBpuHynfuPdmB0VEnfMUZoqpgHniZcnwtktIbUpaWpchEXne+Vu6Hu4L1Kg/XrlNNif1mcdX7w
2VCSOTebZHUXlpWWoE5t/t1bsqQBC7S53c5nqQbrXhVVDo5aNbipjiWEuJsW1YO5azhguh259uOD
zlfiZwm10ksS4c5uKGbiRQJjmsl8nhQdZVmIJH1GcTE1fILWvknGZf1QQUEKiJNWnSfpXrvqOclL
+8SyiAS6rC3DKoDg2lzclZahC64KKIG72lXTum+SQLx3LZwqsCbvmHkqv/H01u8HizsNO+618+qh
HoWDW2JtTXc48lBUBJdEdt5Tc9tdCIW2jsgJkWHUWFp9yFLw1p18gThpC8jJ0USbFUL5yZk3rFqm
Dw36xNeBeCX4osazH6z1dT/2fsvio+y/yrRrjXOWwVvJk0H9SFoEwSIx/l24Oe4sOUzLR27r9YkM
FDZISdXUx6VzvHOwVmFGFeByzYtusUr/7brH9fSNeITNyePft93x//0/4/vf3v7HKeHH/fuv8YTP
B/4CKNhwS3BIoguHXEITJnjOXzrw4KfNTQ7lM+QThHQ4kP6rAzfps1F2fmrNbAxdedQ/O3CBgN43
eSjxgZ4PDPG//9d39T+T9+b6Z8LX8MN//ybe4FNh/C9iGAYDNnRvHLKw3wfQxlrktx14XlKqym6N
p0om452SSThSXHTjcWGP5OUhGWg9o3/yoBhnz1NWFfbtZky2IhhKcFkb0UskYx68qQ6KrzykEDaa
t6US4TRdqO1SRZKaE6/yeQUTZtJjjrVd1/Rk9fUMFe81GebyFQpn+hCkPvfD/HlvTBnGd+gHt3tG
lj26Ecyt1Ef4eVfxlrnDWOxwtzmfd16B16+Kgu2GnCeddxFQL9i4XtgbQHJoihtTpP1pu93dOjHn
dZ/2WF3u+FKs4mr9LAbNZ2GwP4tEQvYbkKJTPbs/VxFOLEpKulUXIjvtG6LaKDmapuvZ6YytP9xq
UvBZnrxw5P3Kgvl6Ay88dz5fiN3qdqhBCnOnBqxAbtafK9+QMMr7YzBZ9/aUZe151oqcUkl3LtK9
hYAtYEW6FVWnTJaHCcuo4stasILcmxSh+/KzGDdWUghGoM8inbBgO9WfxRtKJIVcfBZ11isUePFZ
7NsuNdq4/TwE3AaCB7qz7XDAXpiDQnweGt7nAWK1gsMk/zxY1soM6h2s/o7OJJmywyTK9hx7eQ4k
JoLkMvw8pkQpyjAGbGMk+jzIhPa6IoaO2+hLw8nXO99REghVKdP5zolBYJhIWWDA3bCS5EtK4BJn
fmXrYjeBibB9tbt0OObTgLBbk7G+Rv445XznrsUTm2M6XfGjg/A2hcmar1AaGU5nTiMyGofYsz2G
uPUTAg6bzG3QL6IIBhtKwmAW4f0W2whFCGD6dIGtAFPHgMQZTcsUyLiDVhlEkNqd4mhbXBS4Lw0G
p5FvBG9LGXLRlWHZY0BOG7XuemciWbJMR+l/cZyiTg6Or8NrICX90qoFb9IVsRT4SZPCpkBwzJJJ
t456JjVF3WKa6r8MLbkpUeAlWUaQED5ah2Uy3TpahSD/b05m+ZJbIYMAhM3wPutG0cWBrWqyAROe
o2vn4TE3CF6c/TIB32qG4j3vENLtmmrJXhOVOV9XSE1khM29OqE/N3A+HsKc2wdXreOQ+Yk+4dtp
P1DAsWNEjBp+M9gq3POX/nVLP53u/XkavxZAROcVzdTCBUILBbOrZjwaWNPWsXJg1SDjC2c0T3Rg
kbZ6VqbTUjLcLWlrf1id3dzWgpubDS7BuFtGGUG5KyyWh4TwSELXhtHNyR/ZJM2M8OUlgdIN03w+
Dt/h+phX5ZB4/m7tHJt0qlJ7l9B6CVLqu8I0TzEwr514Mojwkr0vXyo2jsa+z6ceSR0Jl19sizC+
2FCDLNknkboE8M7YGNssDc48v16fTEgvr0L5Q0Zq4uRcamece9RnuoN/UaDYjFgVVd+0lbdbmiBm
s2Q29uN5wdLwFSncLJBi+2ztTLOpbnhRh5DPnpgXGlvLv7JNlT3YMoDjlgAYfhla33tt1o5xZup4
HPu4dL0fpjC9xMmq/dqFRdrRu/n1/2PvvJbjRtYt/SoT5x4dyISPmDkXVSjHYtFTNDcIkqJgEybh
8fTzlbr33pJOn93TlzMxdzKUyqGQv1nrW4/xYHZ39FjWcaqagkZd0uhWXtr1lPRJ/5xCXMGlc14p
ERmWNu1Wta3zUjCAzA600NFEvEykbsnNM4gLjRViLqvxsYDWjdmciB+qK6w6BdFSFvHTYRyo/l5Z
6TSGkhPxvi9rFhUJEexHXnelQ6a+i7/moYKCAlsYGRmd2MQgLaj8pdd++YWtmBZr1Q6jGeJJg182
xAVpkY7ISM8jRwyPbX4Wm8VuxcSTNblC+WTJ+N2wCloVu01YBREQoz9yraBWeD3lIIV9VnxiFXGm
lYtv5EqZDfdSfFzDOu378caKa6R7fcWzRskIr5FpUpJ8SG/KzhqdodOMnmaSkt2+QZCzxL0rQxnU
nkf+ZXS2WEUaD9qYNWiUoC58kwyEXqzMiIsVuALsmHFsBiScAvN5sC2id1bMJXrUGfUgSdmzMKIW
fjXLVUYp8NjlkXXHlUJzQ+669TWIEPEhZyiT5xjt04OaTCRZkV21X4p0zg+510ZshMl8Jfw0b6J3
BU2qxutgqZexcGa0XTYRJ6veqbmsptTtv2g+JuDLi0e72c1eQh6jgcyyY/Czw/zaZis7oq8IY/AY
01YZtlOtaQHwLGW1Duzzrx1ceD5r7XWbaWZuJbLqi2o2gmSXsZC+wRyfNmFkGxYfS+NE13iaVUVr
nCRnobuyyAY1zHEPicMKCC7glr7qFUoavKZlzTSo5jScHH1WF3AXbdeIPOY0JEaSYYTbVXrlLz41
eNkuPB88bslZNghkc9V2lTvSVhbus9dqfVFg1v4mXJ3SA4oiyjBIRvywZUcVC1vRjc2WgAg1hBg6
l2nnoyYQuw6MR3vq6fQijGy19Sho0D7bcskeRtfKCVUNCl5ZJ6fzngRpPV9/OyqJ7O2s0joKsHgl
I7xAJruybI0HhWwDgdusHN6qsiiscKwThu69YUavBumbw6rE8PoW5Yi1VqrjPwiR/sv3uNbeuJbp
WMTcPnx5G9mN+EaiXHYnutT71DXU6FC1Uf4N8jYK0Ix+mBS8YpmOtej1N7Yn/QfhfT5+5drNboYJ
hgGnk1iiFfIBjRZTdQMK07ZlF4pT68O3F4PIFKt1NqKXfOci8uyCbRCz0llDNcmuOgYZTK+Ez+Uz
RH7xYXuGNW566XbjRk42wDJEXPVbS64umbgsNj5ojfJLhJrWF84+Lzty/UcjKyDUcUlcd/WuqJAo
H4Pet3vExuV0Cw9q+RoI3T4MLFLTMC0L99qSNRVTxZSyXMeoejK679b+rBlkov60kukaLWk7hQ53
P59Lu47Vys1KNt2JmMd51buZed/16CQv+oRef1eBojmmphk7oYNN9rrQeq5XKdcQkpQ8FlcZiZUn
tukud1zsntSNrliQQw2+4ExIkCESoO51L5Kxw5EMyeExrT06fHw42a5Uy4idnyuGYnTw6htNoPES
cttjmMjvx2Pby/7F4E7ZcNeMx6OksvCotUqUIO4Y+NUaZ3BW7mLwUk9qnPlq9EFvoE+QxrK2GXK/
6YAXdaFJVjlMuWm9eZ3Wd3E5RTIcOgSAFDGtf9+cVSzg3GSrGWcYpFNi6WZMFk+1vR09w3GOfNbj
I0uc4Fswl7pE8YBDbGNNc97vbJus0jU2quHVyXp88EuHY3RF4pS8gAwzvsRIuRlugp19aLjb3Dtd
t6ShX9r+erQQZ26KscaobZgbzyiZw82u4R5MkOyfLLuzh559vrnPrc54mhxpPaF9DY5u+51sQA9+
TkxqmQKasTuaTAOW8SLubXgMVR+rowDaTz0Z+8ZnVrtUCDWD7IAwbe1E+G8RjGEDTvUucfOZQWqJ
Rgc+rECZwUCnv1NxQrJwabjLpT/qeAqHBRF7mGSDRPbRs2snUziKFNaRBg95wthuC4UGxlZNgvmN
lj27KjEiOkNJnVL0B006dascIqyxVo3PyfH3e+rr+rO8Jwvwszu91f/zvAT7qCjHU7KU//Pn39Lv
/bEjO3spfvrNBgJCN9/2n3q++2zR/vyjNTz/5P/pX/6Pz+//y8Ncf/6v//io+rI7/29xWv3kz0BW
+e+65cv0ff5pSfX9539vkqXzG30wTkGCWs6YwvP6/PceOfiNPzTpnk3p8ldsrP7ZIluEIWLDw23F
OsoS583SHx2yCOi5MUKwaz+nvvC3f6dDpgn/0ThFQB7QVXKT6M/hEfGrn/vjdrZUm+glX02DalZB
h31r45dGeuOJWN972p3+wh3680rMkwwFpAmViMHAd4rt+e9/gP8xCnRyd0gwxE1FFtKjGuhbjPeh
1NH2h0/gj2HAj82/dH55cZbAAYrLD6wTLy74L64wdoZFRuQPx109y1hsipoMYfO+DsBLzGpN4VKS
OOTBXBebOJjMbElC9sW5LsRWaZdDOGVa3+UpCy6RxXsmyhbh5EjRvzJGns5ByUu8Z/9mepeFa9VX
nhFJ1D8jJjfyt/P7vqP03Rb+xMrM6N3CugymtGgOCY1VseYO3gebylCi+piEJjnaITQl3rnegioB
kRyV775MWyfekiELWwPcV9TBGfY5yVqFdfwq8nrV3lSum8pNZ9RzfsrqePpAP9UedbrU3pvKpso+
IR7wbmJiak/17KUfxVQgZSwdwfHvSIy4UxhhzLBRRyHMIsZhCfKiui4yMzpVy0SNg4A2b6mHuS3W
c+hG2qEEGsVc+ZeO8pAsGK1VjCHLGzcZCetwG94YLu+POB5E8VIaSUf/PhoE0h6nuadbm85AKVT5
0azE0U+aCf+9M1U+pjM7FwuiuFhilZxDk/jjxdosgrvxxEGr8qyGuHkOig1RplXjc5NkY3NyYqMs
H/yxmkfAH5XjQHzMGnMwv3jjlLfzmonD1BZrLz2r/zeMO0dy9AgeqQwOq8lgGg3jlorP2rZVA3Bn
k5utXuyLTBlJ7V2je3ZVe5saqvGKECW72cdrBAsKEb+y7ZmVWZU43nLjdY1AH5t2meWp66Vnln8X
MU5WT3EWZEu7metExmG9oEp/O2diNog1cNfPt7wAqOg0legeUY0pu9VQWYhbgTzSmIAG0LwKZ27u
PKtv1Y1KDfs66hyj3QLvG1RI7oB+QkvNRdQM7ay2tZaVgXLYdJFcpH2A0pfudgjdtEAbvnRupvZD
rmd/PQlkeJykSn+c97XLBihEhu7FRPz4pdeq0pwXWppUZ/PQ9fG1QcFOnYWhBFwH73UVyjKji2k8
HwhdXwUeXgY4pdWKCGk/2EWBk+6tsV0QZzbxEK9wM1rXXj4QPNpZpG+HpZv21lcOthFvcauc6kq4
hW9dAilqiiP9TmJRGpqz4a1Ne0mm+8zqiI2Omub8o+i8MxzLvpJX7pkMFtMGja6zQdhEKYH0Lzf3
2Vzjj03hgtSfZlXY+Z7h0BwfW5etDX4Jod/bvneKVe6kE5CE2jYvari5jOQLQMLxcqEhF3T9pmX3
oJGZR8HSD9to6gxXbSucytQl+aCGnWPhlGUhn2BwavHplIAJqHVXFlaYvZxbQoVmlwVNGKVUNqtE
JhhpetKfodI4TZtv1YCnCQmjQ7YOlaq5jWFNKVTYY0BRY3R5cEPAadDu616ND7mIZXyK+CL7O6eR
vbiPJ5vLd2Owksm+VFU0uXurm+opgTEAACZ7mUrDKIx1jTOkg5JeQlw2p8VI93ObOefsaMkkwnRT
aEsIYiEin0UBycFgPdXs9BglX0vLdhfKRyZZK7fIm5SVcRJfgdKgQZgqc7lPRTEkW8etaWMpJJoj
PjYfwdIyOsNmUL0zhJIDgThykfbTPVflyLQjcRL7cWRgxPBJdEUMq8ieAm7WL6QR4cTa6Tqws+Vl
PvtZ76JELH5YGv40V69JOcxSvgijpJ8nPirj29wSFoSmXkvMbGCMXKg3jDXHr3FDb9P4zGPPIO33
gTYvteK1NQ+GPX6dZEK99Pj3K59T+qGrtvrW/VzmfC9d/lUD/V9XHzkYQf/7bcLprUh/2iGcf/z3
8sj+TUK0J3zGhHaJLOSMpvhjhUCCs2RP4JtQ1qwzofFf9RFFFesDEz80rHYH4yT/6h8Fkkm9BT+c
AuO7Y9T8WyIeCpOfSiSfxQXPjBoNoRHwDK7pnysWXxgd+XLt1m4n09lXGUjWsODm1z1bI88MvYfB
9GeTqoD5UAoSbAyNHHfTMQiMPtg5LiPLOwurjQfE8zydMmPQzey6yUw6emM0bAKFIuTQFjJn75z1
Fivdxi2mg+3HdbLCC4CWu3aKsv/i5UbbIMdh1w0/UlcEN0yMSZ8bL60IJormtBzvkdg7+Vd/PB/C
K4Z7ZyBjqVT7NUvy9FpZra5DjpQx/Tq1sssAj2kdgNOyR/s6SXUKpiBH39ubme3dpsnC+nkqF6o1
PEEiejC9MdA7sDJTmM7GQzcGH1UwnjDZq9DSOS2+ccmEBpy5ZRQc1Uxd4RWqvhNsfs2uq9uTXwX+
F9PUr+iNRHyY7Mgy19JFwLeY3qOdJk82YKyLpQnaclM7jLtDI1t8tYOzCsp8qS2IKWXstXjNMMx/
YZgUaUx9xmRvi7ru4uMYsGf3/DRpv9hGZiw7t01aZOjTMGK20QvzCF6BLg85FpvryvCiyx7bdbut
cH8eMNrFaFoI5Tu00i1aHFlaPLStjREhgZaTr/0+8qPDUgHtQfzEbchSNvopAcjKz9aiSqb3jI3p
tK2iaDJ302xb8c1iACJZF3HQvstWRFdWxAzrVrMCYqvNXbPAhTjLF9n08xvVlr4daWFXWYGNInLc
EKsYGb8pmqO7wBgel7KTBzx21mfRimTZZcmCeW1VTy4NYzlJy/6wCcKO2RO3ebZz7HnqT/C9M4Bo
XTA8p+4ZzGVimt5BrdPFa5ZibMN0ISgys07X9mZmvBTdJbBnr6dOmBmr2CHOvc+UM1J8MqF2J8BK
XTMeZibs+qqYlAljaqgLppprU+Sd6nbW4ll4aKtWLLm1x4mZ1Qsbjyw3DzXzYfnhepHXxMhxCB7a
sNRQOMY6Z/FePHM20xv0v1H/mZJY0uFsZMuFAl8PVTnsWmBTFTkwHYJYyg9U/qd+kZGnt6bmS7nB
pQd0I6/atnoPIlwbB4dSwruvp06nj1bMwTySEUhFnjCPq9qRiVjTtTetGaTFVecXHnUqWt9C7COh
fbGh0cAW66S9CKCRWV5Gz76mLFGePLjVWB3zzPV3uTPonRzb8spvcIk1rXVKYMWVKzCi831HKY4N
uYmPmNHkNvac4ZW4dSReWAQZfjJWSxv87avORK8vlgWHazsGW+C+5d7Ic7XLgqgs1oSqYr5muFGV
68yo6TtYmR9ZOBaoCOYyf/A9WXkrKHlcvnnff5n7Xh+5x2V7JoXuRYmUP4wC9uqZHV8hP3wotPDv
qnyJL8zC432v4gYzdA9EZTWMfB80qPVrVU/WA4smT604U+2dyZ3wYgQNzIApysbtbAzzNhaT+2ii
+7oN6rm9APPeXepZD+u51S6jdt/YdQwgceYG1vBkK7umHGgs/DhpwM0Uzq82d40c01XXWv7R9Hts
lwOuy12W+8OeFqR6kSXMykGmeLkGOItEVUG5tFMJXsqKfPTJ87jualOtwFAaB3SOxqkf2hvR4cdg
00ZBVQJFQ4/I0inKXXc1addfS2lPD55DaGWQdf1x0lPA6CenpRG4YtghEu5lTO/OYIx7x2nQ9bRQ
/w0EZWub8mJtDKC9pJ1Ha8M2xNHGjn7BmI3Z95yjOKO/CyPT1Vtv6qNDqpr73KPxdV0cOiM7sd3i
YLqPiz67SimALzODYVhKIu9hSJEPKW2eSSaWYTw0Sf0unUBv2Vj0zxhV+lsWz4xk4wp7fDMXvCPj
DoZycjRBYeLtMQNaUzUcSCZ/i5chrVaCHz5f8uIUL4of8dE/Oy6u3Al05FbV9Ew23mj0dFawT6Q7
HvrJk6cpMexnmUn3aPtDfRgwR18gLD8OUrchZj5y1vBObyrdl3u7DdoQPep46t3YupgGJ4KgkEQ7
YrLkfqor/YZ/Tm9EazUHt84ipgGq3wdL9+7xEW4cwIJ3zThslSqSyzzOyr1wZ+tow1B8KUxKaOzn
gbe1cwOjnR11dJQIC25qshmYdUv7RaYpgpTCb+JdlzrlofI660YkM/zgOPLNgx9bvQDUOJZfwIbd
Vghs19ow5Z2B0zY02qTZ4kqE7iSBSwyeeT9ox9tbKnNftSnY96Ar3SKlwz0LBvZitEvrKcBMF2aS
PRystw+j6Lm1pJaW/H8d5NO1GxiWuypmG1F8lFn3JnmjK0kFywbHN/u7jm/uJhm1XnHr8tcMR/tN
E2E3QERqnDqkkJhizQVHla66q0ScT3GbJWqyNlDc6G25WN5tE7vNJXuV7Nu4xFZ72ZtJljrMww2r
TzG6eVVPPIjezmMt4BLtxgS1BGs+1+fYiZ97P9Yivkn12BOc2rRt5BqbJDaypvBW9HK5HjN2kprk
KjzpbK6inrWEnyWWef7ANYMWUwrZmtNh7IF+oUg0kx7zrtGqT5QNbvQm3X4GkukjPnvtWlEdyAZH
I9qUwXYqKuRoqnuFFjyvvWDM0PU66Q3uOsCUblI85Odt5M7AWGZumQC5+SYYNJOScszUuvdVdYfV
0gnLPBKnLHA7/NBOzWxVTfOWyLllny89NEyyUNZ4IOb17OXFyh7aPll3vqUPdCTDwTDm9BIWgvpS
9hNBe0XtVR+jjCisnCpJULVWVRiVpQdLr3gsHZdBiW14F/B3Fd6QPDuxa8/e6gZOvNFjSwDKiR1e
n0EGxbigfKvrxeerH8xPbYvOWFW52k4YNT8zaG1rV6bGLl68N1RhVHExAmzs/8EFTj22o4Bhcech
DGRvwpThgHIa4TF6nZLyDDwDhrf7uvX90MkyhiEOEZYfOGswlnYIWBtHPUOh6+5L6hp0xknm3bZy
sLbN+aZ1NlOPq7qPim3RjU53rKtWB+EUE0A+2mjMOXQKdgQLC6NT3yzJ6zQF90Il0FmpfrfwF4OV
mJPsBqgXdstpaKM6VFFdNOjLcRXDwFCvE4l8sD9cuV8qpz5ZZOOwEmmQTiZesa+SAcCAp/3+wUeo
dknjDqnDWDAsC0YOBx/TfKicxuXAWN5Z3qG0G4QElQ1QuvNmAuSwjCCnyyt2bYuszqJlNITzvmtT
0mHASlqI33zzuWcWuKwQfWMB71GLP41+Y38symwfORmHct1NC2qdGd5wUibcw3GPHzI3Ew/J7MuT
w8jvC/gnTH56ZgIf99X0OEiz2XuTOh/lakw25WzI0xwX7SlxJ/OkhIoukPCKYG0btXm5gCd5KM9b
cqgfabEKUETaEEmoY2pnTh7BUMcnu02nZbvQ/98PYpS7DroCEpxlmvw1tUbUvsaYlJswl4TFsDQu
/Tue6ZPGkMhqLRq/i2hSId/9BjDeSTetnq/nCNTCU5MbQl5n8J59Vn2uv+AENK2xfxAIeeqTgZSS
Dhr4EMu2GKUKdzQ6GDtYFVWeDReBajjPez0ZzkkMJlOuWFkmKN+insSFHY9eucWylfurAcs4HGdn
IOIias9U5KLAx5VGey3UwUfgtx7oC9ZZ2zzxumpAAhgp0f4oPnsOQETYDdYIC6S0MRrzceydd3TL
0wlPc3DbAt89KlykKwWpddWNIzrfHiOTQpSzLgQj3U4YMeAJtngOFiwWLPW+S1J1YAjkHhxHvQx5
cdvLAZWmzaGP/vElQkCwrvlWh1NeGDsynIOD28vkK19Q6z7m1r22u1G+dGwMHwUyhgsWNNEu9Rr3
xM2URaPhgBswLDN9a12mWROm8TdsZ153Re7H9DExglr2tjbmhFYJqPiBQUbehqJwdXZFFe/i8Rbm
cjEOQhlrOyu65logEiqeVDpPn7EgJnidTgD89kq4w3nGHPHMYHrLfTOM3ithUKrcsOYNoq2t0t48
mCy2knAObOcw1jHvh5FWtLCLErXemOM8oOXIM8OksHOZRMMnr62N71VpT++VcAnjlPP7Q88Wyb6Q
kzO217M/N9MbVoJIbpK+jz7w42J/m5DYQliwOHrwUyD5uuxL9vbs+pRtnIDieOrW8AbeOh9UxBqm
kcXt3HGT6QJoSwUhSZhMrnBQRF5oT7XVrByrj73bIopEsc7Gto5vhVN4AKQHICNhC8RiWaslHZ2N
wYv6HFxEHFc+rZ8LUcZYnG2PBTXa51nh2+GCi7wJDZQElwmwM3clpOvRrLay0ftGpGjAVT/3ZC73
X5y0LS4i24b0O/fRNs0C85oJbbptlsjeS/jNH+bSJa/9wIbdWwr3yeiyBRufKHcYg+tdVgICpjj3
i1UjvQDcDLjvdwDXccYW3Sr2hMfJoz/hv25M97nQzsCVb3rqIoGPfhGPcto4ORSi3Mi9MCv5Z3HZ
VO8DmuoGOfJifSgSJbC9yAJG0qwKMEZVofeGo7uvc7FUFyboxveaCQr3QKdGwZCbi72dwZMj+vVN
9JJlBwtlE9s0gZlp1TvDXGZQBD2IGROlM7wU2d2qSETHWcTDDqSfvJnNctkA1BBbFNhfvGqet17h
io0Z5fo4VGiMuqWUlzBC5CnOMy9btbX2n4NUtZtFmgiRYDsdC1Mn20l63DpyX3416k4fE2Y0d/Es
BfTmxh+3EQ7BEkkbi/He6YsMIAFUbmlb9O984beOcnlTFnbojYxurVnTWU9WdJZw2yHtdX6AUAoz
J8rt4LLDERhGTgTnao7zxy6O8wNOrMUO8cn0BydqZva0UhxmhEth0U/RMRkxKLA2yvedABbgxF29
qYe0OyEL96N9FDX1S5Z2eZ7REJR9cG22RdlddAZ7agpJJ54uDMdip4BOEX9Fft5a0xMXVdD9Hnb3
x0b0J0nsP4eHvytk//nb//x/dOJ4js77dxNH4CLdW/mzF1qc/9Ef2mX7NyAwlgwgc5KCcg57/dfg
0fuN0aLpwWUja4TEEaaVf7gHpfcbe0UaHkKTAjTPLn/1j8Ej9kH4mCxyJeG10BTl39nM/hcrtGBl
DO2PjEBUKVL+MnZEjBJUQ5++pj54Hmy+0YqAOfP3VfxPgukfd6Q/b2OZZp4fhIRK37IZpjq/Eixt
pUjameLX0c+TPey6YNUyaLkwa1ZoP7z7f7KN/dOXEzAhsCSAV/Llfp6ixg6So2AOXgShETiSxmC4
w/jPCOLvPgw3Acs5L7MBGZnBLw8DvXzKSD94pp5T/gbtYv9QzcnwV9GKZ+Pmj7JyNvJcBB7EUcEa
Htrxz69Gpn6K9896XpiN4W+JrKcY0Nkq4jaBrxzISuShAc/LWZ3+/ev7swd2LDboFqMRGIO/rM9z
LsBe2+Yz/WcUWujTUdm1KXOMvIFNlCsZ1ihLr2Yjbf5WbOb5UmG1eIacsrv3AFBy3f+4uK/SypBa
LM+NRA//OCl7jNaj23KScnNE/IJyzJYhsQtewSZMdt6m8muKr3//+v/rBYsgGQWNADngkxH4y7Nw
5xRtWC2f+yzBMt/EDxhH4jVTMfG3H4jULefs33XPwohfp/6jYSRUKNYzm7ZmG/VOsxnyGZ3/FMeH
f/+SrO+57T9dTRA1ff7YYcKM6MP7JYOqdA1jNJvkivSUmAQA5t9dyNiY74lf1eqeFjwXK53kSAUl
dcKFF8RUJBBQSDyAws4cIHMHmaAdHJMpLM99CDhx3L+9dq03NXYcluhvdbleyqaMQpeVfrUZvvc8
w7xIchA08L01DJDCPVpNiQ7R/945aYyC+N+iVnz42CymDQiDJDjLKy3MoyKPgXnZ8aDwE1uegR3V
stpjBFnr5DtLfwnhZ0aAiZ8s3Y7s6t/QLFj2qcX6Vt6CrUue6NsXDz7LZFZ7mcVBg43o3Kvmwho4
HZGsbm09sjNc3ADdouEL+94dSsVpL+3zqTuDxlur7620Wajqq3A8qJ2FmRXDIbKlfpiR4yL8r7XB
FChXhrfHWNke6qhOzPViuBXw/u+TAWc5x8HGZwHb2EfztBkcqG4PRAos1nEpIZwwnk+H18Qok6/a
hGi3inQqGWAASGKawYTYjN97143ulgHQ0tXwfewxTdp3k7VAYcAbuzONLGkumg73g3lv/z4uQTNj
GbdV77aULSJC4UU1wBi7WfKb6I9Ji2KTGzB5saKO/gUJQa0Zy9j1iD7zinqWQeFLXVdpZt3KxQaA
safIU+0dIDnR437LClJR7kdAhN20C3Sj53VnkeKQHpXQeWNuhY1gjFFO7iS14xN9wAqEiaqavaXz
H86wC7Rba2MxI8Hs1Ev58PFAOMmkQ/xmVWHZoStjr3mKhsHqbeYgXg8HpmgquoHDUMMcp1rDrtM9
oKdb8M5aptLfFm314E6l6TZw4BjM19HlYOGZnW9Qo2UwkHKrtnS2c7PZGdXKUSYqiUdES1nVhA5m
A+Kwq6a2cMpYPBSW9zSum0PQEAuwBq5pKrjlRMkchyFyzV0LgObbOFfEJDiW9k9Bgg39UAnlP1l6
iIFh2G7xmRWVjL/VE27zK/y0S7LS6NMRtMeDcc1iII12jEiN5AuoINmskaaYcufpSS03UeUMtxwL
DoSsOjaW8zyLbXtFmMhu0KaPpr6zF8GbIcepekokQ4ddsrgIHTrkSe6eDb9GuO0g5lhR3YvsKMqk
eXZz5gkrtbQl6KXFFca6E0FJ8sA4efV7nOSwKhix4l2efNolvkiTOdHDD3EfP48ROT3bLigj43Ee
u8F6gEAWRdfI6UWx9WeIws/ZnCPwnl1lJl8Dhdjlo00ba4Awp2aBgdLpSTd7aioRGNlq4usenDKz
AamEFZBw69MQEE+BN9zssPAxMNRD9pgvqUa7gubEGx9mq0L8taqqeOm51yB6uzTaeOGzTHDIlIAr
b2a/LuA8uUYPznEcituW8KFxJVKTu87gSEpxYWA+3qQZeDsS52p5ORY1Hqpa6OJW0DHeYKnB4jzp
Ng5IPqnTKbQp7hOO6VR86xve0G2bZokPbmGA6UgZ7iIygo3TrtQ4JCfFnQUfC+kn6Q4dFSdsqpj9
7eTkRrcxPfOXlj2ZucaSwtclZS4Ceky5HEMtkTIejpwBECN7ncfKWJoyxP5vxyEmTz1uh8xN3a00
WOeRPdOnUJQcnTAR99KXdh4tg9t8Nt0IO3Es7PoGZMm8RVCG/QZJMP4vR12PWDPx88yp86UEM/Lq
d70mOT03ohdTZtVHjy/5gW6c1CgvkdlnYrMtBhibtq+uYZqnuoGMwn6E/BlyBDozwUntzy/0Hkoz
uYXsv6Y5IpHdww/06gRlijTH1uWRTKfOXbM2aZ/asU1eZt9R74kcgTtJXTbvnaqwWrjpWB3qqaxS
BKtyvConsahDbthmv/WZhg3QaZb0HduEc8tKp3gURm+9obGa0BTjC2Wp0zXpPZ6Y9jWZhP3Ym8b4
wR0qyzZMrAMf+MQo0nXm4VVY14PP9G82l34F29P7NsUTtpCFh+mZOoxWFNYmE+w1TIYSJkOHFGsh
xQyeHDLjdFVTKwI7cwA84n+NhLHlRbNIVwjgul3BlwPJjccqiW+igoeqcAbaYZlZjVhZcT5eMega
jwu16HwzO7b81qd5d9kaw3hf8AmMTDlTcq/LvJfFia9OdIU/QzZEsfgRcUgBjh1utCCHQt/X+NQX
TklMtayOP/AR0APbA+CE1bTk8ceceexWMZbDcvRmg3shqtLz+n5G/lS0kTfAlBjrdz06rYFg/Azd
Quuq3lxfNyJEJEgmijWXzrCSjVfSc5tAHsN4qcdox09rFIlA+vNNDjHuMmGLibM9bctsi5smf+Yr
U4rdGEFChSLcwnnFNTbma0/Wzp31fS75vS76/63rf4iAfuG/b113fO8/34hEa9u3/ifVzPnf/dG9
Qt6iL7Rgw5ooz0yCQf7Vvbq/ecQSuKSSmPzC8zC9/oN9I38D0uULUF6BoPeT9Bf/6F7N3/7ZuArf
+1uimXMV/nNB6yPbsaTNFIuC9jvm6weRL/FT8yCi7Do2DXdeu213vrFJqh8MMOTsTIZ+NNk2G39R
s4tzofzr4/pQ8CW6IAdH8i/dkSKFsBnq9BoQFoGApwHKYqI6iFnjJdCWT7uQmzY6z9at/PmHT+hP
2ts/e2hpkQUjPcs8p1v+8tBEMjXF2OjrgT3fUWV1M2yyoFy27GSAJ9uNl8SocNNqi/8KjAptx8hd
nZ1gvP2LZ3K2NP/yJtAXBjwZ5zzfOH/6PzZqo8AzaM/JNUcG1AfaKQnMoLCB5bIHBL7ptzgViXIr
xftYaXgbmYI5A6mLxhw+n58cZcbCfuW6bf1X+TJ/cmHgJmLWQFWGpupsF//xuRGOabjTElwl7BnG
lV34JVjWQavHeeowWZCDaVbskbuy/ou5wM8iLrpXF6KrwAHO5AF/+f9m70yS41a2LTuVtN/HNbij
bmQngChIiUGxUNmBiaIu6tpRzijHkRPLBeq+/GSIj2H6vUz7vWf2rogA4PDinL3XPk22tyCaFnEV
XcPckQ8V4PeHqfLsIKQddpmLQnweCsv5oHlN9Qnsb/SnZZb16lQJ1jtGhm6dHPAK3exsq/OOKayc
T3Sy1APCfFwdSkb7t9/+b2WW9UprQgTfgPQ4JL98wGRjTUTqhUecd/pHV3TNQRS9OHORdSyfjjA8
/R5lFqrB1AReXmSorKiKQuMYhSa8SjOaPk6Rrm/hQquPf347q/wPDz9OB/JtXl4pH6SlEiO77gWG
fQJjm2sHVNOZA/hrtwMniOlKOBZaxJNn1mdWJgFXXpfCmxsK4iRn62Zj3kKPnc/k1Lz2emDzOAYj
kin49NukOE3JPMmuzXbptwM2ytYnNqGfzoy3Vy/j2BRpLJPh9iRpfDb/Km+cHWwLPKxsuU8LMF1d
Uv5D2fy3tUOx1tJOhoHF7IF3RCDcNNyTIthYV1HN+ee6SnSpBY2DQhcUVYcKznTaL6VRqLtRLpYe
4PGTzLypW6BlqImf2duhmIwzs/8rN21hZHEogVG7xfDxcqzQaamsInePnSrbi4zq/2EAabh9e0Cu
93R6z54BV86VoOKcFSv3fAKrOeG0KOSOUnL6BmK9sv7Kz+SrPpCRdyb365UbskmyR3Rq64AM9LUW
+OwtOsoiIcGajmOYRRfkgnBKgcZ2brn4raK4amgpc3M7to3Q9mT0I9nHhJTLI6FN8hJoeIkJuI4D
BlflNybosSaU5lZSRUVeT4DAF8tecJmbqfF+6bXwQiZ5eE83Ob2jfgNMsdXbCeUnDk+r98ozM8/6
Y04eP3M4A5ran45n8OTxm6SwNFKi8Jetdr1UQ/1gQ4PYtDN96GKOdIoeunX79it/Zel4cc2TOUjF
+oQh3zymkt/kJ0Ah/Xiaine1i2QgNvAUbTDdOoNPA3J+Tw1Hu3n7B7w2DhxDWkSyUSbkLPFyHPR1
5yVMKkdSrChKaW2HAitOzgw28cq2gc8GJKywdUkZcv0Vz0ZbVwlcK0qHhcYXv+2nSvaBjPFeb+SC
WpRaUozTs+vuem+Ng0D3QZGoxTiwNVOdhnoBe13DEVzA5n/7/sVrD4CPDiCsba8b15MPYREyrb3G
PDKO3SBsq3g1D+cP1RraSEc3+dQYYxmIrjOqDev49IWjudjGyZDwvzzvQxJO4u+8UOdCs572k6fD
0Xuy4fH9wJQ8GRpwQ70RfuMRaom4dHCnrh3zYbjshs48YAdJ7vq2q77a5VS9a9sx+UzT0aFm0HQz
BBT28FsgJPJiqsvssiy0+v7tB/fqc6PJhUJz3RacpqDbNTJHjglHrbXKfbd6cpFP9mc6Eq/MiDjk
dHYCps07Ol09I/q/VBKGY1GLIQsaZcYfAejagMZCZWJcm4ozy/Vr6w6wYcrNbOgwQJ5mldXLMEIP
6o4TWuF3QsGXQd9sfmvtUX4YsdF5m0nElKXQE4srMxHTAT7QcEf+s/gvrDl8kkQxCReWKNyilx8N
EcaVEbsInyON9I6k/1uXU35mz/Dq/a7dHukZBhzR06OFKmFqZXF3BM5g+aObck5vu1WBHxu3ydyO
LL0xroACCj4l/9lTIBNnheCobfUzz/6VxYKmKLtpXJWof06Xvxa00aqsPo4xZ4VCiq/10v8cXf0h
RPxuL8u+c4xzC9QroxgaK3J1Pn2d08PJnJ/VwOGsqj4ao5nCnGgbMrJNaDDCgzBjArwvKXT0s3w/
5ctnVKVHzHE31qy2SlTfonXP8cdfFXQQRh5D3mK3cTobGW5DqbM8ekvUXjC8y8CbLefMXf9+06td
mHXnaQdAE/rlwMK/1I5t1RwLfEgfSaXo7gWhMX98J7hjaet5zA4ukKx1SXg25Vf0YmHFjscCctoP
Y7SzS0DI9Zk7+X13zUVcerKrGcdkgnh5kRKHhGbZ41Hpo7yDgqIuwmUpIz8drKI4t1L8PhlxKDEc
j/oGWUXOaULlDMZrNOP2CC28nFFCmtFNTNLYJ6ObJrQpEzotohiMj3pY9NhOoun7jCvl0jNQpHQ5
9H1USABycjWBShgV6ZXbzujgIL49hH6rFvC4IW8hLKA+Qjf8t3nDskIysiTVwAnWJrnAYiFObEig
0toUhV2krviTPa8AxDl2qKZsNc+HCFNx/odjYP0lnBP4wnBgSdyuL19PZkw55tv5SIjQ4rMNxRWq
J/qZ93I6BtYTKeo0MIzMYVSsTrbms+tGq4nqSCR4hgs4Ha9sHWDgXKbHMw92XXGfr8hPV1rPvexg
yIBY0dLPhzRGVWNUDICCTtIN3b3U8okUdC5pqqDSpu6P4cV29u0Y37TlEH8orVH7qQi1vqydZrk/
82vWD+iNX+OdLA+QpiLin9SRTOnuikWk/ICpof+g6+NVo5n2Fqsukd924uf9vFzW5IvtZncCzGZH
MvcrqWXzmde93v9bv+hkMqXxlqRt2B6XUaNFxGT7GBLacDPSyQfohiQLaK21zTJM3KJu/nRWW9+O
xMu3SmQE2raT/VJfJm6fWN3RKQSRXjRBfdztxZkJ5/SM8HQRphqPnQGkhNP853DQmjbPGAK1krcV
PTVaz/OVbKc9w7sN5rGc3p95z+tTO32qBrwGB+EPRQT35D3nWpkunmqOXecSuDONUsL1npc716PZ
xVNWfelLvYrYHrjJbUoSvQg4NJukygj6aWe+NvHaR0DiD580R2GHbcnLjwAztbJE3nFiibx3y1BQ
zEsIo6lB4WhfmN8A6HDUuPBKMiwnzy6CHjjrjoNB+aEq6ub7madzOimvL4R9CwRGdknIZU6mGDUU
LjwadVTDrGlwYuLuq0g6B6Upu8oUxC/uwaqZu2Y7UQpK6HzX9s8aiUNzifMFg92Cz4RYubDv9yn4
6Qlqty6GS7Nosp9nfutrb5KJmSmRyZBtzsn8waqBGrcqjoNTRsvWyExa9yt+iPc1oqNCQaA0ihgR
thDf63T1AWmu89NYaBzCQvUK+8xKcboPWJ/deixDBmbp7m+qG5qnE4ru+ii0Zkn8utfHvS3yfviv
DBmEYK5gWWLbscbHPp83sdljEkrW+zawoAMNIespI3iOTVVWugCui+oCkSnRhYPdE1S/WkSLgDyK
/EhUUFP40KPAIbz9Nl5ZNpA4cfLDBWyuZ9KXP8pVbUSuoHfVubP3PipN/Dcijr/BtRjv3r7SK4/Z
Mzm+WxRNOS2dTtQOARxZmGtXoOew3RaFvZ2yRjszTbzyHVBlNICsMPtRMltXi2fbLYdNOQIx96pG
VYBGdCITjXLxDZAyokO9ocwPb9/UK7sMxIgejR42YFjjT/d35RIORTsOV10iuy96WyuCmEjpBE/o
Qh/adFh79R0EMpFuvHTAfmqIcX4sB3iRZ94k8w4392KKZE9Gv2kVjyEho0fy8uY5PcVT32PxoB1N
TMZI/McWxpz6MrWL98Uy1PgRAjLdiDhj9/XDNJHt+Bp1pe7DROkKq1NEU/wqLcKQPr3nlCRAhqS2
XhRetDyxKxfts64RG3YJSFG/pKlMF9TrFc+2b4l5IxqziAZcxmo6iqXO7kj3bX7QDzCVb+miqAF4
uziunIVgLUTmIO+3oE20hx5++82QIJKhqVo3YOb06Eis6PzDsrvI3IIn7CBeJrlzmGZrNi6iIpu6
K2UP07hreqv4QcIWpAVFMTQNKqPobztTtKHv5ZwwMOHJsMfBFPUYm6XMHunyYi9C56/dNgs+V0yO
XUlvl83LRZZW49e6NGbwIhC0Kr/KMjyqzmAY34QRwc0bNIsGV7Qs7nWSGFXjc3H65JWul/3llIKt
JRLG6CHX0a0ShGnFRCvMkE0o9EyCKW0PVULU29GdIQoGGGXd5IfKdFrmyBuIm41bk/VEjvNc7ozM
1Wa/8lqs2cVQZQBXhoHO8YZ/BZ0TkKQOQwq6Wu8eQJxJ6ypEC7VGXKzW6LAn2O0DEEl3b4Qd/7ln
tqo/YBMAEZcmOskXxkguwEAAAHg8IKPNBs7kVOEhGItoE7rtcgQ/mLG4KgisG1UJ6QYt1nleIAAb
axMKBulHlQLlDFKApfdysFq8nUOX2DD5qzIPwpGD56ZZbCR+BlzbdDN0vJ1g8aL2RisMlk0s4PLG
HnMpjkAAHObAcCDIhxA3kW8XiCHtATPO8pUQtMj1iYHBhk0CQRn6qVS0HzEAxsRdeYn42YEG4ACk
Td9QTebLZalDHdyjkGp/VHbWLUfyFcoC269DyiTyuuoOAEbVBTNSMXPlpOA4tLEwfZiVzG6jpWEE
6XOOUbdvSDLdhN4ES6xqvSoKaIUyqsmm7XTf6ADjICoyUizpcykiqrzGICFDUkpFdzXji+nh+XiA
kMKi3cZQE433EiMqjNMqjb6bKlbovozSuavsebo3ZgnyxEQVMOxoeK2MgHTK7vUJv5lP1kCCfSLp
hg/w4ocbML+SsB2W/mKbQPB7tLOpFruWPJ8tJo3hnYMafm/kBGnmmH0OVQS34yK0+DPYmkJ7g6g/
/Wg7syDNmKDl+6QpxXtYDdq7xo5AJTuYy1FtuHVvX1Raqe5V7yV41sHuYGxLGvAjFIs+Kfi+hi+J
HM23/TKazCF4nEHxILPofy2p/y1fQL5AyePfyxdu//f/YiN/gk9b/8kv5YJlkSaGyNWhRb0WBNYa
0i/eB/8PvR+20SwVKG6f1vt/dAua1P9CoL8K8g0p/1Hk/yNc0KT4ixMFam+D1ifBPsYfEdGedsf/
uVLRb4HWRvuIDSvsEeru617h2TIt3QUsEjyJoHSyWDs6uL8rHztOpwUD0CqsnrPG98MuASevOXiD
gvuPHuedaEECg8qwF2aSENLTXhuqqd6ES+l1FwLk4egPNEpykIMaNauaiF2w+w1qJkL3oA0EHU0P
pFxtLD+ULaDBALZHiSsVH2W3EYXTPkYmkFW/aHrjVsHBonuO3Sn3OxijNlvUvjtgtQOmPRj1l663
qx+RljgPoAarx6d3+kfD+/81SI1cmx7/fuDeJT/b9vv/eP+zKjk2/MICrqT8p3/2L9mN/hdnvDVE
jzYEnZB1dPyLVmP8RXoexwZ49mzZ0fz+X9mN9xfbMMwPdAgoYK7imn+pbmxEN8JCU8+peMXnm3+k
u/ltw0wNR2cTa8DEWX/fyYa5nVVZhIt70eee+D6zpBPMonr1gJ6wunj2aD78+h6eO0d+2zFzVlgL
ewZdCpNy8PpTnn0lHQeEpmmmi5b0IIrSngG3SrlnjiWvX4QiKE6LNX/w5H5kLRswnNNFLewlQA48
brGfz2cu8spDI5zLWqccATPjVOk/9Qa462K8wPCjHm0r1w+VNMabyWzCM9Wp09uxOFdalEAJGGOG
eZpGnz8zu9QJxUQdmVoQXDfwlZFQ1+BJgj97Nb8uQ2FRCp2jo3Hy1BTgVTJQ6oskVMZ9H7PTZPOn
zhwu1j/yn7Mk96FDjcTtxLzL4QyV2cv3nwI+m+bRPFgQS/b9qECzGZ2tcqzHQr+Yjbo506D8/eHZ
q6UK/h1hEy5ntJcXlPBl2t4xDujrC19xTvdX7uz27Uf32l3xaVMOpcNEpeLklEKI2Aj2yzgMiZn5
krz0jT6aCJUAfAQEEZ57U29fDtHny3vKi3YZFk0ctMKzdkSKWb6qC3UdL725Yx5pbt6+O7meME9e
GiUxeFs4ylzW17X68eyjXWhO40wvDzlFsG9VoycPdb8Q3QxwMQW3kIg53GSFm32Y7MGOAhm2nr3R
ph65XuRGpGKZgB1wm+bO17oQs00yG6j1Q5l5qFGXvLI/dkUD1LwGtnToCSsYvmd5Ymk37SQll+26
Rpx5Y6dfL4QtJjt0bqvhiw/45FBNakVoJk1/iOfO2sOJaNFvu+aB6nryh8f39UpYj5jGOcOiEjr5
rEJktDoRo4cyUvpWMyLH79t5+MkxCcO6WurpD+elp+s5DpAM2jN4vk4GPKklAltzCwHUAasyDvPe
dafxkOtss98eF79/WtwZbjaDQe/QYTgZhlPapVh7mwMNvMXvypUYWSbDmRLAKxdZZ3AWP1YM1oOT
F9XDOJrTsDoYE0YhiNtwGMdC7N6+k1dGAzZ4FKdsAi2bpvzLAS4NIrx7B6alqmpiMmrCpyKg7Glj
NWe6sq9eaRVX6YhpmY/W2332KQEAcMGNVYfUbZP3qVDarqrKGlZQbJwx3r324KinrMIMBjoT7ssr
YTWQk9CKwywJsqC2APbfIU/9zx8cVT3OWfpTFfDkduDCrNFr2WEsOUQSDNXtYwWROyl788PbV3r1
dtiasItHQsW+/eXtcHCfkQfnB81L5n01GknQmoVzZrCd9gD4driTNeKYJWNt8Ly8iK0vZJ6p9FA5
3neLYOCrGjPS1VhI+7aUw/wo6qn+9vZ9vXpJk5UdGQRHkVMtSAyDnaJIClamif2UQ+kO+UFxsNu5
PMyzqokz1ogQePuibLW4k5dTOntRA7mOJ1ix0La+vFPH6VVktvm+s0Xkbgd71H90VWJjBuRjIz49
45CfKqoF1MJq9dXQ2/QB491T4ApEly07Wf1YV+V4PY/ZQqoPYXqX9mS3XyhKp7QimYJ0uL91nW5G
swt3Qw5vcxtnnTeT7+clrd/gF3NuuliaRNU7bf8hHaoh2Ym8zLpb2pmADrBh6Q7R5i04WC+UuIsw
rAzxdysVpX4LxIsyEo5aG+INjv1rjKZE+Vl4uC7Dmce9bUOtutcmra53VMP0gmTJ8aAvSvYbY4r1
K132urPtGh4GfGayHAy5OM1GuD2hD10BY1F42QRFK+/cYyXS8KttzBBPCzHIi3LKwr8b0+rM/UQa
+Ze8B8sRpKTbD/ycNPpJe6cMyCDTqZpYgJB3UbRqXUgPnN+7FVWnjQQ0Q8OunHrwZsXUNAevbjJo
tU3rtYSuO/BI+Lxc4UcNmW+kng3zGGQLkG+fKuCcYmeB4exXrgUpJiSO7cugx5AkSWku/o67OTu2
TGeENxsqvGsakC0+MYr1bgZZABYKk80jPsxI25AcOnzVI1EvW7qx01VHtA9cCa+cH7W5puIXFl1K
mkZckECPS7J5p2YBp2Ueq5B6WVMq+xDNiBoDDEH4RkvNivNgycv5tjft/qs3ZuoBI93SBZUZ6TaV
s3a4T2enuo3rcCRUYpwKyzg0E+ikQMlRxESHJpb7fnDSJIUuW2Q3i0ng4dUSw0OyYyGqfetOufAX
RIfAXZt7W6vy8ODOrHl1o2p9h0rB5sA8dFjlwgmtHX3U+ZYuBQJaQ5XGpXKz7NNsucu3PCrElTtB
tGHXP5FPqaUZXpemID8RIllxH9mKhrpF6exLMbtVH9DqWUPBZsVJpnZardjJlL4iA1J1DzNOriGY
YsAxgYF763sfp9YjrrBZUFqLZlIMaky679Ii4xMvrLYLcbdP+d9R3TGtdTmoPGiKRfx9mQBnYIQE
M/ux1jqe9mLZM/AnhVQ3MPOW1AGCxfBYcpaEv68Mp/J7ppQ11Xwsdd+FvkWyj6UvV5EjqZeCxuJs
BPxjCnoEtVNAAVXbsx+K4PcOsfYJ/nQkgrB3bCrAQJQlwDA1LzsXDsm3eIC8QRuyn/cxc1q3jR2h
5xvMjbq4WfBCkSHg2u1nWzRVdbCniqLoPOcukVzkpG7KeIYZQvxqH2/tIfPgC+pk9RoNlthNFelm
TVk9IpU4NvLiYw1KkbAWj4yuTer0OImJUil+ZNOc3OXJYgHFHvnQj6TSFHngUI7+O5+rNQ6rg/OH
oasGpmaEVlPhrydeZGMXbhhT5siYSsC6hT/g1kW2j0o1oVauqjzf1XZH1TGXOcRLx44HFZiVnH6k
rqGmXZ04w4J3SkKJasMIB10TW/n4aRpq0/KCmnI2Frx8UGn4Hq3GGvmAnYKUDmw18ZUtO/VrBf6j
gsr/n6QOBEbPVrU1m+Gf4srxe0Hmwl3/+P1F1sLTf/+r3mK4f+FWslf1M5IrZFf8pV/lFop+NCs5
ttMiW7fjz7ITJNhgyTGH/QXyaUesx6p/aoVkJ9BQZdNBtw8ZAg37P0F0PAWMP1t9KQ7SxXPoEpu0
KEFbnPYNTZfYbcqFX+DE9/Z93AzU45niIWW3792yoDXMp9umcaDKBdjNNyBRmpy3UVgWM2eUBGJk
u1QAIPXJw4vXFAXJM6wIXrx4+85c8sQPa8NQ8mjgOS3lLkRBgZU1tlKsqwXtzO6QUQ1c/AphchkQ
GW136Zr8E8GLhVImjymRSfzpXgMNnG3mSq9YwOj3iHgfUay3H6Iwxvq7I8Gp7NRuJLUhcw5ORnsg
aLqc/gLRBrG91aIG/kA5LeTVJfSI9GpPW78afc6tUxLtegJomI2XaBqzbKPB94FupkV9vlXhLNug
jZoGtGS+vstLjT2D9ZjiodevKhhmPQsZKFtqpbFZJjtHdvgL2Wew9Wh6opBZWlshMUaW9UBCXs9G
yqlaoYKaEUKgllsr7JW0QzYsoHODhr1Ls/pvo6qKKjAglBNRjXjeaR7Sfombox1FFRExVABIgFjm
lpZVQyZCT/YZzdSMdEV3hdSak+teKIwL2d9zZZaSZgKSiv6d3hU9WMwRR9Fmlkh+N9TJqs+hWKN6
3VYbLuKwXFCCREyJ+CTz5kPf4FTdTJ7Z3/G6rP5jR5aZ8Q4ZULbmD5a9cYU5tk+CJgPSgEMTzFDa
R53tN30JUARDw8jPo2c0OLB09aXd56QFPFrK8XK/pnNJgDUDGENOHwNSRmyhyksAdlG1jQX/IYYd
wu6akKRhkGYp+E+yq6L+Em2e/tnVB5pgJiSvmNlU1Aqx1FI4N5A64T+0o1eQNEiDahp8Xblr3jf9
TyJ21AqHFmxp4EYN5eJ9xjBrOlAzlVNv3cxAtpEvAI+gUkSCDFs/nJrY3RQ5moFNU5n5QFO1lr17
DckzsVKffF5jClAbJI9jaEAwdWyYWPrFIKzJ+B6NGdAVHeMJZNuh0Yje8YmtWPdwVbcY6X7IxnAM
0H5VctMTs1P5U1QbMgB+ZlyXHsbEbbu4VeQT58GPwo/HnqoyrZJghQRypj8XEGv3tDUtSX5AGn/o
hdU9mn3LkrOkLtgNDn6EeFLg0vvNONsJtFM2Xh/4YqdPjFoe46h3EL6SOWVzp7mjugbdwZ+WMTpi
GqQUVbbVMHdkUvVG/dUDZNfhbJbhftSGwgyitFXfysLW75xwMb8t+uh8Yh9ZtJthMsr3xAlW4rC2
V8f3fRz3RIbVMiHrka7JGMS9PZl8ISmDLa9zaldWi7Jig6HfWIIGiW1y6dAGS7A729WFaeXVtFH6
NNy6hdd+QQJJp6GGWCvYCpEoRWZSxlCBIT58bUymmA1Q5nw81Lo5V+8Jdl92zmjl7jd24Sy6m84k
//daoXMiQL6OYpzTcgQNuMkntysvFfb3fsdUNRtBWklL3VWUS/MrdmBrrXokbd7zo7q0NEzKdmqm
JJ6TyTx2PkJWZ/lM7IEW34KvVlOCOmAkbJ4PcF7o3rUUbM2riHQDKTadxKUToLAklGBYaivaS490
PcEoJTmRYPdRF+3FxOMgJ36ojAR8u2jsd1qkmeoiq4hguJr72NXe8d3GzuVoViUZV6PXTC3ZWBWh
CLSsWpd4N3coAb3l9lBFP1CYxMO3ycOjsLHGEH4zTE+hfcYqkco5DvK6hcy2kRqlU6ypplOLh9XM
ukAcI29PFvYmMlo9PXgjFZmPi95Z10lUtN1GRQ6ZCDqZl6ScRcRYSnto232NPggOzBf5FGXjDRrS
AGBxYpmhi9gR64RrviN3FbM5eebqc9plmfZ+6GXd35aJzQk/jjvi220+mPiOUHijZUHKS6JEDGjg
G6Py+oS3Tzt1l0d4FrdSoQu/jYpOd3zw2+oGk6HFFgorVE78hpZCF5nrMAyadCyO4dDQkUdnJr+7
JD+3uyLsp5Jom7g4dpZpE2pN1A2sNpKOIBklViV9z+lIJetGu8yvrGZMtU2KcwnQTGNkhQ+qPDsO
EGZYTDvMgf0anC2vVZeH877R8mLcd3McguFICL9LPcCDF5XZ6pWv26r52dl2/cUu4dLsPC91riAQ
1FcRa9M6NHT9kmhpK0fMoXvpYclCYkhjIkv0i8TuWD3Jd0llwFY7AjitVXa0i/vczhEz18Mc7xD4
DN8JQq8fSRNysyutlbBJU6IkV826B+MbH4UQSKhGDkp51KH9lSEZI/BIUhImKxYAWH3E4TXAEjV2
v00DKZ9tc0HCYzS6FlVoJxLvEqOZ6Rk61viNxpI9Qbvw4nwXklkJ5jUjgGYTD3mkY+ivE852Mswu
TaLZps28cBLaWAzXQ6a8btxFaW19m+oV7Iu4zakJFXSEqv2JVJzlALdOLbd20xG4RknP2EMkswmf
w1HTB403kf+Br8W+gxlYJ9t0Ah1iE15Mflyv5kuZh6Ub1K10q51R10N77MuwvYyM8DZvyGD2vWLM
j54H9mGDkKT8XvRdfT9qne1up8EOkXTA14Qv21hkF/lJVIr542zHWhzU8EK1Q9hJeW3a5tRtCNMT
6XUeZwv9FYANlc/mI75hJjG+GhUsj4NpWslPi7fMAyXmXX4ZlDT7jyU95x5yUYrSpoUhKy/hiQ/6
vnQGjvGlckBLZF6xCjjMBluRsguYUzcT3ET1mBC+K0ffVvDsfThDy9WKBHogzSi6awwTPYMWC/1H
OMU0LZK871ltqqbot1DQnFtgu5xtwrFFBSnduL23R6E/krGLvq+NI4f3qhvLD5JtYIc6yOXJHCUl
Qm1ip3S+ZxNFKCoYsUA9hgvona4sqDpzN6MWAi+YEWZIdfnCKngQRPGYSUH6jzmQWCi6mPdW6x/b
UuHDdiqPTUWUKvaJ2lLTjh5RJkfbEpkM07HK+fGpWJqHooXAuwn1WH33RKUugXvGnyEcVrcitme5
debMBJFYV8NVUuFn2zAU2WaBF7YJyFCqUQFINO+iS/Xi78Gy4vedo8K/u2kAwcvWr97Pg2Ht7Vzv
0YknC4KfCgy1vFDaoP8c+8EWm4muzCc9Gbu/Y8urws9NmxJl1OiAnSFAZ7H8OuWyGO7hXWQOMYtx
Xzp7mbRCD7Scs4JxpgT3sgC3HgGg/mPtpkj/ZLmWLwtw3tBYicZNbWJwuAVvos7zbSV0kqIc8g8Y
mEP7Tyr9v7Xe/nZNDCGcOmg/06zSUb+9vCYdA2twCTLeEO5dvDON2t0v5FZs5xCXQ0bk8ZkmC6es
l8ccrkebBf3eekEafy+vZ2lTyqIAFxVC5o3NeuvzjPutQPW8RdmPUGsSRPmg5EUyOw1/VABfFRj0
42jP4lBY+81PMsdnpXbQdriZBIauqbL1LShv5U+yfHx25vzwq2L6vJ/9sp6/XgRbE5r0lYNI1e2U
T5iqukSgmNPuQint17PdwM+mxLyNsqH6/l+5FtA3usASP8RJCZwsuS5qE4IrwJTDKIq04nNDrNN7
yEV9d6aL9IQi/M8C8a8bWwUt9IMx4UCGePnuNNGMSz7VNmcaZh+bbGX2rYW+HFrElX6h8nFbs+sO
miklMaUw3AeN1uE2Nho2nHXEvDC6JiDmRn2HzTRfLrRdz7XgX/YE/vmNdNRghfAK+KJe/sYhiowq
G3n4aeVW235IgOBCst89Pfb/rrD8B2WIZyPwtwrLPXqs7iUI9elf/KqxCPEXKA60J0AOcUA+Nc1+
1VicvyxqMfSDKPWD0F9pBf/osQz+L2oeIFaYFnCnm7yxjtjc+H/+h4FCZvURoT6gMgMd4o9KLCcz
D0UagtJQC+usVKvs5qQhnwJBm/SZKC9wL8W3PB3jy8VMvCAO++FuhIkXzO0yfXCQVrwTWKP3z57T
+VmByyPmWd0A65SKruKkMwqJHRZVbtaoK21xrMqlf0goq9wph73sH16K/cda47JWdMHKVHj5DRRa
yDYGSvoGJX5+P6nU9on9Yx8tcu/MXf32UE36YiBEBX4MY7VkvLyUgUe2bSdyzHVrhTILLdHY4uCc
3sSLBaGGS97bg0t3lpqn9xPYF6rmt+/2xNPtAIFB5seYE2icGXjWye12SR+NepshGwiHtDqMHsIL
n0iH3grA5GDnF03d7kgzXi47DqJfrciU+oZ6b/3JQLKd7qBmLY82Z2e5Lce2PmclPJmS+H24QFhh
HRJEKUmdWtaS2aXPtcaLlM7SXdUaiHuCH4szopY1x/X5yrpehn0Qg5cjEAeV0wHW9KuzHbcyMO+S
QGLbRUK+MQbCiHwO7vpXZ4qS66LXiBcxSzCXe32oCWsgp9F8HIuwjW+SVsY3TVMOmd80Q6Vt3Qjm
XtAXREWnXUX8ds+fTvyxyp3dskT4iD1HGRtnVFpLVvUsjd0cG0O6adLa/PH2az7ZqOALh1uIooDe
JNMLi93LkYYcrpj5yECV9Vm2szPd3TV8bhROinHbqXg801w+Xe3WC6JKQ1u62nfQJ51cMPLSfnSr
pdiIWAfTD9aNJnEwhLAMwuybG7Z3tNj2KXpprzK/jrp9qbthULpqX9rlVbQ+ROhtZwb7unw9W4J/
/Sja99ScmTFx8bx8Co6l6RQ05mITt1ZyVzOTbYtw/rl0mftuonrlo9/+M1+nAy+aujSKGB4B0zek
6pfXXAaI6JHp4ezI3OqC0lO2K/NuOGP+P/1K1qs4MCsZu1TUTePkKpj53C6FCkKURl36WC8NP0Rk
dOb5vXYVVgFEMGy1sZGdLALzZNpkcKxX4VB7ISxl05x08j9S5z09MdY4PIMC0QCSgZOh03gQGCbi
jjZZ0nyHUzt+E01rPr79QfDKTweDw1aWvEIbsaGFdGS92We72QnOZCUG60fr9Uz2ejxa2cFOFq/+
ibELJVGtR587wpH1Q2SamgxyALnWloYzTb1mrPPx2CujkkcrSWjs9nrmVEejsFR3gB4LoXhaVNVc
KJOUIB+nIZ1NSbgGuXGdQ7xR8ZSliqEB3CiRofxbs6cEchmHVs3SM+ti8UlqSVcbxlMma0vrnwJQ
aV4vT6mtS17Tfg/pgh4i2v/evinXzPDhKe91Liz64m2UTg84EDPyndUId2gpWpBaDT7q6LoeIgOf
TDvlePWN2fFV5Wjd+zwu+uW2N5pF/xhWcSSpNLQKy7Yn2h/epGnRrm0L0in0p8xa5ym/NoMrOnCi
1Edz0ziyaAJVyVoL2qEj+3aVJUT7eY3E1Wsqq0Gvh5GiAlVb12XTZvp2bl23vwyXeliCrLRIU1Rw
FOcrs+6aOCBnoZoDC45tF5ihiO9de+lJb7diT+y0mQPhRphzOPpNKt1mLzF5EgxTcXyn1dBoLN9U
xsR2xK4HGnQQxkEXnd7uIoRyxgUgY55P1lnLhZs5Gv+mi/Rv1UwA0LZOzJ5w+szSmp2YVFwEUb0+
QSsvcrWdbSu6UdPEkpewZh9nDrfTJuKRRpu0Vm7Hy5iBsCzpMnyd5jr72Y4GR0KCiDIqz/z6j+3Q
5u9kbpq3ZGwJ7Zo/1mLKCoVdbNtsKKa9RCAzbxMqYJ8zmcz61VSlsdqKqdSpW89TuZtNDC4X/4e9
c2luW8nu+FdhZTMzVaEvCb6rUlNlURQlS5RlU/Z9bFggCQMgQQDEgySYSlU2+RBZZzWL7LLMzt8k
nyS/BgWZDdKiLPRcO7eiqZq6lOiDxunu06fP4//XQozwG43A+JrER23u3JVXITTz1blGUrsB4+QS
ByMu/1KlJSXplf0lHBW+Eyx+bddWi/HIJk51hk9q2wOYQ6Aja82am9lt1dsufyUq7bTPAbkO7Usa
ioi8UfmxnIJbHUNsr9mrS0CIneTcXDbphFqHTnjlbS13huIbtCuxlpJqDzZKMmorGEZaFN+TicGH
WAQRbiNFhV3X3tTGDc9rQ20VEdk828D1HF9YrU3Vufar8xXBkdl69mZdjufjZcKp1fUA0YvO/Gad
1pJNaxnNu6ZX9rB7bsghbXstU09apMouoXmpB/BvlGHb2dAR1g0rHsH2YLEpE+SvLKLbxXLjtq58
0I6DNzNoJlZ3DacDYeOSdL/W1eYabOLmktoIcmxOtUabV6dFAU5iNe0ezC4EnhpAlxFO3frATVOs
DT+2m8Tb1l28CrVfm2TZ/LtRmJijD9WIKO0bKkBGtKdBXNGN4asAMyRcQRoWzjdaE2Qji+YDMyxv
fiXgXg6789VmBbvVplVdXUDj5v6WdOz1u5rlwF5N3LLVjiDRXjYieKZGjdlFPYyazZ6/oli7u/SS
+bYPSEg96NrzbeT0NdrCvHOb0NMSiCjaTC/bbkyKrJO0KTMzw7l7s20IloMmNrPTbbetsA7thglP
2mbbacW9mhu0r5d+SD2T5iw6pO3ilQvuqWN5VJB5lkPf9aK+vdPacRswV21Zn0JYOar269QYWBfN
2cYiO+V5FSjX5v7UrkWtgUbk3+uRyuEcjjdwRVbp1Ch33Vnbv6bsoXnPkEaD0Sxsk/HyXG10FgBL
C7mxQ2jQdgJAZiuzgA6NVcNtDkFzrF+V2wFpmGbFqQ/mfguWpOWoBct6kyoG89x2ZhQdVGy/80az
HC8Y0AuDNwRnWlC70ir+aFhvbXnj1aJmTjtmXL0t16ljuqKBGjbDetsJK+cEMuJtf+50thRbNPz1
khYr+ByvGk2/bnbBM+g0u81m4ozOFs1wqQeNdnJdgWzK7ta9eavapUHP+VjdLDpez8da9bfEMOtn
jsuF/wJ03TDuNmYL6EhrtF0R/Ky+3YJAa/b8ciNcQ/bMuQYxO5TNVlyvvmFvLmo30NmVr90lLXAo
ouO/A1VEm1/4bgAJjblYQ3W/pV6FTNAMrKDzWXsGkScVweVP7IXwlwSYH93zBQv7ersEzbu1sOi6
Bgs8ggzOItkHJ81oCST2BhJFuCzLXAf9JimDbqVDxPhs47cav3WoYdYEOWsbDpgWZRtnjdCKXEj+
FuW7ZFX25nC1l8tAvvPMSR0Q49HFsu7ZVYEb3I67oQ25Ym8989daL6rVzF9mHE4uxFVgYHUbcLTT
1Og1y2/NEaBs54s48YYjKrbIxVdti4XjxPb9PNq0P3QgDPu0iDuzULSvapUbblObNhxkcPP2t5Zv
fgrbK6t+1ZjXFh9pouOqo5lhIz63Ni7Nh03Y6VtnSyjTgZcfBcEAFqXwpsymJu1OfP6u6TfXeIyj
lfbBITlLuUFl0f51Gy39dw0Y2T5487Be7c7JNjZIN2g+BPKeS8qrMWomSY9a/lr7XcufOZvLagxH
eD9ZJxQNCYXckiD21m/AEuqsKP0JiMFCcbmeLFZ1l5loVpbQko/KPgkm2CY6Z/6ssa2dAbpK0WAk
cONWi1WbZ3YwI1oVlNNLAObnHFMxy7d2Niq35jHdkWJbdWwxqyt3ubgFC921z0H334BuHNsBSQon
oMPqYuPTFHtXM0FrHpZBpycZCcBn1Hrj8TuyUgBPJeRTXchOWVpO00yc801rE7evlgInxTmnjWOE
lU3C2qfYqtOuvlmaFGX0wrndBPQgdez+P7j0DyCE7fm4B8GlXrjWI9u1pY4p8U8eKni0V8SUQGRp
Niicp/2J+PguukSgCM46AFlBDiO+SzDgMbxERQAQxm168cHxFZ55g4vlQ3ypnDLwUKmO68yaA7Dg
mwJMOzSML7cz4ujg9VL7zhiqsIoQ7pEd8pq5quHtUA1pVsw+J+Y9vd8rGLBWbjnpB43tlpqSdqvX
AYDgLI5n7lsfCP7r9Ww5/8WpzDu/bfB+JmUguUjXdbTZeas9X2pXcJW9XcVlUMg8m6PUBZRrPbN+
bjftc07eMfXRtQuKeN4AuWdT2NbuLVYBdYKNe57V6Hvu7EpLggvBIHFOWP16psW/xAFlJByIXUA3
LTrU4QHTVov7WkwxaG0T1D8uys1lz6rM2AhmFC0qvVE5WcX01bYjCxhQbTQFeARHxK5HjjeEM8vB
YlabnKh0S7eHHhSrvYazBSOn3DATWDUqy1vTbS2guQyiu3JjseI6nWwWWr9NVy+Gd9VYmh85RF1Y
Asshdt6GV8LuQUNSXU3ryyXGuRyuKLwLbAqiQYXkoKCKYQQ/+ZlPHR19zREYbZ5VXQrygzLv6jTn
q5/jeo1O5CY1sX17ruEh+r5ZcXsahwZ5UD8G1aneWA/gtebYb7YpBgn82np0rtWS9oKjamTew7Cw
jKmacuM+rkpQpgO+DX8iffsfNahNeqD/LgZrp9rn2e/iBpm6FlBuuNGVGgUc5fBSW3vmDUunt55z
Eib+bHlWpq/6qlyJRdoW7rhlm6jKGvTHmQ3jo3VZt5M6rqM/P18vW/XrTsPq+XCKglx/HQXzewBS
TQqcgmGnHPkX9mq7fUf6hmOpbP8MkKA10Cxr1g9saOO7s0VTc8+jpF7xu8vECqo/U1XUWXywKnS3
BOQvqTw6b5mdCF5at04LfPfbrdmT3Z2kqp5BMCas5+PXoCV7sKbChkgfem5kR8m72AiS90YYO9HT
f90RnJmGJwTdeTb93N6BiGd96a//tMu5HRf0UKZ4n/iUKU682I3E+MxcbzMZnJx9TIeUvs1TEhzM
ZhRPEV1uEmgHH5qjkUi3+CEo4Hiu+fD3GtZQWEki7QTq+SGARBvrnja/poSn3y/TdXEd0DhSUAed
Vzj2ZAsIJ+1+ELinglbaQcuZkP0ZDf1gKhBnlNRc/M3LAEx/in0EfrHIePBD7GhPB7Xaqw55AbqI
gbVKf344HYgmtUI6qL4C1ZPQicAq3X/19iuCiwCZckqnP4RYf6zpp3Kn4KuXq694vyY5OHnp4yfR
a0vulsbybFX8YO8uUvLFpr3+ikRIhTQ1m2hv3vHrX9VFzyWXht3E7xbYD2T6yAwWfPn2q7SCnWL0
h1eU57/eeUUTd51idwHmJH5+vLVfdNuXtTYGHm7IChX5+wuAiwCwZ3QqdX44g0+OoODEk3inZo6m
zoeNnbf39DGAhkKTA1cU8UNG4gfb+M3iRg/L3qApHdhWeeI7r2hKbterotjouW/9DLPw6BZ2LduZ
pl6jbYR7rufJL2Q+1aGAfcwQOEirj70l6VeFG7kTbqTurvj8V8mrTD26vT8K53Tvo/Td8ODLDy+/
/6z9X0mvevQdsl9egoOiBxMrSf9JIjXrdHVXn+r7d33h/X4Z5IGf/HgsPCW1HxiG6+iiZmsnSsCu
dJj4ooIHxsaeeJkcIZUNlX086tc/a7xDnTtH6U7gxRglhl0aADFgcG5lolPYGAFXUvQFPrh2ZExL
w0iPjDATl0qvs/WKSu8iINCd0uuFEdgTaVopDRUtzF99AoN5lqq6emCPx4bc4UXLfA0KDREketwK
uZWzk39sAT9efA43oHyh+fa/PwxH6JderlblWRuYN3B5jYP9KG9eb4IOTnznR9jgrz/lV0LKuiPP
08MrP3MJvHYjzEmUW2CCDSk//98oN1/TRviumMReHHi+kclIzQW1bdzCirz+rRdE1tEtlp4RhWS/
jkOxgXO1fWzdgooYilq+Y2NOL2HF9PFW7AR5xM0a8PMwOdQbtFO28YcEb1URnd8RGDK9/FOawtPQ
KIIVt+yqQPnNPyX+EuJ5roFjzei5hcj1lWJwUUVCiSTYIODKKnjQme6wh44cBa0K2NNcDoizQ5RF
bEAU9Mnae8F7DYyQpFukL+SpagGLhLOmEYsC9Il4jaiULv4w3bQCY5xJEjuvBZWT+B/FxoKhnuCY
igc9HkelWyOyjEA4HdK5ClMBZeZosQYWYYUaVoGae+L9vt8pBaY+5ilz3PZdP/n0kU6W/wunkDM+
sBFPTMOzD6KpB8JfJkisMiKpX53c50oVNljeJKKoq6jYM8Mx7XiRCRKDFbVkhcV6ZKf01Gm9NIKt
AaeA7UoqETWqhZ9iOHoQSxvr8GyOvxjbZ6qanl0Tf1IarkAeLDrcc8Nd6ME8EyR03VSg66sANciX
GoGtVXS0FMbmjzZc1cJiu1tjYsm6FVH9oqO9sA9udgKWq7BYPfCM0lV4aMAVTNxFoLsTIxtkaicU
7Oi+PcZXwxfeFyzSzUV10Sdx5oZGkkkSAxbcGoXlGsFCd2WxKvTAbV/WbooO/LWb4DNtQzfwSKhJ
pqEqKBOLKuEydrE5khKqohugqNyryYFxSFvbCsuNdEcereDLKyr1jRHkFlgKNVZYrO6WBnpiSIGT
qooT6EaPVrnVIOK1RQd8Y0dWnHdNKEQpLnnoeKBh5of8lPP5zI1xY2PXIwPwFsOW9QzYcHGFxBtj
MfbiwMxkCetDW0v28eVRtoHnTNFJJiiVSzdZ4SEPPFfPBQVF303RpTEQtj0Tkw62qWD2vnJNSdGl
i46YyMRal22FiqOZvrqc11PtKNggd8RRYlN3JBWrCBK/9zjl5I2nCX6SouoVO9rICxZkTYUFp1Yz
sF0psk0vmQLRPqHtTIxYxNyCs48v38nDlc6FLphmklLBmgoVr42pfHhoKi5Jw7UdbXfBAXnICjb0
h3mAiiXnkjhR9piX6/ghU3Btu+bUk6+Ngja96Jr7iHM1Yd11KdTKpKXT+GR85JlHFBaZA8owA3lB
q7jVDI1gnNvbghWyqDq4eBgl7xPOi7Rb4M8W9MxFpe9CxgN9YkzzN70U/bz4E6690FtJ2oYninyr
Asf2878J83/sataihof+PZgDaqD504J++nHfL7QmEmCdP2Jo7VjKQMWpxKL95Dnzh4nPlqiwEXR3
Q/wF6mKTNdamIbh98kz5fvMO7wwUw0VDqvvjFzadxP/+r3rispvVHUjPyv6S/fKptPmZbomzZF/V
Kk7rLjjAcuxO0CAWtWl9fauTvAhsP5Mllka1ouBsuiJcIwkVJVlFx3sVBrohO5sqlMtYl9ngUgWo
8FfeeEEOQ1XJMXQdr3U7kkYryESKavbGILgv10pQ2llc7lvc+ExKqlpRnVR0sO/IJAaZmFTqYW4y
/uZA9lCPp3bpdaDnfZMnM4XP9KaGSS5EDmtK9gaF/Usx5lJvYQcHBSmCCqmotn82wqh0prtSKJ6M
Y3HJvxqL3EVBRYT/1iux6P4UlvI33hQquKg2+uIiXRrG46ktUkwTaSuC7KDCLIMNND7mq1VhnKjS
ElVc86/HcWkQh3omaWf2U+kKluU/v+8Ne+8/9s7/pSQWD4Hw0sH6J2ddATyiCfsjQBXter1+0toc
O6yfOMIVFh6Jcpvs8P8jJXRNSsykNaDAXLx2TbbI/sI6ObG7XpcnvSovoqVRzokKBPOiu/mMWJB0
PmkKgo5w18bu1M5GJ/ZWTYHYrqVP92WqCFC8N/x47FDBwrWZ0osSmN2mdAMVlb5FlXxuLLwJZxOP
Of08BSuwC4R9ALNPNnIxAaety+lF2AWYPPDCfbEC9qaoeh4LPtMqP/dRR5lkMXwVp21X943SRyOY
SnGuJ+utnuncnM9ssg2RtOLpAC6smZ6Z+NL52jx5Rz09i71lrEceds8p9WOCfpKpElwGReezF9hR
IItVEd3qRRbI57K5FnhIRYd7z7bv64uc0ytoKotK7utjeROeDjGcnr6+lTsGTserniH0YCFQDV1c
Ad3P/xUZpemfrlaeHUi7rqri8Lo23ERavUdqbeNvvgbd2OO8V0CrT3Fl3FC7GFnS4UJwU4Fce5zT
guAWKbp2B3RUmHo4yd0zVRwj5Na9KJKXg5KAve7oa8kGg8OgQhNOTqgCIzzgIJ3k870KbO9Aj7G+
thwpA5FChRqE5HxOsqrimBt4W2F/6VbJhplex1SUpd3auPiSVBVHRipVPonSZvOim253HpeBvQv1
WBq1YCQsKv3rHOgFq5zeczOR+6/SxuOi4x0aycQyHMeQPE74SIqr4qGV4KCtBLADBcJF1lAuCQCU
WIHcJ6nAC84hQCoHLRsqItZfIdIqONp7yHQyhQpbAeh89vHlwcTh5//wSvfe4vPf0krku+Dzf7oT
W2690QRFbNGFTXjrOPR1Ua3o7jZvoFMgkKID/mAebHAVdWvECebUeZcu9FCeTRU1YPC42TmfXmso
uFx/HVqq4Oz9dnAHgTC4+GL7zV6M9fFaOloBcCsueGdDD/e3YA4ouuDO7KB0jzMnpboIlhaX/Hqc
GJI7B5IXqf8KACYw+Qn0+NP3qe8Yhz3Sf1Q0Lrv/Nqezwvvf7okVnyWMFUab0y7Moq/FpffLKpRb
2r9Tm/rxllMARk6t6mM6/33i/pq4Uf8BZ+KTSRSF/JWcm1VgbV9ToTfW7ZksuHFqhk9HaF4HpArl
K4eCayhZTdPRp0ZoZSPceVPZp5c7U4NEF+1LmaBUrIoBW3F+0hQcZYJjWT4VBNvLF/ORgwF4ZlSY
MPzYm8pzpsJtGgZ26YZ0tBT6UhGhIrMnZ5hU+GGXZFRK1+L/hq/fZ0pN7/cCnKqojq9cihGNXKsz
bMdKJMtTV60qsA9vdF82DVUVZRDXSQCpd96c4dUUV8Ou6vPaywX0q4JVoejk7TzII7IVLIxrKrvm
1qFKFOzrG13OgVE4WlwX1NXq3sEWEQw0RbVMHTMJ6dxaVnETordkaq/k6AyMRApGTCA3ye9pFamv
W8OX4zJVQXtSVMF3ekBRtHO0YKWtRP78wFWpqmjRvANtyvZ9coBhpoX0nH4S1OCZh9+Qkn/dx2xI
kgWKYFF131u6na9sgoZLgWB9Zh9qmuuhCtE2MdJMzs7HUjFiAijCLcybOfCrs2e93IP7sB0bR9Sh
oonuo21EEKdmY0z1ocLUvaUizVuVriIKUPzST6UeeW4vio9Uf8P9VFEwAQ8PvI5dPbSIWfxUyv7T
PvZQwOMU+BBDn1oSJzlmb8BcUeH7DOzplFaSnh5G+3O0q0L/+gbGijwLfutBa0PLnoPl4qK1x//c
9c7vPxREJiBdFITlOa70RGeCAtv5n3/993AuPvWDhEQnI7gkV7/Qs1mT7CE9FyCxn7yln77D3dvU
z5TJA8vJTwGxWRM4ikUt49DgUjDPlnv407mtewn3Jbv0jnosXYqxwsPc0lTkws69+dRDgff6nGuk
vZBuJWDYA/+jYPKudVgWbKkCF9aySrMlIDiL6u1OLzt2eQLORDkM40ze7o6SPkPB3A+5aR+RrMAG
3eh+ZOXcmp1qTh4C3y+wtIPs+gNGlgJTrEb5Gq3CJJ/hwuewA1Q09Z0F+laOsqvIpHVxLCXHT4X1
hFnUy1dpqXAaepNYB4Jpf3OqgOO8CAx3YokSu1y9lor8yIXuzIUPfMwHaCkwt/2Y8J1kybG2mYZe
7lIOOXvx+6SlUX0Sq+2ZHoW4gplxDjagreCycWcE8oGgooTvQxDnB6up2CEfKTzYAvkqTRyocacm
7vsdA8cwFv+Ah8IOyZYmEH0haNl3/srOv8g+vXxTnQGIFOfLb4qLHQpz67nHLIyKuGLXm3hh6c/X
huEQKfjLsceoKGNMw5ei/2YgINqoNTgCzqUCvqXreVmTsXR3UIHhcmHP7Gw+xaJREbO6AKJCdMtl
KM4pbIA9CQ6D6U8CIj/TPD+chYLb/CBY/ySg87fJT+PJYrLFyfiYbRW5khycpoKDoR/L8QsVDZiX
BnAkDys0fYfB5BxYICf7nbSyQNnMFsXLbcc1l6oxjSmZpNQmqShx6loBUamFHj68jvwABSO/Ndal
ru4cwaJQAdBxa+dqUVU0MHzUXTovZHeipeD6ekvNryxVxZ4VCv7NIGYiY0WClZHN5cuX3Z0dTXSb
jXrEGgNNrOABuh/roOmuj7S4wFWk4gFOvkJXwaLmkAq5yh9PJRwik8ff3Nuw4wi4NBzD1f+x9Dqc
gMAGc1hqbO7FjiUaRzisG7uW5KeAGF1cZ/feHN9UWqmaClfingSXPFoVycn7GHyo3GAVrMyfmV47
TBV+EUfEjTO9CtMLgHX28eWb68DJ1FQE4LoiU2QE0aNHmA1UjLsBKnWrBUR1A8AeeKEaKhDbPuyz
TEBm4XpB6W1M4Bt/8Zjh4KE8GZq6RhtYF0DbT/eyfceLzxHY96IXn/23EcvnaXiX/W/3/k6FfDu+
jt/3vXZheBGBeiTSyQbwZIM195Ctsb+oVUBHdD1Maul9jmVCRfK953CbdFb5yJVgqtpdL19uQHBt
I4NuAMk0qTh9KAWaCmKCbIipt3m6/PF0YuUWBacBIEmyipvFHXdGOaVRPQ1ifGxr/T71msdIHrLV
n26JB7uASr+sErk49gCIf/9tTpuVF26/vuEFplyjoqJ04n0c5upINBWJtvvP/03nQiKbi9OY7/ua
zEzu77MujrFx/L7r4ti77xGcSYPJdPOsv+9F047RgEiC/+6r//d4y2NkIH+8t3xk4/p9X+2F5ut1
EI+l47KanUQvP4YJYNmkCdKrwpkejPMxXhVPMGPbkc95FRVaYrQ4JvI5fzIZffqYF0gNwAtyIEui
VVTQdvUEzKxj1woV9U7d3OpQcc079xa2m3MsVVQXZXKP47CoKO+EWDHP16gC0gu3dQrdYSw3bKpo
nL4EcFAOkapwIt6wjnPzV1Vx5yCIRAHCQTe9CqQeAYkcwi+pS2VhVRXgPHfQhUSeuCpJZUqaCijO
XdTr2o6iXeDl1ljZsgVRUQu4e8pNPJHdWE0F0wWxOdee6tNdoM4bwyOXmf80bqSCnOKeYtKdfrqs
S5JzR4KzmgrCpJ2iPtqw2UBYKnI1AnlrZxUOapFVJAHPBCRGaJU+2twxjhp5sPgyfb78wP4wfPIJ
Cm7mZ2SDckA6moobf5dbOe0HmQrSJaWiNnCoy16RpiLdQWV5VOoBGE3eKpa3sQpqqN3qxIWJrM9/
c4xFsq+VhhocB15goPMEGfyTJmQVTQ67F9idAqU/71ij/rL/EjWitSfjzMduMs+4qx77Z3vXuIeQ
5MQh0/nX/wUAAP//</cx:binary>
              </cx:geoCache>
            </cx:geography>
          </cx:layoutPr>
          <cx:valueColors>
            <cx:minColor>
              <a:srgbClr val="92D050"/>
            </cx:minColor>
            <cx:maxColor>
              <a:schemeClr val="accent2"/>
            </cx:maxColor>
          </cx:valueColors>
        </cx:series>
      </cx:plotAreaRegion>
    </cx:plotArea>
    <cx:legend pos="b"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4.xml.rels><?xml version="1.0" encoding="UTF-8" standalone="yes"?>
<Relationships xmlns="http://schemas.openxmlformats.org/package/2006/relationships"><Relationship Id="rId2" Type="http://schemas.microsoft.com/office/2014/relationships/chartEx" Target="../charts/chartEx1.xml"/><Relationship Id="rId1" Type="http://schemas.openxmlformats.org/officeDocument/2006/relationships/chart" Target="../charts/chart11.xml"/></Relationships>
</file>

<file path=xl/drawings/_rels/drawing5.xml.rels><?xml version="1.0" encoding="UTF-8" standalone="yes"?>
<Relationships xmlns="http://schemas.openxmlformats.org/package/2006/relationships"><Relationship Id="rId3" Type="http://schemas.openxmlformats.org/officeDocument/2006/relationships/chart" Target="../charts/chart14.xml"/><Relationship Id="rId2" Type="http://schemas.openxmlformats.org/officeDocument/2006/relationships/chart" Target="../charts/chart13.xml"/><Relationship Id="rId1"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601980</xdr:colOff>
      <xdr:row>19</xdr:row>
      <xdr:rowOff>7620</xdr:rowOff>
    </xdr:to>
    <xdr:graphicFrame macro="">
      <xdr:nvGraphicFramePr>
        <xdr:cNvPr id="7" name="Chart 6">
          <a:extLst>
            <a:ext uri="{FF2B5EF4-FFF2-40B4-BE49-F238E27FC236}">
              <a16:creationId xmlns:a16="http://schemas.microsoft.com/office/drawing/2014/main" id="{00000000-0008-0000-00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601980</xdr:colOff>
      <xdr:row>0</xdr:row>
      <xdr:rowOff>0</xdr:rowOff>
    </xdr:from>
    <xdr:to>
      <xdr:col>17</xdr:col>
      <xdr:colOff>461818</xdr:colOff>
      <xdr:row>19</xdr:row>
      <xdr:rowOff>0</xdr:rowOff>
    </xdr:to>
    <xdr:graphicFrame macro="">
      <xdr:nvGraphicFramePr>
        <xdr:cNvPr id="9" name="Chart 8">
          <a:extLst>
            <a:ext uri="{FF2B5EF4-FFF2-40B4-BE49-F238E27FC236}">
              <a16:creationId xmlns:a16="http://schemas.microsoft.com/office/drawing/2014/main" id="{00000000-0008-0000-0000-000009000000}"/>
            </a:ext>
            <a:ext uri="{147F2762-F138-4A5C-976F-8EAC2B608ADB}">
              <a16:predDERef xmlns:a16="http://schemas.microsoft.com/office/drawing/2014/main" pred="{00000000-0008-0000-00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60960</xdr:colOff>
      <xdr:row>19</xdr:row>
      <xdr:rowOff>0</xdr:rowOff>
    </xdr:from>
    <xdr:to>
      <xdr:col>10</xdr:col>
      <xdr:colOff>68580</xdr:colOff>
      <xdr:row>38</xdr:row>
      <xdr:rowOff>167640</xdr:rowOff>
    </xdr:to>
    <xdr:graphicFrame macro="">
      <xdr:nvGraphicFramePr>
        <xdr:cNvPr id="4" name="Chart 3">
          <a:extLst>
            <a:ext uri="{FF2B5EF4-FFF2-40B4-BE49-F238E27FC236}">
              <a16:creationId xmlns:a16="http://schemas.microsoft.com/office/drawing/2014/main" id="{00000000-0008-0000-00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60960</xdr:colOff>
      <xdr:row>19</xdr:row>
      <xdr:rowOff>0</xdr:rowOff>
    </xdr:from>
    <xdr:to>
      <xdr:col>17</xdr:col>
      <xdr:colOff>464820</xdr:colOff>
      <xdr:row>38</xdr:row>
      <xdr:rowOff>160020</xdr:rowOff>
    </xdr:to>
    <xdr:graphicFrame macro="">
      <xdr:nvGraphicFramePr>
        <xdr:cNvPr id="5" name="Chart 4">
          <a:extLst>
            <a:ext uri="{FF2B5EF4-FFF2-40B4-BE49-F238E27FC236}">
              <a16:creationId xmlns:a16="http://schemas.microsoft.com/office/drawing/2014/main" id="{00000000-0008-0000-00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38482</xdr:colOff>
      <xdr:row>0</xdr:row>
      <xdr:rowOff>6415</xdr:rowOff>
    </xdr:from>
    <xdr:to>
      <xdr:col>24</xdr:col>
      <xdr:colOff>570858</xdr:colOff>
      <xdr:row>13</xdr:row>
      <xdr:rowOff>0</xdr:rowOff>
    </xdr:to>
    <xdr:graphicFrame macro="">
      <xdr:nvGraphicFramePr>
        <xdr:cNvPr id="8" name="Chart 7">
          <a:extLst>
            <a:ext uri="{FF2B5EF4-FFF2-40B4-BE49-F238E27FC236}">
              <a16:creationId xmlns:a16="http://schemas.microsoft.com/office/drawing/2014/main" id="{00000000-0008-0000-00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17</xdr:col>
      <xdr:colOff>461818</xdr:colOff>
      <xdr:row>13</xdr:row>
      <xdr:rowOff>121869</xdr:rowOff>
    </xdr:from>
    <xdr:to>
      <xdr:col>21</xdr:col>
      <xdr:colOff>391262</xdr:colOff>
      <xdr:row>26</xdr:row>
      <xdr:rowOff>25656</xdr:rowOff>
    </xdr:to>
    <xdr:graphicFrame macro="">
      <xdr:nvGraphicFramePr>
        <xdr:cNvPr id="10" name="Chart 9">
          <a:extLst>
            <a:ext uri="{FF2B5EF4-FFF2-40B4-BE49-F238E27FC236}">
              <a16:creationId xmlns:a16="http://schemas.microsoft.com/office/drawing/2014/main" id="{00000000-0008-0000-00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17</xdr:col>
      <xdr:colOff>436161</xdr:colOff>
      <xdr:row>26</xdr:row>
      <xdr:rowOff>25656</xdr:rowOff>
    </xdr:from>
    <xdr:to>
      <xdr:col>21</xdr:col>
      <xdr:colOff>359190</xdr:colOff>
      <xdr:row>38</xdr:row>
      <xdr:rowOff>166767</xdr:rowOff>
    </xdr:to>
    <xdr:graphicFrame macro="">
      <xdr:nvGraphicFramePr>
        <xdr:cNvPr id="11" name="Chart 10">
          <a:extLst>
            <a:ext uri="{FF2B5EF4-FFF2-40B4-BE49-F238E27FC236}">
              <a16:creationId xmlns:a16="http://schemas.microsoft.com/office/drawing/2014/main" id="{3ACD6707-0FAC-4919-8BEC-B06EB470B1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17</xdr:col>
      <xdr:colOff>540634</xdr:colOff>
      <xdr:row>11</xdr:row>
      <xdr:rowOff>26282</xdr:rowOff>
    </xdr:from>
    <xdr:to>
      <xdr:col>20</xdr:col>
      <xdr:colOff>519090</xdr:colOff>
      <xdr:row>28</xdr:row>
      <xdr:rowOff>182687</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293564</xdr:colOff>
      <xdr:row>8</xdr:row>
      <xdr:rowOff>133553</xdr:rowOff>
    </xdr:from>
    <xdr:to>
      <xdr:col>16</xdr:col>
      <xdr:colOff>836591</xdr:colOff>
      <xdr:row>31</xdr:row>
      <xdr:rowOff>16381</xdr:rowOff>
    </xdr:to>
    <xdr:graphicFrame macro="">
      <xdr:nvGraphicFramePr>
        <xdr:cNvPr id="3" name="Chart 2">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330200</xdr:colOff>
      <xdr:row>13</xdr:row>
      <xdr:rowOff>171449</xdr:rowOff>
    </xdr:from>
    <xdr:to>
      <xdr:col>15</xdr:col>
      <xdr:colOff>19050</xdr:colOff>
      <xdr:row>32</xdr:row>
      <xdr:rowOff>36512</xdr:rowOff>
    </xdr:to>
    <xdr:graphicFrame macro="">
      <xdr:nvGraphicFramePr>
        <xdr:cNvPr id="3" name="Chart 2">
          <a:extLst>
            <a:ext uri="{FF2B5EF4-FFF2-40B4-BE49-F238E27FC236}">
              <a16:creationId xmlns:a16="http://schemas.microsoft.com/office/drawing/2014/main" id="{4E71B09D-8AC5-4C91-B9DF-E950829C56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8</xdr:col>
      <xdr:colOff>596900</xdr:colOff>
      <xdr:row>1</xdr:row>
      <xdr:rowOff>57150</xdr:rowOff>
    </xdr:from>
    <xdr:to>
      <xdr:col>21</xdr:col>
      <xdr:colOff>495300</xdr:colOff>
      <xdr:row>18</xdr:row>
      <xdr:rowOff>44450</xdr:rowOff>
    </xdr:to>
    <xdr:graphicFrame macro="">
      <xdr:nvGraphicFramePr>
        <xdr:cNvPr id="2" name="Chart 1">
          <a:extLst>
            <a:ext uri="{FF2B5EF4-FFF2-40B4-BE49-F238E27FC236}">
              <a16:creationId xmlns:a16="http://schemas.microsoft.com/office/drawing/2014/main" id="{01AF8806-991D-295E-60F4-D254B036916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279400</xdr:colOff>
      <xdr:row>24</xdr:row>
      <xdr:rowOff>177800</xdr:rowOff>
    </xdr:from>
    <xdr:to>
      <xdr:col>20</xdr:col>
      <xdr:colOff>225425</xdr:colOff>
      <xdr:row>40</xdr:row>
      <xdr:rowOff>171450</xdr:rowOff>
    </xdr:to>
    <mc:AlternateContent xmlns:mc="http://schemas.openxmlformats.org/markup-compatibility/2006">
      <mc:Choice xmlns:cx4="http://schemas.microsoft.com/office/drawing/2016/5/10/chartex" Requires="cx4">
        <xdr:graphicFrame macro="">
          <xdr:nvGraphicFramePr>
            <xdr:cNvPr id="3" name="Chart 2">
              <a:extLst>
                <a:ext uri="{FF2B5EF4-FFF2-40B4-BE49-F238E27FC236}">
                  <a16:creationId xmlns:a16="http://schemas.microsoft.com/office/drawing/2014/main" id="{DC94211A-E1FB-CB53-0677-BF5620BBAD8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7905750" y="4660900"/>
              <a:ext cx="5648325" cy="2940050"/>
            </a:xfrm>
            <a:prstGeom prst="rect">
              <a:avLst/>
            </a:prstGeom>
            <a:solidFill>
              <a:prstClr val="white"/>
            </a:solidFill>
            <a:ln w="1">
              <a:solidFill>
                <a:prstClr val="green"/>
              </a:solidFill>
            </a:ln>
          </xdr:spPr>
          <xdr:txBody>
            <a:bodyPr vertOverflow="clip" horzOverflow="clip"/>
            <a:lstStyle/>
            <a:p>
              <a:r>
                <a:rPr lang="en-KE"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9</xdr:col>
      <xdr:colOff>554567</xdr:colOff>
      <xdr:row>1</xdr:row>
      <xdr:rowOff>177800</xdr:rowOff>
    </xdr:from>
    <xdr:to>
      <xdr:col>20</xdr:col>
      <xdr:colOff>38100</xdr:colOff>
      <xdr:row>22</xdr:row>
      <xdr:rowOff>177800</xdr:rowOff>
    </xdr:to>
    <xdr:graphicFrame macro="">
      <xdr:nvGraphicFramePr>
        <xdr:cNvPr id="2" name="Chart 1">
          <a:extLst>
            <a:ext uri="{FF2B5EF4-FFF2-40B4-BE49-F238E27FC236}">
              <a16:creationId xmlns:a16="http://schemas.microsoft.com/office/drawing/2014/main" id="{40666530-186F-CABD-50B6-8E7B4D0D61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600074</xdr:colOff>
      <xdr:row>24</xdr:row>
      <xdr:rowOff>63499</xdr:rowOff>
    </xdr:from>
    <xdr:to>
      <xdr:col>21</xdr:col>
      <xdr:colOff>69850</xdr:colOff>
      <xdr:row>44</xdr:row>
      <xdr:rowOff>20955</xdr:rowOff>
    </xdr:to>
    <xdr:graphicFrame macro="">
      <xdr:nvGraphicFramePr>
        <xdr:cNvPr id="3" name="Chart 2">
          <a:extLst>
            <a:ext uri="{FF2B5EF4-FFF2-40B4-BE49-F238E27FC236}">
              <a16:creationId xmlns:a16="http://schemas.microsoft.com/office/drawing/2014/main" id="{4273273B-B48B-7032-80C7-5290BF788C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508000</xdr:colOff>
      <xdr:row>45</xdr:row>
      <xdr:rowOff>57149</xdr:rowOff>
    </xdr:from>
    <xdr:to>
      <xdr:col>20</xdr:col>
      <xdr:colOff>273049</xdr:colOff>
      <xdr:row>64</xdr:row>
      <xdr:rowOff>100786</xdr:rowOff>
    </xdr:to>
    <xdr:graphicFrame macro="">
      <xdr:nvGraphicFramePr>
        <xdr:cNvPr id="4" name="Chart 3">
          <a:extLst>
            <a:ext uri="{FF2B5EF4-FFF2-40B4-BE49-F238E27FC236}">
              <a16:creationId xmlns:a16="http://schemas.microsoft.com/office/drawing/2014/main" id="{58C25B5D-2F3E-792C-6D9A-D9F06807B0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omi Njenga" refreshedDate="45761.753248958332" createdVersion="6" refreshedVersion="8" minRefreshableVersion="3" recordCount="248" xr:uid="{00000000-000A-0000-FFFF-FFFFB9000000}">
  <cacheSource type="worksheet">
    <worksheetSource ref="A1:CI249" sheet="Fellows"/>
  </cacheSource>
  <cacheFields count="87">
    <cacheField name="S.No." numFmtId="0">
      <sharedItems containsSemiMixedTypes="0" containsString="0" containsNumber="1" containsInteger="1" minValue="1" maxValue="249"/>
    </cacheField>
    <cacheField name="Unique ID" numFmtId="0">
      <sharedItems/>
    </cacheField>
    <cacheField name="First Name" numFmtId="0">
      <sharedItems/>
    </cacheField>
    <cacheField name="Middle Name" numFmtId="0">
      <sharedItems containsBlank="1"/>
    </cacheField>
    <cacheField name="Surname" numFmtId="0">
      <sharedItems/>
    </cacheField>
    <cacheField name="Gender" numFmtId="0">
      <sharedItems containsBlank="1" count="3">
        <s v="Male"/>
        <s v="Female"/>
        <m u="1"/>
      </sharedItems>
    </cacheField>
    <cacheField name="Cohort" numFmtId="0">
      <sharedItems containsSemiMixedTypes="0" containsString="0" containsNumber="1" containsInteger="1" minValue="1" maxValue="10" count="10">
        <n v="1"/>
        <n v="2"/>
        <n v="3"/>
        <n v="4"/>
        <n v="5"/>
        <n v="6"/>
        <n v="7"/>
        <n v="8"/>
        <n v="9"/>
        <n v="10"/>
      </sharedItems>
    </cacheField>
    <cacheField name="Nationality" numFmtId="0">
      <sharedItems containsBlank="1" count="10">
        <s v="Nigeria"/>
        <s v="Rwanda"/>
        <s v="Kenya"/>
        <s v="Malawi"/>
        <s v="Tanzania"/>
        <s v="South Africa"/>
        <m/>
        <s v="Uganda"/>
        <s v="Senegal"/>
        <s v="Zimbabwe"/>
      </sharedItems>
    </cacheField>
    <cacheField name="Institution of employment at registration" numFmtId="0">
      <sharedItems containsBlank="1" count="13">
        <s v="University of Ibadan"/>
        <s v="University of Rwanda"/>
        <s v="Moi University"/>
        <s v="University of Malawi"/>
        <s v="Ifakara Health Institute"/>
        <s v="Obafemi Awolowo University"/>
        <s v="University of the Witwatersrand"/>
        <s v="University of Nairobi"/>
        <s v="AGINCOURT"/>
        <m/>
        <s v="University of Dar es Salaam"/>
        <s v="Makerere University"/>
        <s v="APHRC"/>
      </sharedItems>
    </cacheField>
    <cacheField name="Discipline" numFmtId="0">
      <sharedItems containsBlank="1"/>
    </cacheField>
    <cacheField name="Department" numFmtId="0">
      <sharedItems containsBlank="1"/>
    </cacheField>
    <cacheField name="Institution of registration" numFmtId="0">
      <sharedItems containsBlank="1" count="11">
        <s v="University of Ibadan"/>
        <s v="University of Dar es Salaam"/>
        <s v="Moi University"/>
        <s v="University of the Witwatersrand"/>
        <s v="University of the Malawi"/>
        <s v="University of Rwanda"/>
        <s v="University of Nairobi"/>
        <s v="Obafemi Awolowo University"/>
        <m/>
        <s v="Makerere University"/>
        <s v="Yet to register" u="1"/>
      </sharedItems>
    </cacheField>
    <cacheField name="Registered at Home" numFmtId="0">
      <sharedItems containsBlank="1"/>
    </cacheField>
    <cacheField name="PhD Student Number at Host Institution" numFmtId="0">
      <sharedItems containsBlank="1" containsMixedTypes="1" containsNumber="1" containsInteger="1" minValue="1706" maxValue="201980015427"/>
    </cacheField>
    <cacheField name="Marital Status at enrolment" numFmtId="0">
      <sharedItems containsBlank="1"/>
    </cacheField>
    <cacheField name="Current Marital Status" numFmtId="0">
      <sharedItems/>
    </cacheField>
    <cacheField name="Marital Status at Completion" numFmtId="0">
      <sharedItems containsBlank="1"/>
    </cacheField>
    <cacheField name="Email" numFmtId="0">
      <sharedItems containsBlank="1"/>
    </cacheField>
    <cacheField name="Alternative e-mail" numFmtId="0">
      <sharedItems containsBlank="1"/>
    </cacheField>
    <cacheField name="Phone" numFmtId="2">
      <sharedItems containsBlank="1" containsMixedTypes="1" containsNumber="1" containsInteger="1" minValue="113585404" maxValue="27761643215"/>
    </cacheField>
    <cacheField name="Masters Degree" numFmtId="0">
      <sharedItems containsBlank="1"/>
    </cacheField>
    <cacheField name="DOB" numFmtId="0">
      <sharedItems containsDate="1" containsString="0" containsBlank="1" containsMixedTypes="1" minDate="1962-12-12T00:00:00" maxDate="1993-02-03T00:00:00"/>
    </cacheField>
    <cacheField name="Proposed Research Title" numFmtId="0">
      <sharedItems containsBlank="1" longText="1"/>
    </cacheField>
    <cacheField name="Type of study" numFmtId="0">
      <sharedItems containsBlank="1"/>
    </cacheField>
    <cacheField name="Laboratory work?" numFmtId="0">
      <sharedItems containsBlank="1"/>
    </cacheField>
    <cacheField name="Type of data" numFmtId="0">
      <sharedItems containsBlank="1"/>
    </cacheField>
    <cacheField name="Ranking" numFmtId="0">
      <sharedItems containsString="0" containsBlank="1" containsNumber="1" minValue="1" maxValue="45"/>
    </cacheField>
    <cacheField name="Date of PhD registration" numFmtId="0">
      <sharedItems containsNonDate="0" containsDate="1" containsString="0" containsBlank="1" minDate="2011-01-01T00:00:00" maxDate="2022-03-03T00:00:00"/>
    </cacheField>
    <cacheField name="Year of admission into CARTA" numFmtId="0">
      <sharedItems containsSemiMixedTypes="0" containsNonDate="0" containsDate="1" containsString="0" minDate="2011-03-01T00:00:00" maxDate="2020-03-02T00:00:00"/>
    </cacheField>
    <cacheField name="Terminated" numFmtId="0">
      <sharedItems containsNonDate="0" containsDate="1" containsString="0" containsBlank="1" minDate="2011-11-18T00:00:00" maxDate="2025-03-26T00:00:00"/>
    </cacheField>
    <cacheField name="1st Supervisors" numFmtId="0">
      <sharedItems containsBlank="1"/>
    </cacheField>
    <cacheField name="2nd Supervisor" numFmtId="0">
      <sharedItems containsBlank="1"/>
    </cacheField>
    <cacheField name="3rd Supervisor" numFmtId="0">
      <sharedItems containsBlank="1"/>
    </cacheField>
    <cacheField name="Number of supervisors" numFmtId="0">
      <sharedItems containsString="0" containsBlank="1" containsNumber="1" containsInteger="1" minValue="0" maxValue="3"/>
    </cacheField>
    <cacheField name="Institution for 1st Supervisor" numFmtId="0">
      <sharedItems containsBlank="1"/>
    </cacheField>
    <cacheField name="Institution for 2nd Supervisor" numFmtId="0">
      <sharedItems containsBlank="1"/>
    </cacheField>
    <cacheField name="Institution for 3rd Supervisor" numFmtId="0">
      <sharedItems containsBlank="1"/>
    </cacheField>
    <cacheField name="1st Supervisors workshop Attendance" numFmtId="0">
      <sharedItems containsBlank="1" containsMixedTypes="1" containsNumber="1" containsInteger="1" minValue="2013" maxValue="2013"/>
    </cacheField>
    <cacheField name="2nd Supervisors workshop Attendance" numFmtId="0">
      <sharedItems containsBlank="1"/>
    </cacheField>
    <cacheField name="3rd Supervisors workshop Attendance" numFmtId="0">
      <sharedItems containsBlank="1"/>
    </cacheField>
    <cacheField name="Type of employment" numFmtId="0">
      <sharedItems containsBlank="1"/>
    </cacheField>
    <cacheField name="Position at Enrollment" numFmtId="0">
      <sharedItems containsBlank="1"/>
    </cacheField>
    <cacheField name="Current Position " numFmtId="0">
      <sharedItems containsBlank="1"/>
    </cacheField>
    <cacheField name="Promotion event" numFmtId="0">
      <sharedItems containsBlank="1"/>
    </cacheField>
    <cacheField name="Other responsibilities" numFmtId="0">
      <sharedItems containsBlank="1" longText="1"/>
    </cacheField>
    <cacheField name="Current Institution (Year of change in ())" numFmtId="0">
      <sharedItems containsBlank="1"/>
    </cacheField>
    <cacheField name="ORCID" numFmtId="0">
      <sharedItems containsBlank="1"/>
    </cacheField>
    <cacheField name="Suspensions" numFmtId="0">
      <sharedItems containsDate="1" containsBlank="1" containsMixedTypes="1" minDate="2017-07-05T00:00:00" maxDate="2017-07-06T00:00:00"/>
    </cacheField>
    <cacheField name="Month/ Year JAS1" numFmtId="166">
      <sharedItems containsNonDate="0" containsDate="1" containsString="0" containsBlank="1" minDate="2011-04-01T00:00:00" maxDate="2020-03-27T00:00:00"/>
    </cacheField>
    <cacheField name="Month/ Year JAS2" numFmtId="0">
      <sharedItems containsDate="1" containsBlank="1" containsMixedTypes="1" minDate="2011-12-01T00:00:00" maxDate="2020-11-02T00:00:00"/>
    </cacheField>
    <cacheField name="Attended JAS 2 on time" numFmtId="0">
      <sharedItems containsBlank="1"/>
    </cacheField>
    <cacheField name="Date of protocol submission to PG" numFmtId="0">
      <sharedItems containsNonDate="0" containsDate="1" containsString="0" containsBlank="1" minDate="2010-10-13T00:00:00" maxDate="2022-11-24T00:00:00"/>
    </cacheField>
    <cacheField name="Date of protocol submission to IRB" numFmtId="0">
      <sharedItems containsNonDate="0" containsDate="1" containsString="0" containsBlank="1" minDate="2011-07-03T00:00:00" maxDate="2022-11-23T00:00:00"/>
    </cacheField>
    <cacheField name="Date of Ethics approval" numFmtId="0">
      <sharedItems containsNonDate="0" containsDate="1" containsString="0" containsBlank="1" minDate="2012-10-11T00:00:00" maxDate="2018-12-12T00:00:00"/>
    </cacheField>
    <cacheField name="Approcved research topic" numFmtId="0">
      <sharedItems containsBlank="1"/>
    </cacheField>
    <cacheField name="Month/ Year JAS3" numFmtId="0">
      <sharedItems containsDate="1" containsBlank="1" containsMixedTypes="1" minDate="2013-07-01T00:00:00" maxDate="2023-05-16T00:00:00"/>
    </cacheField>
    <cacheField name="Attended JAS 3 on time" numFmtId="0">
      <sharedItems containsBlank="1"/>
    </cacheField>
    <cacheField name="Month/ Year JAS4" numFmtId="0">
      <sharedItems containsDate="1" containsBlank="1" containsMixedTypes="1" minDate="2014-03-01T00:00:00" maxDate="2024-07-04T00:00:00"/>
    </cacheField>
    <cacheField name="Attended JAS 4 on time" numFmtId="0">
      <sharedItems containsBlank="1"/>
    </cacheField>
    <cacheField name="Date of submission of dissertation for examination" numFmtId="0">
      <sharedItems containsNonDate="0" containsDate="1" containsString="0" containsBlank="1" minDate="2015-07-20T00:00:00" maxDate="2025-04-01T00:00:00"/>
    </cacheField>
    <cacheField name="Date of defense" numFmtId="0">
      <sharedItems containsDate="1" containsBlank="1" containsMixedTypes="1" minDate="2015-08-15T00:00:00" maxDate="2025-02-07T00:00:00"/>
    </cacheField>
    <cacheField name="Date of submission of corrections" numFmtId="0">
      <sharedItems containsNonDate="0" containsDate="1" containsString="0" containsBlank="1" minDate="2015-09-11T00:00:00" maxDate="2025-04-01T00:00:00"/>
    </cacheField>
    <cacheField name="Date of completion(Defended/Graduated)" numFmtId="0">
      <sharedItems containsDate="1" containsBlank="1" containsMixedTypes="1" minDate="2013-03-01T00:00:00" maxDate="2025-04-01T00:00:00"/>
    </cacheField>
    <cacheField name="Current PhD Status ( Completed/Defended/In Progress)" numFmtId="0">
      <sharedItems count="5">
        <s v="Completed"/>
        <s v="Didn’t take up"/>
        <s v="Terminated"/>
        <s v="In progress"/>
        <s v="Defended" u="1"/>
      </sharedItems>
    </cacheField>
    <cacheField name="Time to completion since enrolling CARTA (Months) " numFmtId="0">
      <sharedItems containsBlank="1" containsMixedTypes="1" containsNumber="1" containsInteger="1" minValue="22" maxValue="139"/>
    </cacheField>
    <cacheField name="Time to completion since PhD registration (Months) " numFmtId="0">
      <sharedItems containsBlank="1" containsMixedTypes="1" containsNumber="1" containsInteger="1" minValue="14" maxValue="131"/>
    </cacheField>
    <cacheField name="Thesis title" numFmtId="0">
      <sharedItems containsBlank="1" longText="1"/>
    </cacheField>
    <cacheField name="No of Publications at Enrollment" numFmtId="0">
      <sharedItems containsBlank="1" containsMixedTypes="1" containsNumber="1" containsInteger="1" minValue="0" maxValue="24"/>
    </cacheField>
    <cacheField name="No of Publications During PhD " numFmtId="0">
      <sharedItems containsString="0" containsBlank="1" containsNumber="1" containsInteger="1" minValue="0" maxValue="57"/>
    </cacheField>
    <cacheField name="No of Publications after PhD" numFmtId="0">
      <sharedItems containsString="0" containsBlank="1" containsNumber="1" containsInteger="1" minValue="0" maxValue="117"/>
    </cacheField>
    <cacheField name="1st Author PhD  Publications" numFmtId="0">
      <sharedItems containsString="0" containsBlank="1" containsNumber="1" containsInteger="1" minValue="0" maxValue="11"/>
    </cacheField>
    <cacheField name="Last Author PhD Publications" numFmtId="0">
      <sharedItems containsString="0" containsBlank="1" containsNumber="1" containsInteger="1" minValue="0" maxValue="10"/>
    </cacheField>
    <cacheField name="1st Author Graduate  Publications" numFmtId="0">
      <sharedItems containsString="0" containsBlank="1" containsNumber="1" containsInteger="1" minValue="0" maxValue="18"/>
    </cacheField>
    <cacheField name="Last Author  Graduate Publications" numFmtId="0">
      <sharedItems containsString="0" containsBlank="1" containsNumber="1" containsInteger="1" minValue="0" maxValue="9"/>
    </cacheField>
    <cacheField name="Baby Minder (Event, Year)" numFmtId="0">
      <sharedItems/>
    </cacheField>
    <cacheField name="Taken on leave of absence (Yes/No)" numFmtId="0">
      <sharedItems containsBlank="1" containsMixedTypes="1" containsNumber="1" containsInteger="1" minValue="0" maxValue="365"/>
    </cacheField>
    <cacheField name="Reason for taking leave of absence" numFmtId="0">
      <sharedItems containsBlank="1"/>
    </cacheField>
    <cacheField name="Leave start Date" numFmtId="0">
      <sharedItems containsNonDate="0" containsDate="1" containsString="0" containsBlank="1" minDate="2017-03-01T00:00:00" maxDate="2024-10-22T00:00:00"/>
    </cacheField>
    <cacheField name="Leave end Date" numFmtId="0">
      <sharedItems containsNonDate="0" containsDate="1" containsString="0" containsBlank="1" minDate="2018-02-01T00:00:00" maxDate="2025-03-01T00:00:00"/>
    </cacheField>
    <cacheField name="Time taken on leave (months)" numFmtId="0">
      <sharedItems containsString="0" containsBlank="1" containsNumber="1" containsInteger="1" minValue="2" maxValue="48"/>
    </cacheField>
    <cacheField name="Teacher Replacement" numFmtId="0">
      <sharedItems containsBlank="1"/>
    </cacheField>
    <cacheField name="Teacher replacement start Date" numFmtId="0">
      <sharedItems containsString="0" containsBlank="1" containsNumber="1" containsInteger="1" minValue="43891" maxValue="43891"/>
    </cacheField>
    <cacheField name="Teacher replacement end Date" numFmtId="0">
      <sharedItems containsString="0" containsBlank="1" containsNumber="1" containsInteger="1" minValue="44012" maxValue="44012"/>
    </cacheField>
    <cacheField name="No. of Children at Entry in CARTA" numFmtId="0">
      <sharedItems containsBlank="1" containsMixedTypes="1" containsNumber="1" containsInteger="1" minValue="0" maxValue="5"/>
    </cacheField>
    <cacheField name="No. of children at graduation" numFmtId="0">
      <sharedItems containsBlank="1" containsMixedTypes="1" containsNumber="1" containsInteger="1" minValue="0" maxValue="6"/>
    </cacheField>
    <cacheField name="No of Publications for Graduation" numFmtId="0">
      <sharedItems containsBlank="1" containsMixedTypes="1" containsNumber="1" containsInteger="1" minValue="0" maxValue="3"/>
    </cacheField>
    <cacheField name="Fellow Funder" numFmtId="0">
      <sharedItems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omi Njenga" refreshedDate="45866.490471643519" createdVersion="8" refreshedVersion="8" minRefreshableVersion="3" recordCount="268" xr:uid="{00C36F82-4E82-4E65-9023-0A185EDE28CD}">
  <cacheSource type="worksheet">
    <worksheetSource ref="A1:CI269" sheet="Fellows"/>
  </cacheSource>
  <cacheFields count="90">
    <cacheField name="S.No." numFmtId="0">
      <sharedItems containsSemiMixedTypes="0" containsString="0" containsNumber="1" containsInteger="1" minValue="1" maxValue="269"/>
    </cacheField>
    <cacheField name="Unique ID" numFmtId="0">
      <sharedItems/>
    </cacheField>
    <cacheField name="First Name" numFmtId="0">
      <sharedItems/>
    </cacheField>
    <cacheField name="Middle Name" numFmtId="0">
      <sharedItems containsBlank="1"/>
    </cacheField>
    <cacheField name="Surname" numFmtId="0">
      <sharedItems/>
    </cacheField>
    <cacheField name="Gender" numFmtId="0">
      <sharedItems count="2">
        <s v="Male"/>
        <s v="Female"/>
      </sharedItems>
    </cacheField>
    <cacheField name="Cohort" numFmtId="0">
      <sharedItems containsSemiMixedTypes="0" containsString="0" containsNumber="1" containsInteger="1" minValue="1" maxValue="11" count="11">
        <n v="1"/>
        <n v="2"/>
        <n v="3"/>
        <n v="4"/>
        <n v="5"/>
        <n v="6"/>
        <n v="7"/>
        <n v="8"/>
        <n v="9"/>
        <n v="10"/>
        <n v="11"/>
      </sharedItems>
    </cacheField>
    <cacheField name="Nationality" numFmtId="0">
      <sharedItems containsBlank="1" count="11">
        <s v="Nigeria"/>
        <s v="Rwanda"/>
        <s v="Kenya"/>
        <s v="Malawi"/>
        <s v="Tanzania"/>
        <s v="South Africa"/>
        <m/>
        <s v="Uganda"/>
        <s v="Senegal"/>
        <s v="Zimbabwe"/>
        <s v="Somalia"/>
      </sharedItems>
    </cacheField>
    <cacheField name="Institution of employment at registration" numFmtId="0">
      <sharedItems containsBlank="1" count="14">
        <s v="University of Ibadan"/>
        <s v="University of Rwanda"/>
        <s v="Moi University"/>
        <s v="University of Malawi"/>
        <s v="Ifakara Health Institute"/>
        <s v="Obafemi Awolowo University"/>
        <s v="University of the Witwatersrand"/>
        <s v="University of Nairobi"/>
        <s v="AGINCOURT"/>
        <m/>
        <s v="University of Dar es Salaam"/>
        <s v="Makerere University"/>
        <s v="APHRC"/>
        <s v="Somali National University"/>
      </sharedItems>
    </cacheField>
    <cacheField name="Discipline" numFmtId="0">
      <sharedItems containsBlank="1"/>
    </cacheField>
    <cacheField name="Department" numFmtId="0">
      <sharedItems containsBlank="1"/>
    </cacheField>
    <cacheField name="Institution of registration" numFmtId="0">
      <sharedItems containsBlank="1" count="11">
        <s v="University of Ibadan"/>
        <s v="University of Dar es Salaam"/>
        <s v="Moi University"/>
        <s v="University of the Witwatersrand"/>
        <s v="University of the Malawi"/>
        <s v="University of Rwanda"/>
        <s v="University of Nairobi"/>
        <s v="Obafemi Awolowo University"/>
        <m/>
        <s v="Makerere University"/>
        <s v="University of Malawi" u="1"/>
      </sharedItems>
    </cacheField>
    <cacheField name="Registered at Home" numFmtId="0">
      <sharedItems containsBlank="1"/>
    </cacheField>
    <cacheField name="PhD Student Number at Host Institution" numFmtId="0">
      <sharedItems containsBlank="1" containsMixedTypes="1" containsNumber="1" containsInteger="1" minValue="1706" maxValue="201980015427"/>
    </cacheField>
    <cacheField name="Marital Status at enrolment" numFmtId="0">
      <sharedItems containsBlank="1"/>
    </cacheField>
    <cacheField name="Current Marital Status" numFmtId="0">
      <sharedItems containsBlank="1"/>
    </cacheField>
    <cacheField name="Marital Status at Completion" numFmtId="0">
      <sharedItems containsBlank="1"/>
    </cacheField>
    <cacheField name="Email" numFmtId="0">
      <sharedItems containsBlank="1"/>
    </cacheField>
    <cacheField name="Alternative e-mail" numFmtId="0">
      <sharedItems containsBlank="1"/>
    </cacheField>
    <cacheField name="Phone" numFmtId="0">
      <sharedItems containsBlank="1" containsMixedTypes="1" containsNumber="1" containsInteger="1" minValue="113585404" maxValue="27761643215"/>
    </cacheField>
    <cacheField name="Masters Degree" numFmtId="0">
      <sharedItems containsBlank="1"/>
    </cacheField>
    <cacheField name="DOB" numFmtId="0">
      <sharedItems containsDate="1" containsString="0" containsBlank="1" containsMixedTypes="1" minDate="1962-12-12T00:00:00" maxDate="1996-11-16T00:00:00"/>
    </cacheField>
    <cacheField name="Proposed Research Title" numFmtId="0">
      <sharedItems containsBlank="1" longText="1"/>
    </cacheField>
    <cacheField name="Type of study" numFmtId="0">
      <sharedItems containsBlank="1"/>
    </cacheField>
    <cacheField name="Laboratory work?" numFmtId="0">
      <sharedItems containsBlank="1"/>
    </cacheField>
    <cacheField name="Type of data" numFmtId="0">
      <sharedItems containsBlank="1"/>
    </cacheField>
    <cacheField name="Ranking" numFmtId="0">
      <sharedItems containsString="0" containsBlank="1" containsNumber="1" minValue="1" maxValue="45"/>
    </cacheField>
    <cacheField name="Date of PhD registration" numFmtId="0">
      <sharedItems containsNonDate="0" containsDate="1" containsString="0" containsBlank="1" minDate="2011-01-01T00:00:00" maxDate="2025-10-01T00:00:00"/>
    </cacheField>
    <cacheField name="Year of admission into CARTA" numFmtId="0">
      <sharedItems containsSemiMixedTypes="0" containsNonDate="0" containsDate="1" containsString="0" minDate="2011-03-01T00:00:00" maxDate="2025-03-04T00:00:00" count="11">
        <d v="2011-03-01T00:00:00"/>
        <d v="2012-03-01T00:00:00"/>
        <d v="2013-03-01T00:00:00"/>
        <d v="2014-03-01T00:00:00"/>
        <d v="2015-03-01T00:00:00"/>
        <d v="2016-03-01T00:00:00"/>
        <d v="2017-03-01T00:00:00"/>
        <d v="2018-03-01T00:00:00"/>
        <d v="2019-03-01T00:00:00"/>
        <d v="2020-03-01T00:00:00"/>
        <d v="2025-03-03T00:00:00"/>
      </sharedItems>
      <fieldGroup par="89"/>
    </cacheField>
    <cacheField name="Terminated" numFmtId="0">
      <sharedItems containsNonDate="0" containsDate="1" containsString="0" containsBlank="1" minDate="2011-11-18T00:00:00" maxDate="2025-03-26T00:00:00"/>
    </cacheField>
    <cacheField name="1st Supervisors" numFmtId="0">
      <sharedItems containsBlank="1"/>
    </cacheField>
    <cacheField name="2nd Supervisor" numFmtId="0">
      <sharedItems containsBlank="1"/>
    </cacheField>
    <cacheField name="3rd Supervisor" numFmtId="0">
      <sharedItems containsBlank="1"/>
    </cacheField>
    <cacheField name="Number of supervisors" numFmtId="0">
      <sharedItems containsString="0" containsBlank="1" containsNumber="1" containsInteger="1" minValue="0" maxValue="3"/>
    </cacheField>
    <cacheField name="Institution for 1st Supervisor" numFmtId="0">
      <sharedItems containsBlank="1"/>
    </cacheField>
    <cacheField name="Institution for 2nd Supervisor" numFmtId="0">
      <sharedItems containsBlank="1"/>
    </cacheField>
    <cacheField name="Institution for 3rd Supervisor" numFmtId="0">
      <sharedItems containsBlank="1"/>
    </cacheField>
    <cacheField name="1st Supervisors workshop Attendance" numFmtId="0">
      <sharedItems containsBlank="1" containsMixedTypes="1" containsNumber="1" containsInteger="1" minValue="2013" maxValue="2013"/>
    </cacheField>
    <cacheField name="2nd Supervisors workshop Attendance" numFmtId="0">
      <sharedItems containsBlank="1"/>
    </cacheField>
    <cacheField name="3rd Supervisors workshop Attendance" numFmtId="0">
      <sharedItems containsBlank="1"/>
    </cacheField>
    <cacheField name="Type of employment" numFmtId="0">
      <sharedItems containsBlank="1"/>
    </cacheField>
    <cacheField name="Position at Enrollment" numFmtId="0">
      <sharedItems containsBlank="1"/>
    </cacheField>
    <cacheField name="Current Position " numFmtId="0">
      <sharedItems containsBlank="1"/>
    </cacheField>
    <cacheField name="Promotion event" numFmtId="0">
      <sharedItems containsBlank="1" count="3">
        <m/>
        <s v="Yes"/>
        <s v="No"/>
      </sharedItems>
    </cacheField>
    <cacheField name="Other responsibilities" numFmtId="0">
      <sharedItems containsBlank="1" longText="1"/>
    </cacheField>
    <cacheField name="Current Institution (Year of change in ())" numFmtId="0">
      <sharedItems containsBlank="1"/>
    </cacheField>
    <cacheField name="ORCID" numFmtId="0">
      <sharedItems containsBlank="1"/>
    </cacheField>
    <cacheField name="Suspensions" numFmtId="0">
      <sharedItems containsDate="1" containsBlank="1" containsMixedTypes="1" minDate="2017-07-05T00:00:00" maxDate="2017-07-06T00:00:00"/>
    </cacheField>
    <cacheField name="Month/ Year JAS1" numFmtId="166">
      <sharedItems containsNonDate="0" containsDate="1" containsString="0" containsBlank="1" minDate="2011-04-01T00:00:00" maxDate="2025-03-04T00:00:00"/>
    </cacheField>
    <cacheField name="Month/ Year JAS2" numFmtId="0">
      <sharedItems containsDate="1" containsBlank="1" containsMixedTypes="1" minDate="2011-12-01T00:00:00" maxDate="2020-11-02T00:00:00"/>
    </cacheField>
    <cacheField name="Attended JAS 2 on time" numFmtId="0">
      <sharedItems containsBlank="1"/>
    </cacheField>
    <cacheField name="Date of protocol submission to PG" numFmtId="0">
      <sharedItems containsNonDate="0" containsDate="1" containsString="0" containsBlank="1" minDate="2010-10-13T00:00:00" maxDate="2022-11-24T00:00:00"/>
    </cacheField>
    <cacheField name="Date of protocol submission to IRB" numFmtId="0">
      <sharedItems containsNonDate="0" containsDate="1" containsString="0" containsBlank="1" minDate="2011-07-03T00:00:00" maxDate="2022-11-23T00:00:00"/>
    </cacheField>
    <cacheField name="Date of Ethics approval" numFmtId="0">
      <sharedItems containsNonDate="0" containsDate="1" containsString="0" containsBlank="1" minDate="2012-10-11T00:00:00" maxDate="2018-12-12T00:00:00"/>
    </cacheField>
    <cacheField name="Approcved research topic" numFmtId="0">
      <sharedItems containsBlank="1"/>
    </cacheField>
    <cacheField name="Month/ Year JAS3" numFmtId="0">
      <sharedItems containsDate="1" containsBlank="1" containsMixedTypes="1" minDate="2013-07-01T00:00:00" maxDate="2023-05-16T00:00:00"/>
    </cacheField>
    <cacheField name="Attended JAS 3 on time" numFmtId="0">
      <sharedItems containsBlank="1"/>
    </cacheField>
    <cacheField name="Month/ Year JAS4" numFmtId="0">
      <sharedItems containsDate="1" containsBlank="1" containsMixedTypes="1" minDate="2014-03-01T00:00:00" maxDate="2024-07-04T00:00:00"/>
    </cacheField>
    <cacheField name="Attended JAS 4 on time" numFmtId="0">
      <sharedItems containsBlank="1"/>
    </cacheField>
    <cacheField name="Date of submission of dissertation for examination" numFmtId="0">
      <sharedItems containsNonDate="0" containsDate="1" containsString="0" containsBlank="1" minDate="2015-07-20T00:00:00" maxDate="2025-04-01T00:00:00"/>
    </cacheField>
    <cacheField name="Date of defense" numFmtId="0">
      <sharedItems containsDate="1" containsBlank="1" containsMixedTypes="1" minDate="2015-08-15T00:00:00" maxDate="2025-02-07T00:00:00"/>
    </cacheField>
    <cacheField name="Date of submission of corrections" numFmtId="0">
      <sharedItems containsNonDate="0" containsDate="1" containsString="0" containsBlank="1" minDate="2015-09-11T00:00:00" maxDate="2025-04-01T00:00:00"/>
    </cacheField>
    <cacheField name="Date of completion(Defended/Graduated)" numFmtId="0">
      <sharedItems containsDate="1" containsBlank="1" containsMixedTypes="1" minDate="2013-03-01T00:00:00" maxDate="2025-07-15T00:00:00"/>
    </cacheField>
    <cacheField name="Current PhD Status ( Completed/Defended/In Progress)" numFmtId="0">
      <sharedItems count="4">
        <s v="Completed"/>
        <s v="Didn’t take up"/>
        <s v="Terminated"/>
        <s v="In progress"/>
      </sharedItems>
    </cacheField>
    <cacheField name="Time to completion since enrolling CARTA (Months) " numFmtId="0">
      <sharedItems containsBlank="1" containsMixedTypes="1" containsNumber="1" containsInteger="1" minValue="22" maxValue="139"/>
    </cacheField>
    <cacheField name="Time to completion since PhD registration (Months) " numFmtId="0">
      <sharedItems containsBlank="1" containsMixedTypes="1" containsNumber="1" containsInteger="1" minValue="14" maxValue="131"/>
    </cacheField>
    <cacheField name="Thesis title" numFmtId="0">
      <sharedItems containsBlank="1" longText="1"/>
    </cacheField>
    <cacheField name="No of Publications at Enrollment" numFmtId="0">
      <sharedItems containsBlank="1" containsMixedTypes="1" containsNumber="1" containsInteger="1" minValue="0" maxValue="40"/>
    </cacheField>
    <cacheField name="No of Publications During PhD " numFmtId="0">
      <sharedItems containsString="0" containsBlank="1" containsNumber="1" containsInteger="1" minValue="0" maxValue="57"/>
    </cacheField>
    <cacheField name="No of Publications after PhD" numFmtId="0">
      <sharedItems containsString="0" containsBlank="1" containsNumber="1" containsInteger="1" minValue="0" maxValue="117"/>
    </cacheField>
    <cacheField name="1st Author PhD  Publications" numFmtId="0">
      <sharedItems containsString="0" containsBlank="1" containsNumber="1" containsInteger="1" minValue="0" maxValue="11"/>
    </cacheField>
    <cacheField name="Last Author PhD Publications" numFmtId="0">
      <sharedItems containsString="0" containsBlank="1" containsNumber="1" containsInteger="1" minValue="0" maxValue="10"/>
    </cacheField>
    <cacheField name="1st Author Graduate  Publications" numFmtId="0">
      <sharedItems containsString="0" containsBlank="1" containsNumber="1" containsInteger="1" minValue="0" maxValue="18"/>
    </cacheField>
    <cacheField name="Last Author  Graduate Publications" numFmtId="0">
      <sharedItems containsString="0" containsBlank="1" containsNumber="1" containsInteger="1" minValue="0" maxValue="9"/>
    </cacheField>
    <cacheField name="Baby Minder (Event, Year)" numFmtId="0">
      <sharedItems containsBlank="1"/>
    </cacheField>
    <cacheField name="Taken on leave of absence (Yes/No)" numFmtId="0">
      <sharedItems containsBlank="1" containsMixedTypes="1" containsNumber="1" containsInteger="1" minValue="0" maxValue="365"/>
    </cacheField>
    <cacheField name="Reason for taking leave of absence" numFmtId="0">
      <sharedItems containsBlank="1"/>
    </cacheField>
    <cacheField name="Leave start Date" numFmtId="0">
      <sharedItems containsNonDate="0" containsDate="1" containsString="0" containsBlank="1" minDate="2017-03-01T00:00:00" maxDate="2024-10-22T00:00:00"/>
    </cacheField>
    <cacheField name="Leave end Date" numFmtId="0">
      <sharedItems containsNonDate="0" containsDate="1" containsString="0" containsBlank="1" minDate="2018-02-01T00:00:00" maxDate="2025-03-01T00:00:00"/>
    </cacheField>
    <cacheField name="Time taken on leave (months)" numFmtId="0">
      <sharedItems containsString="0" containsBlank="1" containsNumber="1" containsInteger="1" minValue="2" maxValue="48"/>
    </cacheField>
    <cacheField name="Teacher Replacement" numFmtId="0">
      <sharedItems containsBlank="1"/>
    </cacheField>
    <cacheField name="Teacher replacement start Date" numFmtId="0">
      <sharedItems containsString="0" containsBlank="1" containsNumber="1" containsInteger="1" minValue="43891" maxValue="43891"/>
    </cacheField>
    <cacheField name="Teacher replacement end Date" numFmtId="0">
      <sharedItems containsString="0" containsBlank="1" containsNumber="1" containsInteger="1" minValue="44012" maxValue="44012"/>
    </cacheField>
    <cacheField name="No. of Children at Entry in CARTA" numFmtId="0">
      <sharedItems containsBlank="1" containsMixedTypes="1" containsNumber="1" containsInteger="1" minValue="0" maxValue="5"/>
    </cacheField>
    <cacheField name="No. of children at graduation" numFmtId="0">
      <sharedItems containsBlank="1" containsMixedTypes="1" containsNumber="1" containsInteger="1" minValue="0" maxValue="6"/>
    </cacheField>
    <cacheField name="No of Publications for Graduation" numFmtId="0">
      <sharedItems containsBlank="1" containsMixedTypes="1" containsNumber="1" containsInteger="1" minValue="0" maxValue="3"/>
    </cacheField>
    <cacheField name="Fellow Funder" numFmtId="0">
      <sharedItems containsBlank="1"/>
    </cacheField>
    <cacheField name="Months (Year of admission into CARTA)" numFmtId="0" databaseField="0">
      <fieldGroup base="28">
        <rangePr groupBy="months" startDate="2011-03-01T00:00:00" endDate="2025-03-04T00:00:00"/>
        <groupItems count="14">
          <s v="&lt;01/03/2011"/>
          <s v="Jan"/>
          <s v="Feb"/>
          <s v="Mar"/>
          <s v="Apr"/>
          <s v="May"/>
          <s v="Jun"/>
          <s v="Jul"/>
          <s v="Aug"/>
          <s v="Sept"/>
          <s v="Oct"/>
          <s v="Nov"/>
          <s v="Dec"/>
          <s v="&gt;04/03/2025"/>
        </groupItems>
      </fieldGroup>
    </cacheField>
    <cacheField name="Quarters (Year of admission into CARTA)" numFmtId="0" databaseField="0">
      <fieldGroup base="28">
        <rangePr groupBy="quarters" startDate="2011-03-01T00:00:00" endDate="2025-03-04T00:00:00"/>
        <groupItems count="6">
          <s v="&lt;01/03/2011"/>
          <s v="Qtr1"/>
          <s v="Qtr2"/>
          <s v="Qtr3"/>
          <s v="Qtr4"/>
          <s v="&gt;04/03/2025"/>
        </groupItems>
      </fieldGroup>
    </cacheField>
    <cacheField name="Years (Year of admission into CARTA)" numFmtId="0" databaseField="0">
      <fieldGroup base="28">
        <rangePr groupBy="years" startDate="2011-03-01T00:00:00" endDate="2025-03-04T00:00:00"/>
        <groupItems count="17">
          <s v="&lt;01/03/2011"/>
          <s v="2011"/>
          <s v="2012"/>
          <s v="2013"/>
          <s v="2014"/>
          <s v="2015"/>
          <s v="2016"/>
          <s v="2017"/>
          <s v="2018"/>
          <s v="2019"/>
          <s v="2020"/>
          <s v="2021"/>
          <s v="2022"/>
          <s v="2023"/>
          <s v="2024"/>
          <s v="2025"/>
          <s v="&gt;04/03/2025"/>
        </groupItems>
      </fieldGroup>
    </cacheField>
  </cacheFields>
  <extLst>
    <ext xmlns:x14="http://schemas.microsoft.com/office/spreadsheetml/2009/9/main" uri="{725AE2AE-9491-48be-B2B4-4EB974FC3084}">
      <x14:pivotCacheDefinition pivotCacheId="9529312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48">
  <r>
    <n v="1"/>
    <s v="C1/001"/>
    <s v="Babatunde"/>
    <s v="Olubayo"/>
    <s v="Adedokun"/>
    <x v="0"/>
    <x v="0"/>
    <x v="0"/>
    <x v="0"/>
    <s v="Epidemiology &amp; Medical Biostatistics"/>
    <s v="Epidemiology and Medical Statistics"/>
    <x v="0"/>
    <s v="Yes"/>
    <m/>
    <s v="Married"/>
    <s v="Married"/>
    <s v="Married"/>
    <s v="badedokun@cartafrica.org"/>
    <s v="tukankar@yahoo.co.uk"/>
    <m/>
    <s v="M.Sc Epidemiology &amp; Medical Statistics"/>
    <d v="1976-12-22T00:00:00"/>
    <s v="Joint modelling of CD4 counts and time to loss to follow up among HIV patients attending antiretroviral clinics in Nigeria"/>
    <s v="Clinical research"/>
    <s v="yes"/>
    <s v="Primary"/>
    <n v="16.5"/>
    <d v="2011-03-01T00:00:00"/>
    <d v="2011-03-01T00:00:00"/>
    <m/>
    <s v="Prof Afolabi Bamgboye"/>
    <s v="Prof. Olusola Ayeni"/>
    <m/>
    <n v="2"/>
    <s v="Home"/>
    <s v="Host"/>
    <m/>
    <s v="Yes"/>
    <s v="No"/>
    <m/>
    <s v="Academic"/>
    <m/>
    <s v="Lecturer "/>
    <m/>
    <m/>
    <s v="University of Chicago, United States"/>
    <s v="0000-0002-6893-6468"/>
    <m/>
    <d v="2011-04-01T00:00:00"/>
    <d v="2011-12-01T00:00:00"/>
    <s v="Yes"/>
    <m/>
    <m/>
    <m/>
    <m/>
    <d v="2013-07-01T00:00:00"/>
    <s v="Yes"/>
    <d v="2014-03-01T00:00:00"/>
    <s v="Yes"/>
    <m/>
    <m/>
    <m/>
    <d v="2017-01-31T00:00:00"/>
    <x v="0"/>
    <n v="70"/>
    <n v="62"/>
    <m/>
    <n v="20"/>
    <n v="29"/>
    <n v="26"/>
    <n v="2"/>
    <n v="3"/>
    <n v="0"/>
    <n v="0"/>
    <s v="No"/>
    <s v="No"/>
    <m/>
    <m/>
    <m/>
    <m/>
    <s v="No"/>
    <m/>
    <m/>
    <n v="0"/>
    <n v="1"/>
    <m/>
    <s v="NF"/>
  </r>
  <r>
    <n v="2"/>
    <s v="C1/002"/>
    <s v="Celine"/>
    <m/>
    <s v="Niwemahoro"/>
    <x v="1"/>
    <x v="0"/>
    <x v="1"/>
    <x v="1"/>
    <s v="Demography &amp; Population Studies"/>
    <s v="Applied Statistics"/>
    <x v="1"/>
    <s v="No"/>
    <m/>
    <s v="Married"/>
    <s v="Married"/>
    <m/>
    <s v="cniwemahoro@cartafrica.org"/>
    <s v="ncmahoro2000@yahoo.fr"/>
    <s v="+250788350522/254723489604"/>
    <s v="Masters in Demography and Population Studies (online)"/>
    <d v="1980-07-14T00:00:00"/>
    <s v="Premarital Fertility and Use Of Health Care: Effect On HIV And Prevention Mother-To-Child Transmission (PMTCT) In Rwanda"/>
    <s v="Field"/>
    <s v="No"/>
    <s v="Primary"/>
    <n v="26"/>
    <d v="2011-03-14T00:00:00"/>
    <d v="2011-03-01T00:00:00"/>
    <m/>
    <s v="Dr. Julius Kivelia"/>
    <m/>
    <m/>
    <n v="1"/>
    <s v="Host"/>
    <m/>
    <m/>
    <s v="Yes"/>
    <m/>
    <m/>
    <s v="Academic"/>
    <s v="Assistant Lecturer"/>
    <s v="Researcher"/>
    <s v="Yes"/>
    <m/>
    <s v="SCUB - Consultancy Firm Nairobi"/>
    <s v="0000-0003-2008-3061"/>
    <m/>
    <d v="2011-04-04T00:00:00"/>
    <d v="2011-12-01T00:00:00"/>
    <s v="Yes"/>
    <d v="2012-10-04T00:00:00"/>
    <m/>
    <d v="2013-07-18T00:00:00"/>
    <s v="Premarital pregnancies and experiences in antenatal care health seeking behavior in Huye District, Rwanda"/>
    <d v="2013-07-03T00:00:00"/>
    <s v="Yes"/>
    <d v="2014-03-02T00:00:00"/>
    <s v="Yes"/>
    <d v="2017-09-08T00:00:00"/>
    <d v="2017-09-28T00:00:00"/>
    <d v="2017-10-15T00:00:00"/>
    <d v="2017-10-15T00:00:00"/>
    <x v="0"/>
    <n v="79"/>
    <n v="71"/>
    <s v="Premarital pregnancies and experiences in antenatal care health seeking behavior in Huye District, Rwanda"/>
    <n v="0"/>
    <n v="0"/>
    <n v="0"/>
    <n v="0"/>
    <n v="0"/>
    <n v="0"/>
    <n v="0"/>
    <s v="No"/>
    <s v="No"/>
    <m/>
    <m/>
    <m/>
    <m/>
    <s v="No"/>
    <m/>
    <m/>
    <n v="2"/>
    <n v="2"/>
    <n v="0"/>
    <s v="NF"/>
  </r>
  <r>
    <n v="3"/>
    <s v="C1/003"/>
    <s v="Caroline"/>
    <s v="Sultan"/>
    <s v="Sambai"/>
    <x v="1"/>
    <x v="0"/>
    <x v="2"/>
    <x v="2"/>
    <s v="Literature"/>
    <s v="LITERATURE THEATRE AND FILM STUDIES"/>
    <x v="2"/>
    <s v="Yes"/>
    <s v="SASS/DPHIL/LIT/07/11"/>
    <s v=""/>
    <s v="Married"/>
    <m/>
    <s v="csambai@cartafrica.org"/>
    <s v="carolsambai11@gmail.com"/>
    <s v="+254722433561"/>
    <s v="MA in Africa Literature"/>
    <d v="1981-06-30T00:00:00"/>
    <s v="Television Drama as in Kenya and the Framing of Issues of HIV/AIDS and sexuality"/>
    <s v="Field"/>
    <s v="No"/>
    <s v="Primary"/>
    <n v="2.5"/>
    <d v="2011-10-11T00:00:00"/>
    <d v="2011-03-01T00:00:00"/>
    <m/>
    <s v="Prof Christopher Joseph Odhiambo"/>
    <s v="Prof. Peter Tirop Simatei"/>
    <s v="Caroline Kabiru"/>
    <n v="3"/>
    <s v="Home"/>
    <s v="Host"/>
    <s v="Other"/>
    <s v="Yes"/>
    <s v="No"/>
    <s v="Yes"/>
    <s v="Academic"/>
    <s v="Lecturer"/>
    <s v="Lecturer"/>
    <s v="Yes"/>
    <m/>
    <s v="`"/>
    <s v="0000-0002-5122-3621"/>
    <m/>
    <d v="2011-04-01T00:00:00"/>
    <d v="2011-12-01T00:00:00"/>
    <s v="Yes"/>
    <m/>
    <m/>
    <m/>
    <m/>
    <d v="2013-07-01T00:00:00"/>
    <s v="Yes"/>
    <d v="2014-03-03T00:00:00"/>
    <s v="Yes"/>
    <m/>
    <m/>
    <m/>
    <d v="2014-03-31T00:00:00"/>
    <x v="0"/>
    <n v="36"/>
    <n v="28"/>
    <m/>
    <n v="0"/>
    <n v="1"/>
    <n v="1"/>
    <n v="2"/>
    <n v="0"/>
    <n v="0"/>
    <n v="0"/>
    <s v="JAS 2, 2011"/>
    <s v="No"/>
    <m/>
    <m/>
    <m/>
    <m/>
    <s v="No"/>
    <m/>
    <m/>
    <s v="NF"/>
    <s v="NF"/>
    <m/>
    <s v="NF"/>
  </r>
  <r>
    <n v="4"/>
    <s v="C1/004"/>
    <s v="Dieudonne"/>
    <m/>
    <s v="Uwizeye"/>
    <x v="0"/>
    <x v="0"/>
    <x v="1"/>
    <x v="1"/>
    <s v="Demography &amp; Population Studies"/>
    <s v="Sustainable Development"/>
    <x v="1"/>
    <s v="No"/>
    <m/>
    <s v="Married"/>
    <s v="Married"/>
    <s v="Married"/>
    <s v="duwizeye@cartafrica.org"/>
    <s v="dr.uwizeye@gmail.com"/>
    <s v="(+250) 0788 457 397"/>
    <s v="MA English and MA in Development Studies"/>
    <d v="1981-01-01T00:00:00"/>
    <s v="Review Of Environmental And Population Health Challenges In The Rwandan Towns And Innovative Mitigation Strategies For Improved And Sustainble life"/>
    <s v="Field"/>
    <s v="No"/>
    <s v="Primary"/>
    <n v="24"/>
    <d v="2011-06-01T00:00:00"/>
    <d v="2011-03-01T00:00:00"/>
    <m/>
    <s v="Dr. Sokoni Cosmas Hassan"/>
    <m/>
    <m/>
    <n v="1"/>
    <s v="Host"/>
    <s v="Other"/>
    <m/>
    <s v="Yes"/>
    <s v="Yes"/>
    <m/>
    <s v="Academic"/>
    <s v="Assistant Lecturer"/>
    <s v="Associate Professor"/>
    <s v="Yes"/>
    <s v="Head of Department_x000a_ Deputy Team Leader of a Research Subprogram in Peace, Conflict and Security Studies at the Center for Conflict Management, University of Rwanda."/>
    <s v="University of Rwanda"/>
    <s v="0000-0002-9733-8969"/>
    <m/>
    <d v="2011-04-01T00:00:00"/>
    <d v="2011-12-01T00:00:00"/>
    <s v="Yes"/>
    <m/>
    <m/>
    <m/>
    <m/>
    <d v="2013-07-01T00:00:00"/>
    <s v="Yes"/>
    <d v="2014-03-04T00:00:00"/>
    <s v="Yes"/>
    <m/>
    <m/>
    <m/>
    <d v="2015-11-30T00:00:00"/>
    <x v="0"/>
    <n v="56"/>
    <n v="48"/>
    <m/>
    <n v="0"/>
    <n v="2"/>
    <n v="7"/>
    <n v="2"/>
    <n v="0"/>
    <n v="0"/>
    <n v="0"/>
    <s v="No"/>
    <s v="No"/>
    <m/>
    <m/>
    <m/>
    <m/>
    <s v="Yes"/>
    <m/>
    <m/>
    <n v="1"/>
    <n v="3"/>
    <m/>
    <s v="NF"/>
  </r>
  <r>
    <n v="5"/>
    <s v="C1/005"/>
    <s v="Wells"/>
    <m/>
    <s v="Utembe"/>
    <x v="0"/>
    <x v="0"/>
    <x v="3"/>
    <x v="3"/>
    <s v="Environmental Sciences"/>
    <s v="Physics and Biochemical Sciences"/>
    <x v="3"/>
    <s v="No"/>
    <m/>
    <s v="Married"/>
    <s v="Married"/>
    <s v="Married"/>
    <s v="wutembe@cartafrica.org"/>
    <s v="wutembe@poly.ac.mw"/>
    <m/>
    <s v="Msc Environemntal (online)"/>
    <d v="1971-09-02T00:00:00"/>
    <s v="Assessment of occurrence, profile, distribution and exposure to polycyclic aromatic hydrocarbons (PAHs) in Malawi"/>
    <s v="Clinical research"/>
    <s v="yes"/>
    <s v="Primary"/>
    <n v="21"/>
    <d v="2011-04-13T00:00:00"/>
    <d v="2011-03-01T00:00:00"/>
    <m/>
    <s v="Prof Mary Gulumian"/>
    <s v="Dr. Louisa Alfazema"/>
    <m/>
    <n v="2"/>
    <s v="Host"/>
    <s v="Home"/>
    <m/>
    <s v="Yes"/>
    <s v="No"/>
    <m/>
    <s v="Academic"/>
    <s v="Lecturer"/>
    <s v="Senior Medical Epidemiologist _x000a_"/>
    <s v="Yes"/>
    <m/>
    <s v="National Institute for Occupational Health, South Africa (2012)"/>
    <s v="0000-0001-6547-7692"/>
    <m/>
    <d v="2011-04-01T00:00:00"/>
    <d v="2011-12-01T00:00:00"/>
    <s v="Yes"/>
    <m/>
    <m/>
    <m/>
    <m/>
    <d v="2013-07-01T00:00:00"/>
    <s v="Yes"/>
    <d v="2015-03-01T00:00:00"/>
    <s v="No"/>
    <m/>
    <m/>
    <m/>
    <d v="2016-06-30T00:00:00"/>
    <x v="0"/>
    <n v="63"/>
    <n v="55"/>
    <m/>
    <n v="0"/>
    <n v="5"/>
    <n v="15"/>
    <n v="4"/>
    <n v="0"/>
    <n v="0"/>
    <n v="0"/>
    <s v="No"/>
    <s v="No"/>
    <m/>
    <m/>
    <m/>
    <m/>
    <s v="No"/>
    <m/>
    <m/>
    <s v="NF"/>
    <s v="NF"/>
    <m/>
    <s v="NF"/>
  </r>
  <r>
    <n v="6"/>
    <s v="C1/006"/>
    <s v="Victoria"/>
    <s v="Mathew"/>
    <s v="Mwakalinga Chuma"/>
    <x v="1"/>
    <x v="0"/>
    <x v="4"/>
    <x v="4"/>
    <s v="Biomedical and environmental sciences"/>
    <m/>
    <x v="3"/>
    <s v="No"/>
    <m/>
    <s v="Married"/>
    <s v="Married"/>
    <s v="Married"/>
    <s v="vmwakalinga@cartafrica.org"/>
    <s v="vmwakalinga@ihi.or.tz "/>
    <s v="+255 738 357315; +255 767 366 539"/>
    <s v="Msc Urban Planing and Management"/>
    <d v="1977-09-15T00:00:00"/>
    <s v="Integrated geographical tools can enable targeted urban planning interventions to control malaria and lymphatic filariasis"/>
    <s v="Field"/>
    <s v="No"/>
    <s v="Primary"/>
    <n v="16"/>
    <d v="2011-03-07T00:00:00"/>
    <d v="2011-03-01T00:00:00"/>
    <m/>
    <s v="Dr. Maureen Coetzee"/>
    <s v="Dr. Gerry Killeen"/>
    <s v="Dr. Stefan Dongus"/>
    <n v="3"/>
    <s v="Host"/>
    <s v="Home"/>
    <s v="Home"/>
    <s v="Yes"/>
    <s v="Yes"/>
    <s v="No"/>
    <s v="Researcher"/>
    <s v="Assistant Lecturer"/>
    <s v="Lecturer"/>
    <s v="Yes"/>
    <m/>
    <s v="Arthi University"/>
    <m/>
    <m/>
    <d v="2011-04-01T00:00:00"/>
    <d v="2011-12-01T00:00:00"/>
    <s v="Yes"/>
    <m/>
    <m/>
    <m/>
    <m/>
    <d v="2013-07-01T00:00:00"/>
    <s v="Yes"/>
    <d v="2014-03-01T00:00:00"/>
    <s v="Yes"/>
    <m/>
    <m/>
    <m/>
    <d v="2017-12-04T00:00:00"/>
    <x v="0"/>
    <n v="81"/>
    <n v="73"/>
    <m/>
    <s v="NF"/>
    <n v="4"/>
    <n v="1"/>
    <n v="0"/>
    <n v="0"/>
    <n v="0"/>
    <n v="1"/>
    <s v="JAS 1, 2011"/>
    <s v="No"/>
    <m/>
    <m/>
    <m/>
    <m/>
    <s v="No"/>
    <m/>
    <m/>
    <n v="3"/>
    <n v="3"/>
    <m/>
    <s v="NF"/>
  </r>
  <r>
    <n v="7"/>
    <s v="C1/007"/>
    <s v="Esnat"/>
    <s v="Dorothy"/>
    <s v="Chirwa"/>
    <x v="1"/>
    <x v="0"/>
    <x v="3"/>
    <x v="3"/>
    <s v="Mathematical Sciences"/>
    <s v="DPHRU Wits"/>
    <x v="3"/>
    <s v="No"/>
    <m/>
    <s v="Married"/>
    <s v="Married"/>
    <s v="Married"/>
    <s v="echirwa@cartafrica.org"/>
    <s v="echirwa@chanco.unima.mw_x000a_ edkwalira@yahoo.com,"/>
    <m/>
    <s v="Masters in Biometry (online)"/>
    <d v="1971-06-06T00:00:00"/>
    <s v="Modelling longitudinal child growth within the Birth to Twenty (Soweto) and Lungwena (Mangochi, Malawi) cohorts"/>
    <s v="Field"/>
    <s v="No"/>
    <s v="Primary"/>
    <n v="7.5"/>
    <d v="2011-02-03T00:00:00"/>
    <d v="2011-03-01T00:00:00"/>
    <m/>
    <s v="Prof Shane Norris"/>
    <s v="Dr. Paula Griffiths"/>
    <s v="Assoc Prof. Ken Maleta"/>
    <n v="3"/>
    <s v="Host"/>
    <s v="Other"/>
    <s v="Home"/>
    <s v="Yes"/>
    <s v="No"/>
    <s v="No"/>
    <s v="Academic"/>
    <s v="Lecturer"/>
    <s v="Senior Biostatistician"/>
    <s v="Yes"/>
    <m/>
    <s v="South Africa Medical Research Council "/>
    <s v="0000-0003-0471-4978"/>
    <m/>
    <d v="2011-04-01T00:00:00"/>
    <d v="2011-12-01T00:00:00"/>
    <s v="Yes"/>
    <m/>
    <m/>
    <m/>
    <m/>
    <d v="2013-07-01T00:00:00"/>
    <s v="Yes"/>
    <d v="2014-03-02T00:00:00"/>
    <s v="Yes"/>
    <m/>
    <m/>
    <m/>
    <d v="2016-10-31T00:00:00"/>
    <x v="0"/>
    <n v="67"/>
    <n v="59"/>
    <m/>
    <n v="1"/>
    <n v="7"/>
    <n v="47"/>
    <n v="3"/>
    <n v="0"/>
    <n v="0"/>
    <n v="0"/>
    <s v="No"/>
    <s v="No"/>
    <m/>
    <m/>
    <m/>
    <m/>
    <s v="No"/>
    <m/>
    <m/>
    <n v="2"/>
    <n v="2"/>
    <m/>
    <s v="NF"/>
  </r>
  <r>
    <n v="8"/>
    <s v="C1/008"/>
    <s v="Taofeek"/>
    <s v="Oluwole"/>
    <s v="Awotidebe"/>
    <x v="0"/>
    <x v="0"/>
    <x v="0"/>
    <x v="5"/>
    <s v="Exercise Physiology"/>
    <s v="Human Kinetics and Health Education"/>
    <x v="0"/>
    <s v="No"/>
    <n v="125847"/>
    <s v="Married"/>
    <s v="Married"/>
    <m/>
    <s v="tawotidebe@cartafrica.org"/>
    <s v="tidebet@yahoo.com"/>
    <s v="+2348037196021"/>
    <s v="M.SC Physiotherapy"/>
    <d v="1971-06-01T00:00:00"/>
    <s v="Cardiovascular Risk Profile And Physical Activity Level of Residents of a Semi – Urban Community  In Nigeria"/>
    <s v="Field"/>
    <s v="No"/>
    <s v="Primary"/>
    <n v="14"/>
    <d v="2011-07-15T00:00:00"/>
    <d v="2011-03-01T00:00:00"/>
    <m/>
    <s v="Professor Babalola Joseph Folorunso"/>
    <s v="Professor Lateef Babatunde Salako"/>
    <m/>
    <n v="2"/>
    <s v="Other "/>
    <m/>
    <m/>
    <s v="Yes"/>
    <m/>
    <m/>
    <s v="Academic"/>
    <s v="Lecturer II "/>
    <s v="Senior Lecturer"/>
    <s v="Yes"/>
    <s v="Vice Dean of the  Faculty of Basic Medical Sciences, College of Health Sciences"/>
    <s v="Obafemi Awolowo University"/>
    <s v="0000-0002-8583-9467"/>
    <m/>
    <d v="2011-04-01T00:00:00"/>
    <d v="2011-12-01T00:00:00"/>
    <s v="Yes"/>
    <m/>
    <m/>
    <m/>
    <m/>
    <d v="2013-07-01T00:00:00"/>
    <s v="Yes"/>
    <d v="2014-03-03T00:00:00"/>
    <s v="Yes"/>
    <m/>
    <m/>
    <m/>
    <d v="2015-11-17T00:00:00"/>
    <x v="0"/>
    <n v="56"/>
    <n v="48"/>
    <m/>
    <n v="5"/>
    <n v="12"/>
    <n v="10"/>
    <n v="6"/>
    <n v="4"/>
    <n v="2"/>
    <n v="0"/>
    <s v="No"/>
    <s v="No"/>
    <m/>
    <m/>
    <m/>
    <m/>
    <s v="No"/>
    <m/>
    <m/>
    <s v="NF"/>
    <s v="NF"/>
    <m/>
    <s v="NF"/>
  </r>
  <r>
    <n v="9"/>
    <s v="C1/009"/>
    <s v="Fresier"/>
    <m/>
    <s v="Maseko"/>
    <x v="0"/>
    <x v="0"/>
    <x v="3"/>
    <x v="3"/>
    <s v="Community Health"/>
    <s v="Department of Community Health"/>
    <x v="4"/>
    <s v="Yes"/>
    <m/>
    <s v=""/>
    <s v="NF"/>
    <m/>
    <s v="fmaseko@cartafrica.org"/>
    <s v="fcmaseko@yahoo.com_x000a_ fmaseko@medcol.mw "/>
    <m/>
    <s v="Master of Public Health(online)"/>
    <d v="1972-08-30T00:00:00"/>
    <s v="Maximizing utilization of cervical cancer prevention services in South East Health Zone of Malawi. What would it take?"/>
    <s v="Field"/>
    <s v="No"/>
    <s v="Primary"/>
    <n v="11"/>
    <d v="2011-01-01T00:00:00"/>
    <d v="2011-03-01T00:00:00"/>
    <m/>
    <s v="Dr. Maureen Leah Chirwa"/>
    <s v="Dr. Adamson Muula"/>
    <m/>
    <n v="2"/>
    <s v="Home"/>
    <s v="Host"/>
    <m/>
    <s v="Yes"/>
    <s v="Yes"/>
    <m/>
    <s v="Academic"/>
    <m/>
    <s v="Lecturer"/>
    <m/>
    <m/>
    <s v="University of Malawi"/>
    <s v="0000-0002-0996-4207"/>
    <m/>
    <d v="2011-04-01T00:00:00"/>
    <d v="2011-12-01T00:00:00"/>
    <s v="Yes"/>
    <m/>
    <m/>
    <m/>
    <m/>
    <d v="2013-07-01T00:00:00"/>
    <s v="Yes"/>
    <d v="2014-03-04T00:00:00"/>
    <s v="Yes"/>
    <m/>
    <m/>
    <m/>
    <d v="2016-08-31T00:00:00"/>
    <x v="0"/>
    <n v="65"/>
    <n v="57"/>
    <m/>
    <n v="7"/>
    <n v="6"/>
    <n v="1"/>
    <n v="3"/>
    <n v="1"/>
    <n v="0"/>
    <n v="0"/>
    <s v="No"/>
    <s v="No"/>
    <m/>
    <m/>
    <m/>
    <m/>
    <s v="No"/>
    <m/>
    <m/>
    <s v="NF"/>
    <s v="NF"/>
    <m/>
    <s v="NF"/>
  </r>
  <r>
    <n v="10"/>
    <s v="C1/010"/>
    <s v="François"/>
    <m/>
    <s v="Niragire"/>
    <x v="0"/>
    <x v="0"/>
    <x v="1"/>
    <x v="1"/>
    <s v="Statistics"/>
    <s v="Applied Statistics"/>
    <x v="5"/>
    <s v="Yes"/>
    <n v="213004253"/>
    <s v="Married"/>
    <s v="Married"/>
    <s v="Married"/>
    <s v="fniragire@cartafrica.org"/>
    <s v=" fniragire@ur.ac.rw; fniragiree@gmail.com; fniragire@gmail.com"/>
    <s v="+250 78 8273787/+250787427688"/>
    <s v="MSc. In Social Statistics"/>
    <d v="1973-09-08T00:00:00"/>
    <s v="Spatial modeling of the relationship between HIV prevalence and socioeconomic determinants of child mortality in Rwanda."/>
    <s v="Field"/>
    <s v="No"/>
    <s v="Secondary"/>
    <n v="13"/>
    <d v="2011-10-07T00:00:00"/>
    <d v="2011-03-01T00:00:00"/>
    <m/>
    <s v="Dr. Thomas N. O. Achia"/>
    <s v="Dr. Lyambabaje Alexandre"/>
    <s v="Joseph Ntaganira"/>
    <n v="3"/>
    <s v="Other "/>
    <s v="Home"/>
    <s v="Home"/>
    <s v="Yes"/>
    <s v="Yes"/>
    <s v="No"/>
    <s v="Academic"/>
    <s v="Assistant Lecturer"/>
    <s v="Professor "/>
    <s v="Yes"/>
    <s v="Director of Teaching and Learning,_x000a_Director of Research and Innovation at he College of Business and Economics (2022)"/>
    <s v="University of Rwanda"/>
    <s v="0000-0003-0473-387"/>
    <m/>
    <d v="2011-04-01T00:00:00"/>
    <d v="2011-12-01T00:00:00"/>
    <s v="Yes"/>
    <d v="2011-05-09T00:00:00"/>
    <m/>
    <d v="2013-01-24T00:00:00"/>
    <m/>
    <d v="2013-07-29T00:00:00"/>
    <s v="Yes"/>
    <d v="2014-03-05T00:00:00"/>
    <s v="Yes"/>
    <d v="2016-05-17T00:00:00"/>
    <d v="2017-07-31T00:00:00"/>
    <d v="2017-08-20T00:00:00"/>
    <d v="2017-07-31T00:00:00"/>
    <x v="0"/>
    <n v="76"/>
    <n v="68"/>
    <s v="Spatial modelling of the relationship between HIV prevalence and determinants of child_x000a_mortality in Rwanda"/>
    <n v="0"/>
    <n v="4"/>
    <n v="9"/>
    <n v="1"/>
    <n v="4"/>
    <n v="0"/>
    <n v="0"/>
    <s v="No"/>
    <s v="No"/>
    <m/>
    <m/>
    <m/>
    <m/>
    <s v="No"/>
    <m/>
    <m/>
    <n v="3"/>
    <n v="4"/>
    <m/>
    <s v="NF"/>
  </r>
  <r>
    <n v="11"/>
    <s v="C1/011"/>
    <s v="Joshua"/>
    <s v="Odunayo"/>
    <s v="Akinyemi"/>
    <x v="0"/>
    <x v="0"/>
    <x v="0"/>
    <x v="0"/>
    <s v="Epidemiology &amp; Medical Statistics"/>
    <s v="Epidemiology and Medical Statistics"/>
    <x v="0"/>
    <s v="Yes"/>
    <m/>
    <s v="Single"/>
    <s v="Married"/>
    <s v="Married"/>
    <s v="jakinyemi@cartafrica.org"/>
    <s v="odunjoshua@yahoo.com_x000a_ joakinyemi@com.ui.edu.ng"/>
    <s v="+234-8077677427"/>
    <s v="MSc (Medical Statistics)"/>
    <d v="1976-12-04T00:00:00"/>
    <s v="Levels, Trends and Differentials of Infant and Child Mortality in Nigeria: 1990 - 2008"/>
    <s v="Field"/>
    <s v="No"/>
    <s v="Secondary"/>
    <n v="21"/>
    <d v="2011-03-07T00:00:00"/>
    <d v="2011-03-01T00:00:00"/>
    <m/>
    <s v="Prof Afolabi Bamgboye"/>
    <s v="Prof. Olusola Ayeni"/>
    <m/>
    <n v="2"/>
    <s v="Home"/>
    <s v="Host"/>
    <m/>
    <s v="Yes"/>
    <s v="No"/>
    <m/>
    <s v="Academic"/>
    <s v="Lecturer"/>
    <s v="Professor "/>
    <s v="Yes"/>
    <m/>
    <s v="University of Ibadan"/>
    <s v="0000-0002-0675-2110"/>
    <m/>
    <d v="2011-04-01T00:00:00"/>
    <d v="2011-12-01T00:00:00"/>
    <s v="Yes"/>
    <m/>
    <m/>
    <m/>
    <m/>
    <d v="2013-07-01T00:00:00"/>
    <s v="Yes"/>
    <d v="2014-03-06T00:00:00"/>
    <s v="Yes"/>
    <m/>
    <m/>
    <m/>
    <d v="2014-02-01T00:00:00"/>
    <x v="0"/>
    <n v="35"/>
    <n v="27"/>
    <s v="Levels, Trends and Differentials in Under-five Mortality in _x000a_Nigeria (1990-2008)"/>
    <n v="18"/>
    <n v="14"/>
    <n v="117"/>
    <n v="4"/>
    <n v="2"/>
    <n v="7"/>
    <n v="6"/>
    <s v="No"/>
    <s v="No"/>
    <m/>
    <m/>
    <m/>
    <m/>
    <s v="No"/>
    <m/>
    <m/>
    <n v="0"/>
    <n v="2"/>
    <m/>
    <s v="NF"/>
  </r>
  <r>
    <n v="12"/>
    <s v="C1/012"/>
    <s v="Mphatso"/>
    <s v="Steve Wilbes"/>
    <s v="Kamndaya"/>
    <x v="0"/>
    <x v="0"/>
    <x v="3"/>
    <x v="3"/>
    <s v="Mathematics and Statistics"/>
    <m/>
    <x v="3"/>
    <s v="No"/>
    <m/>
    <s v="Married"/>
    <s v="Married"/>
    <s v="Married"/>
    <s v="mkamndaya@cartafrica.org"/>
    <s v="kamndayam@yahoo.com"/>
    <s v="+265999851477"/>
    <s v="MSc Mathematical Statistics"/>
    <d v="1976-06-07T00:00:00"/>
    <s v="Modeling indoor air pollution to improve health delivery systems and public health in Malawi "/>
    <s v="Field"/>
    <s v="No"/>
    <s v="Primary"/>
    <n v="18"/>
    <d v="2011-03-10T00:00:00"/>
    <d v="2011-03-01T00:00:00"/>
    <m/>
    <s v="Lawrence N.M. Kazembe"/>
    <s v="Dr. Liz Thomas"/>
    <m/>
    <n v="2"/>
    <s v="Home"/>
    <s v="Host"/>
    <m/>
    <s v="Yes"/>
    <s v="No"/>
    <m/>
    <s v="Academic"/>
    <s v="Lecturer"/>
    <s v="Associate Professor "/>
    <s v="Yes"/>
    <m/>
    <s v="University of Malawi"/>
    <s v="0000-0002-7597-3339"/>
    <m/>
    <d v="2011-04-01T00:00:00"/>
    <d v="2011-12-01T00:00:00"/>
    <s v="Yes"/>
    <m/>
    <m/>
    <d v="2012-10-11T00:00:00"/>
    <s v="Multilevel analysis of determinants of HIV- related sexual risks-taking and decision making among youths in urban informal settlements in Malawi and South Africa"/>
    <d v="2013-07-01T00:00:00"/>
    <s v="Yes"/>
    <d v="2014-03-07T00:00:00"/>
    <s v="Yes"/>
    <m/>
    <m/>
    <m/>
    <d v="2016-03-31T00:00:00"/>
    <x v="0"/>
    <n v="60"/>
    <n v="52"/>
    <m/>
    <n v="0"/>
    <n v="5"/>
    <n v="10"/>
    <n v="5"/>
    <n v="0"/>
    <n v="0"/>
    <n v="0"/>
    <s v="No"/>
    <s v="No"/>
    <m/>
    <m/>
    <m/>
    <m/>
    <s v="No"/>
    <m/>
    <m/>
    <n v="1"/>
    <n v="2"/>
    <m/>
    <s v="NF"/>
  </r>
  <r>
    <n v="13"/>
    <s v="C1/013"/>
    <s v="Esther"/>
    <s v="Clyde"/>
    <s v="Nabakwe"/>
    <x v="1"/>
    <x v="0"/>
    <x v="2"/>
    <x v="2"/>
    <s v="Pediatrics &amp; Child health"/>
    <m/>
    <x v="2"/>
    <s v="Yes"/>
    <m/>
    <s v="Single"/>
    <s v="Single"/>
    <s v="Single"/>
    <s v="nabakwe@cartafrica.org"/>
    <s v="echirwa@chanco.unima.mw_x000a_edkwalira@yahoo.com"/>
    <m/>
    <s v="M.Med Paediatrics"/>
    <d v="1963-02-21T00:00:00"/>
    <s v="Socio-cultural and economic determinants of HIV mothers' knowledge, attitude and practise of current WHO infant feeding policy and the impact on infants' outcome"/>
    <s v="Field"/>
    <s v="No"/>
    <s v="Primary"/>
    <n v="25"/>
    <d v="2011-03-03T00:00:00"/>
    <d v="2011-03-01T00:00:00"/>
    <m/>
    <s v="Prof Joshua Akong’a"/>
    <s v="Dr. Grace Ettyang"/>
    <m/>
    <n v="2"/>
    <s v="Home"/>
    <s v="Host"/>
    <m/>
    <s v="Yes"/>
    <s v="Yes"/>
    <m/>
    <s v="Academic"/>
    <m/>
    <s v="Senior Lecturer"/>
    <m/>
    <m/>
    <s v="Moi University"/>
    <s v="0000-0002-0401-3373"/>
    <m/>
    <d v="2011-04-01T00:00:00"/>
    <d v="2011-12-01T00:00:00"/>
    <s v="Yes"/>
    <d v="2011-05-02T00:00:00"/>
    <d v="2011-07-03T00:00:00"/>
    <m/>
    <m/>
    <d v="2013-07-01T00:00:00"/>
    <s v="Yes"/>
    <d v="2014-03-08T00:00:00"/>
    <s v="Yes"/>
    <m/>
    <m/>
    <m/>
    <d v="2019-08-22T00:00:00"/>
    <x v="0"/>
    <n v="101"/>
    <n v="93"/>
    <s v="Sex and young people in urban slums: Exploring the material_x000a_deprivation and sexual risk nexus in_x000a_Malawi and South Africa"/>
    <n v="4"/>
    <n v="4"/>
    <n v="2"/>
    <n v="0"/>
    <n v="0"/>
    <n v="0"/>
    <n v="0"/>
    <s v="No"/>
    <s v="No"/>
    <m/>
    <m/>
    <m/>
    <m/>
    <s v="No"/>
    <m/>
    <m/>
    <n v="3"/>
    <n v="3"/>
    <m/>
    <s v="NF"/>
  </r>
  <r>
    <n v="14"/>
    <s v="C1/014"/>
    <s v="Nicole"/>
    <m/>
    <s v="De Wet"/>
    <x v="1"/>
    <x v="0"/>
    <x v="5"/>
    <x v="6"/>
    <s v="Demography"/>
    <s v="Demography and Population Studies"/>
    <x v="3"/>
    <s v="Yes"/>
    <s v="0211542Y"/>
    <s v="Single"/>
    <s v="Married"/>
    <s v="Single"/>
    <s v="ndewet@cartafrica.org"/>
    <s v="nicole.dewet@wits.ac.za_x000a_Nic_dewet@yahoo.com"/>
    <m/>
    <s v="Master of Arts Demography and Population Studies"/>
    <d v="1984-05-13T00:00:00"/>
    <s v="Domestic Violence and child health outcomes: An investigation into the relationship between frequency of abuse and negative child health outcomes in two African countries."/>
    <s v="Field"/>
    <s v="No"/>
    <s v="Primary"/>
    <n v="22.5"/>
    <d v="2011-03-03T00:00:00"/>
    <d v="2011-03-01T00:00:00"/>
    <m/>
    <s v="Prof Clifford Odimegwu"/>
    <m/>
    <m/>
    <n v="1"/>
    <s v="Home"/>
    <m/>
    <m/>
    <s v="No"/>
    <m/>
    <m/>
    <s v="Academic"/>
    <s v="Tutor"/>
    <s v="Associate Professor "/>
    <s v="Yes"/>
    <s v="Assistant Dean for Postgraduate Studies, Faculty of Humanities"/>
    <s v="University of the Witwatersrand"/>
    <s v="0000-0001-5750-2851"/>
    <m/>
    <d v="2011-04-01T00:00:00"/>
    <d v="2011-12-01T00:00:00"/>
    <s v="Yes"/>
    <m/>
    <m/>
    <m/>
    <m/>
    <d v="2013-07-01T00:00:00"/>
    <s v="Yes"/>
    <d v="2014-03-09T00:00:00"/>
    <s v="Yes"/>
    <m/>
    <m/>
    <m/>
    <d v="2013-11-30T00:00:00"/>
    <x v="0"/>
    <n v="32"/>
    <n v="24"/>
    <m/>
    <n v="0"/>
    <n v="2"/>
    <n v="56"/>
    <n v="4"/>
    <n v="6"/>
    <n v="11"/>
    <n v="7"/>
    <s v="No"/>
    <s v="No"/>
    <m/>
    <m/>
    <m/>
    <m/>
    <s v="No"/>
    <m/>
    <m/>
    <n v="0"/>
    <n v="0"/>
    <m/>
    <s v="NF"/>
  </r>
  <r>
    <n v="15"/>
    <s v="C1/015"/>
    <s v="Kennedy"/>
    <s v="S.Naviava"/>
    <s v="Otwombe"/>
    <x v="0"/>
    <x v="0"/>
    <x v="5"/>
    <x v="6"/>
    <s v=" Epidemiology &amp; Medical Biostatistics"/>
    <s v="Perinatal HIV Research Unit, Dept. Data and Statistics"/>
    <x v="3"/>
    <s v="Yes"/>
    <m/>
    <s v="Married"/>
    <s v="Married"/>
    <s v="Married"/>
    <s v="otwombek@phru.co.za"/>
    <s v="otwombek@phru.co.za"/>
    <m/>
    <s v="M.Sc Mathematical statistics"/>
    <d v="1973-05-17T00:00:00"/>
    <s v="Use of frailty modeling with arbitrary censoring in determining predictors of mortality for a Clinical researchized HIV positive population in South Africa"/>
    <s v="Clinical research"/>
    <s v="No"/>
    <s v="Secondary"/>
    <n v="21"/>
    <d v="2011-04-05T00:00:00"/>
    <d v="2011-03-01T00:00:00"/>
    <m/>
    <s v="Dr. Tobias Chirwa"/>
    <s v="Dr. Guy de Bruyn"/>
    <m/>
    <n v="2"/>
    <s v="Home"/>
    <s v="Home"/>
    <m/>
    <s v="Yes"/>
    <s v="No"/>
    <m/>
    <s v="Other"/>
    <s v="Senior Statistician"/>
    <s v="Associate Professor "/>
    <s v="Yes"/>
    <m/>
    <s v="University of the Witwatersrand"/>
    <s v="0000-0002-7433-4383"/>
    <m/>
    <d v="2011-04-01T00:00:00"/>
    <d v="2011-12-01T00:00:00"/>
    <s v="Yes"/>
    <m/>
    <m/>
    <m/>
    <m/>
    <d v="2013-07-01T00:00:00"/>
    <s v="Yes"/>
    <d v="2014-03-10T00:00:00"/>
    <s v="Yes"/>
    <m/>
    <m/>
    <m/>
    <d v="2018-07-04T00:00:00"/>
    <x v="0"/>
    <n v="88"/>
    <n v="80"/>
    <m/>
    <n v="8"/>
    <n v="45"/>
    <n v="55"/>
    <n v="5"/>
    <n v="2"/>
    <n v="0"/>
    <n v="0"/>
    <s v="No"/>
    <s v="No"/>
    <m/>
    <m/>
    <m/>
    <m/>
    <s v="No"/>
    <m/>
    <m/>
    <n v="2"/>
    <n v="2"/>
    <m/>
    <s v="NF"/>
  </r>
  <r>
    <n v="16"/>
    <s v="C1/016"/>
    <s v="Peter"/>
    <s v="Suriwakenda"/>
    <s v="Nyasulu"/>
    <x v="0"/>
    <x v="0"/>
    <x v="3"/>
    <x v="6"/>
    <s v=" Epidemiology &amp; Medical Biostatistics"/>
    <s v="Division of Epidemiology &amp; Medical Biostatistics"/>
    <x v="3"/>
    <s v="Yes"/>
    <m/>
    <s v=""/>
    <s v="Married"/>
    <m/>
    <s v="pnyasulu@cartafrica.org"/>
    <s v="Peter.Nyasulu@wits.ac.za"/>
    <m/>
    <s v="M.Sc (Medicine)"/>
    <d v="1968-12-29T00:00:00"/>
    <s v="Surveillance of antimicrobial susceptibility patterns among pathogens isolated in public sector Clinical researchs associated with academic institutions, South Africa during a 5 year period 2005-2009"/>
    <s v="Clinical research - Retrospective"/>
    <s v="yes"/>
    <s v="Secondary"/>
    <n v="11"/>
    <d v="2011-03-03T00:00:00"/>
    <d v="2011-03-01T00:00:00"/>
    <m/>
    <s v="Prof Jill Murray"/>
    <s v="Prof. Hendrik J. Koornhof"/>
    <s v="Dr. Olga Perovic"/>
    <n v="3"/>
    <s v="Home"/>
    <s v="Home"/>
    <s v="Home"/>
    <s v="Yes"/>
    <s v="No"/>
    <s v="No"/>
    <s v="Academic"/>
    <m/>
    <s v="Associate Professor "/>
    <s v="Yes"/>
    <m/>
    <s v="Stellenbosch University"/>
    <s v="0000-0003-2757-0663"/>
    <m/>
    <d v="2011-04-01T00:00:00"/>
    <d v="2011-12-01T00:00:00"/>
    <s v="Yes"/>
    <m/>
    <m/>
    <m/>
    <m/>
    <d v="2013-07-01T00:00:00"/>
    <s v="Yes"/>
    <d v="2014-03-11T00:00:00"/>
    <s v="Yes"/>
    <m/>
    <m/>
    <m/>
    <d v="2014-09-30T00:00:00"/>
    <x v="0"/>
    <n v="42"/>
    <n v="34"/>
    <m/>
    <n v="3"/>
    <n v="10"/>
    <n v="77"/>
    <n v="4"/>
    <n v="10"/>
    <n v="6"/>
    <n v="9"/>
    <s v="No"/>
    <s v="No"/>
    <m/>
    <m/>
    <m/>
    <m/>
    <s v="No"/>
    <m/>
    <m/>
    <s v="NF"/>
    <s v="NF"/>
    <m/>
    <s v="NF"/>
  </r>
  <r>
    <n v="17"/>
    <s v="C1/017"/>
    <s v="Rose"/>
    <s v="Okoyo"/>
    <s v="Opiyo"/>
    <x v="1"/>
    <x v="0"/>
    <x v="2"/>
    <x v="7"/>
    <s v="Nutrition"/>
    <s v="Food Science, Nutrition and Technology"/>
    <x v="6"/>
    <s v="Yes"/>
    <s v="A80/82301/2011"/>
    <s v="Married"/>
    <s v="Married"/>
    <s v="Married"/>
    <s v="ropiyo@cartafrica.org"/>
    <s v="roseopiyo@uonbi.ac.ke_x000a_ roseopiyo04@yahoo.co.uk"/>
    <s v="+254 722473122"/>
    <s v="Msc Applied Human Nutrition"/>
    <d v="1962-12-12T00:00:00"/>
    <s v="Effect of Omega-3 Fatty Acids (Fish Oil) Supplementation along with Diet on Depression and Nutrition Status of HIV-Seropositive and HIV-Seronegative Pregnant Mothers among Low-income Urban Population in Nairobi"/>
    <s v="Clinical research - RCT"/>
    <s v="yes"/>
    <s v="Primary"/>
    <n v="17"/>
    <d v="2011-09-15T00:00:00"/>
    <d v="2011-03-01T00:00:00"/>
    <m/>
    <s v="Prof. Wambui Kogi-Makau"/>
    <s v="Prof. Koigi R. Kamau"/>
    <s v="Dr. Anne Obondo"/>
    <n v="3"/>
    <s v="Home"/>
    <s v="Home"/>
    <s v="Home"/>
    <s v="Yes"/>
    <s v="No"/>
    <s v="No"/>
    <s v="Academic"/>
    <s v=" Lecturer"/>
    <s v="Senior Lecturer"/>
    <s v="No"/>
    <s v="Member of  College of Health Sciences, University of Nairobi Committee on Guidelines for PhD Equivalent Qualifications for Clinicians."/>
    <s v="University of Nairobi"/>
    <s v="0000-0003-1885-9991"/>
    <m/>
    <d v="2011-04-01T00:00:00"/>
    <d v="2011-12-01T00:00:00"/>
    <s v="Yes"/>
    <m/>
    <m/>
    <m/>
    <s v="Effect of fish oil Omega- 3 fatty acids on reduction of depressive symptoms among HIV - seropositive pregnant women"/>
    <d v="2013-07-01T00:00:00"/>
    <s v="Yes"/>
    <d v="2014-03-12T00:00:00"/>
    <s v="Yes"/>
    <m/>
    <m/>
    <m/>
    <d v="2015-09-30T00:00:00"/>
    <x v="0"/>
    <n v="54"/>
    <n v="46"/>
    <s v="Effect of fish oil Omega- 3 fatty acids on reduction of depressive symptoms among HIV - seropositive pregnant women"/>
    <m/>
    <n v="3"/>
    <n v="8"/>
    <n v="1"/>
    <n v="1"/>
    <n v="1"/>
    <n v="0"/>
    <s v="No"/>
    <s v="No"/>
    <m/>
    <m/>
    <m/>
    <m/>
    <s v="No"/>
    <m/>
    <m/>
    <n v="2"/>
    <n v="2"/>
    <m/>
    <s v="NF"/>
  </r>
  <r>
    <n v="18"/>
    <s v="C1/018"/>
    <s v="Sunday"/>
    <s v="Adepoju"/>
    <s v="Adedini"/>
    <x v="0"/>
    <x v="0"/>
    <x v="0"/>
    <x v="5"/>
    <s v="Demography and Population Studies"/>
    <s v="Demography and Population Studies"/>
    <x v="3"/>
    <s v="No"/>
    <n v="560454"/>
    <s v="Married"/>
    <s v="Married"/>
    <s v="Married"/>
    <s v="sadedini@cartafrica.org"/>
    <s v="sunday.adedini@gmail.com_x000a_adedinisunday@yahoo.com"/>
    <s v="+234-803 397 7498"/>
    <s v="M.Sc Demography and Social Statistics "/>
    <d v="1975-04-27T00:00:00"/>
    <s v="Multilevel Analysis of Determinants of Infant and Child Mortality in West Africa"/>
    <s v="Field"/>
    <s v="No"/>
    <s v="Secondary"/>
    <n v="13"/>
    <d v="2011-02-08T00:00:00"/>
    <d v="2011-03-01T00:00:00"/>
    <m/>
    <s v="Prof Clifford Odimegwu"/>
    <s v="Dr. Samson Bamiwuye"/>
    <m/>
    <n v="2"/>
    <s v="Host"/>
    <s v="Home"/>
    <m/>
    <s v="Yes"/>
    <s v="Yes"/>
    <m/>
    <s v="Academic"/>
    <s v="Lecturer"/>
    <s v="Professor "/>
    <s v="Yes"/>
    <s v="Head Demographer; Head of Demography and Social Statistics (2021)"/>
    <s v="Federal University, Oye-Ekiti (2020)"/>
    <s v="0000-0003-0378-1941"/>
    <m/>
    <d v="2011-04-01T00:00:00"/>
    <d v="2011-12-01T00:00:00"/>
    <s v="Yes"/>
    <m/>
    <m/>
    <m/>
    <m/>
    <d v="2013-07-01T00:00:00"/>
    <s v="Yes"/>
    <d v="2014-03-13T00:00:00"/>
    <s v="Yes"/>
    <m/>
    <m/>
    <m/>
    <d v="2013-03-01T00:00:00"/>
    <x v="0"/>
    <n v="24"/>
    <n v="16"/>
    <m/>
    <s v="NF"/>
    <n v="4"/>
    <n v="43"/>
    <n v="6"/>
    <n v="4"/>
    <n v="6"/>
    <n v="6"/>
    <s v="No"/>
    <s v="No"/>
    <m/>
    <m/>
    <m/>
    <m/>
    <s v="No"/>
    <m/>
    <m/>
    <n v="3"/>
    <n v="3"/>
    <m/>
    <s v="NF"/>
  </r>
  <r>
    <n v="19"/>
    <s v="C1/019"/>
    <s v="Sulaimon"/>
    <s v="Taiwo"/>
    <s v="Adedokun"/>
    <x v="0"/>
    <x v="0"/>
    <x v="0"/>
    <x v="5"/>
    <s v="Demography and Social Statistics"/>
    <s v="Demography and Social Statistics"/>
    <x v="7"/>
    <s v="Yes"/>
    <m/>
    <s v="Married"/>
    <s v="Married"/>
    <s v="Married"/>
    <s v="sadedokun@cartafrica.org"/>
    <s v="adedokunsulait@gmail.com"/>
    <s v="+2348051398276"/>
    <s v="M.Sc Demography and Social Statistics "/>
    <d v="1972-12-11T00:00:00"/>
    <s v="Maternal and Socio-demographic Correlates of Under-five Mortality in Yobe State, Nigeria"/>
    <s v="Field"/>
    <s v="No"/>
    <s v="Secondary"/>
    <n v="21.5"/>
    <d v="2011-03-03T00:00:00"/>
    <d v="2011-03-01T00:00:00"/>
    <m/>
    <s v="Ogunjuyigbe Peter Olasupo"/>
    <m/>
    <m/>
    <n v="1"/>
    <s v="Home"/>
    <m/>
    <m/>
    <s v="Yes"/>
    <m/>
    <m/>
    <s v="Academic"/>
    <s v="Lecturer II"/>
    <s v="Professor"/>
    <s v="Yes"/>
    <m/>
    <s v="Obafemi Awolowo University"/>
    <s v="0000-0003-0021-8045"/>
    <m/>
    <d v="2011-04-01T00:00:00"/>
    <d v="2011-12-01T00:00:00"/>
    <s v="Yes"/>
    <m/>
    <m/>
    <d v="2012-11-12T00:00:00"/>
    <s v="Comparative analysis of the factors accounting for under-five mortality differentials in North East and South West of Nigeria"/>
    <d v="2013-07-01T00:00:00"/>
    <s v="Yes"/>
    <d v="2015-03-01T00:00:00"/>
    <s v="No"/>
    <m/>
    <m/>
    <m/>
    <d v="2013-05-01T00:00:00"/>
    <x v="0"/>
    <n v="26"/>
    <n v="18"/>
    <s v="Comparative analysis of the factors accounting for under-five mortality differentials in North East and South West of Nigeria"/>
    <m/>
    <m/>
    <n v="12"/>
    <n v="0"/>
    <n v="0"/>
    <n v="4"/>
    <n v="1"/>
    <s v="No"/>
    <s v="No"/>
    <m/>
    <m/>
    <m/>
    <m/>
    <s v="No"/>
    <m/>
    <m/>
    <n v="3"/>
    <n v="5"/>
    <m/>
    <s v="NF"/>
  </r>
  <r>
    <n v="20"/>
    <s v="C1/020"/>
    <s v="Sulaimon"/>
    <s v="Atolagbe"/>
    <s v="Afolabi"/>
    <x v="0"/>
    <x v="0"/>
    <x v="0"/>
    <x v="8"/>
    <s v="Demography &amp; Population Studies"/>
    <s v="Demography &amp; Population Studies"/>
    <x v="3"/>
    <s v="No"/>
    <s v="0607789e"/>
    <s v=""/>
    <s v="Married"/>
    <m/>
    <s v="safolabi@cartafrica.org"/>
    <s v="afolaborn@gmail.com"/>
    <s v="+2771718311"/>
    <s v="MA in Demography and Population studies"/>
    <d v="1978-09-11T00:00:00"/>
    <s v="License to move: a longitudinal study of migration and its relation to HIV and TB in high mortality post-apartheid South Africa."/>
    <s v="Field"/>
    <s v="yes"/>
    <s v="Primary"/>
    <n v="12"/>
    <d v="2011-03-07T00:00:00"/>
    <d v="2011-03-01T00:00:00"/>
    <m/>
    <s v="Dr. Mark Collinson"/>
    <s v="Prof. Philippe Bocquier"/>
    <m/>
    <n v="2"/>
    <s v="Home"/>
    <s v="Host"/>
    <m/>
    <s v="Yes"/>
    <s v="No"/>
    <m/>
    <s v="Other"/>
    <m/>
    <s v="Lead Data Scientist"/>
    <m/>
    <m/>
    <s v="University of the Witwatersrand"/>
    <s v="0000-0001-9382-6386"/>
    <m/>
    <d v="2011-04-01T00:00:00"/>
    <d v="2011-12-01T00:00:00"/>
    <s v="Yes"/>
    <m/>
    <m/>
    <m/>
    <m/>
    <d v="2013-07-01T00:00:00"/>
    <s v="Yes"/>
    <d v="2014-03-14T00:00:00"/>
    <s v="Yes"/>
    <m/>
    <m/>
    <m/>
    <d v="2017-12-04T00:00:00"/>
    <x v="0"/>
    <n v="81"/>
    <n v="73"/>
    <m/>
    <n v="1"/>
    <n v="8"/>
    <n v="3"/>
    <n v="0"/>
    <n v="0"/>
    <n v="0"/>
    <n v="0"/>
    <s v="No"/>
    <s v="No"/>
    <m/>
    <m/>
    <m/>
    <m/>
    <s v="No"/>
    <m/>
    <m/>
    <s v="NF"/>
    <s v="NF"/>
    <m/>
    <s v="NF"/>
  </r>
  <r>
    <n v="21"/>
    <s v="C1/021"/>
    <s v="Kanyiva "/>
    <m/>
    <s v="Muindi"/>
    <x v="1"/>
    <x v="0"/>
    <x v="6"/>
    <x v="9"/>
    <m/>
    <m/>
    <x v="3"/>
    <s v="No"/>
    <s v="NF"/>
    <s v="NF"/>
    <s v="NF"/>
    <s v="NF"/>
    <m/>
    <m/>
    <m/>
    <m/>
    <m/>
    <m/>
    <m/>
    <m/>
    <m/>
    <m/>
    <m/>
    <d v="2011-03-01T00:00:00"/>
    <m/>
    <m/>
    <m/>
    <m/>
    <m/>
    <m/>
    <m/>
    <m/>
    <m/>
    <m/>
    <m/>
    <m/>
    <m/>
    <m/>
    <m/>
    <m/>
    <m/>
    <m/>
    <m/>
    <m/>
    <m/>
    <m/>
    <m/>
    <m/>
    <m/>
    <m/>
    <m/>
    <m/>
    <m/>
    <m/>
    <m/>
    <m/>
    <m/>
    <m/>
    <x v="1"/>
    <s v="Didn’t take up"/>
    <m/>
    <m/>
    <m/>
    <m/>
    <m/>
    <m/>
    <m/>
    <m/>
    <m/>
    <s v="No"/>
    <s v=""/>
    <m/>
    <m/>
    <m/>
    <m/>
    <m/>
    <m/>
    <m/>
    <m/>
    <m/>
    <m/>
    <m/>
  </r>
  <r>
    <n v="22"/>
    <s v="C1/022"/>
    <s v="Theresa"/>
    <s v="Njeri"/>
    <s v="Kinyari"/>
    <x v="1"/>
    <x v="0"/>
    <x v="2"/>
    <x v="7"/>
    <m/>
    <m/>
    <x v="8"/>
    <m/>
    <s v="NF"/>
    <s v="NF"/>
    <s v="NF"/>
    <s v="NF"/>
    <m/>
    <m/>
    <m/>
    <m/>
    <m/>
    <m/>
    <m/>
    <m/>
    <m/>
    <m/>
    <m/>
    <d v="2011-03-01T00:00:00"/>
    <d v="2011-11-18T00:00:00"/>
    <m/>
    <m/>
    <m/>
    <n v="0"/>
    <m/>
    <m/>
    <m/>
    <m/>
    <m/>
    <m/>
    <m/>
    <m/>
    <m/>
    <m/>
    <m/>
    <m/>
    <m/>
    <m/>
    <d v="2011-04-01T00:00:00"/>
    <m/>
    <m/>
    <m/>
    <m/>
    <m/>
    <m/>
    <m/>
    <m/>
    <m/>
    <m/>
    <m/>
    <m/>
    <m/>
    <m/>
    <x v="2"/>
    <s v="Terminated"/>
    <m/>
    <m/>
    <m/>
    <m/>
    <m/>
    <m/>
    <m/>
    <m/>
    <m/>
    <s v="No"/>
    <s v=""/>
    <m/>
    <m/>
    <m/>
    <m/>
    <m/>
    <m/>
    <m/>
    <m/>
    <m/>
    <m/>
    <s v="NF"/>
  </r>
  <r>
    <n v="23"/>
    <s v="C1/023"/>
    <s v="Peter "/>
    <s v="Mwamba "/>
    <s v="Maturi"/>
    <x v="0"/>
    <x v="0"/>
    <x v="2"/>
    <x v="7"/>
    <m/>
    <m/>
    <x v="6"/>
    <s v="Yes"/>
    <s v="NF"/>
    <s v="NF"/>
    <s v="NF"/>
    <s v="NF"/>
    <m/>
    <m/>
    <m/>
    <m/>
    <m/>
    <m/>
    <m/>
    <m/>
    <m/>
    <m/>
    <m/>
    <d v="2011-03-01T00:00:00"/>
    <d v="2016-08-31T00:00:00"/>
    <m/>
    <m/>
    <m/>
    <n v="0"/>
    <m/>
    <m/>
    <m/>
    <m/>
    <m/>
    <m/>
    <m/>
    <m/>
    <m/>
    <m/>
    <m/>
    <m/>
    <m/>
    <m/>
    <d v="2011-04-01T00:00:00"/>
    <m/>
    <m/>
    <m/>
    <m/>
    <m/>
    <m/>
    <m/>
    <m/>
    <m/>
    <m/>
    <m/>
    <m/>
    <m/>
    <m/>
    <x v="2"/>
    <s v="Terminated"/>
    <m/>
    <m/>
    <m/>
    <m/>
    <m/>
    <m/>
    <m/>
    <m/>
    <m/>
    <s v="No"/>
    <s v=""/>
    <m/>
    <m/>
    <m/>
    <m/>
    <m/>
    <m/>
    <m/>
    <m/>
    <m/>
    <m/>
    <s v="NF"/>
  </r>
  <r>
    <n v="24"/>
    <s v="C1/024"/>
    <s v="Jaclkline"/>
    <s v="Halima"/>
    <s v="Mgumia"/>
    <x v="1"/>
    <x v="0"/>
    <x v="4"/>
    <x v="10"/>
    <m/>
    <m/>
    <x v="8"/>
    <m/>
    <s v="NF"/>
    <s v="NF"/>
    <s v="NF"/>
    <s v="NF"/>
    <m/>
    <m/>
    <m/>
    <m/>
    <m/>
    <m/>
    <m/>
    <m/>
    <m/>
    <m/>
    <m/>
    <d v="2011-03-01T00:00:00"/>
    <d v="2012-12-31T00:00:00"/>
    <m/>
    <m/>
    <m/>
    <n v="0"/>
    <m/>
    <m/>
    <m/>
    <m/>
    <m/>
    <m/>
    <m/>
    <m/>
    <m/>
    <m/>
    <m/>
    <m/>
    <m/>
    <m/>
    <d v="2011-04-01T00:00:00"/>
    <m/>
    <m/>
    <m/>
    <m/>
    <m/>
    <m/>
    <m/>
    <m/>
    <m/>
    <m/>
    <m/>
    <m/>
    <m/>
    <m/>
    <x v="2"/>
    <s v="Terminated"/>
    <m/>
    <m/>
    <m/>
    <m/>
    <m/>
    <m/>
    <m/>
    <m/>
    <m/>
    <s v="No"/>
    <m/>
    <m/>
    <m/>
    <m/>
    <m/>
    <m/>
    <m/>
    <m/>
    <m/>
    <m/>
    <m/>
    <s v="NF"/>
  </r>
  <r>
    <n v="25"/>
    <s v="C1/025"/>
    <s v="Joseph "/>
    <m/>
    <s v="Matovu"/>
    <x v="0"/>
    <x v="0"/>
    <x v="7"/>
    <x v="11"/>
    <m/>
    <m/>
    <x v="8"/>
    <m/>
    <s v="NF"/>
    <s v="NF"/>
    <s v="NF"/>
    <s v="NF"/>
    <m/>
    <m/>
    <m/>
    <m/>
    <m/>
    <m/>
    <m/>
    <m/>
    <m/>
    <m/>
    <m/>
    <d v="2011-03-01T00:00:00"/>
    <m/>
    <m/>
    <m/>
    <m/>
    <n v="0"/>
    <m/>
    <m/>
    <m/>
    <m/>
    <m/>
    <m/>
    <m/>
    <m/>
    <m/>
    <m/>
    <m/>
    <m/>
    <m/>
    <m/>
    <d v="2011-04-01T00:00:00"/>
    <m/>
    <m/>
    <m/>
    <m/>
    <m/>
    <m/>
    <m/>
    <m/>
    <m/>
    <m/>
    <m/>
    <m/>
    <m/>
    <m/>
    <x v="1"/>
    <s v="Didn’t take up"/>
    <m/>
    <m/>
    <m/>
    <m/>
    <m/>
    <m/>
    <m/>
    <m/>
    <m/>
    <s v="No"/>
    <m/>
    <m/>
    <m/>
    <m/>
    <m/>
    <m/>
    <m/>
    <m/>
    <m/>
    <m/>
    <m/>
    <s v="NF"/>
  </r>
  <r>
    <n v="26"/>
    <s v="C2/001"/>
    <s v="Adebolajo"/>
    <m/>
    <s v="Adeyemo"/>
    <x v="0"/>
    <x v="1"/>
    <x v="0"/>
    <x v="0"/>
    <s v="Epidemiology"/>
    <m/>
    <x v="0"/>
    <s v="Yes"/>
    <m/>
    <s v="Married"/>
    <s v="Married"/>
    <m/>
    <s v="aadeyemo@cartafrica.org"/>
    <s v="adebolajo@hotmail.com"/>
    <m/>
    <s v="M.Sc Immunology"/>
    <d v="1974-02-02T00:00:00"/>
    <s v="Genetic epidemiology in Nigeria"/>
    <s v="Field"/>
    <s v="yes"/>
    <s v="Primary"/>
    <n v="13.5"/>
    <d v="2012-01-16T00:00:00"/>
    <d v="2012-03-01T00:00:00"/>
    <m/>
    <s v="Prof. Odunayo Moronfoluwa Oluwatosin"/>
    <s v="Prof. Omotade Olayemi Olufemi-Julius"/>
    <m/>
    <n v="2"/>
    <s v="Home"/>
    <s v="Home"/>
    <m/>
    <s v="Yes"/>
    <s v="No"/>
    <m/>
    <s v="Academic"/>
    <s v="Assistant Lecturer"/>
    <m/>
    <m/>
    <m/>
    <s v="University of Ibadan"/>
    <s v="0000-0002-7486-5758"/>
    <m/>
    <d v="2012-03-01T00:00:00"/>
    <d v="2012-11-01T00:00:00"/>
    <s v="Yes"/>
    <m/>
    <m/>
    <m/>
    <m/>
    <d v="2014-08-01T00:00:00"/>
    <s v="Yes"/>
    <d v="2015-03-01T00:00:00"/>
    <s v="Yes"/>
    <m/>
    <m/>
    <m/>
    <d v="2023-09-14T00:00:00"/>
    <x v="0"/>
    <n v="139"/>
    <n v="131"/>
    <m/>
    <n v="1"/>
    <n v="14"/>
    <n v="0"/>
    <n v="1"/>
    <n v="0"/>
    <n v="0"/>
    <n v="0"/>
    <s v="No"/>
    <n v="0"/>
    <m/>
    <m/>
    <m/>
    <m/>
    <s v="No"/>
    <m/>
    <m/>
    <n v="2"/>
    <s v="NF"/>
    <m/>
    <s v="NF"/>
  </r>
  <r>
    <n v="27"/>
    <s v="C2/002"/>
    <s v="Alinane Linda"/>
    <m/>
    <s v="Nyondo-Mipando"/>
    <x v="1"/>
    <x v="1"/>
    <x v="3"/>
    <x v="3"/>
    <s v="Health Systems and Policy"/>
    <s v="Health Systems and Policy"/>
    <x v="4"/>
    <s v="Yes"/>
    <s v="-"/>
    <s v="Married"/>
    <s v="Married"/>
    <s v="Married"/>
    <s v="alinda@cartafrica.org"/>
    <s v="lindaalinane@gmail.com"/>
    <s v="+265 999 44 1212"/>
    <s v="Master of Nursing (Community Health) Online"/>
    <d v="1976-12-09T00:00:00"/>
    <s v="The feasibility of male involvement in Prevention of Mother to Child Transmission of HIV services in Malawi."/>
    <s v="Field"/>
    <s v="No"/>
    <s v="Primary"/>
    <n v="18"/>
    <d v="2012-01-09T00:00:00"/>
    <d v="2012-03-01T00:00:00"/>
    <m/>
    <s v="Dr. Angela Chimwaza"/>
    <s v="Dr. Adamson Muula"/>
    <m/>
    <n v="2"/>
    <s v="Home"/>
    <s v="Home"/>
    <m/>
    <s v="Yes"/>
    <s v="Yes"/>
    <m/>
    <s v="Academic"/>
    <s v="Project Coordinator"/>
    <s v="Associate Professor"/>
    <s v="Yes"/>
    <s v="Deputy Dean, SPH and coordinator of Postgraduate Programs, School of Governance"/>
    <s v="_x000a_University of Liverpool, Department of Women's and Children's Health (2022)"/>
    <s v=" 0000-0002-3572-3810"/>
    <m/>
    <d v="2012-03-01T00:00:00"/>
    <d v="2012-11-01T00:00:00"/>
    <s v="Yes"/>
    <m/>
    <m/>
    <m/>
    <m/>
    <d v="2014-08-01T00:00:00"/>
    <s v="Yes"/>
    <d v="2015-03-01T00:00:00"/>
    <s v="Yes"/>
    <m/>
    <m/>
    <m/>
    <d v="2016-03-31T00:00:00"/>
    <x v="0"/>
    <n v="49"/>
    <n v="41"/>
    <m/>
    <n v="0"/>
    <n v="4"/>
    <n v="36"/>
    <n v="1"/>
    <n v="0"/>
    <n v="1"/>
    <n v="1"/>
    <s v="No"/>
    <n v="0"/>
    <m/>
    <m/>
    <m/>
    <m/>
    <s v="No"/>
    <m/>
    <m/>
    <n v="2"/>
    <n v="2"/>
    <m/>
    <s v="FF"/>
  </r>
  <r>
    <n v="28"/>
    <s v="C2/003"/>
    <s v="Austin"/>
    <s v="Henderson"/>
    <s v="Mtethiwa"/>
    <x v="0"/>
    <x v="1"/>
    <x v="3"/>
    <x v="3"/>
    <s v="Environmental Sciences"/>
    <m/>
    <x v="4"/>
    <s v="Yes"/>
    <m/>
    <m/>
    <s v="NF"/>
    <m/>
    <s v="amtethiwa@cartafrica.org"/>
    <m/>
    <s v="+265888316331"/>
    <s v="M. Sc Limnology &amp; Wetland Ecosystems"/>
    <n v="26796"/>
    <s v="Contribution of domestic waste water treatment plants to proliferation of schistosomiasis and pollution of aquatic resources and ability herbaceous plants for waste water treatment"/>
    <s v="Field"/>
    <s v="yes"/>
    <s v="Primary"/>
    <n v="12"/>
    <d v="2012-03-09T00:00:00"/>
    <d v="2012-03-01T00:00:00"/>
    <m/>
    <s v="Wilson Mandala"/>
    <s v="Dr. Lucy Namkinga"/>
    <m/>
    <n v="2"/>
    <s v="Home"/>
    <s v="Other"/>
    <m/>
    <s v="Yes"/>
    <s v="Yes"/>
    <m/>
    <s v="Academic"/>
    <s v="Lecturer"/>
    <s v="Associate Professor"/>
    <s v="Yes"/>
    <m/>
    <s v="University of Malawi"/>
    <s v="0000-0003-0793-5186"/>
    <m/>
    <d v="2012-03-01T00:00:00"/>
    <d v="2012-11-01T00:00:00"/>
    <s v="Yes"/>
    <m/>
    <m/>
    <m/>
    <m/>
    <d v="2014-08-01T00:00:00"/>
    <s v="Yes"/>
    <d v="2015-03-01T00:00:00"/>
    <s v="Yes"/>
    <m/>
    <m/>
    <m/>
    <d v="2016-11-30T00:00:00"/>
    <x v="0"/>
    <n v="57"/>
    <n v="49"/>
    <m/>
    <n v="2"/>
    <n v="1"/>
    <n v="9"/>
    <n v="1"/>
    <n v="1"/>
    <n v="0"/>
    <n v="0"/>
    <s v="No"/>
    <n v="0"/>
    <m/>
    <m/>
    <m/>
    <m/>
    <s v="No"/>
    <m/>
    <m/>
    <s v="NF"/>
    <s v="NF"/>
    <m/>
    <s v="CARNEGIE 2"/>
  </r>
  <r>
    <n v="29"/>
    <s v="C2/004"/>
    <s v="Diana"/>
    <s v="-"/>
    <s v="Menya"/>
    <x v="1"/>
    <x v="1"/>
    <x v="2"/>
    <x v="2"/>
    <s v="Medical Epidemiology"/>
    <s v="Library"/>
    <x v="2"/>
    <s v="Yes"/>
    <m/>
    <s v="Married"/>
    <s v="Married"/>
    <m/>
    <s v="dmenya@cartafrica.org"/>
    <s v="dianamenya@gmail.com"/>
    <s v="+254 720352579/+254 733777500"/>
    <s v="MSc. Clinical Epidemiology"/>
    <d v="1975-05-17T00:00:00"/>
    <m/>
    <s v="Clinical research"/>
    <s v="unkown"/>
    <s v="Primary"/>
    <m/>
    <d v="2013-03-01T00:00:00"/>
    <d v="2012-03-01T00:00:00"/>
    <m/>
    <s v="Prof. Odipo Osano"/>
    <s v="Prof Rafael Carel"/>
    <m/>
    <n v="2"/>
    <s v="Other "/>
    <s v="Other"/>
    <m/>
    <s v="No"/>
    <s v="No"/>
    <m/>
    <s v="Academic"/>
    <s v="Senior Lecturer"/>
    <s v="Associate Professor"/>
    <s v="Yes"/>
    <m/>
    <s v="Moi University"/>
    <s v="000 0000337081871"/>
    <m/>
    <d v="2012-03-01T00:00:00"/>
    <d v="2012-11-01T00:00:00"/>
    <s v="Yes"/>
    <m/>
    <m/>
    <m/>
    <m/>
    <d v="2014-08-01T00:00:00"/>
    <s v="Yes"/>
    <d v="2015-03-01T00:00:00"/>
    <s v="Yes"/>
    <m/>
    <m/>
    <m/>
    <d v="2016-11-30T00:00:00"/>
    <x v="0"/>
    <n v="57"/>
    <n v="49"/>
    <s v="Behavioral, Nutritional and Environmental Factors_x000a_associated with Esophageal Cancer in western Kenya"/>
    <n v="8"/>
    <n v="19"/>
    <n v="43"/>
    <n v="2"/>
    <n v="2"/>
    <n v="1"/>
    <n v="0"/>
    <s v="No"/>
    <n v="0"/>
    <m/>
    <m/>
    <m/>
    <m/>
    <s v="No"/>
    <m/>
    <m/>
    <n v="2"/>
    <n v="2"/>
    <n v="2"/>
    <s v="NF"/>
  </r>
  <r>
    <n v="30"/>
    <s v="C2/005"/>
    <s v="Evaline"/>
    <m/>
    <s v="Mcharo"/>
    <x v="1"/>
    <x v="1"/>
    <x v="4"/>
    <x v="10"/>
    <s v="Epidemiology"/>
    <s v="Geography"/>
    <x v="6"/>
    <s v="No"/>
    <m/>
    <s v="Single"/>
    <s v="Single"/>
    <s v="Single"/>
    <s v="emcharo@cartafrica.org"/>
    <s v="mcharoevaline@gmail.com;_x000a_evalinemcharo@yahoo.co.uk"/>
    <m/>
    <s v="MA in demography (online)"/>
    <d v="1979-07-28T00:00:00"/>
    <s v="Socioeconomic determinants of unsafe abortion and its implication to women in Tanzania."/>
    <s v="Field"/>
    <s v="No"/>
    <s v="Primary"/>
    <n v="21.5"/>
    <d v="2012-02-07T00:00:00"/>
    <d v="2012-03-01T00:00:00"/>
    <m/>
    <s v="Dr. Lawrence Ikamari"/>
    <s v="Dr. Alfred Agwanda Otieno"/>
    <m/>
    <n v="2"/>
    <s v="Host"/>
    <s v="Host"/>
    <m/>
    <s v="Yes"/>
    <s v="Yes"/>
    <m/>
    <s v="Researcher"/>
    <s v="Assistant Lecturer"/>
    <s v="Lecturer"/>
    <s v="No"/>
    <m/>
    <s v="University of Dar es Salaam"/>
    <m/>
    <m/>
    <d v="2012-03-01T00:00:00"/>
    <d v="2012-11-01T00:00:00"/>
    <s v="Yes"/>
    <m/>
    <m/>
    <m/>
    <m/>
    <d v="2014-08-01T00:00:00"/>
    <s v="Yes"/>
    <d v="2015-03-01T00:00:00"/>
    <s v="Yes"/>
    <m/>
    <m/>
    <m/>
    <d v="2016-12-31T00:00:00"/>
    <x v="0"/>
    <n v="58"/>
    <n v="50"/>
    <m/>
    <s v="NF"/>
    <n v="0"/>
    <n v="1"/>
    <n v="0"/>
    <n v="0"/>
    <n v="0"/>
    <n v="1"/>
    <s v="No"/>
    <n v="0"/>
    <m/>
    <m/>
    <m/>
    <m/>
    <s v="No"/>
    <m/>
    <m/>
    <s v="NF"/>
    <s v="NF"/>
    <m/>
    <s v="WT"/>
  </r>
  <r>
    <n v="31"/>
    <s v="C2/006"/>
    <s v="Stephen"/>
    <s v="Ojiambo"/>
    <s v="Wandera"/>
    <x v="0"/>
    <x v="1"/>
    <x v="7"/>
    <x v="11"/>
    <s v="Epidemiology"/>
    <s v="Department of Population Studies"/>
    <x v="9"/>
    <s v="Yes"/>
    <m/>
    <s v="Married"/>
    <s v="Married"/>
    <s v="Married"/>
    <s v="swandera@cartafrica.org"/>
    <s v="swandera@gmail.com"/>
    <s v="+256774976879"/>
    <s v="M.Sc Population &amp; Reproductive Health"/>
    <d v="1984-01-16T00:00:00"/>
    <s v="Intergenerational Support and Health of the Ageing Population In Rural Uganda"/>
    <s v="Field"/>
    <s v="No"/>
    <s v="Primary"/>
    <n v="2"/>
    <d v="2012-02-07T00:00:00"/>
    <d v="2012-03-01T00:00:00"/>
    <m/>
    <s v="Dr. James Ntozi"/>
    <s v="Dr. Betty Kwagala"/>
    <m/>
    <n v="2"/>
    <s v="Home"/>
    <s v="Home"/>
    <m/>
    <s v="Yes"/>
    <s v="No"/>
    <m/>
    <s v="Academic"/>
    <s v="Assistant Lecturer"/>
    <s v="Senior Lecturer"/>
    <s v="Yes"/>
    <s v="Head of Department"/>
    <s v="Makerere Univeristy"/>
    <s v="0000-0002-5617-0274"/>
    <m/>
    <d v="2012-03-01T00:00:00"/>
    <d v="2012-11-01T00:00:00"/>
    <s v="Yes"/>
    <m/>
    <m/>
    <m/>
    <s v="Disaparities in health and access to healthcare among older persons in Uganda"/>
    <d v="2014-08-01T00:00:00"/>
    <s v="Yes"/>
    <d v="2015-03-01T00:00:00"/>
    <s v="Yes"/>
    <m/>
    <m/>
    <m/>
    <d v="2016-03-31T00:00:00"/>
    <x v="0"/>
    <n v="49"/>
    <n v="41"/>
    <s v="Disaparities in health and access to healthcare among older persons in Uganda"/>
    <n v="0"/>
    <n v="10"/>
    <n v="16"/>
    <n v="6"/>
    <n v="2"/>
    <n v="2"/>
    <n v="0"/>
    <s v="No"/>
    <n v="0"/>
    <m/>
    <m/>
    <m/>
    <m/>
    <s v="No"/>
    <m/>
    <m/>
    <n v="2"/>
    <n v="3"/>
    <m/>
    <s v="WT"/>
  </r>
  <r>
    <n v="32"/>
    <s v="C2/007"/>
    <s v="Adeniyi"/>
    <s v="Francis"/>
    <s v="Fagbamigbe"/>
    <x v="0"/>
    <x v="1"/>
    <x v="0"/>
    <x v="0"/>
    <s v="BIOSTATISTICS"/>
    <s v="Epidemiology and Medical Statistics"/>
    <x v="0"/>
    <s v="Yes"/>
    <n v="152419"/>
    <m/>
    <s v="Married"/>
    <m/>
    <s v="fadeniyi@cartafrica.org"/>
    <s v="franstel74@yahoo.com"/>
    <s v="+2348061348165"/>
    <s v="Masters in medical statistics"/>
    <d v="1974-02-16T00:00:00"/>
    <s v="Modeling association between bivariate censored outcomes: a case study of bipolar disorder"/>
    <s v="Field"/>
    <s v="No"/>
    <s v="Primary"/>
    <n v="4"/>
    <d v="2012-03-19T00:00:00"/>
    <d v="2012-03-01T00:00:00"/>
    <m/>
    <s v="Prof. Elijah Afolabi Bamgboye"/>
    <m/>
    <m/>
    <n v="1"/>
    <s v="Home"/>
    <m/>
    <m/>
    <s v="Yes"/>
    <m/>
    <m/>
    <s v="Academic"/>
    <s v="Lecturer II "/>
    <s v="Senior Lecturer"/>
    <s v="Yes"/>
    <m/>
    <s v="University of Ibadan"/>
    <s v="0000-0001-9184-8258"/>
    <m/>
    <d v="2012-03-01T00:00:00"/>
    <d v="2012-11-01T00:00:00"/>
    <s v="Yes"/>
    <m/>
    <m/>
    <m/>
    <m/>
    <d v="2014-08-01T00:00:00"/>
    <s v="Yes"/>
    <d v="2015-03-01T00:00:00"/>
    <s v="Yes"/>
    <m/>
    <m/>
    <m/>
    <d v="2014-03-31T00:00:00"/>
    <x v="0"/>
    <n v="25"/>
    <n v="17"/>
    <m/>
    <n v="6"/>
    <n v="6"/>
    <n v="93"/>
    <n v="8"/>
    <n v="4"/>
    <n v="18"/>
    <n v="4"/>
    <s v="No"/>
    <n v="0"/>
    <m/>
    <m/>
    <m/>
    <m/>
    <s v="No"/>
    <m/>
    <m/>
    <s v="NF"/>
    <n v="2"/>
    <m/>
    <s v="MAC"/>
  </r>
  <r>
    <n v="33"/>
    <s v="C2/008"/>
    <s v="Tumwine"/>
    <m/>
    <s v="Gabriel"/>
    <x v="0"/>
    <x v="1"/>
    <x v="7"/>
    <x v="11"/>
    <s v="Epidemiology"/>
    <m/>
    <x v="9"/>
    <s v="Yes"/>
    <m/>
    <m/>
    <s v="NF"/>
    <m/>
    <s v="gtumwine@cartafrica.org"/>
    <s v="gtumwine@vetmed.mak.ac.ug or  tumwinegabriel@gmail.com _x000a_"/>
    <s v="+256782194819"/>
    <s v="M.Sc Molecular Biology"/>
    <d v="1981-08-27T00:00:00"/>
    <s v="Malaria and filariasis co-infection during pregnancy in high malaria transmission areas of Uganda: Impacts on pregnancy outcomes, immune response and antifolates effects"/>
    <s v="Clinical research"/>
    <s v="yes"/>
    <s v="Primary"/>
    <n v="18.5"/>
    <d v="2012-01-25T00:00:00"/>
    <d v="2012-03-01T00:00:00"/>
    <m/>
    <s v="Dr. Enock Matovu"/>
    <s v="Dr. Jean Langhorne"/>
    <m/>
    <n v="2"/>
    <s v="Home"/>
    <s v="Other"/>
    <m/>
    <s v="Yes"/>
    <s v="No"/>
    <m/>
    <s v="Academic"/>
    <s v="Teaching Assistant"/>
    <m/>
    <m/>
    <m/>
    <s v="MAKERERE UNIVERSITY"/>
    <s v="0000-0003-3338-5333"/>
    <m/>
    <d v="2012-03-01T00:00:00"/>
    <d v="2012-11-01T00:00:00"/>
    <s v="Yes"/>
    <m/>
    <m/>
    <m/>
    <m/>
    <d v="2014-08-01T00:00:00"/>
    <s v="Yes"/>
    <d v="2015-03-01T00:00:00"/>
    <s v="Yes"/>
    <m/>
    <m/>
    <m/>
    <m/>
    <x v="3"/>
    <m/>
    <m/>
    <m/>
    <n v="1"/>
    <n v="9"/>
    <n v="0"/>
    <n v="1"/>
    <n v="0"/>
    <n v="0"/>
    <n v="0"/>
    <s v="No"/>
    <n v="0"/>
    <m/>
    <m/>
    <m/>
    <m/>
    <s v="No"/>
    <m/>
    <m/>
    <n v="3"/>
    <s v="NF"/>
    <m/>
    <s v="CARNEGIE 2"/>
  </r>
  <r>
    <n v="34"/>
    <s v="C2/009"/>
    <s v="Herbert"/>
    <s v="Hudson"/>
    <s v="Longwe"/>
    <x v="0"/>
    <x v="1"/>
    <x v="3"/>
    <x v="3"/>
    <s v="Epidemiology"/>
    <s v="Department of Population Studies"/>
    <x v="4"/>
    <s v="Yes"/>
    <m/>
    <s v="Married"/>
    <s v="Married"/>
    <s v="Married"/>
    <s v="hlongwe@cartafrica.org"/>
    <s v="Herbert.longwe@gmail.com,  hlongwe@medcol.mw "/>
    <m/>
    <s v="Master of Philosophy (Tropical Medicine)."/>
    <d v="1979-09-24T00:00:00"/>
    <s v="Investigating the effect of daily cotrimoxazole prophylaxis on the acquisition of malaria specific immunity in HIV exposed children and HIV infected children "/>
    <s v="Clinical research"/>
    <s v="yes"/>
    <s v="Primary"/>
    <n v="5.5"/>
    <d v="2012-02-22T00:00:00"/>
    <d v="2012-03-01T00:00:00"/>
    <m/>
    <s v="Dr. Wilson Mandala"/>
    <s v="Dr. Adam Cunningham"/>
    <s v="Cal MacLennan"/>
    <n v="3"/>
    <s v="Home"/>
    <s v="Other"/>
    <m/>
    <s v="Yes"/>
    <s v="No"/>
    <m/>
    <m/>
    <s v="Research Scientist"/>
    <s v="Laboratory Director"/>
    <s v="Yes"/>
    <m/>
    <s v="Columbia University, South Africa"/>
    <s v="0000-0002-2496-896X"/>
    <m/>
    <d v="2012-03-01T00:00:00"/>
    <d v="2012-11-01T00:00:00"/>
    <s v="Yes"/>
    <m/>
    <m/>
    <m/>
    <s v="Efect of daily contrimoxazole prophylaxis on naturally acquired plasmodium falciparum -Specific Immune Responses in HIV - exposed uninfected Malawian Children"/>
    <d v="2014-08-01T00:00:00"/>
    <s v="Yes"/>
    <d v="2015-03-01T00:00:00"/>
    <s v="Yes"/>
    <m/>
    <m/>
    <m/>
    <d v="2015-06-30T00:00:00"/>
    <x v="0"/>
    <n v="40"/>
    <n v="32"/>
    <s v="Efect of daily contrimoxazole prophylaxis on naturally acquired plasmodium falciparum -Specific Immune Responses in HIV - exposed uninfected Malawian Children"/>
    <n v="3"/>
    <n v="1"/>
    <n v="13"/>
    <n v="3"/>
    <n v="0"/>
    <n v="0"/>
    <n v="0"/>
    <s v="No"/>
    <n v="0"/>
    <m/>
    <m/>
    <m/>
    <m/>
    <s v="No"/>
    <m/>
    <m/>
    <n v="1"/>
    <n v="2"/>
    <m/>
    <s v="NF"/>
  </r>
  <r>
    <n v="35"/>
    <s v="C2/010"/>
    <s v="Joseph"/>
    <s v="Maurice"/>
    <s v="Mutisya"/>
    <x v="0"/>
    <x v="1"/>
    <x v="2"/>
    <x v="12"/>
    <s v="Public Health"/>
    <s v="Education Research Program"/>
    <x v="3"/>
    <s v="No"/>
    <m/>
    <s v="Married"/>
    <s v="Married"/>
    <s v="Married"/>
    <s v="jmutisya@cartafrica.org"/>
    <s v="mmutisya@aphrc.org_x000a_mmutisya@ymail.com "/>
    <s v="+25421987850"/>
    <s v="MSC (Population Based Epidemiology)"/>
    <d v="1980-04-11T00:00:00"/>
    <s v="Knowledge, Attitude and Beliefs on Stigma and Discrimination among people living with HIV &amp; AIDS in Kenya: Individual and Community Level Effects"/>
    <s v="Field"/>
    <s v="yes"/>
    <s v="Primary"/>
    <n v="2"/>
    <d v="2012-03-19T00:00:00"/>
    <d v="2012-03-01T00:00:00"/>
    <m/>
    <s v="Dr. Moses Ngware"/>
    <s v="Dr. Caroline Kabiru"/>
    <s v="Dr. Kandala Ngianga"/>
    <n v="3"/>
    <s v="Home"/>
    <s v="Home"/>
    <s v="Other"/>
    <s v="Yes"/>
    <s v="Yes"/>
    <s v="No"/>
    <s v="Researcher"/>
    <s v="Data Analyst"/>
    <s v="Director Research at Zizi Afrique_x000a_"/>
    <s v="Yes"/>
    <m/>
    <s v="Zizi Afrique Foundation, Kenya (2022)"/>
    <s v="0000-0001-5981-6344"/>
    <m/>
    <d v="2012-03-05T00:00:00"/>
    <d v="2012-11-12T00:00:00"/>
    <s v="Yes"/>
    <d v="2014-04-11T00:00:00"/>
    <m/>
    <d v="2014-08-29T00:00:00"/>
    <m/>
    <d v="2014-08-01T00:00:00"/>
    <s v="Yes"/>
    <d v="2015-03-01T00:00:00"/>
    <s v="Yes"/>
    <d v="2017-05-04T00:00:00"/>
    <d v="2017-05-04T00:00:00"/>
    <d v="2017-11-08T00:00:00"/>
    <d v="2018-12-04T00:00:00"/>
    <x v="0"/>
    <n v="81"/>
    <n v="73"/>
    <s v="Household food security, child Nutrition, and education: A longitudinal Analysis in Two urban informal Settlements in Kenya"/>
    <n v="6"/>
    <n v="20"/>
    <n v="7"/>
    <n v="1"/>
    <n v="2"/>
    <n v="0"/>
    <n v="0"/>
    <s v="No"/>
    <n v="0"/>
    <m/>
    <m/>
    <m/>
    <m/>
    <s v="No"/>
    <m/>
    <m/>
    <n v="1"/>
    <n v="3"/>
    <m/>
    <s v="CARNEGIE 2"/>
  </r>
  <r>
    <n v="36"/>
    <s v="C2/011"/>
    <s v="Njuguna"/>
    <s v="John"/>
    <s v="Njenga"/>
    <x v="0"/>
    <x v="1"/>
    <x v="2"/>
    <x v="7"/>
    <s v="Demography &amp; Social statistics"/>
    <s v="Population Studies and Research Institute (PSRI"/>
    <x v="6"/>
    <s v="Yes"/>
    <m/>
    <m/>
    <s v="NF"/>
    <m/>
    <s v="jnjega@cartafrica.org"/>
    <m/>
    <s v="+254721473921"/>
    <s v="NF"/>
    <d v="1972-03-11T00:00:00"/>
    <s v="Determinants of Active Life Expectancy among Adult HIV/AIDS Patients in Kenya"/>
    <s v="Field"/>
    <s v="No"/>
    <s v="Primary"/>
    <n v="15"/>
    <d v="2012-02-20T00:00:00"/>
    <d v="2012-03-01T00:00:00"/>
    <m/>
    <s v="Dr. Lawrence Ikamari"/>
    <s v="Dr. Murungaru Kimani"/>
    <m/>
    <n v="2"/>
    <s v="Home"/>
    <s v="Home"/>
    <m/>
    <s v="Yes"/>
    <s v="No"/>
    <m/>
    <s v="Academic"/>
    <m/>
    <m/>
    <m/>
    <m/>
    <s v="NF"/>
    <s v="0000-0001-7130-1626"/>
    <m/>
    <d v="2012-03-01T00:00:00"/>
    <d v="2012-11-01T00:00:00"/>
    <s v="Yes"/>
    <m/>
    <m/>
    <m/>
    <m/>
    <d v="2014-08-01T00:00:00"/>
    <s v="Yes"/>
    <d v="2015-03-01T00:00:00"/>
    <s v="Yes"/>
    <m/>
    <m/>
    <m/>
    <d v="2016-12-31T00:00:00"/>
    <x v="0"/>
    <n v="58"/>
    <n v="50"/>
    <m/>
    <n v="1"/>
    <n v="6"/>
    <n v="6"/>
    <n v="0"/>
    <n v="0"/>
    <n v="0"/>
    <n v="0"/>
    <s v="No"/>
    <n v="0"/>
    <m/>
    <m/>
    <m/>
    <m/>
    <s v="No"/>
    <m/>
    <m/>
    <s v="NF"/>
    <s v="NF"/>
    <m/>
    <s v="WT"/>
  </r>
  <r>
    <n v="37"/>
    <s v="C2/012"/>
    <s v="Mary"/>
    <s v="Oluwafunke"/>
    <s v="Obiyan"/>
    <x v="1"/>
    <x v="1"/>
    <x v="0"/>
    <x v="5"/>
    <s v="Demography"/>
    <s v="Demography and Social Statistics"/>
    <x v="7"/>
    <s v="Yes"/>
    <m/>
    <s v="Married"/>
    <s v="Married"/>
    <s v="Married"/>
    <s v="mobiyan@cartafrica.org"/>
    <s v="maryobiyan@gmail.com"/>
    <s v="+2348038161303"/>
    <s v="M.Sc Demography and Social Statistics "/>
    <d v="1980-06-08T00:00:00"/>
    <s v="Wealth Quintile and Fertility Differentials among Households in Nigeria"/>
    <s v="Field"/>
    <s v="No"/>
    <s v="Primary"/>
    <n v="11"/>
    <d v="2012-02-22T00:00:00"/>
    <d v="2012-03-01T00:00:00"/>
    <m/>
    <s v="Prof. Peter O. Ogunjuyigbe"/>
    <s v="Ambrose Akinlo"/>
    <m/>
    <n v="2"/>
    <s v="Home"/>
    <m/>
    <m/>
    <s v="Yes"/>
    <m/>
    <m/>
    <s v="Academic"/>
    <s v="Lecturer II"/>
    <s v="Senior Lecturer"/>
    <s v="Yes"/>
    <m/>
    <s v="Obafemi Awolowo University"/>
    <s v="0000-0003-3583-0138"/>
    <m/>
    <d v="2012-03-01T00:00:00"/>
    <d v="2012-11-01T00:00:00"/>
    <s v="Yes"/>
    <m/>
    <m/>
    <m/>
    <m/>
    <d v="2014-08-01T00:00:00"/>
    <s v="Yes"/>
    <d v="2015-03-01T00:00:00"/>
    <s v="Yes"/>
    <m/>
    <m/>
    <m/>
    <d v="2014-03-31T00:00:00"/>
    <x v="0"/>
    <n v="25"/>
    <n v="17"/>
    <m/>
    <n v="1"/>
    <n v="0"/>
    <n v="12"/>
    <n v="1"/>
    <n v="0"/>
    <n v="1"/>
    <n v="0"/>
    <s v="GW, 2016"/>
    <n v="0"/>
    <m/>
    <m/>
    <m/>
    <m/>
    <s v="No"/>
    <m/>
    <m/>
    <n v="2"/>
    <n v="3"/>
    <m/>
    <s v="WT"/>
  </r>
  <r>
    <n v="38"/>
    <s v="C2/013"/>
    <s v="Abiodun"/>
    <s v="Olufunke"/>
    <s v="Oluwatoba"/>
    <x v="1"/>
    <x v="1"/>
    <x v="0"/>
    <x v="0"/>
    <s v="Environmental Sciences"/>
    <m/>
    <x v="0"/>
    <s v="Yes"/>
    <m/>
    <m/>
    <s v="Married"/>
    <s v="Married"/>
    <s v="ooluwatoba@cartafrica.org"/>
    <s v="oluwatobang@yahoo.com"/>
    <s v="+2348023451103"/>
    <s v="M.Sc. Cellular Parasitology, M.Sc Epidemiology"/>
    <d v="1971-12-17T00:00:00"/>
    <s v="Impact of environmental pollution on the prevalence of soil transmitted helminthes infection among primary school children in Ibadan"/>
    <s v="Field"/>
    <s v="No"/>
    <s v="Primary"/>
    <n v="17"/>
    <d v="2012-01-12T00:00:00"/>
    <d v="2012-03-01T00:00:00"/>
    <m/>
    <s v="Dr. Roseangela Nwuba"/>
    <m/>
    <m/>
    <n v="1"/>
    <s v="Home"/>
    <m/>
    <m/>
    <s v="Yes"/>
    <m/>
    <m/>
    <s v="Academic"/>
    <m/>
    <s v="Lecturer"/>
    <m/>
    <m/>
    <s v="University of Ibadan"/>
    <s v="0000-0003-1781-2550"/>
    <m/>
    <d v="2012-03-01T00:00:00"/>
    <d v="2012-11-01T00:00:00"/>
    <s v="Yes"/>
    <m/>
    <m/>
    <m/>
    <m/>
    <d v="2014-08-01T00:00:00"/>
    <s v="Yes"/>
    <d v="2015-03-01T00:00:00"/>
    <s v="Yes"/>
    <m/>
    <m/>
    <m/>
    <d v="2019-11-18T00:00:00"/>
    <x v="0"/>
    <n v="93"/>
    <n v="85"/>
    <m/>
    <n v="4"/>
    <n v="0"/>
    <n v="0"/>
    <n v="0"/>
    <n v="0"/>
    <n v="0"/>
    <n v="0"/>
    <s v="No"/>
    <n v="0"/>
    <m/>
    <m/>
    <m/>
    <m/>
    <s v="No"/>
    <m/>
    <m/>
    <n v="3"/>
    <n v="3"/>
    <m/>
    <s v="NF"/>
  </r>
  <r>
    <n v="39"/>
    <s v="C2/014"/>
    <s v="Peter"/>
    <s v="Mpasho"/>
    <s v="Mwamtobe"/>
    <x v="0"/>
    <x v="1"/>
    <x v="3"/>
    <x v="3"/>
    <s v="Disease Epidemiology"/>
    <s v="MATHEMATICS AND STATISTICS"/>
    <x v="4"/>
    <s v="Yes"/>
    <m/>
    <m/>
    <s v="Married"/>
    <s v="Married"/>
    <s v="pmwamtobe@cartafrica.org"/>
    <s v="pmwamtobe@gmail.com,  pmwamtobe@poly.ac.mw "/>
    <s v="265999458069/265888626168"/>
    <s v="MSc in Mathematical Epidemiology (online)"/>
    <d v="1976-03-07T00:00:00"/>
    <s v="Optimal (control of) intervention strategies for malaria – TB co-infection"/>
    <s v="Clinical research"/>
    <s v="yes"/>
    <s v="Primary"/>
    <n v="8"/>
    <d v="2012-10-04T00:00:00"/>
    <d v="2012-03-01T00:00:00"/>
    <m/>
    <s v="Prof. Ebrahim Momoniat"/>
    <s v="Prof. Shirley Abelman"/>
    <s v="Prof. Jean M. Tchuenche"/>
    <n v="3"/>
    <s v="Other "/>
    <s v="Other "/>
    <s v="Other "/>
    <s v="No"/>
    <s v="No"/>
    <s v="No"/>
    <s v="Academic"/>
    <s v="Lecturer"/>
    <s v="Lecturer"/>
    <s v="No"/>
    <s v="Senior Lecturer, Head of Applied Studies Dept"/>
    <s v="University of Malawi"/>
    <s v="0000-0003-1861-3377"/>
    <m/>
    <d v="2012-03-01T00:00:00"/>
    <d v="2012-11-01T00:00:00"/>
    <s v="Yes"/>
    <m/>
    <m/>
    <m/>
    <m/>
    <d v="2014-08-01T00:00:00"/>
    <s v="Yes"/>
    <d v="2015-03-01T00:00:00"/>
    <s v="Yes"/>
    <m/>
    <m/>
    <m/>
    <d v="2015-03-01T00:00:00"/>
    <x v="0"/>
    <n v="37"/>
    <n v="29"/>
    <m/>
    <n v="0"/>
    <n v="2"/>
    <n v="6"/>
    <n v="1"/>
    <n v="0"/>
    <n v="1"/>
    <n v="0"/>
    <s v="No"/>
    <n v="0"/>
    <m/>
    <m/>
    <m/>
    <m/>
    <s v="No"/>
    <m/>
    <m/>
    <n v="5"/>
    <n v="6"/>
    <m/>
    <s v="NF"/>
  </r>
  <r>
    <n v="40"/>
    <s v="C2/015"/>
    <s v="Siphesihle"/>
    <s v="Primrose Theodora"/>
    <s v="Mtshali"/>
    <x v="1"/>
    <x v="1"/>
    <x v="5"/>
    <x v="6"/>
    <s v="Kinesiology"/>
    <s v="Department of Physiotherapy"/>
    <x v="3"/>
    <s v="Yes"/>
    <m/>
    <m/>
    <s v="NF"/>
    <m/>
    <s v="pmtshali@cartafrica.org"/>
    <s v="Siphe.mtshali@wits.ac.za"/>
    <s v="+27723106078"/>
    <s v="M.Sc Physiotherapy"/>
    <d v="1975-03-17T00:00:00"/>
    <s v="Impact of an education programme on coaches’ knowledge, attitudes and practices on injury prevention amongst football players."/>
    <s v="Field"/>
    <s v="No"/>
    <s v="Primary"/>
    <n v="15.5"/>
    <d v="2012-02-13T00:00:00"/>
    <d v="2012-03-01T00:00:00"/>
    <d v="2025-03-25T00:00:00"/>
    <s v="Prof. Mbambo-Kekana Nonceba Priscilla"/>
    <s v="Dr. Hellen Myezwa"/>
    <s v="Dr. Kerith Aginsky"/>
    <n v="3"/>
    <s v="Other "/>
    <s v="Home"/>
    <s v="Home/ Host"/>
    <s v="Yes"/>
    <s v="Yes"/>
    <s v="Yes"/>
    <s v="Academic"/>
    <s v="Lecturer"/>
    <m/>
    <m/>
    <m/>
    <s v="NF"/>
    <s v="0000-0002-8343-0342"/>
    <m/>
    <d v="2012-03-01T00:00:00"/>
    <d v="2012-11-01T00:00:00"/>
    <s v="Yes"/>
    <m/>
    <m/>
    <m/>
    <m/>
    <d v="2014-08-01T00:00:00"/>
    <s v="Yes"/>
    <d v="2015-03-01T00:00:00"/>
    <s v="Yes"/>
    <m/>
    <m/>
    <m/>
    <m/>
    <x v="2"/>
    <m/>
    <m/>
    <m/>
    <n v="1"/>
    <n v="0"/>
    <n v="0"/>
    <n v="0"/>
    <n v="0"/>
    <n v="0"/>
    <n v="0"/>
    <s v="No"/>
    <n v="0"/>
    <m/>
    <m/>
    <m/>
    <m/>
    <s v="No"/>
    <m/>
    <m/>
    <n v="1"/>
    <s v="NF"/>
    <m/>
    <s v="NF"/>
  </r>
  <r>
    <n v="41"/>
    <s v="C2/016"/>
    <s v="Nalugo"/>
    <s v="Scovia"/>
    <s v="Mbalinda"/>
    <x v="1"/>
    <x v="1"/>
    <x v="7"/>
    <x v="11"/>
    <s v="Epidemiology"/>
    <s v="Dept of Nursing"/>
    <x v="9"/>
    <s v="Yes"/>
    <m/>
    <s v="Married"/>
    <s v="Married"/>
    <s v="Married"/>
    <s v="smbalinda@cartafrica.org"/>
    <s v="snmbalinda@gmail.com,  snmbalinda@chs.mak.ac.ug"/>
    <s v="+256782212151"/>
    <s v="MSc. Population and Reproductive Health (online)"/>
    <d v="1978-06-16T00:00:00"/>
    <s v="Assessment of rural Ugandan HIV+ young adults women’s reproductive needs and rights to design a positive prevention service framework"/>
    <s v="Field"/>
    <s v="No"/>
    <s v="Primary"/>
    <n v="29"/>
    <d v="2011-11-20T00:00:00"/>
    <d v="2012-03-01T00:00:00"/>
    <m/>
    <s v="Dr. Daniel Kabonge Kaye"/>
    <s v="Dr. Noah Kiwanuka"/>
    <s v="Prof. Fred Wabwire-Mangen"/>
    <n v="3"/>
    <s v="Home"/>
    <s v="Home"/>
    <s v="Home/ Host"/>
    <s v="Yes"/>
    <s v="No"/>
    <s v="No"/>
    <s v="Academic"/>
    <s v="Lecturer"/>
    <s v="Lecturer"/>
    <s v="No"/>
    <m/>
    <s v="Makerere Univeristy"/>
    <s v="0000-0002-4945-130X"/>
    <m/>
    <d v="2012-03-01T00:00:00"/>
    <d v="2012-11-01T00:00:00"/>
    <s v="Yes"/>
    <m/>
    <m/>
    <m/>
    <m/>
    <d v="2014-08-01T00:00:00"/>
    <s v="Yes"/>
    <d v="2015-03-01T00:00:00"/>
    <s v="Yes"/>
    <m/>
    <m/>
    <m/>
    <d v="2018-01-08T00:00:00"/>
    <x v="0"/>
    <n v="71"/>
    <n v="63"/>
    <m/>
    <n v="6"/>
    <n v="20"/>
    <n v="18"/>
    <n v="5"/>
    <n v="0"/>
    <n v="0"/>
    <n v="0"/>
    <s v="JAS 2, 2012"/>
    <n v="0"/>
    <m/>
    <m/>
    <m/>
    <m/>
    <s v="No"/>
    <m/>
    <m/>
    <n v="3"/>
    <n v="3"/>
    <m/>
    <s v="NF"/>
  </r>
  <r>
    <n v="42"/>
    <s v="C2/017"/>
    <s v="Nakubulwa"/>
    <m/>
    <s v="Sarah"/>
    <x v="1"/>
    <x v="1"/>
    <x v="7"/>
    <x v="11"/>
    <s v="Obstertrics and reproductive health nursing"/>
    <m/>
    <x v="9"/>
    <s v="Yes"/>
    <m/>
    <m/>
    <s v="NF"/>
    <m/>
    <s v="snakubulwa@cartafrica.org"/>
    <s v="sarahug@gmail.com"/>
    <s v="+256772443416"/>
    <s v="M.Mc Obstetrics &amp; Gynaecology"/>
    <d v="1973-08-16T00:00:00"/>
    <s v="Herpes Simplex Virus type 2 in pregnancy: Assessing the burden and associated factors in women with pre-labour rupture of membranes and exploring the effect of acyclovir on obstetric outcomes in this population in Mulago Clinical research."/>
    <s v="Clinical research"/>
    <s v="No"/>
    <s v="Primary"/>
    <n v="19"/>
    <d v="2012-01-23T00:00:00"/>
    <d v="2012-03-01T00:00:00"/>
    <m/>
    <s v="Dr. Nazarius Mbona Tumwesigye"/>
    <s v="Dr. Florence Mirembe"/>
    <s v="Dr. Daniel Kabonge Kaye"/>
    <n v="3"/>
    <s v="Home"/>
    <s v="Home"/>
    <s v="Home/ Host"/>
    <s v="Yes"/>
    <s v="No"/>
    <s v="Yes"/>
    <m/>
    <s v="Lecturer"/>
    <s v="Senior Lecturer"/>
    <s v="Yes"/>
    <m/>
    <s v="Makerere Univeristy"/>
    <s v=" 000 0002 1433 7312"/>
    <m/>
    <d v="2012-03-01T00:00:00"/>
    <d v="2012-11-01T00:00:00"/>
    <s v="Yes"/>
    <m/>
    <m/>
    <m/>
    <m/>
    <d v="2014-08-01T00:00:00"/>
    <s v="Yes"/>
    <d v="2015-03-01T00:00:00"/>
    <s v="Yes"/>
    <m/>
    <m/>
    <m/>
    <d v="2017-01-31T00:00:00"/>
    <x v="0"/>
    <n v="59"/>
    <n v="51"/>
    <m/>
    <s v="NF"/>
    <n v="2"/>
    <n v="0"/>
    <n v="1"/>
    <n v="0"/>
    <n v="0"/>
    <n v="0"/>
    <s v="No"/>
    <n v="0"/>
    <m/>
    <m/>
    <m/>
    <m/>
    <s v="No"/>
    <m/>
    <m/>
    <s v="NF"/>
    <s v="NF"/>
    <m/>
    <s v="NF"/>
  </r>
  <r>
    <n v="43"/>
    <s v="C2/018"/>
    <s v="Simbaharshe"/>
    <m/>
    <s v="Takuva"/>
    <x v="0"/>
    <x v="1"/>
    <x v="5"/>
    <x v="6"/>
    <s v="Epidemiology"/>
    <m/>
    <x v="3"/>
    <s v="Yes"/>
    <m/>
    <m/>
    <s v="NF"/>
    <m/>
    <s v="stakuva@cartafrica.org"/>
    <m/>
    <s v="27727577369"/>
    <s v="M.Sc Epidiomology"/>
    <d v="1977-05-25T00:00:00"/>
    <s v="Epidemiological Studies of Impact of Vitamin D Status and Vitamin D Gene Polymorphisms on HIV Disease Progression and Tuberculosis Susceptibility among HIV-infected Patients"/>
    <s v="Clinical research"/>
    <s v="No"/>
    <s v="Primary"/>
    <n v="1.5"/>
    <d v="2011-12-15T00:00:00"/>
    <d v="2012-03-01T00:00:00"/>
    <d v="2025-03-25T00:00:00"/>
    <s v="Dr. Tobias Chirwa"/>
    <s v="Dr. Patrick MacPhail"/>
    <s v="Prof. Ian M. Sanne"/>
    <n v="3"/>
    <s v="Home"/>
    <s v="Home"/>
    <s v="Home/ Host"/>
    <s v="Yes"/>
    <s v="No"/>
    <s v="No"/>
    <s v="Researcher"/>
    <s v="Joint Faculty"/>
    <m/>
    <m/>
    <m/>
    <s v="University of the Witwatersrand"/>
    <s v="0000-0001-6030-2359"/>
    <m/>
    <d v="2012-03-01T00:00:00"/>
    <d v="2012-11-01T00:00:00"/>
    <s v="Yes"/>
    <m/>
    <m/>
    <m/>
    <m/>
    <d v="2014-08-01T00:00:00"/>
    <s v="Yes"/>
    <s v="Not attended"/>
    <s v="No"/>
    <m/>
    <m/>
    <m/>
    <m/>
    <x v="2"/>
    <m/>
    <m/>
    <m/>
    <n v="1"/>
    <n v="31"/>
    <n v="0"/>
    <n v="7"/>
    <n v="3"/>
    <n v="0"/>
    <n v="0"/>
    <s v="No"/>
    <n v="0"/>
    <m/>
    <m/>
    <m/>
    <m/>
    <s v="No"/>
    <m/>
    <m/>
    <s v="NF"/>
    <s v="NF"/>
    <m/>
    <s v="NF"/>
  </r>
  <r>
    <n v="44"/>
    <s v="C2/019"/>
    <s v="Gloria"/>
    <s v="Susan"/>
    <s v="Omosa - Momanyi"/>
    <x v="1"/>
    <x v="1"/>
    <x v="2"/>
    <x v="7"/>
    <m/>
    <m/>
    <x v="3"/>
    <s v="No"/>
    <s v="NF"/>
    <s v="NF"/>
    <s v="NF"/>
    <s v="NF"/>
    <m/>
    <m/>
    <m/>
    <m/>
    <m/>
    <m/>
    <m/>
    <m/>
    <m/>
    <n v="4"/>
    <m/>
    <d v="2012-03-01T00:00:00"/>
    <d v="2016-10-19T00:00:00"/>
    <m/>
    <m/>
    <m/>
    <n v="0"/>
    <m/>
    <m/>
    <m/>
    <m/>
    <m/>
    <m/>
    <m/>
    <m/>
    <m/>
    <m/>
    <m/>
    <m/>
    <m/>
    <m/>
    <d v="2012-03-01T00:00:00"/>
    <m/>
    <m/>
    <m/>
    <m/>
    <m/>
    <m/>
    <m/>
    <m/>
    <m/>
    <m/>
    <m/>
    <m/>
    <m/>
    <m/>
    <x v="2"/>
    <s v="Terminated"/>
    <m/>
    <m/>
    <m/>
    <m/>
    <m/>
    <m/>
    <m/>
    <m/>
    <m/>
    <s v="No"/>
    <m/>
    <m/>
    <m/>
    <m/>
    <m/>
    <m/>
    <m/>
    <m/>
    <m/>
    <m/>
    <m/>
    <s v="WT"/>
  </r>
  <r>
    <n v="45"/>
    <s v="C2/020"/>
    <s v="Phanuel"/>
    <s v="Humphrey Jacob"/>
    <s v="Shao"/>
    <x v="0"/>
    <x v="1"/>
    <x v="4"/>
    <x v="4"/>
    <m/>
    <s v="TB Clinic"/>
    <x v="1"/>
    <s v="No"/>
    <s v="NF"/>
    <s v="NF"/>
    <s v="NF"/>
    <s v="NF"/>
    <s v="hshao@cartafrica.org"/>
    <s v="humphreyshao@gmail.com"/>
    <m/>
    <m/>
    <m/>
    <m/>
    <m/>
    <m/>
    <m/>
    <n v="22.5"/>
    <m/>
    <d v="2012-03-01T00:00:00"/>
    <d v="2016-01-11T00:00:00"/>
    <m/>
    <m/>
    <m/>
    <n v="0"/>
    <m/>
    <m/>
    <m/>
    <m/>
    <m/>
    <m/>
    <m/>
    <m/>
    <m/>
    <m/>
    <m/>
    <m/>
    <m/>
    <m/>
    <d v="2012-03-01T00:00:00"/>
    <m/>
    <m/>
    <m/>
    <m/>
    <m/>
    <m/>
    <m/>
    <m/>
    <m/>
    <m/>
    <m/>
    <m/>
    <m/>
    <m/>
    <x v="2"/>
    <s v="Terminated"/>
    <m/>
    <m/>
    <m/>
    <m/>
    <m/>
    <m/>
    <m/>
    <m/>
    <m/>
    <s v="No"/>
    <m/>
    <m/>
    <m/>
    <m/>
    <m/>
    <m/>
    <m/>
    <m/>
    <m/>
    <m/>
    <m/>
    <s v="NF"/>
  </r>
  <r>
    <n v="47"/>
    <s v="C3/001"/>
    <s v="Adefolarin"/>
    <s v="Olufolake"/>
    <s v="Adeyinka"/>
    <x v="1"/>
    <x v="2"/>
    <x v="0"/>
    <x v="0"/>
    <s v="Health Promotion Professional"/>
    <s v="Health Promotion and Education"/>
    <x v="0"/>
    <s v="Yes"/>
    <s v="PGX12112012314129"/>
    <s v="Single"/>
    <s v="Single"/>
    <s v="Single"/>
    <s v="aadefolarin@cartafrica.org"/>
    <s v="yinkuss2000@yahoo.com"/>
    <s v="+2348033915930"/>
    <s v="Masters of Public Health (Health Promotion), Master of Social Work"/>
    <d v="1972-08-29T00:00:00"/>
    <s v="Maternal Mental Health and Fetal Outcome Among Pregnant Women Attending University College Clinical research Antenatal Clinic, Ibadan, Nigeria"/>
    <s v="Clinical research"/>
    <s v="No"/>
    <s v="Primary"/>
    <n v="17"/>
    <d v="2013-02-20T00:00:00"/>
    <d v="2013-03-01T00:00:00"/>
    <m/>
    <s v="Oyedunni Arulogun"/>
    <s v="PROF Oye Gureje"/>
    <m/>
    <n v="2"/>
    <s v="Home"/>
    <m/>
    <m/>
    <s v="Yes"/>
    <m/>
    <m/>
    <s v="Other"/>
    <s v="Principal Social Worker 1"/>
    <s v="Lecturer "/>
    <s v="Yes"/>
    <s v="Secretary of Ibadan Public Health Conference"/>
    <s v="University of Ibadan"/>
    <s v="0000-0001-7238-2413"/>
    <m/>
    <d v="2013-03-01T00:00:00"/>
    <d v="2013-11-01T00:00:00"/>
    <s v="Yes"/>
    <d v="2014-10-01T00:00:00"/>
    <m/>
    <d v="2015-05-29T00:00:00"/>
    <s v="Effect of training and supervision on health talk delivery on maternal depression among primary health care workers in Ibadan, Nigeria"/>
    <d v="2015-08-01T00:00:00"/>
    <s v="Yes"/>
    <d v="2016-02-28T00:00:00"/>
    <s v="Yes"/>
    <d v="2017-08-29T00:00:00"/>
    <d v="2017-10-03T00:00:00"/>
    <d v="2017-10-30T00:00:00"/>
    <d v="2017-10-30T00:00:00"/>
    <x v="0"/>
    <n v="56"/>
    <n v="48"/>
    <s v="Effect of training and supervision on health talk delivery on maternal depression among primary health care workers in Ibadan, Nigeria"/>
    <n v="0"/>
    <n v="0"/>
    <n v="5"/>
    <n v="2"/>
    <n v="0"/>
    <n v="0"/>
    <n v="0"/>
    <s v="No"/>
    <n v="0"/>
    <m/>
    <m/>
    <m/>
    <m/>
    <s v="No"/>
    <m/>
    <m/>
    <n v="1"/>
    <n v="1"/>
    <m/>
    <s v="WT"/>
  </r>
  <r>
    <n v="48"/>
    <s v="C3/002"/>
    <s v="Angeline"/>
    <m/>
    <s v="Chepchirchir"/>
    <x v="1"/>
    <x v="2"/>
    <x v="2"/>
    <x v="7"/>
    <s v="Epidemiology"/>
    <m/>
    <x v="6"/>
    <s v="Yes"/>
    <m/>
    <s v="Married"/>
    <s v="Married"/>
    <s v="Married"/>
    <s v="achepchirchir@cartafrica.org"/>
    <s v="chepchirchir@uonbi.ac.ke"/>
    <s v="254720440665"/>
    <s v="NF"/>
    <d v="1975-11-04T00:00:00"/>
    <s v="Determination of the Pathogen burden and individual variability in immune response: a comparative study of non-hypertensive and hypertensive subjects at Kenyatta National Clinical research."/>
    <s v="Clinical research"/>
    <s v="yes"/>
    <s v="Primary"/>
    <n v="18.5"/>
    <d v="2013-02-24T00:00:00"/>
    <d v="2013-03-01T00:00:00"/>
    <m/>
    <s v="Prof. Nyagol Akelo Joshua"/>
    <s v="Prof. Jaoko Walter"/>
    <m/>
    <n v="2"/>
    <s v="Home"/>
    <m/>
    <m/>
    <s v="Yes"/>
    <m/>
    <m/>
    <s v="Academic"/>
    <m/>
    <s v="Lecturer"/>
    <s v="Yes"/>
    <m/>
    <s v="NF"/>
    <s v="0000-0002-4033-7869"/>
    <m/>
    <d v="2013-03-01T00:00:00"/>
    <d v="2013-11-01T00:00:00"/>
    <s v="Yes"/>
    <m/>
    <m/>
    <m/>
    <m/>
    <d v="2015-08-01T00:00:00"/>
    <s v="Yes"/>
    <d v="2016-02-28T00:00:00"/>
    <s v="Yes"/>
    <m/>
    <m/>
    <m/>
    <d v="2019-12-20T00:00:00"/>
    <x v="0"/>
    <n v="82"/>
    <n v="74"/>
    <m/>
    <n v="2"/>
    <n v="1"/>
    <n v="1"/>
    <n v="0"/>
    <n v="0"/>
    <n v="0"/>
    <n v="0"/>
    <s v="No"/>
    <n v="0"/>
    <m/>
    <m/>
    <m/>
    <m/>
    <s v="No"/>
    <m/>
    <m/>
    <n v="1"/>
    <n v="4"/>
    <m/>
    <s v="WT"/>
  </r>
  <r>
    <n v="49"/>
    <s v="C3/003"/>
    <s v="Anne"/>
    <s v="Majuma"/>
    <s v="Khisa"/>
    <x v="1"/>
    <x v="2"/>
    <x v="2"/>
    <x v="7"/>
    <s v="Obstertrics and reproductive health nursing"/>
    <s v="Reseach Capacity Strengtheniing Division"/>
    <x v="6"/>
    <s v="Yes"/>
    <s v="H80/83881/2012"/>
    <s v="Single"/>
    <s v="Single"/>
    <m/>
    <s v="akhisa@cartafrica.org"/>
    <s v="annekhisa@gmail.com"/>
    <s v="+254 724 348 661"/>
    <s v="MA in Gender and Development Studies"/>
    <d v="1983-10-31T00:00:00"/>
    <s v="Health Seeking Behaviour and Reintegration of Patients with Obstetric Fistula in Kenya "/>
    <s v="Field"/>
    <s v="No"/>
    <s v="Primary"/>
    <n v="6.5"/>
    <d v="2012-07-07T00:00:00"/>
    <d v="2013-03-01T00:00:00"/>
    <m/>
    <s v="Grace Omoni"/>
    <s v="Prof Isaac Nyamongo"/>
    <s v="Dr Sabina Wakasiaka"/>
    <n v="3"/>
    <s v="Home"/>
    <s v="Home"/>
    <s v="Home"/>
    <s v="Yes"/>
    <s v="No"/>
    <s v="No"/>
    <s v="Other"/>
    <s v="Part Time Lecturer"/>
    <s v="Post Doc Research Fellow"/>
    <s v="Yes"/>
    <m/>
    <s v="APHRC"/>
    <s v="0000-0001-6110-0118"/>
    <m/>
    <d v="2013-03-01T00:00:00"/>
    <d v="2013-11-01T00:00:00"/>
    <s v="Yes"/>
    <m/>
    <m/>
    <m/>
    <s v="A grounded theory of regaining normalcy: Health seeking behaviour and reintegration of patients with obstetric fistula in Kenya"/>
    <d v="2015-08-01T00:00:00"/>
    <s v="Yes"/>
    <d v="2016-02-28T00:00:00"/>
    <s v="Yes"/>
    <m/>
    <m/>
    <m/>
    <d v="2016-12-31T00:00:00"/>
    <x v="0"/>
    <n v="46"/>
    <n v="38"/>
    <s v="A grounded theory of regaining normalcy: Health seeking behaviour and reintegration of patients with obstetric fistula in Kenya"/>
    <n v="1"/>
    <n v="1"/>
    <n v="4"/>
    <n v="1"/>
    <n v="0"/>
    <n v="0"/>
    <n v="0"/>
    <s v="No"/>
    <n v="0"/>
    <m/>
    <m/>
    <m/>
    <m/>
    <s v="No"/>
    <m/>
    <m/>
    <n v="0"/>
    <n v="0"/>
    <m/>
    <s v="WT"/>
  </r>
  <r>
    <n v="50"/>
    <s v="C3/004"/>
    <s v="Adesola"/>
    <s v="Oluwafunmilola"/>
    <s v="Olumide"/>
    <x v="1"/>
    <x v="2"/>
    <x v="0"/>
    <x v="0"/>
    <s v="Adolescent health"/>
    <s v="Institute of Child health"/>
    <x v="0"/>
    <s v="Yes"/>
    <m/>
    <s v="Single"/>
    <s v="Single"/>
    <m/>
    <s v="asangowawa@cartafrica.org"/>
    <s v="daisyolu@yahoo.com"/>
    <s v="+2348033265796"/>
    <s v="MPH"/>
    <d v="1973-09-06T00:00:00"/>
    <s v="Epidemiology and Costs of Injuries Among Adolescents in Ibadan, South-Western Nigeria"/>
    <s v="Field"/>
    <s v="No"/>
    <s v="Primary"/>
    <n v="6.5"/>
    <d v="2013-02-21T00:00:00"/>
    <d v="2013-03-01T00:00:00"/>
    <m/>
    <s v="Olayemi Omotade"/>
    <m/>
    <m/>
    <n v="1"/>
    <s v="Home"/>
    <m/>
    <m/>
    <s v="Yes"/>
    <m/>
    <m/>
    <s v="Academic"/>
    <s v="Senior Research Fellow"/>
    <s v="Senior Medical Research Fellow"/>
    <s v="No"/>
    <s v="Head and Actg director Institute of Child Health"/>
    <s v="University of Ibadan"/>
    <s v="0000-0003-4372-9822"/>
    <m/>
    <d v="2013-03-01T00:00:00"/>
    <d v="2013-11-01T00:00:00"/>
    <s v="Yes"/>
    <m/>
    <m/>
    <m/>
    <m/>
    <d v="2015-08-01T00:00:00"/>
    <s v="Yes"/>
    <d v="2016-02-28T00:00:00"/>
    <s v="Yes"/>
    <m/>
    <m/>
    <m/>
    <d v="2017-06-30T00:00:00"/>
    <x v="0"/>
    <n v="52"/>
    <n v="44"/>
    <m/>
    <n v="0"/>
    <n v="18"/>
    <n v="17"/>
    <n v="11"/>
    <n v="1"/>
    <n v="0"/>
    <n v="0"/>
    <s v="No"/>
    <n v="0"/>
    <m/>
    <m/>
    <m/>
    <m/>
    <s v="No"/>
    <m/>
    <m/>
    <n v="0"/>
    <n v="0"/>
    <m/>
    <s v="MAC"/>
  </r>
  <r>
    <n v="51"/>
    <s v="C3/005"/>
    <s v="Kato"/>
    <s v="Charles"/>
    <s v="Drago "/>
    <x v="0"/>
    <x v="2"/>
    <x v="7"/>
    <x v="11"/>
    <s v="Immunity and Infection"/>
    <m/>
    <x v="9"/>
    <s v="Yes"/>
    <m/>
    <s v="Married"/>
    <s v="Married"/>
    <s v="Married"/>
    <s v="ckato@cartafrica.org"/>
    <s v="katodrago@yahoo.com"/>
    <s v="+256712959954"/>
    <s v="MSc. Structural Molecular Biology"/>
    <d v="1979-08-16T00:00:00"/>
    <s v="Cytokine responses &amp; parasite genotypes associated with the pathogenesis of human African trypanosomiasis (HAT) in north-eastern Uganda"/>
    <s v="Experimental model"/>
    <s v="yes"/>
    <s v="Primary"/>
    <n v="18.5"/>
    <d v="2012-09-11T00:00:00"/>
    <d v="2013-03-01T00:00:00"/>
    <m/>
    <s v="Prof. Matovu Enock"/>
    <s v="Dr. Vincent Pius Alibu"/>
    <m/>
    <n v="2"/>
    <s v="Home"/>
    <m/>
    <m/>
    <s v="Yes"/>
    <m/>
    <m/>
    <s v="Academic"/>
    <s v="Assistant Lecturer"/>
    <s v="Lecturer"/>
    <s v="Yes"/>
    <m/>
    <s v="Makerere Univeristy"/>
    <s v="0000-0003-3160-6657"/>
    <m/>
    <d v="2013-03-01T00:00:00"/>
    <d v="2013-11-01T00:00:00"/>
    <s v="Yes"/>
    <m/>
    <m/>
    <m/>
    <m/>
    <d v="2015-08-01T00:00:00"/>
    <s v="Yes"/>
    <d v="2016-02-28T00:00:00"/>
    <s v="Yes"/>
    <m/>
    <m/>
    <m/>
    <d v="2016-03-31T00:00:00"/>
    <x v="0"/>
    <n v="37"/>
    <n v="29"/>
    <m/>
    <n v="0"/>
    <n v="6"/>
    <n v="31"/>
    <n v="0"/>
    <n v="1"/>
    <n v="0"/>
    <n v="0"/>
    <s v="No"/>
    <n v="0"/>
    <m/>
    <m/>
    <m/>
    <m/>
    <s v="No"/>
    <m/>
    <m/>
    <n v="1"/>
    <n v="2"/>
    <m/>
    <s v="SIDA"/>
  </r>
  <r>
    <n v="52"/>
    <s v="C3/006"/>
    <s v="Charles "/>
    <s v="Masulani"/>
    <s v="Mwale"/>
    <x v="0"/>
    <x v="2"/>
    <x v="1"/>
    <x v="1"/>
    <s v="Public Health"/>
    <m/>
    <x v="5"/>
    <s v="Yes"/>
    <m/>
    <m/>
    <s v="NF"/>
    <m/>
    <s v="cmwale@cartafrica.org"/>
    <s v="cmmwale@hotmail.com"/>
    <s v="+265999927938"/>
    <s v="Master of Public Health"/>
    <d v="1977-09-27T00:00:00"/>
    <s v="A cross-sectional study on the mental health service delivery for people living with AIDS (PLWAs) in Malawi"/>
    <s v="Field"/>
    <s v="No"/>
    <s v="Primary"/>
    <n v="15"/>
    <d v="2012-10-18T00:00:00"/>
    <d v="2013-03-01T00:00:00"/>
    <m/>
    <s v="Pascal Mathanga"/>
    <m/>
    <m/>
    <n v="1"/>
    <s v="Home"/>
    <m/>
    <m/>
    <s v="Yes"/>
    <m/>
    <m/>
    <s v="Academic"/>
    <s v="Part Time Senior Lecturer"/>
    <s v="Part Time Senior Lecturer"/>
    <s v="No"/>
    <m/>
    <s v="University of Malawi"/>
    <s v="0000-0001-8676-1713"/>
    <m/>
    <d v="2013-03-01T00:00:00"/>
    <d v="2013-11-01T00:00:00"/>
    <s v="Yes"/>
    <m/>
    <m/>
    <m/>
    <s v="A mixed methods study on designing and testing effectiveness of a psychosocial training intervention (Titukulane) in improving psychological wellbeing of parents for intellectually disabled children in Malawi"/>
    <d v="2015-08-01T00:00:00"/>
    <s v="Yes"/>
    <d v="2016-02-28T00:00:00"/>
    <s v="Yes"/>
    <m/>
    <m/>
    <m/>
    <d v="2017-11-30T00:00:00"/>
    <x v="0"/>
    <n v="57"/>
    <n v="49"/>
    <s v="A mixed methods study on designing and testing effectiveness of a psychosocial training intervention (Titukulane) in improving psychological wellbeing of parents for intellectually disabled children in Malawi"/>
    <n v="0"/>
    <n v="3"/>
    <n v="3"/>
    <n v="2"/>
    <n v="0"/>
    <n v="0"/>
    <n v="0"/>
    <s v="No"/>
    <n v="0"/>
    <m/>
    <m/>
    <m/>
    <m/>
    <s v="No"/>
    <m/>
    <m/>
    <s v="NF"/>
    <s v="NF"/>
    <m/>
    <s v="WT"/>
  </r>
  <r>
    <n v="53"/>
    <s v="C3/007"/>
    <s v="Olusegun"/>
    <s v="Emmanuel"/>
    <s v="Thomas"/>
    <x v="0"/>
    <x v="2"/>
    <x v="0"/>
    <x v="0"/>
    <s v="Pharmaceutical Sciences"/>
    <s v="Pharmaceutical Chemistry"/>
    <x v="0"/>
    <s v="Yes"/>
    <n v="95534"/>
    <s v="Married"/>
    <s v="Married"/>
    <s v="Married"/>
    <s v="tolusegun@cartafrica.org"/>
    <s v="seguntom@yahoo.com"/>
    <s v="+2348034198737"/>
    <s v="MSc. Pharmaceutical Chemistry and Drug Analysis"/>
    <d v="1978-08-06T00:00:00"/>
    <s v="Design, synthesis and genotoxicity evaluation of non-toxic azo dyes based on tetracyclic structures"/>
    <s v="Experimental model"/>
    <s v="yes"/>
    <s v="Primary"/>
    <n v="14.5"/>
    <d v="2012-04-05T00:00:00"/>
    <d v="2013-03-01T00:00:00"/>
    <m/>
    <s v="Prof. Adegoke Aremu Olajire"/>
    <m/>
    <m/>
    <n v="1"/>
    <s v="Home"/>
    <m/>
    <m/>
    <s v="Yes"/>
    <m/>
    <m/>
    <s v="Academic"/>
    <s v="Lecturer"/>
    <s v="Senior Lecturer"/>
    <s v="Yes"/>
    <m/>
    <s v="University of Ibadan"/>
    <s v="0000-0001-8519-2125"/>
    <m/>
    <d v="2013-03-01T00:00:00"/>
    <d v="2013-11-01T00:00:00"/>
    <s v="Yes"/>
    <m/>
    <m/>
    <m/>
    <m/>
    <d v="2015-08-01T00:00:00"/>
    <s v="Yes"/>
    <d v="2017-02-28T00:00:00"/>
    <s v="No"/>
    <m/>
    <m/>
    <m/>
    <d v="2017-08-31T00:00:00"/>
    <x v="0"/>
    <n v="54"/>
    <n v="46"/>
    <m/>
    <n v="0"/>
    <n v="3"/>
    <n v="4"/>
    <n v="2"/>
    <n v="0"/>
    <n v="0"/>
    <n v="0"/>
    <s v="No"/>
    <n v="0"/>
    <m/>
    <m/>
    <m/>
    <m/>
    <s v="No"/>
    <m/>
    <m/>
    <m/>
    <n v="1"/>
    <m/>
    <s v="MAC"/>
  </r>
  <r>
    <n v="54"/>
    <s v="C3/008"/>
    <s v="Tonney"/>
    <s v="Stophen"/>
    <s v="Nyirenda"/>
    <x v="0"/>
    <x v="2"/>
    <x v="3"/>
    <x v="3"/>
    <s v="Immunity and Infection"/>
    <s v="Pathology"/>
    <x v="4"/>
    <s v="Yes"/>
    <m/>
    <m/>
    <s v="Married"/>
    <m/>
    <s v="tnyirenda@cartafrica.org"/>
    <s v="tnyirenda@medcol.mw"/>
    <s v="+265995573845"/>
    <s v="MSc. Immunology"/>
    <d v="1981-04-21T00:00:00"/>
    <s v="Development of adaptive immunity to non-typhoidal Salmonella in Children "/>
    <s v="Field"/>
    <s v="yes"/>
    <s v="Primary"/>
    <n v="10.5"/>
    <d v="2011-11-01T00:00:00"/>
    <d v="2013-03-01T00:00:00"/>
    <m/>
    <s v="Wilson Mandala"/>
    <m/>
    <m/>
    <n v="1"/>
    <s v="Home"/>
    <m/>
    <m/>
    <s v="Yes"/>
    <m/>
    <m/>
    <s v="Academic"/>
    <s v="PhD Student"/>
    <s v="Lecturer"/>
    <s v="Yes"/>
    <m/>
    <s v="University of Malawi"/>
    <s v="0000-0002-4874-9518"/>
    <m/>
    <d v="2013-03-01T00:00:00"/>
    <d v="2013-11-01T00:00:00"/>
    <s v="Yes"/>
    <m/>
    <m/>
    <m/>
    <m/>
    <d v="2015-08-01T00:00:00"/>
    <s v="Yes"/>
    <d v="2016-02-28T00:00:00"/>
    <s v="Yes"/>
    <m/>
    <m/>
    <m/>
    <d v="2015-06-18T00:00:00"/>
    <x v="0"/>
    <n v="28"/>
    <n v="20"/>
    <m/>
    <n v="1"/>
    <n v="1"/>
    <n v="15"/>
    <n v="2"/>
    <n v="0"/>
    <n v="2"/>
    <n v="0"/>
    <s v="No"/>
    <n v="0"/>
    <m/>
    <m/>
    <m/>
    <m/>
    <s v="No"/>
    <m/>
    <m/>
    <s v="NF"/>
    <s v="NF"/>
    <m/>
    <s v="SIDA"/>
  </r>
  <r>
    <n v="55"/>
    <s v="C3/009"/>
    <s v="Evangeline"/>
    <s v="Wawira"/>
    <s v="Njiru"/>
    <x v="1"/>
    <x v="2"/>
    <x v="2"/>
    <x v="2"/>
    <s v="MEDICAL ANTHROPOLOGY"/>
    <s v="ANTHROPOLOGY AND HUMAN ECOLOGY"/>
    <x v="2"/>
    <s v="Yes"/>
    <s v="SASS/DPHIL/ANT/02/12"/>
    <s v="Married"/>
    <s v="Separated"/>
    <m/>
    <s v="enjiru@cartafrica.org"/>
    <s v="oyungueva@yahoo.com"/>
    <s v="+254-722-624-353"/>
    <s v="Masters in Medicine"/>
    <d v="1973-03-27T00:00:00"/>
    <s v="Situational analysis of cancer care in the Western Kenya population"/>
    <s v="Field"/>
    <s v="No"/>
    <s v="Primary"/>
    <n v="15"/>
    <d v="2012-09-01T00:00:00"/>
    <d v="2013-03-01T00:00:00"/>
    <m/>
    <s v="Jamin Masinde"/>
    <s v="Dr. Harrison Maithya"/>
    <m/>
    <n v="2"/>
    <s v="Home"/>
    <s v="Home"/>
    <m/>
    <s v="Yes"/>
    <s v="Yes"/>
    <m/>
    <s v="Academic"/>
    <s v="Lecturer"/>
    <m/>
    <m/>
    <m/>
    <s v="Moi University"/>
    <s v="0000-0002-0064-8777"/>
    <m/>
    <d v="2013-03-01T00:00:00"/>
    <d v="2013-11-01T00:00:00"/>
    <s v="Yes"/>
    <m/>
    <m/>
    <m/>
    <m/>
    <d v="2016-08-03T00:00:00"/>
    <s v="No"/>
    <d v="2017-02-27T00:00:00"/>
    <s v="No"/>
    <m/>
    <m/>
    <m/>
    <m/>
    <x v="3"/>
    <m/>
    <m/>
    <m/>
    <n v="0"/>
    <n v="7"/>
    <n v="0"/>
    <n v="0"/>
    <n v="0"/>
    <n v="0"/>
    <n v="0"/>
    <s v="No"/>
    <n v="0"/>
    <m/>
    <m/>
    <m/>
    <m/>
    <s v="No"/>
    <m/>
    <m/>
    <n v="3"/>
    <s v="NF"/>
    <m/>
    <s v="SIDA"/>
  </r>
  <r>
    <n v="56"/>
    <s v="C3/010"/>
    <s v="Samanta"/>
    <s v="Tresha"/>
    <s v="Lalla-Edward"/>
    <x v="1"/>
    <x v="2"/>
    <x v="5"/>
    <x v="6"/>
    <s v="Public Health"/>
    <s v="Wits Reproductive Health and HIV Institute"/>
    <x v="3"/>
    <s v="Yes"/>
    <n v="705854"/>
    <m/>
    <s v="Married"/>
    <m/>
    <s v="esamanta@cartafrica.org"/>
    <s v="slallaedward@ezintsha.org;"/>
    <n v="113585404"/>
    <s v="Masters in Social Behaviour Studies in HIV/AIDS"/>
    <d v="1980-02-07T00:00:00"/>
    <s v="The effect of combination HIV prevention interventions: a comparison between men who have sex with men (MSM) sex workers and MSM non-sex workers"/>
    <s v="Field"/>
    <s v="No"/>
    <s v="Primary"/>
    <n v="8.5"/>
    <d v="2013-10-01T00:00:00"/>
    <d v="2013-03-01T00:00:00"/>
    <m/>
    <s v="Maria Elizabeth Rabe"/>
    <m/>
    <m/>
    <n v="1"/>
    <s v="Other "/>
    <m/>
    <m/>
    <s v="No"/>
    <m/>
    <m/>
    <s v="Other"/>
    <s v="M&amp;E Technical Specialist - Wits"/>
    <s v="Program Manager"/>
    <s v="Yes"/>
    <m/>
    <s v="Ezintsha, South Africa (2021)"/>
    <s v="0000-0003-3597-1643"/>
    <m/>
    <d v="2013-03-01T00:00:00"/>
    <d v="2013-11-01T00:00:00"/>
    <s v="Yes"/>
    <m/>
    <m/>
    <m/>
    <s v="A process evaluation of newly implementing South African Roadside wellness clinics for truck drivers"/>
    <d v="2015-08-01T00:00:00"/>
    <s v="Yes"/>
    <d v="2016-02-28T00:00:00"/>
    <s v="Yes"/>
    <m/>
    <m/>
    <m/>
    <d v="2018-07-10T00:00:00"/>
    <x v="0"/>
    <n v="65"/>
    <n v="57"/>
    <s v="A process evaluation of newly implementing South African Roadside wellness clinics for truck drivers"/>
    <n v="0"/>
    <n v="5"/>
    <n v="31"/>
    <n v="1"/>
    <n v="0"/>
    <n v="0"/>
    <n v="0"/>
    <s v="No"/>
    <n v="0"/>
    <m/>
    <m/>
    <m/>
    <m/>
    <s v="No"/>
    <m/>
    <m/>
    <n v="1"/>
    <n v="2"/>
    <m/>
    <s v="FF"/>
  </r>
  <r>
    <n v="57"/>
    <s v="C3/011"/>
    <s v="Emmanuel"/>
    <m/>
    <s v="Shema"/>
    <x v="0"/>
    <x v="2"/>
    <x v="1"/>
    <x v="1"/>
    <s v="Demography"/>
    <m/>
    <x v="2"/>
    <s v="No"/>
    <s v="EDU/D.Phil/CM/1010/16"/>
    <s v="Married"/>
    <s v="Married"/>
    <m/>
    <s v="esebahutu@cartafrica.org"/>
    <s v="esebahutu@nur.ac.rw_x000a_ sebem01@yahoo.fr"/>
    <s v="250788647761"/>
    <s v="Masters in Social Educational research Methods"/>
    <d v="1976-08-25T00:00:00"/>
    <s v="Building Awareness of both Men and Women through Formal Education with regard to Women’s Sexual and Reproductive Rights towards the Reduction of Fertility Rates in Rwanda: Challenges and Future Trends."/>
    <s v="Field"/>
    <s v="No"/>
    <s v="Primary"/>
    <n v="17.5"/>
    <d v="2013-03-27T00:00:00"/>
    <d v="2013-03-01T00:00:00"/>
    <m/>
    <s v="Prof Mukwa Wekesa Christopher"/>
    <s v="Dr. Wanyonyi Wamamili David"/>
    <m/>
    <n v="2"/>
    <s v="Host"/>
    <m/>
    <m/>
    <s v="Yes"/>
    <m/>
    <m/>
    <s v="Academic"/>
    <s v="Assistant Lecturer"/>
    <s v="Assistant Lecturer"/>
    <s v="No"/>
    <m/>
    <s v="University of Rwanda"/>
    <m/>
    <m/>
    <d v="2013-03-01T00:00:00"/>
    <d v="2013-11-01T00:00:00"/>
    <s v="Yes"/>
    <d v="2017-05-05T00:00:00"/>
    <d v="2017-05-05T00:00:00"/>
    <m/>
    <s v="Factors Associated with the Integration of Internet in Teaching Comprehensive Sexuality Education in Southern Province, Rwanda"/>
    <d v="2017-08-01T00:00:00"/>
    <s v="No"/>
    <d v="2018-03-05T00:00:00"/>
    <s v="No"/>
    <m/>
    <m/>
    <m/>
    <m/>
    <x v="3"/>
    <m/>
    <m/>
    <m/>
    <n v="0"/>
    <n v="0"/>
    <n v="0"/>
    <n v="0"/>
    <n v="0"/>
    <n v="0"/>
    <n v="0"/>
    <s v="No"/>
    <n v="0"/>
    <m/>
    <m/>
    <m/>
    <m/>
    <s v="No"/>
    <m/>
    <m/>
    <n v="4"/>
    <n v="5"/>
    <m/>
    <s v="FF"/>
  </r>
  <r>
    <n v="58"/>
    <s v="C3/012"/>
    <s v="Fredrick"/>
    <s v="Okoth"/>
    <s v="Okaka"/>
    <x v="0"/>
    <x v="2"/>
    <x v="2"/>
    <x v="2"/>
    <s v="Human Geography"/>
    <s v="Geography"/>
    <x v="2"/>
    <s v="Yes"/>
    <s v="SASS/GEO/DPHIL/01/12"/>
    <s v="Married"/>
    <s v="Married"/>
    <s v="Married"/>
    <s v="fokaka@cartafrica.org"/>
    <s v="fredrickokaka@yaoo.com_x000a_fredrickokaka@gmail.com"/>
    <s v="+254 722 260034"/>
    <s v="Masters of Art (Settlement Geography)"/>
    <d v="1973-05-03T00:00:00"/>
    <s v="Urban Residents’ Perception of Climate Change as a Human Health Risk in Kenya: The Case of Kisumu and Mombasa Urban Centers"/>
    <s v="Field"/>
    <s v="No"/>
    <s v="Primary"/>
    <n v="22.5"/>
    <d v="2012-08-09T00:00:00"/>
    <d v="2013-03-01T00:00:00"/>
    <m/>
    <s v="Prof. Paul Omondi"/>
    <s v="Prof. Beneah D. O. Odhiambo"/>
    <m/>
    <n v="2"/>
    <s v="Home"/>
    <m/>
    <m/>
    <s v="Yes"/>
    <m/>
    <m/>
    <s v="Academic"/>
    <s v="Assistant Lecturer"/>
    <s v="Senior Lecturer"/>
    <s v="Yes"/>
    <m/>
    <s v="Moi University"/>
    <s v="0000-0002-7140-0306"/>
    <m/>
    <d v="2013-03-01T00:00:00"/>
    <d v="2013-11-01T00:00:00"/>
    <s v="Yes"/>
    <d v="2014-06-12T00:00:00"/>
    <m/>
    <d v="2014-11-17T00:00:00"/>
    <s v="Urban residents' perception and adaptive capacity and behaviour to the health risks of climate change in Mombasa city, Kenya"/>
    <d v="2015-08-01T00:00:00"/>
    <s v="Yes"/>
    <d v="2016-02-28T00:00:00"/>
    <s v="Yes"/>
    <d v="2016-06-01T00:00:00"/>
    <d v="2016-10-17T00:00:00"/>
    <d v="2016-11-04T00:00:00"/>
    <d v="2016-11-04T00:00:00"/>
    <x v="0"/>
    <n v="45"/>
    <n v="37"/>
    <s v="Urban residents' perception and adaptive capacity and behaviour to the health risks of climate change in Mombasa city, Kenya"/>
    <n v="0"/>
    <n v="1"/>
    <n v="4"/>
    <n v="0"/>
    <n v="0"/>
    <n v="2"/>
    <n v="0"/>
    <s v="No"/>
    <n v="0"/>
    <m/>
    <m/>
    <m/>
    <m/>
    <s v="No"/>
    <m/>
    <m/>
    <n v="3"/>
    <n v="3"/>
    <m/>
    <s v="WT"/>
  </r>
  <r>
    <n v="59"/>
    <s v="C3/013"/>
    <s v="Joel"/>
    <s v="Olayiwola"/>
    <s v="Faronbi"/>
    <x v="0"/>
    <x v="2"/>
    <x v="0"/>
    <x v="5"/>
    <s v="Epidemiology"/>
    <m/>
    <x v="7"/>
    <s v="Yes"/>
    <m/>
    <s v="Married"/>
    <s v="Married"/>
    <s v="Married"/>
    <s v="jfaronbi@cartafrica.org"/>
    <s v="faronbiy2k@yahoh.co.uk"/>
    <s v="+2348033383018"/>
    <s v="MSC Nursing"/>
    <d v="1972-11-05T00:00:00"/>
    <s v="Impact of Nurse Moderated Intervention on the Quality of Life, Burden and Coping Strategies of Caregivers of the Elderly with Chronic Illness."/>
    <s v="Field"/>
    <s v="No"/>
    <s v="Primary"/>
    <n v="20"/>
    <d v="2012-09-26T00:00:00"/>
    <d v="2013-03-01T00:00:00"/>
    <m/>
    <s v="Olaogun Adenike Ayobola"/>
    <m/>
    <m/>
    <n v="1"/>
    <s v="Home"/>
    <m/>
    <m/>
    <s v="Yes"/>
    <m/>
    <m/>
    <s v="Academic"/>
    <s v="Lecturer II"/>
    <s v="Senior Lecturer"/>
    <s v="Yes"/>
    <s v="Department Postgraduate programme cordinator"/>
    <s v="Obafemi Awolowo University"/>
    <s v="0000-0003-3392-4472"/>
    <m/>
    <d v="2013-03-01T00:00:00"/>
    <d v="2013-11-01T00:00:00"/>
    <s v="Yes"/>
    <d v="2013-08-20T00:00:00"/>
    <m/>
    <d v="2018-10-30T00:00:00"/>
    <s v="Burden, coping strategies and health related quality of life of caregivers of elderly with chronic illness in Osun State, Nigeria"/>
    <d v="2015-08-01T00:00:00"/>
    <s v="Yes"/>
    <d v="2016-02-28T00:00:00"/>
    <s v="Yes"/>
    <d v="2015-07-20T00:00:00"/>
    <d v="2015-08-15T00:00:00"/>
    <d v="2015-09-11T00:00:00"/>
    <d v="2015-12-12T00:00:00"/>
    <x v="0"/>
    <n v="34"/>
    <n v="26"/>
    <s v="Burden, coping strategies and health related quality of life of caregivers of elderly with chronic illness in Osun State, Nigeria"/>
    <n v="3"/>
    <n v="1"/>
    <n v="13"/>
    <n v="2"/>
    <n v="0"/>
    <n v="3"/>
    <n v="0"/>
    <s v="No"/>
    <n v="0"/>
    <m/>
    <m/>
    <m/>
    <m/>
    <s v="No"/>
    <m/>
    <m/>
    <n v="2"/>
    <n v="3"/>
    <m/>
    <s v="WT"/>
  </r>
  <r>
    <n v="60"/>
    <s v="C3/014"/>
    <s v="Judith"/>
    <s v="Nekesa"/>
    <s v="Mangeni"/>
    <x v="1"/>
    <x v="2"/>
    <x v="2"/>
    <x v="2"/>
    <s v="Epidemiology"/>
    <s v="Epidemiology and Biostatistics"/>
    <x v="6"/>
    <s v="No"/>
    <s v="H80/92321/2013"/>
    <s v="Married"/>
    <s v="Married"/>
    <s v="Married"/>
    <s v="jmangeni@cartafrica.org"/>
    <s v="nakholi2001@yahoo.com"/>
    <s v="+254-722-647-415"/>
    <s v="MPH (Epidemiology and Disease control tract"/>
    <d v="1977-06-17T00:00:00"/>
    <s v="Motivational Interventions in community hypertension screening in western Kenya"/>
    <s v="Field"/>
    <s v="No"/>
    <s v="Primary"/>
    <n v="3.5"/>
    <d v="2013-06-07T00:00:00"/>
    <d v="2013-03-01T00:00:00"/>
    <m/>
    <s v="Anne Wanjiru Mwangi"/>
    <m/>
    <m/>
    <n v="1"/>
    <s v="Home"/>
    <m/>
    <m/>
    <s v="Yes"/>
    <m/>
    <m/>
    <s v="Academic"/>
    <s v="Assistant Lecturer"/>
    <s v="Lecturer"/>
    <s v="Yes"/>
    <s v="Head ISO Quality Management system"/>
    <s v="Moi University"/>
    <s v="0000-0001-7333-9329"/>
    <m/>
    <d v="2013-03-01T00:00:00"/>
    <d v="2013-11-01T00:00:00"/>
    <s v="Yes"/>
    <m/>
    <m/>
    <m/>
    <m/>
    <d v="2015-08-01T00:00:00"/>
    <s v="Yes"/>
    <d v="2016-02-28T00:00:00"/>
    <s v="Yes"/>
    <m/>
    <m/>
    <m/>
    <d v="2017-04-30T00:00:00"/>
    <x v="0"/>
    <n v="50"/>
    <n v="42"/>
    <m/>
    <n v="3"/>
    <n v="3"/>
    <n v="10"/>
    <n v="4"/>
    <n v="1"/>
    <n v="0"/>
    <n v="0"/>
    <s v="No"/>
    <n v="0"/>
    <m/>
    <m/>
    <m/>
    <m/>
    <s v="No"/>
    <m/>
    <m/>
    <n v="3"/>
    <n v="3"/>
    <m/>
    <s v="SIDA"/>
  </r>
  <r>
    <n v="61"/>
    <s v="C3/015"/>
    <s v="Ojo"/>
    <s v="Melvin"/>
    <s v="Agunbiade"/>
    <x v="0"/>
    <x v="2"/>
    <x v="0"/>
    <x v="5"/>
    <s v="Sociology"/>
    <s v="Sociology"/>
    <x v="3"/>
    <s v="No"/>
    <n v="671975"/>
    <s v="Married"/>
    <s v="Married"/>
    <s v="Married"/>
    <s v="magunbiade@cartafrica.org"/>
    <s v="ojomelvin@yahoo.com_x000a_ojomelvin@gmail.com"/>
    <s v="+2348059221715"/>
    <s v="MSC Sociology and Anthropology (Medical Sociology option)"/>
    <d v="1976-04-07T00:00:00"/>
    <s v="Attitudes towards Sexuality in Later Life among Yoruba People in Southwestern Nigeria"/>
    <s v="Field"/>
    <s v="No"/>
    <s v="Primary"/>
    <n v="11.5"/>
    <d v="2013-02-25T00:00:00"/>
    <d v="2013-03-01T00:00:00"/>
    <m/>
    <s v="Emeritus Professor Gilbert Leah"/>
    <m/>
    <m/>
    <n v="1"/>
    <s v="Host"/>
    <m/>
    <m/>
    <s v="No"/>
    <m/>
    <m/>
    <s v="Academic"/>
    <s v="Lecturer II"/>
    <s v="Professor"/>
    <s v="Yes"/>
    <s v="Co-ordinator the University wide research methodology for all doctoral candidates at OAU"/>
    <s v="Obafemi Awolowo University"/>
    <s v="0000-0001-8566-0662"/>
    <m/>
    <d v="2013-03-04T00:00:00"/>
    <d v="2013-11-01T00:00:00"/>
    <s v="Yes"/>
    <d v="2013-07-30T00:00:00"/>
    <m/>
    <d v="2013-11-29T00:00:00"/>
    <m/>
    <d v="2015-08-11T00:00:00"/>
    <s v="Yes"/>
    <d v="2016-02-29T00:00:00"/>
    <s v="Yes"/>
    <d v="2016-02-29T00:00:00"/>
    <d v="2016-07-08T00:00:00"/>
    <d v="2016-09-05T00:00:00"/>
    <d v="2016-09-07T00:00:00"/>
    <x v="0"/>
    <n v="43"/>
    <n v="35"/>
    <s v="Socio-cultural constructions of Sexuality and help-seeking behaviour among eldeerly Yoruba people in Urban Ibadan, SouthWest Nigeria"/>
    <n v="9"/>
    <n v="5"/>
    <n v="10"/>
    <n v="4"/>
    <n v="2"/>
    <n v="2"/>
    <n v="1"/>
    <s v="No"/>
    <n v="0"/>
    <m/>
    <m/>
    <m/>
    <m/>
    <s v="No"/>
    <m/>
    <m/>
    <n v="1"/>
    <n v="3"/>
    <m/>
    <s v="FF"/>
  </r>
  <r>
    <n v="62"/>
    <s v="C3/016"/>
    <s v="Marjorie"/>
    <s v="Kyomuhendo"/>
    <s v="Niyitegeka"/>
    <x v="1"/>
    <x v="2"/>
    <x v="7"/>
    <x v="11"/>
    <s v="Public Health"/>
    <s v="Department of Journalism and Communication"/>
    <x v="9"/>
    <s v="Yes"/>
    <m/>
    <s v="Married"/>
    <s v="Married"/>
    <s v="Married"/>
    <s v="mkyomuhendo@cartafrica.org"/>
    <s v="marjorie@masscom.mak.ac.ug_x000a_ marjkyom@gmail.com"/>
    <s v="+256776672000/256772672300"/>
    <s v="Master of Philosophy (media studies)"/>
    <d v="1977-12-10T00:00:00"/>
    <s v="Awareness to practice: Improving the Effectiveness of Family Planning Communication in Uganda"/>
    <s v="Field"/>
    <s v="No"/>
    <s v="Primary"/>
    <n v="20.5"/>
    <d v="2013-02-20T00:00:00"/>
    <d v="2013-03-01T00:00:00"/>
    <m/>
    <s v="Monica Chibita"/>
    <s v="Fred Ntoni Nuwaha"/>
    <m/>
    <n v="2"/>
    <s v="Other "/>
    <s v="Home"/>
    <m/>
    <s v="No"/>
    <m/>
    <m/>
    <s v="Administrative"/>
    <s v="Assistant Lecturer"/>
    <m/>
    <m/>
    <m/>
    <s v="MAKERERE UNIVERSITY"/>
    <m/>
    <m/>
    <d v="2013-03-01T00:00:00"/>
    <d v="2013-11-01T00:00:00"/>
    <s v="Yes"/>
    <m/>
    <m/>
    <m/>
    <m/>
    <d v="2015-08-01T00:00:00"/>
    <s v="Yes"/>
    <d v="2016-02-28T00:00:00"/>
    <s v="Yes"/>
    <m/>
    <d v="2022-01-17T00:00:00"/>
    <m/>
    <d v="2022-01-17T00:00:00"/>
    <x v="0"/>
    <n v="107"/>
    <n v="99"/>
    <s v="Family planning communication in Uganda: An interrogation of media reporting, communication campaigns and audience perspectives"/>
    <n v="0"/>
    <n v="0"/>
    <n v="0"/>
    <n v="0"/>
    <n v="0"/>
    <n v="0"/>
    <n v="0"/>
    <s v="No"/>
    <n v="0"/>
    <m/>
    <m/>
    <m/>
    <m/>
    <s v="No"/>
    <m/>
    <m/>
    <n v="2"/>
    <n v="2"/>
    <m/>
    <s v="WT"/>
  </r>
  <r>
    <n v="63"/>
    <s v="C3/017"/>
    <s v="Nicolette"/>
    <s v="Prea"/>
    <s v="Naidoo"/>
    <x v="1"/>
    <x v="2"/>
    <x v="5"/>
    <x v="6"/>
    <s v="Public Health"/>
    <m/>
    <x v="3"/>
    <s v="Yes"/>
    <m/>
    <m/>
    <s v="NF"/>
    <m/>
    <s v="nnaidoo@cartafrica.org"/>
    <s v="nnaidoo@wrhi.ac.za"/>
    <s v="0824901214"/>
    <s v="MPH (Health Management)"/>
    <d v="1981-10-06T00:00:00"/>
    <s v="An individually randomised multisite controlled trial of a comprehensive mobile phone intervention compared to the standard of care for improving adherence and retention outcomes in adult patients accessing HIV testing and treatment services in the inner city of Johannesburg, South Africa. "/>
    <s v="Field"/>
    <s v="No"/>
    <s v="Primary"/>
    <n v="4"/>
    <d v="2013-03-12T00:00:00"/>
    <d v="2013-03-01T00:00:00"/>
    <d v="2025-03-25T00:00:00"/>
    <s v="Sinead-Delany Moretlwe"/>
    <s v="Prof Alain Labrique"/>
    <m/>
    <n v="2"/>
    <s v="Home"/>
    <s v="Other"/>
    <m/>
    <s v="Yes"/>
    <s v="No"/>
    <m/>
    <s v="Academic"/>
    <s v="Researcher"/>
    <m/>
    <m/>
    <m/>
    <s v="University of the Witwatersrand"/>
    <s v="0000-0002-7197-9426"/>
    <m/>
    <d v="2013-03-01T00:00:00"/>
    <d v="2013-11-01T00:00:00"/>
    <s v="Yes"/>
    <m/>
    <m/>
    <m/>
    <m/>
    <d v="2015-08-01T00:00:00"/>
    <s v="Yes"/>
    <d v="2016-02-28T00:00:00"/>
    <s v="Yes"/>
    <m/>
    <m/>
    <m/>
    <m/>
    <x v="2"/>
    <m/>
    <m/>
    <m/>
    <n v="1"/>
    <n v="13"/>
    <n v="0"/>
    <n v="0"/>
    <n v="0"/>
    <n v="0"/>
    <n v="0"/>
    <s v="No"/>
    <n v="0"/>
    <m/>
    <m/>
    <m/>
    <m/>
    <s v="No"/>
    <m/>
    <m/>
    <s v="NF"/>
    <s v="NF"/>
    <m/>
    <s v="NF"/>
  </r>
  <r>
    <n v="64"/>
    <s v="C3/018"/>
    <s v="Olufunmilayo"/>
    <s v="Olufunmilola"/>
    <s v="Banjo"/>
    <x v="1"/>
    <x v="2"/>
    <x v="0"/>
    <x v="5"/>
    <s v="Demography"/>
    <s v="Demography &amp; Social Statistics"/>
    <x v="7"/>
    <s v="Yes"/>
    <s v="SSP/08/09/H/1290"/>
    <s v="Married"/>
    <s v="Married"/>
    <s v="Married"/>
    <s v="obanjo@cartafrica.org"/>
    <s v="banjoolufunmilayo@gmail.com"/>
    <s v="+2348034962623"/>
    <s v="MSc. Demography and Social Statistics"/>
    <d v="1976-06-15T00:00:00"/>
    <s v="Women status and fertility in sub Saharan Africa. "/>
    <s v="Field"/>
    <s v="No"/>
    <s v="Secondary"/>
    <n v="19.5"/>
    <d v="2013-01-30T00:00:00"/>
    <d v="2013-03-01T00:00:00"/>
    <m/>
    <s v="Bisiriyu Adeleke Luqman"/>
    <s v="Dr. BAMIWUYE, Samson Olusina "/>
    <m/>
    <n v="2"/>
    <s v="Home"/>
    <s v="Home"/>
    <m/>
    <s v="Yes"/>
    <s v="Yes"/>
    <m/>
    <s v="Academic"/>
    <s v="Lecturer II"/>
    <s v="Professor"/>
    <s v="Yes"/>
    <s v="Acting Director, Centre for Gender and Social policy"/>
    <s v="Obafemi Awolowo University"/>
    <s v="0000-0001-6433-9300"/>
    <m/>
    <d v="2013-03-01T00:00:00"/>
    <d v="2013-11-01T00:00:00"/>
    <s v="Yes"/>
    <m/>
    <m/>
    <m/>
    <m/>
    <d v="2015-08-01T00:00:00"/>
    <s v="Yes"/>
    <d v="2016-02-28T00:00:00"/>
    <s v="Yes"/>
    <m/>
    <m/>
    <m/>
    <d v="2015-05-27T00:00:00"/>
    <x v="0"/>
    <n v="27"/>
    <n v="19"/>
    <m/>
    <n v="1"/>
    <n v="0"/>
    <n v="12"/>
    <n v="0"/>
    <n v="0"/>
    <n v="1"/>
    <n v="1"/>
    <s v="JAS 1, 2013"/>
    <n v="0"/>
    <m/>
    <m/>
    <m/>
    <m/>
    <s v="No"/>
    <m/>
    <m/>
    <n v="5"/>
    <n v="5"/>
    <m/>
    <s v="WT"/>
  </r>
  <r>
    <n v="65"/>
    <s v="C3/019"/>
    <s v="Obasola"/>
    <s v="Ireti"/>
    <s v="Oluwaseun"/>
    <x v="1"/>
    <x v="2"/>
    <x v="0"/>
    <x v="0"/>
    <s v="Public Health"/>
    <m/>
    <x v="0"/>
    <s v="Yes"/>
    <m/>
    <s v="Married"/>
    <s v="Married"/>
    <s v="Married"/>
    <s v="oobasola@cartafrica.org"/>
    <s v="olaseun@yahoo.com"/>
    <s v="+2348033517020"/>
    <s v="Master of Library Science, Archival and information Studies"/>
    <d v="1977-02-11T00:00:00"/>
    <s v="Impact of ICT Utilization in the Provision of Health Information on Maternal and Child Health in Nigeria."/>
    <s v="Field"/>
    <s v="No"/>
    <s v="Primary"/>
    <n v="15"/>
    <d v="2012-09-26T00:00:00"/>
    <d v="2013-03-01T00:00:00"/>
    <m/>
    <s v="Iyabo Mabawonku"/>
    <m/>
    <m/>
    <n v="1"/>
    <s v="Home"/>
    <m/>
    <m/>
    <s v="Yes"/>
    <m/>
    <m/>
    <s v="Academic"/>
    <s v="Librarian II"/>
    <s v="Senior Librarian_x000a_"/>
    <s v="Yes"/>
    <m/>
    <s v="University of Ibadan to 2020_x000a_International Atomic Energy Agency"/>
    <s v="0000-0001-8164-3953"/>
    <m/>
    <d v="2013-03-04T00:00:00"/>
    <d v="2013-11-18T00:00:00"/>
    <s v="Yes"/>
    <d v="2014-09-01T00:00:00"/>
    <m/>
    <d v="2015-02-05T00:00:00"/>
    <m/>
    <d v="2015-08-01T00:00:00"/>
    <s v="Yes"/>
    <d v="2016-02-29T00:00:00"/>
    <s v="Yes"/>
    <m/>
    <s v="27/5/2015"/>
    <d v="2017-08-10T00:00:00"/>
    <d v="2017-03-31T00:00:00"/>
    <x v="0"/>
    <n v="49"/>
    <n v="41"/>
    <s v="Mothers’ Perception of ICT use by Health Workers and Disseminated Information on_x000a_Maternal Health Practices in Nigeria"/>
    <n v="1"/>
    <n v="3"/>
    <n v="6"/>
    <n v="3"/>
    <n v="0"/>
    <n v="0"/>
    <n v="0"/>
    <s v="No"/>
    <n v="0"/>
    <m/>
    <m/>
    <m/>
    <m/>
    <s v="No"/>
    <m/>
    <m/>
    <n v="3"/>
    <n v="3"/>
    <m/>
    <s v="SIDA"/>
  </r>
  <r>
    <n v="66"/>
    <s v="C3/020"/>
    <s v="Anitha"/>
    <s v="-"/>
    <s v="Philbert"/>
    <x v="1"/>
    <x v="2"/>
    <x v="4"/>
    <x v="10"/>
    <s v="Zoology/Ecology"/>
    <s v="Zoology and Wildlife Conservation"/>
    <x v="1"/>
    <s v="Yes"/>
    <s v="2012-04-00184"/>
    <s v="Married"/>
    <s v="Married"/>
    <s v="Married"/>
    <s v="panitha@cartafrica.org"/>
    <s v="annybyabato@yahoo.com"/>
    <s v="+255784454541"/>
    <s v="MSC. Applied Zoology"/>
    <d v="1980-09-12T00:00:00"/>
    <s v="Causes and Consequences of Insecticide Resistance in Malaria Vectors.  A Case Study of Dar es Salaam, Tanzania"/>
    <s v="Experimental model"/>
    <s v="yes"/>
    <s v="Primary"/>
    <n v="19.5"/>
    <d v="2012-10-23T00:00:00"/>
    <d v="2012-03-01T00:00:00"/>
    <m/>
    <s v="Nkwengulila Gamba"/>
    <s v="DR SYLVESTER LYANTAGAYE"/>
    <m/>
    <n v="2"/>
    <s v="Home"/>
    <s v="Home"/>
    <m/>
    <s v="Yes"/>
    <s v="No"/>
    <m/>
    <s v="Academic"/>
    <s v="Assistant Lecturer"/>
    <s v="Lecturer"/>
    <s v="Yes"/>
    <m/>
    <s v="University of Dar es Salaam"/>
    <s v="0000-0002-0301-2272"/>
    <m/>
    <d v="2013-03-01T00:00:00"/>
    <d v="2013-11-01T00:00:00"/>
    <s v="Yes"/>
    <d v="2013-06-07T00:00:00"/>
    <m/>
    <d v="2013-11-12T00:00:00"/>
    <s v="Insecticide resistance in malaria vectors: seasonal susceptibility mechanisms and relationships to agricultural practices in Magu and Sengerema Agro-Ecosystem Zone"/>
    <d v="2015-08-01T00:00:00"/>
    <s v="Yes"/>
    <d v="2016-02-28T00:00:00"/>
    <s v="Yes"/>
    <d v="2015-09-13T00:00:00"/>
    <d v="2016-07-14T00:00:00"/>
    <d v="2016-08-30T00:00:00"/>
    <d v="2016-08-30T00:00:00"/>
    <x v="0"/>
    <n v="42"/>
    <n v="34"/>
    <s v="Insecticide resistance in malaria vectors: seasonal susceptibility mechanisms and relationships to agricultural practices in Magu and Sengerema Agro-Ecosystem Zone"/>
    <n v="0"/>
    <n v="0"/>
    <n v="8"/>
    <n v="2"/>
    <n v="0"/>
    <n v="0"/>
    <n v="0"/>
    <s v="No"/>
    <n v="0"/>
    <m/>
    <m/>
    <m/>
    <m/>
    <s v="No"/>
    <m/>
    <m/>
    <n v="2"/>
    <n v="2"/>
    <s v="1 by thesis"/>
    <s v="WT"/>
  </r>
  <r>
    <n v="67"/>
    <s v="C3/021"/>
    <s v="Providence"/>
    <s v="Jechirchir"/>
    <s v="Kiptoo"/>
    <x v="1"/>
    <x v="2"/>
    <x v="2"/>
    <x v="2"/>
    <s v="ENVIRONMENTAL HEALTH"/>
    <s v="ENVIRONMENTAL HEALTH AND BIOLOGY"/>
    <x v="2"/>
    <s v="Yes"/>
    <s v="SES/DPHIL/05/12"/>
    <m/>
    <s v="Married"/>
    <m/>
    <s v="pkiptoo@cartafrica.org"/>
    <s v="providencechiri@gmail.com"/>
    <s v="+254722421678"/>
    <s v="MOH (Epidemiology &amp; Disease Control)"/>
    <d v="1979-01-02T00:00:00"/>
    <s v="Maternal pesticide exposures and birth outcomes among flower farm workers in Kenya-A case control study."/>
    <s v="Field"/>
    <s v="No"/>
    <s v="Primary"/>
    <n v="5"/>
    <d v="2012-09-01T00:00:00"/>
    <d v="2013-03-01T00:00:00"/>
    <m/>
    <s v="Peter M. Gatongi"/>
    <s v="Prof Odipo Osano"/>
    <m/>
    <n v="2"/>
    <s v="Home"/>
    <s v="Other"/>
    <m/>
    <n v="2013"/>
    <m/>
    <m/>
    <m/>
    <s v="Assistant Lecturer"/>
    <m/>
    <m/>
    <m/>
    <s v="Moi University"/>
    <s v="0000-0001-6975-5434"/>
    <m/>
    <d v="2013-03-01T00:00:00"/>
    <d v="2013-11-01T00:00:00"/>
    <s v="Yes"/>
    <m/>
    <m/>
    <m/>
    <m/>
    <d v="2016-08-01T00:00:00"/>
    <s v="No"/>
    <d v="2017-02-27T00:00:00"/>
    <s v="No"/>
    <m/>
    <m/>
    <m/>
    <m/>
    <x v="3"/>
    <m/>
    <m/>
    <m/>
    <n v="0"/>
    <n v="0"/>
    <n v="0"/>
    <n v="0"/>
    <n v="0"/>
    <n v="0"/>
    <n v="0"/>
    <s v="JAS 4, 2017"/>
    <n v="0"/>
    <m/>
    <m/>
    <m/>
    <m/>
    <s v="No"/>
    <m/>
    <m/>
    <s v="NF"/>
    <s v="NF"/>
    <m/>
    <s v="SIDA"/>
  </r>
  <r>
    <n v="68"/>
    <s v="C3/022"/>
    <s v="Save"/>
    <m/>
    <s v="Kumwenda"/>
    <x v="0"/>
    <x v="2"/>
    <x v="3"/>
    <x v="3"/>
    <s v="Public Health"/>
    <s v="Public Health"/>
    <x v="4"/>
    <s v="Yes"/>
    <s v="201380012518"/>
    <m/>
    <s v="Married"/>
    <s v="Married"/>
    <s v="skumwenda@cartafrica.org"/>
    <s v="skumwenda@gmail.com"/>
    <s v="+265888389452"/>
    <s v="Master of Public Health"/>
    <d v="1977-02-11T00:00:00"/>
    <s v="Comparative analysis of determinants of access to good maternal health care services"/>
    <s v="Field"/>
    <s v="yes"/>
    <s v="Primary"/>
    <n v="8.5"/>
    <d v="2013-11-01T00:00:00"/>
    <d v="2013-03-01T00:00:00"/>
    <m/>
    <s v="Dr. Chisomo Msefula"/>
    <s v="Dr. Bagrey Ngwira"/>
    <m/>
    <n v="2"/>
    <s v="Home"/>
    <s v="Home"/>
    <m/>
    <s v="No"/>
    <s v="No"/>
    <m/>
    <s v="Academic"/>
    <s v="Lecturer"/>
    <s v="Associate Professor"/>
    <s v="Yes"/>
    <m/>
    <s v="University of Malawi"/>
    <s v="0000-0002-3329-5875"/>
    <m/>
    <d v="2013-03-01T00:00:00"/>
    <d v="2013-11-01T00:00:00"/>
    <s v="Yes"/>
    <d v="2013-05-21T00:00:00"/>
    <d v="2014-03-02T00:00:00"/>
    <m/>
    <s v="Pathogen survival in Ecosan latrines and the associated health risks"/>
    <d v="2015-08-01T00:00:00"/>
    <s v="Yes"/>
    <d v="2016-02-28T00:00:00"/>
    <s v="Yes"/>
    <m/>
    <m/>
    <m/>
    <d v="2019-04-13T00:00:00"/>
    <x v="0"/>
    <n v="74"/>
    <n v="66"/>
    <m/>
    <n v="1"/>
    <n v="16"/>
    <n v="5"/>
    <n v="5"/>
    <n v="1"/>
    <n v="0"/>
    <n v="0"/>
    <s v="No"/>
    <n v="0"/>
    <m/>
    <m/>
    <m/>
    <m/>
    <s v="No"/>
    <m/>
    <m/>
    <n v="1"/>
    <n v="3"/>
    <m/>
    <s v="SIDA"/>
  </r>
  <r>
    <n v="69"/>
    <s v="C3/023"/>
    <s v="Hakizamungu"/>
    <m/>
    <s v="Massudi"/>
    <x v="0"/>
    <x v="2"/>
    <x v="1"/>
    <x v="1"/>
    <m/>
    <m/>
    <x v="5"/>
    <s v="Yes"/>
    <s v="NF"/>
    <s v="NF"/>
    <s v="NF"/>
    <s v="NF"/>
    <m/>
    <m/>
    <m/>
    <m/>
    <m/>
    <m/>
    <m/>
    <m/>
    <m/>
    <m/>
    <m/>
    <d v="2013-03-01T00:00:00"/>
    <m/>
    <m/>
    <m/>
    <m/>
    <n v="0"/>
    <m/>
    <m/>
    <m/>
    <m/>
    <m/>
    <m/>
    <m/>
    <m/>
    <m/>
    <m/>
    <m/>
    <m/>
    <m/>
    <m/>
    <d v="2013-03-01T00:00:00"/>
    <m/>
    <m/>
    <m/>
    <m/>
    <m/>
    <m/>
    <m/>
    <m/>
    <m/>
    <m/>
    <m/>
    <m/>
    <m/>
    <m/>
    <x v="1"/>
    <s v="Didn’t take up"/>
    <m/>
    <m/>
    <m/>
    <m/>
    <m/>
    <m/>
    <m/>
    <m/>
    <m/>
    <s v="No"/>
    <m/>
    <m/>
    <m/>
    <m/>
    <m/>
    <m/>
    <m/>
    <m/>
    <m/>
    <m/>
    <m/>
    <s v="NF"/>
  </r>
  <r>
    <n v="70"/>
    <s v="C3/024"/>
    <s v="Steven"/>
    <m/>
    <s v="Pentz"/>
    <x v="0"/>
    <x v="2"/>
    <x v="5"/>
    <x v="6"/>
    <m/>
    <m/>
    <x v="3"/>
    <s v="No"/>
    <s v="NF"/>
    <s v="NF"/>
    <s v="NF"/>
    <s v="NF"/>
    <m/>
    <m/>
    <m/>
    <m/>
    <m/>
    <m/>
    <m/>
    <m/>
    <m/>
    <m/>
    <m/>
    <d v="2013-03-01T00:00:00"/>
    <d v="2014-12-31T00:00:00"/>
    <m/>
    <m/>
    <m/>
    <n v="0"/>
    <m/>
    <m/>
    <m/>
    <m/>
    <m/>
    <m/>
    <m/>
    <m/>
    <m/>
    <m/>
    <m/>
    <m/>
    <m/>
    <m/>
    <d v="2013-03-01T00:00:00"/>
    <m/>
    <m/>
    <m/>
    <m/>
    <m/>
    <m/>
    <m/>
    <m/>
    <m/>
    <m/>
    <m/>
    <m/>
    <m/>
    <m/>
    <x v="2"/>
    <s v="Terminated"/>
    <m/>
    <m/>
    <m/>
    <m/>
    <m/>
    <m/>
    <m/>
    <m/>
    <m/>
    <s v="No"/>
    <m/>
    <m/>
    <m/>
    <m/>
    <m/>
    <m/>
    <m/>
    <m/>
    <m/>
    <m/>
    <m/>
    <s v="NF"/>
  </r>
  <r>
    <n v="71"/>
    <s v="C4/001"/>
    <s v="Ayodele"/>
    <s v="John"/>
    <s v="Alonge"/>
    <x v="0"/>
    <x v="3"/>
    <x v="0"/>
    <x v="0"/>
    <s v="Communication and Information"/>
    <s v="School of Journalism and Mass Communication"/>
    <x v="6"/>
    <s v="No"/>
    <s v="K90/97550/2015"/>
    <s v="Married"/>
    <s v="Married"/>
    <m/>
    <s v="aalonge@cartafrica.org"/>
    <s v="ayoalonge@gmail.com"/>
    <s v="+2348023594427"/>
    <s v="Master of Publishing and Copyright Studies"/>
    <d v="1976-05-26T00:00:00"/>
    <s v="Efficacy of Social Media and Mobile Technology Use for HIV/AIDS Knowledge and Prevention among Teenagers in South-West Nigeria"/>
    <s v="Field"/>
    <s v="No"/>
    <s v="Primary"/>
    <n v="33"/>
    <d v="2015-09-30T00:00:00"/>
    <d v="2014-03-01T00:00:00"/>
    <m/>
    <s v="Prof wanbii Kiai"/>
    <s v="Dr  Ndei Ndati"/>
    <m/>
    <n v="2"/>
    <s v="Host"/>
    <m/>
    <m/>
    <s v="Yes"/>
    <m/>
    <m/>
    <s v="Academic"/>
    <s v="Librarian II"/>
    <s v="Lecturer II"/>
    <s v="Yes"/>
    <m/>
    <s v="University of Ibadan"/>
    <s v=" 0000-0001-6014-3271"/>
    <m/>
    <d v="2014-03-02T00:00:00"/>
    <d v="2014-11-03T00:00:00"/>
    <s v="Yes"/>
    <m/>
    <m/>
    <m/>
    <s v="The use of social media for HIV and AIDS communication among university undergraduatres in South - West Nigeria"/>
    <d v="2016-08-03T00:00:00"/>
    <s v="Yes"/>
    <d v="2017-02-27T00:00:00"/>
    <s v="Yes"/>
    <d v="2017-08-04T00:00:00"/>
    <m/>
    <m/>
    <d v="2017-12-20T00:00:00"/>
    <x v="0"/>
    <n v="46"/>
    <n v="38"/>
    <m/>
    <n v="2"/>
    <n v="0"/>
    <n v="2"/>
    <n v="3"/>
    <n v="1"/>
    <n v="0"/>
    <n v="1"/>
    <s v="No"/>
    <n v="0"/>
    <m/>
    <m/>
    <m/>
    <m/>
    <s v="No"/>
    <m/>
    <m/>
    <n v="2"/>
    <n v="3"/>
    <n v="2"/>
    <s v="FF"/>
  </r>
  <r>
    <n v="72"/>
    <s v="C4/002"/>
    <s v="Admire"/>
    <s v="Takuranhamo"/>
    <s v="Chikandiwa"/>
    <x v="0"/>
    <x v="3"/>
    <x v="5"/>
    <x v="6"/>
    <s v="EPIDEMIOLOGY"/>
    <s v="WITS  Reproductive and HIV Research Institute"/>
    <x v="3"/>
    <s v="Yes"/>
    <n v="769258"/>
    <s v="Married"/>
    <s v="Married"/>
    <s v="Married"/>
    <s v="achikandiwa@cartafrica.org"/>
    <s v="achikandiwa@gmail.com"/>
    <s v="27717388187"/>
    <s v="Master of Public Health"/>
    <d v="1981-09-11T00:00:00"/>
    <s v="The effects of HIV infection and treatment on the epidemiology of sexually transmitted infections in men in South Africa"/>
    <s v="Clinical research"/>
    <s v="yes"/>
    <s v="Primary"/>
    <n v="6"/>
    <d v="2017-03-15T00:00:00"/>
    <d v="2014-03-01T00:00:00"/>
    <m/>
    <s v="Sinead Delany - Moretlwe"/>
    <m/>
    <m/>
    <n v="1"/>
    <s v="Home"/>
    <m/>
    <m/>
    <s v="Yes"/>
    <m/>
    <m/>
    <s v="Researcher"/>
    <s v="Researcher"/>
    <s v="Epidemiologist"/>
    <m/>
    <m/>
    <s v="University of the Witwatersrand"/>
    <s v="0000-0003-4954-2225"/>
    <m/>
    <d v="2014-03-02T00:00:00"/>
    <d v="2014-11-03T00:00:00"/>
    <s v="Yes"/>
    <d v="2015-12-03T00:00:00"/>
    <d v="2016-07-28T00:00:00"/>
    <m/>
    <s v="Epidemiology of HPV infection and related diseases among HIV positive men in South Africa"/>
    <d v="2017-08-03T00:00:00"/>
    <s v="No"/>
    <d v="2018-03-05T00:00:00"/>
    <s v="No"/>
    <m/>
    <m/>
    <m/>
    <d v="2019-11-30T00:00:00"/>
    <x v="0"/>
    <n v="69"/>
    <n v="61"/>
    <m/>
    <n v="1"/>
    <n v="17"/>
    <n v="11"/>
    <n v="4"/>
    <n v="0"/>
    <n v="0"/>
    <n v="0"/>
    <s v="No"/>
    <n v="0"/>
    <m/>
    <m/>
    <m/>
    <m/>
    <s v="No"/>
    <m/>
    <m/>
    <n v="1"/>
    <s v="NF"/>
    <m/>
    <s v="SIDA"/>
  </r>
  <r>
    <n v="73"/>
    <s v="C4/003"/>
    <s v="Andrew"/>
    <s v="-"/>
    <s v="Tamale"/>
    <x v="0"/>
    <x v="3"/>
    <x v="7"/>
    <x v="11"/>
    <s v="Public Health"/>
    <s v="Wild life and Aquatic Animal Resources"/>
    <x v="9"/>
    <s v="Yes"/>
    <s v="2011/HD17/18372U"/>
    <s v="Married"/>
    <s v="Married"/>
    <s v="Married"/>
    <s v="atamale@cartafrica.org"/>
    <s v="andietam@gmail.com"/>
    <s v="+256752330207/256788671192"/>
    <s v="Master of Public Health"/>
    <d v="1977-10-02T00:00:00"/>
    <s v="Risk Assessment of mercury and lead along the fish value chain in the lake Victoria Basin"/>
    <s v="Experimental model"/>
    <s v="yes"/>
    <s v="Primary"/>
    <n v="25.5"/>
    <d v="2014-03-12T00:00:00"/>
    <d v="2014-03-01T00:00:00"/>
    <m/>
    <s v="Assoc. Prof. Francis Ejobi"/>
    <s v="Prof MUYANJA Charles"/>
    <s v="Dr. Naigaga Irene"/>
    <n v="3"/>
    <s v="Home"/>
    <m/>
    <m/>
    <s v="No"/>
    <m/>
    <m/>
    <s v="Academic"/>
    <s v="Assistant Lecturer"/>
    <s v="Assistant Lecturer"/>
    <s v="No"/>
    <m/>
    <s v="Makerere Univeristy"/>
    <s v="0000-0002-9742-1172"/>
    <m/>
    <d v="2014-03-02T00:00:00"/>
    <d v="2014-11-03T00:00:00"/>
    <s v="Yes"/>
    <m/>
    <m/>
    <m/>
    <m/>
    <d v="2016-08-03T00:00:00"/>
    <s v="Yes"/>
    <d v="2017-02-27T00:00:00"/>
    <s v="Yes"/>
    <m/>
    <m/>
    <m/>
    <d v="2017-03-30T00:00:00"/>
    <x v="0"/>
    <n v="37"/>
    <n v="29"/>
    <m/>
    <n v="1"/>
    <n v="4"/>
    <n v="8"/>
    <n v="1"/>
    <n v="0"/>
    <n v="0"/>
    <n v="0"/>
    <s v="No"/>
    <n v="0"/>
    <m/>
    <m/>
    <m/>
    <m/>
    <s v="No"/>
    <m/>
    <m/>
    <n v="3"/>
    <n v="4"/>
    <m/>
    <s v="SIDA"/>
  </r>
  <r>
    <n v="74"/>
    <s v="C4/004"/>
    <s v="Boladale"/>
    <s v="Moyosore"/>
    <s v="Mapayi"/>
    <x v="1"/>
    <x v="3"/>
    <x v="0"/>
    <x v="5"/>
    <s v="Psychology"/>
    <s v="Mental Health"/>
    <x v="7"/>
    <s v="Yes"/>
    <s v="CLI/12/13/H/2219"/>
    <s v="Married"/>
    <s v="Married"/>
    <s v="Married"/>
    <s v="bmapayi@cartafrica.org"/>
    <s v="daledosu@yahoo.com"/>
    <s v="+2348033930096"/>
    <s v="Msc Clinical Psychology"/>
    <d v="1974-05-03T00:00:00"/>
    <s v="Integration of FP Services into Mental Health services: An Assessment of Psychosocial Correlates of uptake and continuance of mentally ill females at the Psychiatric Clinic of OAU Teaching Clinical research"/>
    <s v="Clinical research"/>
    <s v="No"/>
    <s v="Primary"/>
    <n v="14"/>
    <d v="2013-03-15T00:00:00"/>
    <d v="2014-03-01T00:00:00"/>
    <m/>
    <s v="Ukpong Morenike"/>
    <s v="Harrison Abigail"/>
    <m/>
    <n v="2"/>
    <s v="Home"/>
    <m/>
    <m/>
    <s v="Yes"/>
    <m/>
    <m/>
    <s v="Academic"/>
    <s v="Lecturer"/>
    <s v="Associate Professor"/>
    <s v="Yes"/>
    <s v="Vice Dean, Faculty of clinical Sciences"/>
    <s v="Obafemi Awolowo University"/>
    <s v="0000-0002-0596-2132"/>
    <m/>
    <d v="2014-03-02T00:00:00"/>
    <d v="2014-11-03T00:00:00"/>
    <s v="Yes"/>
    <m/>
    <m/>
    <m/>
    <s v="Integratining family planning into mental helath services for women attending the psychiatric outpatient clinic of Obafemi Awolowo University Teaching Clinical researchs Complex, Ile-Ife"/>
    <d v="2016-08-03T00:00:00"/>
    <s v="Yes"/>
    <d v="2017-02-27T00:00:00"/>
    <s v="Yes"/>
    <m/>
    <m/>
    <m/>
    <d v="2017-03-31T00:00:00"/>
    <x v="0"/>
    <n v="37"/>
    <n v="29"/>
    <s v="Integratining family planning into mental helath services for women attending the psychiatric outpatient clinic of Obafemi Awolowo University Teaching Clinical researchs Complex, Ile-Ife"/>
    <n v="9"/>
    <n v="6"/>
    <n v="15"/>
    <n v="0"/>
    <n v="1"/>
    <n v="0"/>
    <n v="0"/>
    <s v="No"/>
    <n v="0"/>
    <m/>
    <m/>
    <m/>
    <m/>
    <s v="No"/>
    <m/>
    <m/>
    <n v="3"/>
    <n v="3"/>
    <m/>
    <s v="SIDA"/>
  </r>
  <r>
    <n v="75"/>
    <s v="C4/005"/>
    <s v="Bolutife"/>
    <s v="Ayokunnu"/>
    <s v="Olusanya"/>
    <x v="0"/>
    <x v="3"/>
    <x v="0"/>
    <x v="0"/>
    <s v="Medicine"/>
    <s v="Epidemiology and Medical Statistics"/>
    <x v="0"/>
    <s v="Yes"/>
    <n v="65466"/>
    <s v="Married"/>
    <s v="Married"/>
    <s v="Married"/>
    <s v="bolusanya@cartafrica.org"/>
    <s v="bolutifeo@yahoo.com"/>
    <s v="+2348034051563"/>
    <s v="M.Sc Epidemiology &amp; Medical Statistics"/>
    <d v="1975-10-20T00:00:00"/>
    <s v="Assessment of the magnitude, causes and risk factors of childhood blindness in Oyo state, Nigeria"/>
    <s v="Field"/>
    <s v="No"/>
    <s v="Primary"/>
    <n v="3"/>
    <d v="2014-07-10T00:00:00"/>
    <d v="2014-03-01T00:00:00"/>
    <m/>
    <s v="Prof. Ajayi Ikeoluwapo"/>
    <s v="Prof Baiyeroju Aderonke"/>
    <m/>
    <n v="2"/>
    <s v="Home"/>
    <m/>
    <m/>
    <s v="Yes"/>
    <m/>
    <m/>
    <s v="Academic"/>
    <s v="Lecturer"/>
    <s v="Associate Professor"/>
    <s v="Yes"/>
    <m/>
    <s v="University of Ibadan"/>
    <s v="0000-0002-8027-2844"/>
    <m/>
    <d v="2014-03-02T00:00:00"/>
    <d v="2014-11-03T00:00:00"/>
    <s v="Yes"/>
    <d v="2017-05-11T00:00:00"/>
    <d v="2017-04-04T00:00:00"/>
    <d v="2017-05-08T00:00:00"/>
    <s v="Development and validation of a screening tool for the early detection of blinding eye diseases among infants attending immunization centres in Ibadan, Nigeria "/>
    <d v="2017-08-03T00:00:00"/>
    <s v="No"/>
    <d v="2018-03-05T00:00:00"/>
    <s v="No"/>
    <m/>
    <m/>
    <m/>
    <d v="2021-03-05T00:00:00"/>
    <x v="0"/>
    <n v="85"/>
    <n v="77"/>
    <m/>
    <n v="14"/>
    <n v="17"/>
    <n v="2"/>
    <n v="5"/>
    <n v="5"/>
    <n v="0"/>
    <n v="0"/>
    <s v="No"/>
    <n v="0"/>
    <m/>
    <m/>
    <m/>
    <m/>
    <s v="No"/>
    <m/>
    <m/>
    <n v="2"/>
    <n v="2"/>
    <m/>
    <s v="WT"/>
  </r>
  <r>
    <n v="76"/>
    <s v="C4/006"/>
    <s v="Chrispus"/>
    <s v="-"/>
    <s v="Mayora"/>
    <x v="0"/>
    <x v="3"/>
    <x v="7"/>
    <x v="11"/>
    <s v="Public health"/>
    <s v="School of public health"/>
    <x v="3"/>
    <s v="No"/>
    <n v="1018550"/>
    <s v="Married"/>
    <s v="Married"/>
    <s v="Married"/>
    <s v="cmayora@cartafrica.org"/>
    <s v="cmayora@musph.ac.ug"/>
    <s v="+256773313016"/>
    <s v="Master of Health Economics"/>
    <d v="1981-08-09T00:00:00"/>
    <s v="Scaling up Community Health workers (CHWs) program in Uganda: Implications for Human Resources for Health Management (HRHM)"/>
    <s v="Field"/>
    <s v="No"/>
    <s v="Primary"/>
    <n v="13.5"/>
    <d v="2015-01-01T00:00:00"/>
    <d v="2014-03-01T00:00:00"/>
    <m/>
    <s v="Prof. Ngianga Kandala Bakwin"/>
    <s v="Dr. Henry Wamani"/>
    <s v="Dr. Elizabeth Ekirapa-Kiracho"/>
    <n v="3"/>
    <s v="Host"/>
    <m/>
    <m/>
    <s v="Yes"/>
    <m/>
    <m/>
    <s v="Academic"/>
    <s v="Assistant Lecturer"/>
    <s v="Assistant Lecturer"/>
    <s v="No"/>
    <m/>
    <s v="MAKERERE UNIVERSITY"/>
    <s v="0000-0002-6640-6519"/>
    <m/>
    <d v="2014-03-02T00:00:00"/>
    <d v="2014-11-03T00:00:00"/>
    <s v="Yes"/>
    <d v="2015-04-10T00:00:00"/>
    <d v="2015-04-15T00:00:00"/>
    <m/>
    <m/>
    <d v="2016-08-03T00:00:00"/>
    <s v="Yes"/>
    <d v="2017-02-27T00:00:00"/>
    <s v="Yes"/>
    <m/>
    <m/>
    <m/>
    <d v="2021-06-18T00:00:00"/>
    <x v="0"/>
    <n v="88"/>
    <n v="80"/>
    <s v="Retail drug shops market in Uganda: Incentives, effect on health care system, and implications care system, and implications for child health"/>
    <n v="1"/>
    <n v="11"/>
    <n v="3"/>
    <n v="2"/>
    <n v="0"/>
    <n v="0"/>
    <n v="0"/>
    <s v="No"/>
    <n v="0"/>
    <m/>
    <m/>
    <m/>
    <m/>
    <s v="No"/>
    <m/>
    <m/>
    <n v="1"/>
    <n v="2"/>
    <m/>
    <s v="SIDA"/>
  </r>
  <r>
    <n v="77"/>
    <s v="C4/007"/>
    <s v="Caroline"/>
    <s v="Jepkoech"/>
    <s v="Sawe"/>
    <x v="1"/>
    <x v="3"/>
    <x v="2"/>
    <x v="2"/>
    <s v="Applied Human Nutrition"/>
    <s v="Department of Food Science, Nutrition and Technology"/>
    <x v="6"/>
    <s v="No"/>
    <s v="A80/96627/2014"/>
    <s v="Married"/>
    <s v="Married"/>
    <m/>
    <s v="csawe@cartafrica.org"/>
    <s v="carolsawej@yahoo.com"/>
    <s v="+254721540248"/>
    <s v="Master of Public Health"/>
    <d v="1980-05-04T00:00:00"/>
    <s v="Assess the Impact of Community strategy program in Nutritional Status of children under five years in Uasin Gishu County"/>
    <s v="Field"/>
    <s v="No"/>
    <s v="Primary"/>
    <n v="17"/>
    <d v="2014-04-01T00:00:00"/>
    <d v="2014-03-01T00:00:00"/>
    <m/>
    <s v="Prof W Kogi-Makau"/>
    <s v="Prof Grace A. Ettyang "/>
    <s v="Dr Charkes O Kimamo"/>
    <n v="2"/>
    <s v="Host"/>
    <m/>
    <m/>
    <s v="Yes"/>
    <m/>
    <m/>
    <s v="Academic"/>
    <s v="Administrator"/>
    <s v="Lecturer"/>
    <s v="Yes"/>
    <m/>
    <s v="Moi University"/>
    <s v="0000-0002-9808-4091"/>
    <m/>
    <d v="2014-03-02T00:00:00"/>
    <d v="2014-11-03T00:00:00"/>
    <s v="Yes"/>
    <d v="2015-02-12T00:00:00"/>
    <d v="2015-03-10T00:00:00"/>
    <m/>
    <s v="Impact of community health workers on nutritional status and cognitive development of children aged less than two years in Kisumu County, Kenya"/>
    <d v="2016-08-03T00:00:00"/>
    <s v="Yes"/>
    <d v="2017-02-27T00:00:00"/>
    <s v="Yes"/>
    <m/>
    <m/>
    <m/>
    <d v="2021-09-03T00:00:00"/>
    <x v="0"/>
    <n v="91"/>
    <n v="83"/>
    <m/>
    <n v="0"/>
    <n v="0"/>
    <n v="0"/>
    <n v="0"/>
    <n v="0"/>
    <n v="0"/>
    <n v="0"/>
    <s v="JAS 3, 2016"/>
    <n v="0"/>
    <m/>
    <m/>
    <m/>
    <m/>
    <s v="No"/>
    <m/>
    <m/>
    <n v="1"/>
    <n v="2"/>
    <m/>
    <s v="SIDA"/>
  </r>
  <r>
    <n v="78"/>
    <s v="C4/008"/>
    <s v="Dieter"/>
    <m/>
    <s v="Hartmann"/>
    <x v="0"/>
    <x v="3"/>
    <x v="5"/>
    <x v="6"/>
    <s v="Civil Engineering"/>
    <s v="School of Mechanical, Industrial and Aeronautical Engineering"/>
    <x v="3"/>
    <s v="Yes"/>
    <m/>
    <s v="Married"/>
    <s v="Married"/>
    <s v="Married"/>
    <s v="dhartmann@cartafrica.org"/>
    <s v="Dieter.Hartmann@wits.ac.za"/>
    <n v="27716861252"/>
    <s v="M.Sc Industrial Enginnering"/>
    <d v="1981-07-14T00:00:00"/>
    <s v="Determining a framework of benchmarks for efficient healthcare delivery in South Africa. "/>
    <s v="Clinical research"/>
    <s v="No"/>
    <s v="Primary"/>
    <n v="12"/>
    <d v="2013-12-09T00:00:00"/>
    <d v="2014-03-01T00:00:00"/>
    <m/>
    <s v="Prof. Alex van den Heever"/>
    <m/>
    <m/>
    <n v="1"/>
    <s v="Home"/>
    <m/>
    <m/>
    <s v="No"/>
    <m/>
    <m/>
    <s v="Academic"/>
    <s v="Lecturer"/>
    <m/>
    <m/>
    <m/>
    <s v="University of the Witwatersrand"/>
    <s v="0000-0001-9641-0095"/>
    <m/>
    <d v="2014-03-02T00:00:00"/>
    <d v="2014-11-03T00:00:00"/>
    <s v="Yes"/>
    <d v="2017-04-21T00:00:00"/>
    <d v="2016-05-19T00:00:00"/>
    <m/>
    <s v="Demand management in South African Public Healthcare: The case for failure demand"/>
    <d v="2018-08-03T00:00:00"/>
    <s v="No"/>
    <d v="2019-03-04T00:00:00"/>
    <s v="No"/>
    <m/>
    <m/>
    <m/>
    <d v="2022-04-07T00:00:00"/>
    <x v="0"/>
    <n v="98"/>
    <n v="90"/>
    <s v="Demand management in healthcare service delivery: The case for failure demand"/>
    <n v="4"/>
    <n v="5"/>
    <n v="0"/>
    <n v="2"/>
    <n v="3"/>
    <n v="0"/>
    <n v="0"/>
    <s v="No"/>
    <n v="0"/>
    <m/>
    <m/>
    <m/>
    <m/>
    <s v="No"/>
    <m/>
    <m/>
    <n v="0"/>
    <n v="1"/>
    <m/>
    <s v="SIDA"/>
  </r>
  <r>
    <n v="79"/>
    <s v="C4/009"/>
    <s v="Winnie"/>
    <s v="Chepkurui"/>
    <s v="Mutai"/>
    <x v="1"/>
    <x v="3"/>
    <x v="2"/>
    <x v="7"/>
    <s v="Medical Bacteriology"/>
    <s v="Medical Microbiology"/>
    <x v="6"/>
    <s v="Yes"/>
    <s v="H80/99967/2015"/>
    <s v="Married"/>
    <s v="Separated"/>
    <s v="Separated"/>
    <s v="wmutai@cartafrica.org"/>
    <s v="vynnmutai@gmail.com; vynnemutai@yahoo.com"/>
    <s v="+254724886584"/>
    <s v="Master in medical microbiology"/>
    <d v="1981-09-13T00:00:00"/>
    <s v="Molecular epidemiology of Clostridium difficile among patients in Kenyatta National Clinical research"/>
    <s v="Clinical research"/>
    <s v="yes"/>
    <s v="Primary"/>
    <n v="37"/>
    <d v="2015-03-15T00:00:00"/>
    <d v="2014-03-01T00:00:00"/>
    <m/>
    <s v="Prof. Omu Anzala"/>
    <m/>
    <m/>
    <n v="1"/>
    <s v="Home"/>
    <m/>
    <m/>
    <s v="Yes"/>
    <m/>
    <m/>
    <s v="Academic"/>
    <s v="Tutorial Fellow"/>
    <s v="Tutorial Fellow"/>
    <m/>
    <m/>
    <s v="University of Nairobi"/>
    <s v="0000-0003-0612-9430"/>
    <m/>
    <d v="2014-03-02T00:00:00"/>
    <d v="2014-11-03T00:00:00"/>
    <s v="Yes"/>
    <d v="2019-08-22T00:00:00"/>
    <d v="2015-08-22T00:00:00"/>
    <m/>
    <m/>
    <d v="2016-08-03T00:00:00"/>
    <s v="Yes"/>
    <d v="2017-02-27T00:00:00"/>
    <s v="Yes"/>
    <m/>
    <m/>
    <m/>
    <d v="2023-09-22T00:00:00"/>
    <x v="0"/>
    <n v="115"/>
    <n v="107"/>
    <s v="Molecular Epidemiology of Clostridiodes Difficile Among Inpatients Presenting with Diarrhea in Selected Clinical researchs in Nairobi, Kenya.’"/>
    <n v="0"/>
    <n v="5"/>
    <n v="0"/>
    <n v="1"/>
    <n v="0"/>
    <n v="0"/>
    <n v="0"/>
    <s v="JAS 3, 2016"/>
    <n v="0"/>
    <m/>
    <m/>
    <m/>
    <m/>
    <s v="No"/>
    <m/>
    <m/>
    <n v="1"/>
    <n v="3"/>
    <m/>
    <s v="SIDA"/>
  </r>
  <r>
    <n v="80"/>
    <s v="C4/010"/>
    <s v="Tumaini"/>
    <s v="Chiseko"/>
    <s v="Malenga"/>
    <x v="1"/>
    <x v="3"/>
    <x v="3"/>
    <x v="3"/>
    <s v="Medical Athropology"/>
    <s v="Health Systems and Policy Development"/>
    <x v="4"/>
    <s v="Yes"/>
    <s v="201380012572"/>
    <s v="Single"/>
    <s v="Married"/>
    <s v="Married"/>
    <s v="tmalenga@cartafrica.org"/>
    <s v="tmalenga@gmail.com"/>
    <s v="+265999544544"/>
    <s v="M.Sc International Development"/>
    <d v="1984-09-08T00:00:00"/>
    <s v="Determining the predominant motivations that promote transactional sex in densely populated areas in Malawi. "/>
    <s v="Field"/>
    <s v="No"/>
    <s v="Primary"/>
    <n v="36"/>
    <d v="2014-03-31T00:00:00"/>
    <d v="2014-03-01T00:00:00"/>
    <m/>
    <s v="Prof  Umar Eric "/>
    <s v="Prof Griffiths Frances"/>
    <s v="Prof Van den Berg  Marrit"/>
    <n v="3"/>
    <s v="Home"/>
    <m/>
    <m/>
    <s v="Yes"/>
    <m/>
    <m/>
    <s v="Researcher"/>
    <s v="Research Administrator"/>
    <s v="Research and Policy Analyst"/>
    <s v="Yes"/>
    <m/>
    <s v="African Institute for Development Policy (AFIDEP)"/>
    <s v="0000-0002-7269-0405"/>
    <m/>
    <d v="2014-03-02T00:00:00"/>
    <d v="2014-11-03T00:00:00"/>
    <s v="Yes"/>
    <m/>
    <m/>
    <m/>
    <m/>
    <d v="2016-08-03T00:00:00"/>
    <s v="Yes"/>
    <d v="2017-02-27T00:00:00"/>
    <s v="Yes"/>
    <m/>
    <d v="2020-12-11T00:00:00"/>
    <m/>
    <d v="2021-12-09T00:00:00"/>
    <x v="0"/>
    <n v="94"/>
    <n v="86"/>
    <m/>
    <n v="0"/>
    <n v="6"/>
    <n v="0"/>
    <n v="1"/>
    <n v="0"/>
    <n v="0"/>
    <n v="0"/>
    <s v="No"/>
    <n v="0"/>
    <m/>
    <m/>
    <m/>
    <m/>
    <s v="No"/>
    <m/>
    <m/>
    <n v="0"/>
    <n v="1"/>
    <m/>
    <s v="FF"/>
  </r>
  <r>
    <n v="81"/>
    <s v="C4/011"/>
    <s v="Flavia"/>
    <s v="Kiweewa"/>
    <s v="Matovu"/>
    <x v="1"/>
    <x v="3"/>
    <x v="7"/>
    <x v="11"/>
    <s v="PUBLIC HEALTH"/>
    <s v="PUBLIC HEALTH"/>
    <x v="3"/>
    <s v="No"/>
    <n v="1060654"/>
    <s v="Married"/>
    <s v="Married"/>
    <s v="Married"/>
    <s v="fmatovu@cartafrica.org"/>
    <s v="fmatovu@mujhu.org"/>
    <s v="+256772544759/256702544759"/>
    <s v="M.Sc Epidemiology"/>
    <d v="1976-11-16T00:00:00"/>
    <s v="Bone Mineral Density Study in Young Adult Women on Depot-medroxyprogesterone  at the Mulago FP Clinic, Uganda"/>
    <s v="Clinical research"/>
    <s v="yes"/>
    <s v="Primary"/>
    <n v="15.5"/>
    <d v="2017-05-31T00:00:00"/>
    <d v="2014-03-01T00:00:00"/>
    <m/>
    <s v="Dr. Mags Beksinska"/>
    <m/>
    <m/>
    <n v="1"/>
    <s v="Host"/>
    <m/>
    <m/>
    <s v="Yes"/>
    <m/>
    <m/>
    <s v="Researcher"/>
    <s v="Researcher"/>
    <s v="Director of Research"/>
    <m/>
    <m/>
    <s v="MAKERERE UNIVERSITY"/>
    <s v="0000-0002-0046-4353"/>
    <m/>
    <d v="2014-03-02T00:00:00"/>
    <d v="2014-11-03T00:00:00"/>
    <s v="Yes"/>
    <d v="2015-07-22T00:00:00"/>
    <d v="2019-02-07T00:00:00"/>
    <m/>
    <s v="Bone mineral density in a cohort of young women using Tenofovir and Depo-Provera"/>
    <d v="2016-08-03T00:00:00"/>
    <s v="Yes"/>
    <d v="2017-02-27T00:00:00"/>
    <s v="Yes"/>
    <m/>
    <m/>
    <m/>
    <d v="2021-11-08T00:00:00"/>
    <x v="0"/>
    <n v="93"/>
    <n v="85"/>
    <m/>
    <n v="1"/>
    <n v="15"/>
    <n v="6"/>
    <n v="1"/>
    <n v="1"/>
    <n v="0"/>
    <n v="0"/>
    <s v="No"/>
    <n v="0"/>
    <m/>
    <m/>
    <m/>
    <m/>
    <s v="No"/>
    <m/>
    <m/>
    <s v="NF"/>
    <s v="NF"/>
    <m/>
    <s v="WT"/>
  </r>
  <r>
    <n v="82"/>
    <s v="C4/012"/>
    <s v="Grace"/>
    <s v="Wambura"/>
    <s v="Mbuthia"/>
    <x v="1"/>
    <x v="3"/>
    <x v="2"/>
    <x v="2"/>
    <s v="Anthropology"/>
    <s v="Medical anthropology"/>
    <x v="6"/>
    <s v="No"/>
    <s v="N79/94988/14"/>
    <s v="Married"/>
    <s v="Married"/>
    <s v="Married"/>
    <s v="gmbuthia@cartafrica.org"/>
    <s v="gmbuthia2002@yahoo.co.uk"/>
    <s v="+254 722 287 196"/>
    <s v="MPH-Epidemiology and disease control"/>
    <d v="1979-11-13T00:00:00"/>
    <s v="Assessment of the impact of community health workers programme in the control of tuberculosis in remote pastoralists communities -Kenya  "/>
    <s v="Field"/>
    <s v="No"/>
    <s v="Primary"/>
    <n v="10"/>
    <d v="2014-10-01T00:00:00"/>
    <d v="2014-03-01T00:00:00"/>
    <m/>
    <s v="Prof. Charles Owour Olungah"/>
    <s v="Dr. Tom Ondicho"/>
    <m/>
    <n v="2"/>
    <s v="Host"/>
    <m/>
    <m/>
    <s v="Yes"/>
    <m/>
    <m/>
    <s v="Academic"/>
    <s v="Assistant Lecturer"/>
    <s v="Lecturer"/>
    <s v="Yes"/>
    <m/>
    <s v="JKUAT"/>
    <s v="0000-0003-0994-5249"/>
    <m/>
    <d v="2014-03-03T00:00:00"/>
    <d v="2014-11-03T00:00:00"/>
    <s v="Yes"/>
    <m/>
    <m/>
    <m/>
    <s v="Perceptions, stigma and treatment pathways among Tuberclosis patients in West Pokot County, Kenya"/>
    <d v="2016-08-03T00:00:00"/>
    <s v="Yes"/>
    <d v="2017-02-27T00:00:00"/>
    <s v="Yes"/>
    <m/>
    <m/>
    <m/>
    <d v="2018-05-22T00:00:00"/>
    <x v="0"/>
    <n v="51"/>
    <n v="43"/>
    <s v="Treatment pathways perceptions and stigma among tuberculosis _x000a_patients in West- Pokot County Kenya"/>
    <n v="2"/>
    <n v="3"/>
    <n v="5"/>
    <n v="6"/>
    <n v="1"/>
    <n v="0"/>
    <n v="0"/>
    <s v="No"/>
    <n v="0"/>
    <m/>
    <m/>
    <m/>
    <m/>
    <s v="No"/>
    <m/>
    <m/>
    <n v="2"/>
    <n v="3"/>
    <m/>
    <s v="WT"/>
  </r>
  <r>
    <n v="83"/>
    <s v="C4/013"/>
    <s v="Henry"/>
    <m/>
    <s v="Zakumumpa"/>
    <x v="0"/>
    <x v="3"/>
    <x v="7"/>
    <x v="11"/>
    <s v="Public Health"/>
    <s v="Health Policy, Planning and Management"/>
    <x v="9"/>
    <s v="Yes"/>
    <m/>
    <s v="Married"/>
    <s v="Married"/>
    <s v="Married"/>
    <s v="hzakumpa@cartafrica.org"/>
    <s v="zakumumpa@yahoo.com"/>
    <s v="+256772 520519"/>
    <s v="Master of Arts (Social Sector Planning)"/>
    <d v="1975-11-14T00:00:00"/>
    <s v="Characterizing the sustainability of donor-funded ART  programs in Uganda:"/>
    <s v="Field"/>
    <s v="No"/>
    <s v="Primary"/>
    <n v="9.5"/>
    <d v="2013-11-26T00:00:00"/>
    <d v="2014-03-01T00:00:00"/>
    <m/>
    <s v="Prof. Freddie Ssemgooba"/>
    <s v="Prof Sara Bennett"/>
    <m/>
    <n v="2"/>
    <s v="Home"/>
    <m/>
    <m/>
    <s v="Yes"/>
    <m/>
    <m/>
    <s v="Academic"/>
    <s v="Assistant Registrar"/>
    <s v="Post Doc Research Fellow"/>
    <s v="Yes"/>
    <m/>
    <s v="Makerere Univeristy"/>
    <s v="0000-0002-8169-1151"/>
    <m/>
    <d v="2014-03-04T00:00:00"/>
    <d v="2014-11-03T00:00:00"/>
    <s v="Yes"/>
    <m/>
    <m/>
    <m/>
    <s v="Examining the sustainability of anti - retroviral therapy  (ART) scale - up implementation in health facilities in Uganda"/>
    <d v="2016-08-03T00:00:00"/>
    <s v="Yes"/>
    <d v="2018-03-05T00:00:00"/>
    <s v="No"/>
    <d v="2018-06-05T00:00:00"/>
    <d v="2018-10-05T00:00:00"/>
    <d v="2018-10-26T00:00:00"/>
    <d v="2018-10-26T00:00:00"/>
    <x v="0"/>
    <n v="56"/>
    <n v="48"/>
    <s v="Examining the sustainability of anti - retroviral therapy  (ART) scale - up implementation in health facilities in Uganda"/>
    <n v="0"/>
    <n v="6"/>
    <n v="19"/>
    <n v="3"/>
    <n v="0"/>
    <n v="0"/>
    <n v="0"/>
    <s v="No"/>
    <n v="0"/>
    <m/>
    <m/>
    <m/>
    <m/>
    <s v="No"/>
    <m/>
    <m/>
    <n v="2"/>
    <n v="3"/>
    <m/>
    <s v="SIDA"/>
  </r>
  <r>
    <n v="84"/>
    <s v="C4/014"/>
    <s v="Irene"/>
    <s v="Richard"/>
    <s v="Moshi"/>
    <x v="1"/>
    <x v="3"/>
    <x v="4"/>
    <x v="4"/>
    <s v="Social Sciences/Medical Athropology"/>
    <s v="Centre for Health Policy"/>
    <x v="3"/>
    <s v="No"/>
    <n v="1197596"/>
    <m/>
    <s v="Married"/>
    <s v="Married"/>
    <s v="imoshi@cartafrica.org"/>
    <s v="imoshi@ihi.or.tz"/>
    <s v="+255 712498879"/>
    <s v="MA Demography"/>
    <d v="1984-05-07T00:00:00"/>
    <s v="Exploring relationships between outdoor human activities and persistent malaria transmission in rural Tanzanian populations"/>
    <s v="Field"/>
    <s v="No"/>
    <s v="Primary"/>
    <n v="9.5"/>
    <d v="2015-02-01T00:00:00"/>
    <d v="2014-03-01T00:00:00"/>
    <m/>
    <s v="Distinguished Proffesor, Lenore Manderson"/>
    <s v="Associated Prof. Ladislaus Mnyone"/>
    <s v="Distinguished Professor. Moureen Coetzee"/>
    <n v="3"/>
    <s v="Home"/>
    <m/>
    <m/>
    <s v="Yes"/>
    <m/>
    <m/>
    <s v="Researcher"/>
    <s v="Research Officer"/>
    <s v="Research Scientist"/>
    <s v="Yes"/>
    <m/>
    <s v="Ifakara Health Institute"/>
    <s v="0000-0002-9516-6657"/>
    <m/>
    <d v="2014-03-05T00:00:00"/>
    <d v="2014-11-03T00:00:00"/>
    <s v="Yes"/>
    <d v="2015-07-20T00:00:00"/>
    <d v="2015-08-14T00:00:00"/>
    <m/>
    <s v="Outdoor Malaria Transmission: Human activities and the risks of acquiring malaria infection in rural communities of Morogoro Region, Tanzania"/>
    <d v="2016-08-03T00:00:00"/>
    <s v="Yes"/>
    <d v="2017-02-27T00:00:00"/>
    <s v="Yes"/>
    <m/>
    <m/>
    <m/>
    <d v="2019-12-31T00:00:00"/>
    <x v="0"/>
    <n v="70"/>
    <n v="62"/>
    <m/>
    <n v="1"/>
    <n v="5"/>
    <n v="3"/>
    <n v="2"/>
    <n v="0"/>
    <n v="0"/>
    <n v="0"/>
    <s v="JAS 3, 2016"/>
    <n v="0"/>
    <m/>
    <m/>
    <m/>
    <m/>
    <s v="No"/>
    <m/>
    <m/>
    <n v="1"/>
    <n v="2"/>
    <m/>
    <s v="SIDA"/>
  </r>
  <r>
    <n v="85"/>
    <s v="C4/015"/>
    <s v="Magutah"/>
    <s v="Joel"/>
    <s v="Karani"/>
    <x v="0"/>
    <x v="3"/>
    <x v="2"/>
    <x v="2"/>
    <s v="Medical physiology"/>
    <s v="Medical physiology"/>
    <x v="6"/>
    <s v="No"/>
    <s v="H80/95068/2014"/>
    <s v="Married"/>
    <s v="Married"/>
    <s v="Married"/>
    <s v="jkarani@cartafrica.org"/>
    <s v="kmagutah@gmail.com"/>
    <s v="+254721545063"/>
    <s v="Master of Science. Medical Physiology"/>
    <d v="1978-01-07T00:00:00"/>
    <s v="Cardio-respiratory fitness trends in physically healthy Kenyan Populace from rural and Urban set-ups"/>
    <s v="Field"/>
    <s v="yes"/>
    <s v="Primary"/>
    <n v="13"/>
    <d v="2014-01-03T00:00:00"/>
    <d v="2014-03-01T00:00:00"/>
    <m/>
    <s v="Prof. Nilesh B. Patel"/>
    <s v="Prof. Kihumbu Thairu"/>
    <m/>
    <n v="2"/>
    <s v="Host"/>
    <m/>
    <m/>
    <s v="Yes"/>
    <m/>
    <m/>
    <s v="Academic"/>
    <s v="Graduate Assistant"/>
    <s v="Lecturer"/>
    <s v="Yes"/>
    <m/>
    <s v="Moi University"/>
    <s v="0000-0003-3105-2981"/>
    <m/>
    <d v="2014-03-06T00:00:00"/>
    <d v="2014-11-03T00:00:00"/>
    <s v="Yes"/>
    <d v="2015-05-01T00:00:00"/>
    <d v="2015-06-01T00:00:00"/>
    <d v="2015-08-01T00:00:00"/>
    <s v="The effect of short and long bouts of Home based moderate intensity exercises on cardiorespiratory fitness among sedentary Western Kenya Adults Aged at least 50 Years."/>
    <d v="2016-08-03T00:00:00"/>
    <s v="Yes"/>
    <d v="2017-02-25T00:00:00"/>
    <s v="Yes"/>
    <d v="2018-01-15T00:00:00"/>
    <d v="2018-09-06T00:00:00"/>
    <d v="2018-11-22T00:00:00"/>
    <d v="2018-11-30T00:00:00"/>
    <x v="0"/>
    <n v="57"/>
    <n v="49"/>
    <s v="The Effect of Short and Long Bouts of Home-based Moderate Intensity Exercises on Cardiorespiratory Fitness among Sedentary Western-Kenya Adults Aged at least 50 Years."/>
    <n v="1"/>
    <n v="4"/>
    <n v="3"/>
    <n v="2"/>
    <n v="0"/>
    <n v="0"/>
    <n v="0"/>
    <s v="No"/>
    <n v="0"/>
    <m/>
    <m/>
    <m/>
    <m/>
    <s v="No"/>
    <m/>
    <m/>
    <n v="2"/>
    <n v="2"/>
    <m/>
    <s v="SIDA"/>
  </r>
  <r>
    <n v="86"/>
    <s v="C4/016"/>
    <s v="Jackline"/>
    <s v="Chepchirchir"/>
    <s v="Sitienei"/>
    <x v="1"/>
    <x v="3"/>
    <x v="2"/>
    <x v="2"/>
    <s v="Public Health"/>
    <s v="Center of Health Policy"/>
    <x v="3"/>
    <s v="No"/>
    <n v="1061559"/>
    <m/>
    <s v="Married"/>
    <m/>
    <s v="jsitienei@cartafrica.org"/>
    <s v="sitieneij@yahoo.com"/>
    <s v="+254722926800"/>
    <s v="Master of International Research Ethics"/>
    <d v="1969-04-04T00:00:00"/>
    <s v="Multilevel Community Participation in Health Facilities, Western Kenya"/>
    <s v="Field"/>
    <s v="No"/>
    <s v="Primary"/>
    <n v="16"/>
    <d v="2014-02-23T00:00:00"/>
    <d v="2014-03-01T00:00:00"/>
    <m/>
    <s v="Mabel Nangami"/>
    <m/>
    <m/>
    <n v="1"/>
    <s v="Home"/>
    <m/>
    <m/>
    <s v="No"/>
    <m/>
    <m/>
    <s v="Academic"/>
    <s v="Assistant Lecturer"/>
    <s v="Lecturer"/>
    <s v="Yes"/>
    <m/>
    <s v="Moi University"/>
    <s v="0000-0001-6182-2209"/>
    <m/>
    <d v="2014-03-02T00:00:00"/>
    <d v="2014-11-03T00:00:00"/>
    <s v="Yes"/>
    <d v="2016-07-04T00:00:00"/>
    <d v="2017-09-11T00:00:00"/>
    <m/>
    <m/>
    <d v="2016-08-03T00:00:00"/>
    <s v="Yes"/>
    <d v="2017-02-27T00:00:00"/>
    <s v="Yes"/>
    <m/>
    <m/>
    <m/>
    <m/>
    <x v="3"/>
    <m/>
    <m/>
    <m/>
    <n v="2"/>
    <n v="3"/>
    <n v="0"/>
    <n v="3"/>
    <n v="0"/>
    <n v="0"/>
    <n v="0"/>
    <s v="No"/>
    <n v="0"/>
    <m/>
    <m/>
    <m/>
    <m/>
    <s v="No"/>
    <m/>
    <m/>
    <s v="NF"/>
    <s v="NF"/>
    <m/>
    <s v="CARNEGIE"/>
  </r>
  <r>
    <n v="87"/>
    <s v="C4/017"/>
    <s v="Kaitesi"/>
    <s v="Batamuliza"/>
    <s v="Mukara"/>
    <x v="1"/>
    <x v="3"/>
    <x v="1"/>
    <x v="1"/>
    <s v="Public Health"/>
    <s v="Health Policy"/>
    <x v="9"/>
    <s v="No"/>
    <s v="2014/HD07/18709X"/>
    <s v="Separated"/>
    <s v="Divorced"/>
    <s v="Divorced"/>
    <s v="kmukara@cartafrica.org"/>
    <s v="kaibat@hotmail.com"/>
    <s v="+250 788467587"/>
    <s v="M.Sc Audiology"/>
    <d v="1977-06-18T00:00:00"/>
    <s v="Audiology: Planning and policies for improved care in resource limited settings – the case of Rwanda"/>
    <s v="Field"/>
    <s v="No"/>
    <s v="Primary"/>
    <n v="7.5"/>
    <d v="2015-12-15T00:00:00"/>
    <d v="2014-03-01T00:00:00"/>
    <m/>
    <s v="Dr. Peter Waiswa"/>
    <m/>
    <m/>
    <n v="1"/>
    <s v="Host"/>
    <m/>
    <m/>
    <s v="Yes"/>
    <m/>
    <m/>
    <s v="Academic"/>
    <s v="Lecturer"/>
    <s v="CEO"/>
    <s v="Yes"/>
    <m/>
    <s v="Hearing Health Rwanda (2019)"/>
    <s v="0000-0003-0585-2846"/>
    <m/>
    <d v="2014-03-02T00:00:00"/>
    <d v="2014-11-03T00:00:00"/>
    <s v="Yes"/>
    <m/>
    <m/>
    <m/>
    <m/>
    <d v="2016-08-03T00:00:00"/>
    <s v="Yes"/>
    <d v="2017-02-27T00:00:00"/>
    <s v="Yes"/>
    <m/>
    <d v="2021-01-25T00:00:00"/>
    <m/>
    <d v="2021-05-17T00:00:00"/>
    <x v="0"/>
    <n v="87"/>
    <n v="79"/>
    <s v="Prevalence of ear infections and care seeking practices in children under five in a dsitrict of Kigali city, Rwanda"/>
    <n v="0"/>
    <n v="4"/>
    <n v="0"/>
    <n v="0"/>
    <n v="1"/>
    <n v="0"/>
    <n v="0"/>
    <s v="No"/>
    <n v="0"/>
    <m/>
    <m/>
    <m/>
    <m/>
    <s v="No"/>
    <m/>
    <m/>
    <n v="2"/>
    <n v="2"/>
    <m/>
    <s v="SIDA/DAAD"/>
  </r>
  <r>
    <n v="88"/>
    <s v="C4/018"/>
    <s v="Harrison"/>
    <s v="Lackson"/>
    <s v="Tembo"/>
    <x v="0"/>
    <x v="3"/>
    <x v="3"/>
    <x v="3"/>
    <s v="Public Health"/>
    <s v="Basic Medical Sciences"/>
    <x v="4"/>
    <s v="Yes"/>
    <s v="2013-07-00251"/>
    <s v="NF"/>
    <s v="Married"/>
    <m/>
    <s v="ltembo@cartafrica.org"/>
    <s v="ltembo@medcol.mw"/>
    <s v="+265997723601"/>
    <s v="M.Sc Human Anatomy"/>
    <n v="30152"/>
    <s v="Assessing the effect of HIV/AIDS on bone microstructure and composition on bone tissue."/>
    <s v="Clinical research"/>
    <s v="yes"/>
    <s v="Primary"/>
    <n v="25"/>
    <d v="2014-02-22T00:00:00"/>
    <d v="2014-03-01T00:00:00"/>
    <d v="2020-02-06T00:00:00"/>
    <s v="Professor Amadi O. Ihunwo "/>
    <m/>
    <m/>
    <n v="1"/>
    <s v="Other "/>
    <m/>
    <m/>
    <s v="Yes"/>
    <m/>
    <m/>
    <s v="Academic"/>
    <s v="Lecturer"/>
    <m/>
    <m/>
    <m/>
    <s v="University of Malawi"/>
    <m/>
    <m/>
    <d v="2014-03-02T00:00:00"/>
    <d v="2014-11-03T00:00:00"/>
    <s v="Yes"/>
    <m/>
    <m/>
    <m/>
    <m/>
    <n v="42585"/>
    <s v="Yes"/>
    <m/>
    <s v="No"/>
    <m/>
    <m/>
    <m/>
    <m/>
    <x v="2"/>
    <s v="Terminated"/>
    <m/>
    <m/>
    <n v="0"/>
    <n v="2"/>
    <n v="0"/>
    <n v="1"/>
    <n v="0"/>
    <n v="0"/>
    <n v="0"/>
    <s v="No"/>
    <n v="0"/>
    <m/>
    <m/>
    <m/>
    <m/>
    <s v="No"/>
    <m/>
    <m/>
    <s v="NF"/>
    <s v="NF"/>
    <m/>
    <s v="SIDA"/>
  </r>
  <r>
    <n v="89"/>
    <s v="C4/019"/>
    <s v="Mohamed"/>
    <s v="Kassim"/>
    <s v="Ally"/>
    <x v="0"/>
    <x v="3"/>
    <x v="4"/>
    <x v="10"/>
    <s v="Library Science"/>
    <s v="Information Studies"/>
    <x v="1"/>
    <s v="Yes"/>
    <n v="1034515"/>
    <s v="Married"/>
    <s v="Married"/>
    <s v="Married"/>
    <s v="mkassim@cartafrica.org"/>
    <s v="mohdie2@yahoo.com"/>
    <s v="+255 713 742 525"/>
    <s v="M.A Information Studies"/>
    <d v="1981-06-27T00:00:00"/>
    <s v="Maternal Health Information Needs and Information Seeking Behavior of Women of Reproductive Age in Rural Tanzania"/>
    <s v="Field"/>
    <s v="No"/>
    <s v="Primary"/>
    <n v="28"/>
    <d v="2014-04-01T00:00:00"/>
    <d v="2014-03-01T00:00:00"/>
    <m/>
    <s v="Prof. Jangawe Msuya"/>
    <m/>
    <m/>
    <n v="1"/>
    <s v="Home"/>
    <m/>
    <m/>
    <s v="No"/>
    <m/>
    <m/>
    <s v="Researcher"/>
    <s v="Assistant Lecturer"/>
    <s v="Senior Lecturer"/>
    <s v="Yes"/>
    <m/>
    <s v="University of Dar es Salaam"/>
    <s v="0000-0002-3016-9283"/>
    <m/>
    <d v="2014-03-02T00:00:00"/>
    <d v="2014-11-03T00:00:00"/>
    <s v="Yes"/>
    <m/>
    <m/>
    <m/>
    <m/>
    <d v="2016-08-03T00:00:00"/>
    <s v="Yes"/>
    <d v="2017-02-27T00:00:00"/>
    <s v="Yes"/>
    <m/>
    <m/>
    <m/>
    <d v="2018-04-11T00:00:00"/>
    <x v="0"/>
    <n v="50"/>
    <n v="42"/>
    <s v="Maternal health information needs and seeking behaviour of_x000a_women of reproductive age in rural Tanzania: a case of_x000a_Mpwapwa district, Dodoma region"/>
    <n v="0"/>
    <n v="0"/>
    <n v="6"/>
    <n v="1"/>
    <n v="0"/>
    <n v="0"/>
    <n v="0"/>
    <s v="No"/>
    <n v="0"/>
    <m/>
    <m/>
    <m/>
    <m/>
    <s v="No"/>
    <m/>
    <m/>
    <n v="1"/>
    <n v="1"/>
    <m/>
    <s v="SIDA"/>
  </r>
  <r>
    <n v="90"/>
    <s v="C4/020"/>
    <s v="Mbithi"/>
    <s v="Michael"/>
    <s v="Mutua"/>
    <x v="0"/>
    <x v="3"/>
    <x v="2"/>
    <x v="12"/>
    <s v="Public Health"/>
    <s v="Research"/>
    <x v="3"/>
    <s v="No"/>
    <s v="SSP11/12/H/2901"/>
    <s v="Married"/>
    <s v="Married"/>
    <s v="Married"/>
    <s v="mmutua@cartafrica.org"/>
    <s v="mutua_mike@yahoo.com;mmutua@bristolpark.or.ke; mutuamike@gmail.com_x000a_"/>
    <s v="+25422365431"/>
    <s v="Master of Social Statistics "/>
    <d v="1977-05-25T00:00:00"/>
    <s v="Abortion and Post Abortion Care in Kenya"/>
    <s v="Field"/>
    <s v="No"/>
    <s v="Primary"/>
    <n v="21"/>
    <d v="2014-04-27T00:00:00"/>
    <d v="2014-03-01T00:00:00"/>
    <m/>
    <s v="Prof Manderson Lenore"/>
    <s v="Prof Musenge Eustasius"/>
    <s v="Dr Achia Thomas"/>
    <n v="3"/>
    <s v="Host"/>
    <m/>
    <m/>
    <s v="Yes"/>
    <m/>
    <m/>
    <s v="Researcher"/>
    <s v="Statistical Data Analyst"/>
    <s v="Consultant"/>
    <s v="No"/>
    <m/>
    <s v="Self employed (2019)"/>
    <s v="0000-0002-7326-3886"/>
    <m/>
    <d v="2014-03-02T00:00:00"/>
    <d v="2014-11-03T00:00:00"/>
    <s v="Yes"/>
    <d v="2015-08-19T00:00:00"/>
    <d v="2015-07-10T00:00:00"/>
    <m/>
    <s v="Quality of post abortion Care in Kenya"/>
    <d v="2016-08-03T00:00:00"/>
    <s v="Yes"/>
    <d v="2017-02-27T00:00:00"/>
    <s v="Yes"/>
    <m/>
    <m/>
    <m/>
    <d v="2019-07-11T00:00:00"/>
    <x v="0"/>
    <n v="65"/>
    <n v="57"/>
    <m/>
    <n v="2"/>
    <n v="17"/>
    <n v="6"/>
    <n v="3"/>
    <n v="1"/>
    <n v="0"/>
    <n v="0"/>
    <s v="No"/>
    <n v="0"/>
    <m/>
    <m/>
    <m/>
    <m/>
    <s v="No"/>
    <m/>
    <m/>
    <n v="3"/>
    <n v="3"/>
    <m/>
    <s v="SIDA"/>
  </r>
  <r>
    <n v="91"/>
    <s v="C4/021"/>
    <s v="Modupe"/>
    <s v="Oladunni"/>
    <s v="Taiwo"/>
    <x v="1"/>
    <x v="3"/>
    <x v="0"/>
    <x v="5"/>
    <s v="Health Psychology"/>
    <s v="Center for Gender and Social Policy Studies"/>
    <x v="7"/>
    <s v="Yes"/>
    <s v="0702658H"/>
    <s v="Married"/>
    <s v="Married"/>
    <s v="Married"/>
    <s v="mtaiwo@cartafrica.org"/>
    <s v="oladunnitaiwo@gmail.com"/>
    <s v="+234(0)8062234960"/>
    <s v="MPA-   Reproductive Health "/>
    <d v="1971-11-02T00:00:00"/>
    <s v="Relationship between Psychological well-being and HAART adherence among HIV/AIDS infected persons in three nationally designated treatment centers in Southwest Nigeria"/>
    <s v="Field"/>
    <s v="No"/>
    <s v="Primary"/>
    <n v="26"/>
    <d v="2012-09-04T00:00:00"/>
    <d v="2014-03-01T00:00:00"/>
    <m/>
    <s v="Professor Funmi Togonu-Bickersteth"/>
    <m/>
    <m/>
    <n v="1"/>
    <s v="Home"/>
    <m/>
    <m/>
    <s v="Yes"/>
    <m/>
    <m/>
    <s v="Academic"/>
    <s v="Junior Research Fellow"/>
    <m/>
    <m/>
    <m/>
    <s v="Obafemi Awolowo University"/>
    <s v="0000-0002-1377-3470"/>
    <m/>
    <d v="2014-03-02T00:00:00"/>
    <d v="2014-11-03T00:00:00"/>
    <s v="Yes"/>
    <m/>
    <m/>
    <m/>
    <m/>
    <d v="2016-08-03T00:00:00"/>
    <s v="Yes"/>
    <d v="2017-02-27T00:00:00"/>
    <s v="Yes"/>
    <m/>
    <m/>
    <m/>
    <d v="2016-03-31T00:00:00"/>
    <x v="0"/>
    <n v="25"/>
    <n v="17"/>
    <m/>
    <n v="3"/>
    <n v="0"/>
    <n v="2"/>
    <n v="0"/>
    <n v="0"/>
    <n v="0"/>
    <n v="0"/>
    <s v="No"/>
    <n v="0"/>
    <m/>
    <m/>
    <m/>
    <m/>
    <s v="No"/>
    <m/>
    <m/>
    <n v="1"/>
    <n v="1"/>
    <m/>
    <s v="SIDA"/>
  </r>
  <r>
    <n v="92"/>
    <s v="C4/022"/>
    <s v="Nkosiyazi"/>
    <s v="-"/>
    <s v="Dube"/>
    <x v="0"/>
    <x v="3"/>
    <x v="5"/>
    <x v="6"/>
    <s v="Social Development"/>
    <s v="Social Work"/>
    <x v="3"/>
    <s v="Yes"/>
    <s v="U803/98508/2015"/>
    <s v="Married"/>
    <s v="Married"/>
    <s v="Married"/>
    <s v="ndube@cartafrica.org"/>
    <s v="dubenkosipnj@gmail.com"/>
    <s v="+27730933485"/>
    <s v="Master of Arts (Social Work – Social Development)"/>
    <d v="1977-06-11T00:00:00"/>
    <s v="Exploring the experiences and social complexity associated with non/disclosure of HIV status to children born HIV positive living at Child and Youth Care Centres in South Africa"/>
    <s v="Field"/>
    <s v="No"/>
    <s v="Primary"/>
    <n v="20.5"/>
    <d v="2014-01-01T00:00:00"/>
    <d v="2014-03-01T00:00:00"/>
    <m/>
    <s v="Professor Edwell Kaseke"/>
    <s v="Professor Edmarie Pretorius"/>
    <m/>
    <n v="2"/>
    <s v="Home"/>
    <m/>
    <m/>
    <s v="Yes"/>
    <m/>
    <m/>
    <s v="Academic"/>
    <s v="Tutor"/>
    <s v="Senior Lecturer"/>
    <s v="Yes"/>
    <s v="Deputy Head of Department and course Cordinator (2021 Jan)"/>
    <s v="University of the Witwatersrand"/>
    <s v="0000-0002-3036-2008"/>
    <m/>
    <d v="2014-03-02T00:00:00"/>
    <d v="2014-11-03T00:00:00"/>
    <s v="Yes"/>
    <m/>
    <m/>
    <m/>
    <s v="Informal social security and its contributions towards meeting the needs of the poor: The case of stokvels in Soweto, Johannesburg"/>
    <d v="2016-08-03T00:00:00"/>
    <s v="Yes"/>
    <d v="2018-03-05T00:00:00"/>
    <s v="No"/>
    <m/>
    <m/>
    <m/>
    <d v="2018-07-04T00:00:00"/>
    <x v="0"/>
    <n v="53"/>
    <n v="45"/>
    <s v="Informal social security and its contributions towards meeting the needs of the poor: The case of stokvels in Soweto, Johannesburg"/>
    <n v="1"/>
    <n v="5"/>
    <n v="6"/>
    <n v="2"/>
    <n v="2"/>
    <n v="0"/>
    <n v="0"/>
    <s v="No"/>
    <n v="0"/>
    <m/>
    <m/>
    <m/>
    <m/>
    <s v="No"/>
    <m/>
    <m/>
    <n v="1"/>
    <n v="2"/>
    <n v="1"/>
    <s v="SIDA"/>
  </r>
  <r>
    <n v="93"/>
    <s v="C4/023"/>
    <s v="Nilian"/>
    <s v="Ayuma"/>
    <s v="Mukungu"/>
    <x v="1"/>
    <x v="3"/>
    <x v="2"/>
    <x v="7"/>
    <s v="Pharmacognosy"/>
    <s v="Pharmacology and Pharmacognosy"/>
    <x v="6"/>
    <s v="Yes"/>
    <s v="2013-07-00246"/>
    <s v="Married"/>
    <s v="Married"/>
    <s v="Married"/>
    <s v="nmukungu@cartafrica.org"/>
    <s v="nillyanne2004@yahoo.com"/>
    <s v="+254 721291660"/>
    <s v="M.Sc Pharmacognosy"/>
    <d v="1982-04-24T00:00:00"/>
    <s v="Antimalarial activity of plants used for treating malaria in rural western Kenya"/>
    <s v="Field"/>
    <s v="yes"/>
    <s v="Primary"/>
    <n v="38"/>
    <d v="2015-03-02T00:00:00"/>
    <d v="2014-03-01T00:00:00"/>
    <m/>
    <s v="Prof. Mwangi Julius "/>
    <m/>
    <m/>
    <n v="1"/>
    <s v="Home"/>
    <m/>
    <m/>
    <s v="Yes"/>
    <m/>
    <m/>
    <s v="Academic"/>
    <s v="Graduate Assistant"/>
    <s v="Lecturer"/>
    <m/>
    <m/>
    <s v="UNIVERSITY OF NAIROBI"/>
    <s v="0000-0002-7510-247X"/>
    <m/>
    <d v="2014-03-02T00:00:00"/>
    <d v="2014-11-03T00:00:00"/>
    <s v="Yes"/>
    <d v="2015-07-14T00:00:00"/>
    <d v="2015-05-13T00:00:00"/>
    <m/>
    <m/>
    <d v="2016-08-03T00:00:00"/>
    <s v="Yes"/>
    <d v="2017-02-27T00:00:00"/>
    <s v="Yes"/>
    <m/>
    <m/>
    <m/>
    <d v="2022-09-23T00:00:00"/>
    <x v="0"/>
    <n v="103"/>
    <n v="95"/>
    <m/>
    <n v="0"/>
    <n v="1"/>
    <n v="0"/>
    <n v="1"/>
    <n v="0"/>
    <n v="0"/>
    <n v="0"/>
    <s v="No"/>
    <n v="0"/>
    <m/>
    <m/>
    <m/>
    <m/>
    <s v="No"/>
    <m/>
    <m/>
    <n v="2"/>
    <n v="3"/>
    <m/>
    <s v="SIDA"/>
  </r>
  <r>
    <n v="94"/>
    <s v="C4/024"/>
    <s v="Respicius"/>
    <s v="Shombusho"/>
    <s v="Damian"/>
    <x v="0"/>
    <x v="3"/>
    <x v="4"/>
    <x v="10"/>
    <s v="Political Science and Public Administration"/>
    <s v="Political Science and Public Administration"/>
    <x v="1"/>
    <s v="Yes"/>
    <s v="BMSP13/14/H/1471"/>
    <s v="Married"/>
    <s v="Married"/>
    <s v="Married"/>
    <s v="rdamian@cartafrica.org"/>
    <s v="shumbusho35@gmail.com"/>
    <s v="+255713428318/ 255738679039"/>
    <s v="M.A (Political Science and Public Administration"/>
    <d v="1980-04-24T00:00:00"/>
    <s v="Financial Accountability in Rural Public Health: The Case of Maternal Health in Kigoma and Rukwa Regions"/>
    <s v="Field"/>
    <s v="No"/>
    <s v="Primary"/>
    <n v="19.5"/>
    <d v="2014-04-17T00:00:00"/>
    <d v="2014-03-01T00:00:00"/>
    <m/>
    <s v="Dr Benson Alfred Bana"/>
    <s v="Professor/Kessy/Thebald/Ambrose"/>
    <m/>
    <n v="2"/>
    <s v="Home"/>
    <m/>
    <m/>
    <s v="Yes"/>
    <m/>
    <m/>
    <s v="Academic"/>
    <s v="Assistant Lecturer"/>
    <s v="Lecturer"/>
    <s v="Yes"/>
    <m/>
    <s v="University of Dar es Salaam"/>
    <s v="0000-0001-9761-2270"/>
    <m/>
    <d v="2014-03-02T00:00:00"/>
    <d v="2014-11-03T00:00:00"/>
    <s v="Yes"/>
    <d v="2014-03-08T00:00:00"/>
    <m/>
    <d v="2015-03-17T00:00:00"/>
    <s v="Community empowerment and accountability in Rural Primary Health Care: The case of Kasulu District in Tanzania"/>
    <d v="2016-08-03T00:00:00"/>
    <s v="Yes"/>
    <d v="2017-02-27T00:00:00"/>
    <s v="Yes"/>
    <d v="2018-03-06T00:00:00"/>
    <d v="2018-10-03T00:00:00"/>
    <d v="2018-10-26T00:00:00"/>
    <d v="2018-11-13T00:00:00"/>
    <x v="0"/>
    <n v="57"/>
    <n v="49"/>
    <s v="Community empowerment and accountability in Rural Primary Health Care: The case of Kasulu District in Tanzania"/>
    <n v="0"/>
    <n v="0"/>
    <n v="3"/>
    <n v="2"/>
    <n v="0"/>
    <n v="0"/>
    <n v="0"/>
    <s v="No"/>
    <n v="0"/>
    <m/>
    <m/>
    <m/>
    <m/>
    <s v="No"/>
    <m/>
    <m/>
    <n v="2"/>
    <n v="2"/>
    <m/>
    <s v="WT"/>
  </r>
  <r>
    <n v="95"/>
    <s v="C4/025"/>
    <s v="Sunday"/>
    <s v="Joseph"/>
    <s v="Ayamolowo"/>
    <x v="0"/>
    <x v="3"/>
    <x v="0"/>
    <x v="5"/>
    <s v="Nursing"/>
    <s v="Learners’ Support Services, Centre for Distance Learning"/>
    <x v="7"/>
    <s v="Yes"/>
    <m/>
    <s v="Married"/>
    <s v="Married"/>
    <s v="Married"/>
    <s v="sayamolowo@cartafrica.org"/>
    <s v="olowoyamolowo@yahoo.com"/>
    <s v="+2347038761908"/>
    <s v="Master of Science (MSc) in Nursing."/>
    <d v="1976-09-28T00:00:00"/>
    <s v="Burden and coping pattern of pregnant teenagers and teenage mothers in selected primary health care centres in Ekiti state, Nigeria"/>
    <s v="Field"/>
    <s v="No"/>
    <s v="Primary"/>
    <n v="31.5"/>
    <d v="2014-08-15T00:00:00"/>
    <d v="2014-03-01T00:00:00"/>
    <m/>
    <s v="Prof Irinoye  Oladunni Omolola"/>
    <m/>
    <m/>
    <n v="1"/>
    <s v="Home"/>
    <m/>
    <m/>
    <s v="Yes"/>
    <m/>
    <m/>
    <s v="Academic"/>
    <s v="Lecturer II"/>
    <s v="Senior Lecturer"/>
    <s v="Yes"/>
    <m/>
    <s v="Obafemi Awolowo University"/>
    <s v="0000-0003-3307-6485"/>
    <m/>
    <d v="2014-03-02T00:00:00"/>
    <d v="2014-11-03T00:00:00"/>
    <s v="Yes"/>
    <m/>
    <m/>
    <m/>
    <m/>
    <d v="2017-08-04T00:00:00"/>
    <s v="No"/>
    <d v="2018-03-05T00:00:00"/>
    <s v="No"/>
    <m/>
    <m/>
    <m/>
    <d v="2018-11-29T00:00:00"/>
    <x v="0"/>
    <n v="57"/>
    <n v="49"/>
    <s v="Effect of Technology-moderated Intervention on Family Childbirth Experiences, Maternal and Newborn  outcomes_x000a_in Home and Clinical research Deliveries in Ekiti State"/>
    <n v="0"/>
    <n v="1"/>
    <n v="4"/>
    <n v="1"/>
    <n v="2"/>
    <n v="0"/>
    <n v="0"/>
    <s v="No"/>
    <n v="0"/>
    <m/>
    <m/>
    <m/>
    <m/>
    <s v="No"/>
    <m/>
    <m/>
    <n v="2"/>
    <n v="3"/>
    <m/>
    <s v="CARNEGIE"/>
  </r>
  <r>
    <n v="96"/>
    <s v="C4/026"/>
    <s v="Oladapo"/>
    <s v="Oluwaseun"/>
    <s v="Akinyemi"/>
    <x v="0"/>
    <x v="3"/>
    <x v="0"/>
    <x v="0"/>
    <s v="Public Health"/>
    <s v="Health Policy and Management"/>
    <x v="3"/>
    <s v="Yes"/>
    <m/>
    <s v="Married"/>
    <s v="Married"/>
    <s v="Married"/>
    <s v="aoladapo@cartafrica.org"/>
    <s v="seunakinyemi@hotmail.com"/>
    <s v="2348035020136"/>
    <s v="M.Sc International Public Health"/>
    <d v="1977-02-01T00:00:00"/>
    <s v="Analysis of Maternal Health Policies in Nigeria: Challenges and Lessons"/>
    <s v="Field"/>
    <s v="No"/>
    <s v="Primary"/>
    <n v="17.5"/>
    <d v="2014-02-25T00:00:00"/>
    <d v="2014-03-01T00:00:00"/>
    <m/>
    <s v="Mary Kawonga"/>
    <m/>
    <m/>
    <n v="1"/>
    <s v="Other "/>
    <m/>
    <m/>
    <s v="No"/>
    <m/>
    <m/>
    <s v="Academic"/>
    <s v="Lecturer I"/>
    <s v="Senior Lecturer"/>
    <s v="Yes"/>
    <m/>
    <s v="UNIVERSITY OF IBADAN"/>
    <s v="0000-0003-4135-1459"/>
    <m/>
    <d v="2014-03-02T00:00:00"/>
    <d v="2014-11-03T00:00:00"/>
    <s v="Yes"/>
    <d v="2016-07-29T00:00:00"/>
    <d v="2016-07-29T00:00:00"/>
    <m/>
    <s v="Scale up of community-based injectable contraceptives in Gombe state, Nigeria"/>
    <d v="2017-08-05T00:00:00"/>
    <s v="No"/>
    <d v="2018-03-05T00:00:00"/>
    <s v="No"/>
    <m/>
    <m/>
    <m/>
    <d v="2020-11-02T00:00:00"/>
    <x v="0"/>
    <n v="81"/>
    <n v="72"/>
    <s v="Scale up of community-based injectable contaceptives in Gombe, Nigeria"/>
    <n v="5"/>
    <n v="17"/>
    <n v="16"/>
    <n v="0"/>
    <n v="2"/>
    <n v="0"/>
    <n v="0"/>
    <s v="No"/>
    <n v="0"/>
    <m/>
    <m/>
    <m/>
    <m/>
    <s v="No"/>
    <m/>
    <m/>
    <n v="3"/>
    <n v="3"/>
    <m/>
    <s v="CARNEGIE"/>
  </r>
  <r>
    <n v="97"/>
    <s v="C4/027"/>
    <s v="Sara"/>
    <s v="Jewett"/>
    <s v="Nieuwoudt"/>
    <x v="1"/>
    <x v="3"/>
    <x v="5"/>
    <x v="6"/>
    <s v="Public Health"/>
    <s v="Division of Social &amp; Behaviour Change Communication"/>
    <x v="3"/>
    <s v="Yes"/>
    <m/>
    <s v="Married"/>
    <s v="Married"/>
    <s v="Married"/>
    <s v="snieuwoudt@cartafrica.org"/>
    <s v="sara.nieuwoudt@gmail.com or sara.nieuwoudt@wits.ac.z"/>
    <s v="+27834284392"/>
    <s v="MPH (Behavioral Sciences &amp; Health Education) "/>
    <d v="1978-04-07T00:00:00"/>
    <s v="The role of social capital in health seeking and maternal and child health outcomes of urban migrants in Johannesburg, South Africa "/>
    <s v="Field"/>
    <s v="No"/>
    <s v="Primary"/>
    <n v="7"/>
    <d v="2014-08-16T00:00:00"/>
    <d v="2014-03-01T00:00:00"/>
    <m/>
    <s v="Prof. Lenore Manderson"/>
    <m/>
    <m/>
    <n v="1"/>
    <s v="Home"/>
    <m/>
    <m/>
    <s v="Yes"/>
    <m/>
    <m/>
    <s v="Academic"/>
    <s v="Lecturer"/>
    <s v="Senior Lecturer"/>
    <s v="No"/>
    <s v=" &amp; Social and Behaviour Change Communication Coordinator"/>
    <s v="University of the Witwatersrand"/>
    <s v=" 0000-0002-6658-2061"/>
    <m/>
    <d v="2014-03-02T00:00:00"/>
    <d v="2014-11-03T00:00:00"/>
    <s v="Yes"/>
    <m/>
    <m/>
    <m/>
    <m/>
    <d v="2017-08-06T00:00:00"/>
    <s v="No"/>
    <d v="2018-03-05T00:00:00"/>
    <s v="No"/>
    <m/>
    <m/>
    <m/>
    <d v="2019-07-12T00:00:00"/>
    <x v="0"/>
    <n v="65"/>
    <n v="57"/>
    <m/>
    <n v="0"/>
    <n v="2"/>
    <n v="2"/>
    <n v="2"/>
    <n v="1"/>
    <n v="0"/>
    <n v="0"/>
    <s v="No"/>
    <n v="365"/>
    <m/>
    <m/>
    <m/>
    <m/>
    <s v="Yes"/>
    <m/>
    <m/>
    <n v="1"/>
    <n v="1"/>
    <m/>
    <s v="WT"/>
  </r>
  <r>
    <n v="98"/>
    <s v="C5/001"/>
    <s v="Cheikh Mbacké"/>
    <m/>
    <s v="Faye"/>
    <x v="0"/>
    <x v="4"/>
    <x v="8"/>
    <x v="12"/>
    <s v="Public Health"/>
    <s v="Research Division"/>
    <x v="3"/>
    <s v="No"/>
    <n v="1513579"/>
    <s v="Married"/>
    <s v="Married"/>
    <s v="Married"/>
    <s v="cfaye@cartafrica.org"/>
    <s v="cmfaye@hotmail.com"/>
    <s v="+254739211509"/>
    <s v="Masters in Statistics"/>
    <d v="1976-07-08T00:00:00"/>
    <s v="Maternal characteristics,reproductive behaviors, breastfeeding practices and nutritional outcomes among children under five years in Nairobi’s informal settlements."/>
    <s v="Field"/>
    <s v="No"/>
    <s v="Primary"/>
    <n v="5.5"/>
    <d v="2016-01-01T00:00:00"/>
    <d v="2015-03-01T00:00:00"/>
    <m/>
    <s v="DonatienBeguy, PhD"/>
    <s v="Elizabeth Kimani, PhD"/>
    <s v="Sharon Fonn"/>
    <n v="3"/>
    <s v="Home"/>
    <s v="Home"/>
    <s v="Host"/>
    <s v="Yes"/>
    <s v="No"/>
    <s v="Yes"/>
    <s v="Researcher"/>
    <s v="Senior Research Officer"/>
    <s v="Research Scientist"/>
    <s v="Yes"/>
    <s v="Head, APHRC West Africa Region Office"/>
    <s v="APHRC Sengal"/>
    <s v="0000-0002-4028-0575"/>
    <s v="No"/>
    <d v="2015-03-02T00:00:00"/>
    <d v="2015-11-02T00:00:00"/>
    <s v="Yes"/>
    <m/>
    <d v="2016-05-02T00:00:00"/>
    <m/>
    <s v="Factors associated with stunting and recovery from stunting among under-five children in Nairobi informal settlements"/>
    <d v="2017-07-31T00:00:00"/>
    <s v="Yes"/>
    <d v="2019-03-04T00:00:00"/>
    <s v="No"/>
    <m/>
    <m/>
    <m/>
    <d v="2019-06-30T00:00:00"/>
    <x v="0"/>
    <n v="52"/>
    <n v="44"/>
    <m/>
    <n v="4"/>
    <n v="2"/>
    <n v="19"/>
    <n v="1"/>
    <n v="1"/>
    <n v="0"/>
    <n v="0"/>
    <s v="No"/>
    <n v="0"/>
    <m/>
    <m/>
    <m/>
    <m/>
    <s v="No"/>
    <m/>
    <m/>
    <n v="3"/>
    <n v="3"/>
    <m/>
    <s v="SIDA"/>
  </r>
  <r>
    <n v="99"/>
    <s v="C5/002"/>
    <s v="Celestin"/>
    <m/>
    <s v="Ndikumana"/>
    <x v="0"/>
    <x v="4"/>
    <x v="1"/>
    <x v="1"/>
    <s v="Human Resource Management"/>
    <s v="Development Studies"/>
    <x v="2"/>
    <s v="No"/>
    <s v="SHRD/PhDH/03/15"/>
    <s v="Married"/>
    <s v="Married"/>
    <s v="Married"/>
    <s v="cndikumana@cartafrica.org"/>
    <s v="cndikumana@hotmail.com"/>
    <s v="+250 788833975"/>
    <s v="M. BA International Business"/>
    <d v="1980-01-01T00:00:00"/>
    <s v="The interface of environmental management in the Clinical researchity industry in Rwanda: A practical approach to sustainable health."/>
    <s v="Field"/>
    <s v="No"/>
    <s v="Primary"/>
    <n v="39"/>
    <d v="2017-09-15T00:00:00"/>
    <d v="2015-03-01T00:00:00"/>
    <m/>
    <s v="Dr. Ruth J. Tubey"/>
    <s v="Dr. Alice Kurgat"/>
    <m/>
    <n v="2"/>
    <s v="Host"/>
    <s v="Host"/>
    <m/>
    <s v="Yes"/>
    <s v="No"/>
    <m/>
    <s v="Academic"/>
    <s v="Assistant Lecturer"/>
    <s v="Senior Lecturer"/>
    <s v="Yes"/>
    <s v="Head of Department: Governance and Public Science and International Relations Administration; Political"/>
    <s v="University of Rwanda"/>
    <s v="0000-0002-5726-6921"/>
    <s v="No"/>
    <d v="2015-03-02T00:00:00"/>
    <d v="2015-11-02T00:00:00"/>
    <s v="Yes"/>
    <d v="2017-04-25T00:00:00"/>
    <d v="2017-05-08T00:00:00"/>
    <m/>
    <s v="Effect of Human Resource Managenment Practices on the retention of professional health workers in the Public District Clinical researchs in Kigali, Rwanda"/>
    <d v="2017-07-31T00:00:00"/>
    <s v="Yes"/>
    <d v="2018-03-05T00:00:00"/>
    <s v="Yes"/>
    <m/>
    <m/>
    <m/>
    <d v="2019-12-31T00:00:00"/>
    <x v="0"/>
    <n v="58"/>
    <n v="50"/>
    <m/>
    <n v="0"/>
    <n v="1"/>
    <n v="2"/>
    <n v="2"/>
    <n v="0"/>
    <n v="0"/>
    <n v="0"/>
    <s v="No"/>
    <n v="0"/>
    <m/>
    <m/>
    <m/>
    <m/>
    <s v="No"/>
    <m/>
    <m/>
    <n v="1"/>
    <n v="3"/>
    <m/>
    <s v="SIDA"/>
  </r>
  <r>
    <n v="100"/>
    <s v="C5/003"/>
    <s v="Esther"/>
    <s v="Kikelomo"/>
    <s v="Afolabi"/>
    <x v="1"/>
    <x v="4"/>
    <x v="0"/>
    <x v="5"/>
    <s v="Nursing"/>
    <s v="Nursing Science"/>
    <x v="7"/>
    <s v="Yes"/>
    <s v="BMSP13/14/H/0859"/>
    <s v="Married"/>
    <s v="Married"/>
    <s v="Married"/>
    <s v="eafolabi@cartafrica.org"/>
    <s v="eafolabi16@gmail.com"/>
    <s v="+234 803 801 3115"/>
    <s v="M.Sc Nursing"/>
    <d v="1982-02-16T00:00:00"/>
    <s v="Correlation of cervical cancer risk factors with cervical smear and histopathological diagnosis among reproductive age women in Ile- Ife, Osun State."/>
    <s v="Clinical research"/>
    <s v="yes"/>
    <s v="Primary"/>
    <n v="22"/>
    <d v="2014-04-19T00:00:00"/>
    <d v="2015-03-01T00:00:00"/>
    <m/>
    <s v="Prof. Oluwafemi N. Mimiko"/>
    <s v="Dr. A. A. E Olaogun"/>
    <m/>
    <n v="2"/>
    <s v="Home"/>
    <s v="Home"/>
    <m/>
    <s v="No"/>
    <s v="Yes"/>
    <m/>
    <s v="Academic"/>
    <s v="Lecturer II"/>
    <s v="Senior Lecturer"/>
    <s v="Yes"/>
    <m/>
    <s v="Arden University (2023)"/>
    <s v="0000-0002-0381-737X."/>
    <s v="Yes"/>
    <d v="2015-03-02T00:00:00"/>
    <d v="2015-11-02T00:00:00"/>
    <s v="Yes"/>
    <m/>
    <m/>
    <m/>
    <m/>
    <d v="2017-07-31T00:00:00"/>
    <s v="Yes"/>
    <d v="2018-03-05T00:00:00"/>
    <s v="Yes"/>
    <m/>
    <m/>
    <m/>
    <d v="2018-05-30T00:00:00"/>
    <x v="0"/>
    <n v="39"/>
    <n v="31"/>
    <m/>
    <n v="0"/>
    <n v="0"/>
    <n v="3"/>
    <n v="0"/>
    <n v="0"/>
    <n v="0"/>
    <n v="0"/>
    <s v="No"/>
    <n v="0"/>
    <m/>
    <m/>
    <m/>
    <m/>
    <s v="No"/>
    <m/>
    <m/>
    <n v="3"/>
    <n v="3"/>
    <m/>
    <s v="SIDA"/>
  </r>
  <r>
    <n v="101"/>
    <s v="C5/004"/>
    <s v="Yolanda"/>
    <s v="Malele"/>
    <s v="Kolisa"/>
    <x v="1"/>
    <x v="4"/>
    <x v="5"/>
    <x v="6"/>
    <s v="Community Dentistry"/>
    <s v="Community Dentistry"/>
    <x v="3"/>
    <s v="Yes"/>
    <s v="8803014E"/>
    <s v="Married"/>
    <s v="Married"/>
    <m/>
    <s v="ykolisa@cartafrica.org"/>
    <s v="yolanda.kolisa@wits.ac.za"/>
    <s v="837800907"/>
    <s v="MPH, M.Dental"/>
    <d v="1971-10-30T00:00:00"/>
    <s v="Measurement of oral health related quality of life(OHRQoL) in HIV-infected and non-infected children: Investigation of socio- cultural influences in a South African context."/>
    <s v="Field"/>
    <s v="No"/>
    <s v="Primary"/>
    <n v="11.5"/>
    <d v="2016-03-01T00:00:00"/>
    <d v="2015-03-01T00:00:00"/>
    <m/>
    <s v="Dr. Jude Igumbor"/>
    <s v="Prof. Magnus Hakeburg"/>
    <m/>
    <n v="2"/>
    <s v="Home"/>
    <s v="Other"/>
    <m/>
    <s v="Yes"/>
    <s v="No"/>
    <m/>
    <s v="Academic"/>
    <m/>
    <s v="Lecturer"/>
    <m/>
    <m/>
    <s v="UNIVERSITY OF THE WITWATERSRAND"/>
    <s v="0000-0003-3368-9193"/>
    <s v="No"/>
    <d v="2015-03-02T00:00:00"/>
    <d v="2015-11-02T00:00:00"/>
    <s v="Yes"/>
    <m/>
    <m/>
    <m/>
    <m/>
    <d v="2017-07-31T00:00:00"/>
    <s v="Yes"/>
    <d v="2018-03-05T00:00:00"/>
    <s v="Yes"/>
    <m/>
    <m/>
    <m/>
    <d v="2021-05-18T00:00:00"/>
    <x v="0"/>
    <n v="75"/>
    <n v="67"/>
    <s v="Oral Health needs and Oral Health related Quality of Life of Adolescents Living with HIV in Johannesburg, South Africa"/>
    <n v="2"/>
    <n v="5"/>
    <n v="1"/>
    <n v="1"/>
    <n v="0"/>
    <n v="0"/>
    <n v="0"/>
    <s v="No"/>
    <n v="0"/>
    <m/>
    <m/>
    <m/>
    <m/>
    <s v="No"/>
    <m/>
    <m/>
    <n v="3"/>
    <n v="3"/>
    <m/>
    <s v="SIDA"/>
  </r>
  <r>
    <n v="102"/>
    <s v="C5/005"/>
    <s v="Taiwo"/>
    <s v="Akinyode"/>
    <s v="Obembe"/>
    <x v="0"/>
    <x v="4"/>
    <x v="0"/>
    <x v="0"/>
    <s v="Public Health"/>
    <s v="Health Policy"/>
    <x v="3"/>
    <s v="No"/>
    <n v="951466"/>
    <s v="Married"/>
    <s v="Married"/>
    <m/>
    <s v="tobembe@cartafrica.org"/>
    <s v="tobems@yahoo.com"/>
    <s v="+234 805 840 9495"/>
    <s v="MPH"/>
    <d v="1979-05-17T00:00:00"/>
    <s v="Coping with out of pocket payment among urban poor: Findings from South Western Nigeria."/>
    <s v="Field"/>
    <s v="No"/>
    <s v="Primary"/>
    <n v="18"/>
    <d v="2016-07-04T00:00:00"/>
    <d v="2015-03-01T00:00:00"/>
    <m/>
    <s v="Dr. Oyediran Oyewole"/>
    <s v="Sharon Fonn"/>
    <m/>
    <n v="2"/>
    <s v="Home"/>
    <s v="Host"/>
    <m/>
    <s v="Yes"/>
    <s v="Yes"/>
    <m/>
    <s v="Academic"/>
    <m/>
    <m/>
    <m/>
    <m/>
    <s v="UNIVERSITY OF IBADAN"/>
    <s v="0000-0001-9610-1137"/>
    <s v="Yes"/>
    <d v="2015-03-02T00:00:00"/>
    <d v="2015-11-02T00:00:00"/>
    <s v="Yes"/>
    <d v="2016-06-14T00:00:00"/>
    <d v="2016-09-07T00:00:00"/>
    <m/>
    <s v="Patterns of expenditure, coping mechanisms among urban slum dwellers admitted for emergency surgeries in Ibadan, Nigeria"/>
    <d v="2017-07-31T00:00:00"/>
    <s v="Yes"/>
    <d v="2018-03-05T00:00:00"/>
    <s v="Yes"/>
    <m/>
    <m/>
    <m/>
    <d v="2021-11-29T00:00:00"/>
    <x v="0"/>
    <n v="81"/>
    <n v="73"/>
    <s v="Patterns of expenditure, coping mechanisms among urban slum dwellers admitted for emergency surgeries in Ibadan, Nigeria"/>
    <n v="0"/>
    <n v="15"/>
    <n v="3"/>
    <n v="6"/>
    <n v="1"/>
    <n v="0"/>
    <n v="0"/>
    <s v="No"/>
    <n v="0"/>
    <m/>
    <m/>
    <m/>
    <m/>
    <s v="Yes"/>
    <m/>
    <m/>
    <n v="2"/>
    <s v="NF"/>
    <m/>
    <s v="SIDA"/>
  </r>
  <r>
    <n v="103"/>
    <s v="C5/006"/>
    <s v="Emmanuel"/>
    <s v="Wilson"/>
    <s v="Kaindoa"/>
    <x v="0"/>
    <x v="4"/>
    <x v="4"/>
    <x v="4"/>
    <s v="Medical Entomology"/>
    <s v="Environmental Health and Ecological Science"/>
    <x v="3"/>
    <s v="No"/>
    <n v="1362999"/>
    <s v="Single"/>
    <s v="Married"/>
    <s v="Married"/>
    <s v="ekaindoa@cartafrica.org"/>
    <s v="ekaindoa@ihi.or.tz"/>
    <s v="+255787430307"/>
    <s v="Masters of Science in Biology and Control of Parasites and Disease Vectors"/>
    <d v="1985-12-25T00:00:00"/>
    <s v="Assessing the impact of settlement patterns and distances between households on malaria transmission in rural Tanzanian populations."/>
    <s v="Field"/>
    <s v="yes"/>
    <s v="Primary"/>
    <n v="8.5"/>
    <d v="2015-08-15T00:00:00"/>
    <d v="2015-03-01T00:00:00"/>
    <m/>
    <s v="Fredros Okumu"/>
    <m/>
    <m/>
    <n v="1"/>
    <s v="Home"/>
    <m/>
    <m/>
    <s v="Yes"/>
    <m/>
    <m/>
    <s v="Researcher"/>
    <s v="Research scientist"/>
    <s v="Research Scientist"/>
    <s v="No"/>
    <s v="Deputy Head, Environmental Health Dept"/>
    <s v="Ifakara Health Institute"/>
    <s v="0000-0001-6170-5694"/>
    <m/>
    <d v="2015-03-02T00:00:00"/>
    <d v="2015-11-02T00:00:00"/>
    <s v="Yes"/>
    <m/>
    <m/>
    <m/>
    <m/>
    <d v="2017-07-31T00:00:00"/>
    <s v="Yes"/>
    <d v="2018-03-05T00:00:00"/>
    <s v="Yes"/>
    <m/>
    <m/>
    <m/>
    <d v="2019-12-31T00:00:00"/>
    <x v="0"/>
    <n v="58"/>
    <n v="50"/>
    <s v="Assessing Relationship between Human Settlement Patterns and_x000a_Malaria Risk in a Residual Transmission Setting in South-Eastern_x000a_Tanzania"/>
    <n v="1"/>
    <n v="16"/>
    <n v="9"/>
    <n v="3"/>
    <n v="0"/>
    <n v="0"/>
    <n v="0"/>
    <s v="No"/>
    <n v="0"/>
    <m/>
    <m/>
    <m/>
    <m/>
    <s v="No"/>
    <m/>
    <m/>
    <n v="0"/>
    <n v="1"/>
    <m/>
    <s v="SIDA"/>
  </r>
  <r>
    <n v="104"/>
    <s v="C5/007"/>
    <s v="Esther"/>
    <s v="Wamuyu"/>
    <s v="Karumi"/>
    <x v="1"/>
    <x v="4"/>
    <x v="2"/>
    <x v="7"/>
    <s v="Pharmacy"/>
    <s v="Pharmacology and Pharmacognosy"/>
    <x v="6"/>
    <s v="Yes"/>
    <s v="U803/98509/2015"/>
    <m/>
    <s v="Single"/>
    <m/>
    <s v="ekarumi@cartafrica.org"/>
    <s v="e_karumi@yahoo.com"/>
    <s v="+254721293354"/>
    <s v="M.Sc Pharmacognosy"/>
    <d v="1980-02-26T00:00:00"/>
    <s v="Antioxidant, antidiabetic and hypolipidemic activities of selected medicinal plants used by the Maasai"/>
    <s v="Field"/>
    <s v="yes"/>
    <s v="Primary"/>
    <n v="28.5"/>
    <d v="2015-09-08T00:00:00"/>
    <d v="2015-03-01T00:00:00"/>
    <m/>
    <s v="Prof. Julius Wanjohi Mwangi"/>
    <s v="Dr. Kennedy Omondi Abuga"/>
    <m/>
    <n v="2"/>
    <s v="Home"/>
    <s v="Home"/>
    <m/>
    <s v="Yes"/>
    <s v="No"/>
    <m/>
    <s v="Academic"/>
    <s v="Lecturer"/>
    <s v="Lecturer"/>
    <m/>
    <m/>
    <s v="UNIVERSITY OF NAIROBI"/>
    <s v=" 0000-0001-6367-1010"/>
    <s v="No"/>
    <d v="2015-03-02T00:00:00"/>
    <d v="2015-11-02T00:00:00"/>
    <s v="Yes"/>
    <d v="2015-09-01T00:00:00"/>
    <d v="2019-02-07T00:00:00"/>
    <m/>
    <s v="A study of antioxidant, hypoglycemic and hypolipidemic activities of plants used in food by the Maasai community"/>
    <d v="2017-07-31T00:00:00"/>
    <s v="Yes"/>
    <d v="2018-03-05T00:00:00"/>
    <s v="Yes"/>
    <m/>
    <m/>
    <m/>
    <m/>
    <x v="3"/>
    <m/>
    <m/>
    <m/>
    <n v="0"/>
    <n v="0"/>
    <n v="0"/>
    <n v="0"/>
    <n v="0"/>
    <n v="0"/>
    <n v="0"/>
    <s v="No"/>
    <n v="0"/>
    <m/>
    <m/>
    <m/>
    <m/>
    <s v="No"/>
    <m/>
    <m/>
    <n v="2"/>
    <s v="NF"/>
    <m/>
    <s v="SIDA/DAAD"/>
  </r>
  <r>
    <n v="105"/>
    <s v="C5/008"/>
    <s v="Folusho"/>
    <s v="Mubowale"/>
    <s v="Balogun"/>
    <x v="1"/>
    <x v="4"/>
    <x v="0"/>
    <x v="0"/>
    <s v="Pediatrics"/>
    <s v="Institute of Child Health"/>
    <x v="0"/>
    <s v="Yes"/>
    <n v="130949"/>
    <s v="Married"/>
    <s v="Married"/>
    <s v="Married"/>
    <s v="fbalogun@cartafrica.org"/>
    <s v="folushom@yahoo.com"/>
    <s v="+234 812 8797 778"/>
    <s v="Master of Public Health"/>
    <d v="1976-05-22T00:00:00"/>
    <s v="The state of adolescent immunization in Ibadan, Nigeria."/>
    <s v="Field"/>
    <s v="No"/>
    <s v="Primary"/>
    <n v="18"/>
    <d v="2014-08-01T00:00:00"/>
    <d v="2015-03-01T00:00:00"/>
    <m/>
    <s v="Prof. Olayemi Olufemi  Omotade"/>
    <s v="Prof.  Mikael  Svensson"/>
    <m/>
    <n v="2"/>
    <s v="Home"/>
    <m/>
    <m/>
    <s v="Yes"/>
    <m/>
    <m/>
    <s v="Academic"/>
    <m/>
    <m/>
    <m/>
    <m/>
    <s v="University of Ibadan"/>
    <s v="0000-0002-2645-9106"/>
    <m/>
    <d v="2015-03-02T00:00:00"/>
    <d v="2015-11-02T00:00:00"/>
    <s v="Yes"/>
    <d v="2014-04-01T00:00:00"/>
    <d v="2016-01-15T00:00:00"/>
    <m/>
    <s v="Understanding and acceptability of HPV vaccine for adolescents by stakeholders in selected communities in Ibadan, Nigeria"/>
    <d v="2017-07-31T00:00:00"/>
    <s v="Yes"/>
    <d v="2018-03-05T00:00:00"/>
    <s v="Yes"/>
    <m/>
    <m/>
    <m/>
    <d v="2020-01-02T00:00:00"/>
    <x v="0"/>
    <n v="59"/>
    <n v="51"/>
    <m/>
    <n v="0"/>
    <n v="7"/>
    <n v="7"/>
    <n v="6"/>
    <n v="3"/>
    <n v="0"/>
    <n v="0"/>
    <s v="JAS 1 &amp;2, 2015"/>
    <n v="0"/>
    <m/>
    <m/>
    <m/>
    <m/>
    <s v="No"/>
    <m/>
    <m/>
    <n v="3"/>
    <n v="3"/>
    <m/>
    <s v="SIDA/DAAD"/>
  </r>
  <r>
    <n v="106"/>
    <s v="C5/009"/>
    <s v="Felix"/>
    <m/>
    <s v="Khuluza"/>
    <x v="0"/>
    <x v="4"/>
    <x v="3"/>
    <x v="3"/>
    <s v="Pharmaceutical Analysis"/>
    <s v="Pharmacy"/>
    <x v="4"/>
    <s v="Yes"/>
    <s v="201580013236"/>
    <s v="Married"/>
    <s v="Married"/>
    <s v="Married"/>
    <s v="fkhuluza@cartafrica.org"/>
    <s v="fkhuluza@medcol.mw"/>
    <s v="+265(0)999 289874"/>
    <s v="Master of Health Economics,"/>
    <d v="1980-03-25T00:00:00"/>
    <s v="Quality and content of live-saving medicines in the formal and informal sector in Malawi, and assessment of the economic or financial costs of counterfeit and sub standard medicines to the healthcare provider."/>
    <s v="Field"/>
    <s v="yes"/>
    <s v="Primary"/>
    <n v="28.5"/>
    <d v="2015-02-02T00:00:00"/>
    <d v="2015-03-01T00:00:00"/>
    <m/>
    <s v="Professor Lutz Heide"/>
    <s v="Prof. Dr. Ulrike Holzgrabe"/>
    <m/>
    <n v="2"/>
    <s v="Home"/>
    <s v="Other"/>
    <m/>
    <s v="Yes"/>
    <s v="No"/>
    <m/>
    <s v="Academic"/>
    <s v="Lecturer "/>
    <s v="Associate Professor"/>
    <s v="Yes"/>
    <m/>
    <s v="University of Malawi"/>
    <s v=" 0000-0002-8334-0160"/>
    <s v="No"/>
    <d v="2015-03-02T00:00:00"/>
    <d v="2015-11-02T00:00:00"/>
    <s v="Yes"/>
    <d v="2014-12-01T00:00:00"/>
    <m/>
    <d v="2015-07-29T00:00:00"/>
    <s v="Quality, availability and affordability of antimalarial and antibiotic medicines in Malawi"/>
    <d v="2017-07-31T00:00:00"/>
    <s v="Yes"/>
    <d v="2018-03-05T00:00:00"/>
    <s v="Yes"/>
    <d v="2018-01-19T00:00:00"/>
    <d v="2018-08-16T00:00:00"/>
    <d v="2018-11-20T00:00:00"/>
    <d v="2018-12-31T00:00:00"/>
    <x v="0"/>
    <n v="46"/>
    <n v="38"/>
    <s v="Quality, availability and affordability of antimalarial and antibiotic medicines in Malawi"/>
    <n v="1"/>
    <n v="3"/>
    <n v="13"/>
    <n v="2"/>
    <n v="0"/>
    <n v="0"/>
    <n v="0"/>
    <s v="No"/>
    <n v="0"/>
    <m/>
    <m/>
    <m/>
    <m/>
    <s v="No"/>
    <m/>
    <m/>
    <n v="1"/>
    <n v="3"/>
    <n v="3"/>
    <s v="SIDA"/>
  </r>
  <r>
    <n v="107"/>
    <s v="C5/010"/>
    <s v="Fred"/>
    <m/>
    <s v="Maniragba"/>
    <x v="0"/>
    <x v="4"/>
    <x v="7"/>
    <x v="11"/>
    <s v="Demography"/>
    <s v="Population Studies"/>
    <x v="9"/>
    <s v="Yes"/>
    <s v="203001135.   Reg No. 2014/HD06/18709U"/>
    <s v="Married"/>
    <s v="Married"/>
    <s v="Married"/>
    <s v="fmaniragaba@cartafrica.org"/>
    <s v="fmaniragaba@gmail.com"/>
    <s v="+256 777 821673"/>
    <s v="M.Sc Population Studies"/>
    <d v="1981-05-12T00:00:00"/>
    <s v="Intimate partner violence and fertility outcomes in Uganda."/>
    <s v="Field"/>
    <s v="No"/>
    <s v="Primary"/>
    <n v="32.5"/>
    <d v="2015-05-01T00:00:00"/>
    <d v="2015-03-01T00:00:00"/>
    <m/>
    <s v="Prof. James Ntozi"/>
    <s v="Dr. Betty Kwagala"/>
    <m/>
    <n v="2"/>
    <s v="Home"/>
    <s v="Home"/>
    <m/>
    <s v="Yes"/>
    <s v="No"/>
    <m/>
    <s v="Academic"/>
    <s v="Assistant Lecturer"/>
    <s v="Assistant Lecturer"/>
    <s v="No"/>
    <m/>
    <s v="Makerere Univeristy"/>
    <s v="0000-0001-5977-1924"/>
    <s v="No"/>
    <d v="2015-03-02T00:00:00"/>
    <d v="2015-11-02T00:00:00"/>
    <s v="Yes"/>
    <d v="2016-05-04T00:00:00"/>
    <d v="2016-07-02T00:00:00"/>
    <m/>
    <s v="Determinants of quality of life of older persons in rural Uganda"/>
    <d v="2017-07-31T00:00:00"/>
    <s v="Yes"/>
    <d v="2018-03-05T00:00:00"/>
    <s v="Yes"/>
    <m/>
    <m/>
    <m/>
    <d v="2019-07-31T00:00:00"/>
    <x v="0"/>
    <n v="53"/>
    <n v="45"/>
    <m/>
    <n v="0"/>
    <n v="2"/>
    <n v="3"/>
    <n v="1"/>
    <n v="0"/>
    <n v="0"/>
    <n v="0"/>
    <s v="No"/>
    <n v="0"/>
    <m/>
    <m/>
    <m/>
    <m/>
    <s v="No"/>
    <m/>
    <m/>
    <n v="1"/>
    <n v="3"/>
    <m/>
    <s v="SIDA"/>
  </r>
  <r>
    <n v="108"/>
    <s v="C5/011"/>
    <s v="Hellen"/>
    <s v="Jepngetich"/>
    <s v="Jepngetich"/>
    <x v="1"/>
    <x v="4"/>
    <x v="2"/>
    <x v="2"/>
    <s v="Medical education"/>
    <s v="Medical education"/>
    <x v="2"/>
    <s v="Yes"/>
    <s v="SM/PhDME/05/15"/>
    <s v="Married"/>
    <s v="Married"/>
    <s v="Married"/>
    <s v="hjepngetich@cartafrica.org"/>
    <s v="jepngetichkeny@gmail.com and kenyhellen@yahoo.com"/>
    <s v="+254721271337"/>
    <s v="NF"/>
    <d v="1978-01-01T00:00:00"/>
    <s v="Determinants of male involvement in sexual andreproductive health services in Kenya."/>
    <s v="Field"/>
    <s v="No"/>
    <s v="Primary"/>
    <n v="8"/>
    <d v="2015-09-10T00:00:00"/>
    <d v="2015-03-01T00:00:00"/>
    <m/>
    <s v="Prof  Mabel Nangami"/>
    <s v="Prof  Joyce Baliddawa"/>
    <s v="Dr. Caleb Isaboke Nyamwange"/>
    <n v="3"/>
    <s v="Home"/>
    <m/>
    <m/>
    <s v="No"/>
    <m/>
    <m/>
    <s v="Academic"/>
    <m/>
    <s v="Lecturer"/>
    <m/>
    <s v="Head of Department of Environmental Health and Disaster Risk Management at the School of Public Health, College of Health Sciences"/>
    <s v="MOI UNIVERSITY"/>
    <m/>
    <m/>
    <d v="2015-03-02T00:00:00"/>
    <d v="2015-11-02T00:00:00"/>
    <s v="Yes"/>
    <d v="2021-07-16T00:00:00"/>
    <d v="2021-07-16T00:00:00"/>
    <m/>
    <m/>
    <d v="2017-07-31T00:00:00"/>
    <s v="Yes"/>
    <d v="2018-03-05T00:00:00"/>
    <s v="Yes"/>
    <m/>
    <m/>
    <m/>
    <d v="2020-11-20T00:00:00"/>
    <x v="0"/>
    <n v="69"/>
    <n v="61"/>
    <s v="Bachelor of science environmental health graduates academic competences and public health work expectations in Kenya: Graduate and emplyers perspectives"/>
    <m/>
    <n v="2"/>
    <n v="0"/>
    <n v="2"/>
    <n v="0"/>
    <n v="0"/>
    <n v="0"/>
    <s v="JAS 1, 2015"/>
    <n v="0"/>
    <m/>
    <d v="2020-03-15T00:00:00"/>
    <d v="2020-08-06T00:00:00"/>
    <n v="5"/>
    <s v="No"/>
    <m/>
    <m/>
    <n v="4"/>
    <n v="4"/>
    <m/>
    <s v="SIDA"/>
  </r>
  <r>
    <n v="109"/>
    <s v="C5/012"/>
    <s v="Hillary"/>
    <s v="Kipruto"/>
    <s v="Sang"/>
    <x v="0"/>
    <x v="4"/>
    <x v="2"/>
    <x v="2"/>
    <s v="LINGUISTICS"/>
    <s v="LINGUISTICS AND FOREIGN LANGUAGES"/>
    <x v="2"/>
    <s v="Yes"/>
    <s v="SASS/DPHIL/LIN/06/14"/>
    <m/>
    <s v="Married"/>
    <m/>
    <s v="hsang@cartafrica.org"/>
    <s v="hillarysang@yahoo.com"/>
    <s v="+254 724 017107"/>
    <s v="NF"/>
    <d v="1983-03-17T00:00:00"/>
    <s v="Communication disorders in school children identified with psychiatric disorders"/>
    <s v="Field"/>
    <s v="No"/>
    <s v="Primary"/>
    <n v="16.5"/>
    <d v="2014-09-01T00:00:00"/>
    <d v="2015-03-01T00:00:00"/>
    <m/>
    <s v="Dr. Tom Abuom"/>
    <m/>
    <m/>
    <n v="1"/>
    <s v="Home"/>
    <m/>
    <m/>
    <s v="Yes"/>
    <m/>
    <m/>
    <s v="Academic"/>
    <m/>
    <s v="Lecturer"/>
    <m/>
    <m/>
    <s v="MOI UNIVERSITY"/>
    <m/>
    <m/>
    <d v="2015-03-02T00:00:00"/>
    <d v="2015-11-02T00:00:00"/>
    <s v="Yes"/>
    <m/>
    <m/>
    <m/>
    <m/>
    <d v="2017-07-31T00:00:00"/>
    <s v="Yes"/>
    <d v="2018-03-05T00:00:00"/>
    <s v="Yes"/>
    <m/>
    <m/>
    <m/>
    <m/>
    <x v="3"/>
    <m/>
    <m/>
    <m/>
    <m/>
    <n v="2"/>
    <n v="0"/>
    <n v="2"/>
    <n v="0"/>
    <n v="0"/>
    <n v="0"/>
    <s v="No"/>
    <n v="0"/>
    <m/>
    <m/>
    <m/>
    <m/>
    <s v="Yes"/>
    <m/>
    <m/>
    <s v="NF"/>
    <s v="NF"/>
    <m/>
    <s v="SIDA"/>
  </r>
  <r>
    <n v="110"/>
    <s v="C5/013"/>
    <s v="Ikeola"/>
    <s v="Adejoke"/>
    <s v="Adeoye"/>
    <x v="1"/>
    <x v="4"/>
    <x v="0"/>
    <x v="0"/>
    <s v="MATERNAL HEALTH"/>
    <s v="EPIDEMIOLOGY AND MEDICAL STATISTICS"/>
    <x v="0"/>
    <s v="Yes"/>
    <n v="148600"/>
    <s v="Married"/>
    <s v="Married"/>
    <m/>
    <s v="iadeoye@cartafrica.org"/>
    <s v="adeoyeikeola@yahoo.com"/>
    <s v="+234-8052153252"/>
    <s v="Master in Public Health"/>
    <d v="1973-02-08T00:00:00"/>
    <s v="Maternal obesity and associated maternal, periantal and neo natal outcomes among women in Ibadan, Nigeria"/>
    <s v="Field"/>
    <s v="No"/>
    <s v="Primary"/>
    <n v="14.5"/>
    <d v="2013-02-01T00:00:00"/>
    <d v="2015-03-01T00:00:00"/>
    <m/>
    <s v="Prof. Afolabi Bamigboye"/>
    <m/>
    <m/>
    <n v="1"/>
    <s v="Home"/>
    <m/>
    <m/>
    <s v="Yes"/>
    <m/>
    <m/>
    <s v="Academic"/>
    <m/>
    <s v="Lecturer"/>
    <m/>
    <m/>
    <s v="UNIVERSITY OF IBADAN"/>
    <s v="0000-0003-3085-0965"/>
    <m/>
    <d v="2015-03-02T00:00:00"/>
    <d v="2015-11-02T00:00:00"/>
    <s v="Yes"/>
    <d v="2018-01-01T00:00:00"/>
    <d v="2018-01-27T00:00:00"/>
    <m/>
    <s v="The prevalence, determinants, preganancy and neonatal outcomes of Maternal obesity and its associated metabolic Dysfunction in Ibadan, Nigeria "/>
    <d v="2019-07-29T00:00:00"/>
    <s v="No"/>
    <d v="2020-03-01T00:00:00"/>
    <s v="No"/>
    <m/>
    <d v="2021-07-15T00:00:00"/>
    <d v="2021-08-03T00:00:00"/>
    <d v="2021-08-03T00:00:00"/>
    <x v="0"/>
    <n v="78"/>
    <n v="70"/>
    <m/>
    <n v="5"/>
    <n v="10"/>
    <n v="4"/>
    <n v="1"/>
    <n v="3"/>
    <n v="1"/>
    <n v="0"/>
    <s v="No"/>
    <n v="0"/>
    <m/>
    <d v="2017-03-01T00:00:00"/>
    <d v="2018-02-01T00:00:00"/>
    <n v="12"/>
    <s v="No"/>
    <m/>
    <m/>
    <n v="3"/>
    <n v="3"/>
    <m/>
    <s v="SIDA"/>
  </r>
  <r>
    <n v="111"/>
    <s v="C5/014"/>
    <s v="Justine"/>
    <s v="Nnakate"/>
    <s v="Bukenya"/>
    <x v="1"/>
    <x v="4"/>
    <x v="7"/>
    <x v="11"/>
    <s v="Public Health"/>
    <s v="Community Health &amp; Behavioural Sciencess"/>
    <x v="9"/>
    <s v="Yes"/>
    <n v="216023303"/>
    <s v="Married"/>
    <s v="Married"/>
    <s v="Married"/>
    <s v="jbukenya@cartafrica.org"/>
    <s v="jbukenya@musph.ac.ug"/>
    <s v="+256772446355"/>
    <s v="MPH"/>
    <d v="1971-08-24T00:00:00"/>
    <s v="Pregnancy experiences and reproductive health outcome among adolescents in Uganda."/>
    <s v="Field"/>
    <s v="No"/>
    <s v="Primary"/>
    <n v="11"/>
    <d v="2017-01-30T00:00:00"/>
    <d v="2015-03-01T00:00:00"/>
    <m/>
    <s v="Christopher Garimoi Orach, PhD"/>
    <s v="David Guwatudde, PhD"/>
    <m/>
    <n v="2"/>
    <s v="Home"/>
    <s v="Home"/>
    <m/>
    <s v="No"/>
    <s v="Yes"/>
    <m/>
    <s v="Academic"/>
    <s v="Lecturer"/>
    <s v="Lecturer"/>
    <s v="No"/>
    <m/>
    <s v="MAKERERE UNIVERSITY"/>
    <s v="0000-0001-9139-6183"/>
    <s v="Yes"/>
    <d v="2015-03-02T00:00:00"/>
    <d v="2015-11-02T00:00:00"/>
    <s v="Yes"/>
    <m/>
    <m/>
    <m/>
    <m/>
    <d v="2017-07-31T00:00:00"/>
    <s v="Yes"/>
    <d v="2018-03-05T00:00:00"/>
    <s v="Yes"/>
    <m/>
    <d v="2021-02-26T00:00:00"/>
    <m/>
    <d v="2021-05-17T00:00:00"/>
    <x v="0"/>
    <n v="75"/>
    <n v="67"/>
    <s v="Pregnancy Planning and utilization of Maternal Health Services by Female Sex workers in Uganda"/>
    <n v="10"/>
    <n v="27"/>
    <n v="7"/>
    <n v="1"/>
    <n v="0"/>
    <n v="0"/>
    <n v="0"/>
    <s v="No"/>
    <n v="0"/>
    <m/>
    <m/>
    <m/>
    <m/>
    <s v="No"/>
    <m/>
    <m/>
    <n v="4"/>
    <n v="4"/>
    <m/>
    <s v="SIDA"/>
  </r>
  <r>
    <n v="112"/>
    <s v="C5/015"/>
    <s v="Jeanette"/>
    <m/>
    <s v="Dawa"/>
    <x v="1"/>
    <x v="4"/>
    <x v="2"/>
    <x v="7"/>
    <s v="Public Health"/>
    <s v="KAVI - Institute of Clinical Reasearch"/>
    <x v="6"/>
    <s v="Yes"/>
    <s v="H84/50941/2016"/>
    <s v="Married"/>
    <s v="Married"/>
    <s v="Married"/>
    <s v="jdawa@cartafrica.org"/>
    <s v="jandawa@cartafrica.org"/>
    <s v="+254722653696"/>
    <s v="M.Sc Public Health"/>
    <d v="1984-02-16T00:00:00"/>
    <s v="An assessment of breast cancer risk factors among urban black Kenyan females."/>
    <s v="Field"/>
    <s v="No"/>
    <s v="Primary"/>
    <n v="25.5"/>
    <d v="2015-10-13T00:00:00"/>
    <d v="2015-03-01T00:00:00"/>
    <m/>
    <s v="Prof.Omu Anzala"/>
    <m/>
    <m/>
    <n v="1"/>
    <s v="Home"/>
    <m/>
    <m/>
    <s v="Yes"/>
    <m/>
    <m/>
    <s v="Other"/>
    <s v="Medical Epidemiologist"/>
    <s v="Medical Epidemiologist and Center Director"/>
    <m/>
    <m/>
    <s v="Washington State University, Kenya Office (GLOBAL HEALTH PROG)"/>
    <s v="0000-0001-9405-148X"/>
    <m/>
    <d v="2015-03-02T00:00:00"/>
    <d v="2015-11-02T00:00:00"/>
    <s v="Yes"/>
    <d v="2016-02-19T00:00:00"/>
    <d v="2017-01-13T00:00:00"/>
    <m/>
    <s v="Modelling the health and economic impact of the influenza vaccine in Kenya"/>
    <d v="2017-07-31T00:00:00"/>
    <s v="Yes"/>
    <d v="2018-03-05T00:00:00"/>
    <s v="Yes"/>
    <m/>
    <m/>
    <m/>
    <d v="2020-11-25T00:00:00"/>
    <x v="0"/>
    <n v="69"/>
    <n v="61"/>
    <s v="Modelling the health and economic impact of the influenza vaccine in Kenya"/>
    <n v="0"/>
    <n v="6"/>
    <n v="8"/>
    <n v="1"/>
    <n v="0"/>
    <n v="0"/>
    <n v="0"/>
    <s v="No"/>
    <n v="0"/>
    <m/>
    <m/>
    <m/>
    <m/>
    <s v="No"/>
    <m/>
    <m/>
    <n v="0"/>
    <n v="0"/>
    <m/>
    <s v="CARNEGIE/DAAD"/>
  </r>
  <r>
    <n v="113"/>
    <s v="C5/016"/>
    <s v="Jepchirchir"/>
    <m/>
    <s v="Kiplagat"/>
    <x v="1"/>
    <x v="4"/>
    <x v="2"/>
    <x v="2"/>
    <s v="Public Health"/>
    <s v="Epidemiology and Biostatistics"/>
    <x v="3"/>
    <s v="No"/>
    <n v="1317323"/>
    <s v="Married"/>
    <s v="Married"/>
    <s v="Married"/>
    <s v="jkiplagat@cartafrica.org"/>
    <s v="chiri2809@gmail.com"/>
    <s v="+254722288653"/>
    <s v="Masters Epidemiology &amp; Disease Control"/>
    <d v="1980-09-28T00:00:00"/>
    <s v="HIV among adults aged 50years and older in East Africa."/>
    <s v="Clinical research - Retrospective and prospective"/>
    <s v="No"/>
    <s v="Primary and secondary"/>
    <n v="25"/>
    <d v="2015-08-06T00:00:00"/>
    <d v="2015-03-01T00:00:00"/>
    <m/>
    <s v="Ann Mwangi, PhD"/>
    <s v="Charles Chasela, PhD"/>
    <m/>
    <n v="2"/>
    <s v="Home"/>
    <s v="Host"/>
    <m/>
    <s v="Yes"/>
    <s v="No"/>
    <m/>
    <s v="Academic"/>
    <m/>
    <s v="Research Adminstrator"/>
    <s v="Yes"/>
    <s v="AMPATH Associate Director of Research"/>
    <m/>
    <s v="0000-0002-7836-2138"/>
    <s v="No"/>
    <d v="2015-03-02T00:00:00"/>
    <d v="2015-11-02T00:00:00"/>
    <s v="Yes"/>
    <d v="2016-02-12T00:00:00"/>
    <d v="2016-04-07T00:00:00"/>
    <m/>
    <s v="Characteristics, outcomes and experiences of HIV infected adults aged 50 years and older in Western kenya"/>
    <d v="2017-07-31T00:00:00"/>
    <s v="Yes"/>
    <d v="2018-03-05T00:00:00"/>
    <s v="Yes"/>
    <m/>
    <m/>
    <m/>
    <d v="2019-10-31T00:00:00"/>
    <x v="0"/>
    <n v="56"/>
    <n v="48"/>
    <m/>
    <n v="3"/>
    <n v="8"/>
    <n v="4"/>
    <n v="2"/>
    <n v="0"/>
    <n v="0"/>
    <n v="0"/>
    <s v="No"/>
    <n v="0"/>
    <m/>
    <m/>
    <m/>
    <m/>
    <s v="No"/>
    <m/>
    <m/>
    <n v="1"/>
    <n v="2"/>
    <m/>
    <s v="SIDA"/>
  </r>
  <r>
    <n v="114"/>
    <s v="C5/017"/>
    <s v="Kikelomo"/>
    <s v="Abayowa"/>
    <s v="Mbada"/>
    <x v="1"/>
    <x v="4"/>
    <x v="0"/>
    <x v="5"/>
    <s v="Political Science"/>
    <s v="Political Science"/>
    <x v="7"/>
    <s v="Yes"/>
    <s v="SSP/13/14/H/0871"/>
    <s v="Married"/>
    <s v="Married"/>
    <s v="Married"/>
    <s v="kmbada@cartafrica.org"/>
    <s v="menteekas@yahoo.com"/>
    <s v="2348137729864"/>
    <s v="M.Sc Political Science"/>
    <d v="1981-12-23T00:00:00"/>
    <s v="Political economy of poverty and health in Ghana and Nigeria: A comparative policy analysis of the Millennium Development Goals."/>
    <s v="Policy analysis"/>
    <s v="No"/>
    <s v="Primary"/>
    <n v="17"/>
    <d v="2014-04-15T00:00:00"/>
    <d v="2015-03-01T00:00:00"/>
    <m/>
    <s v="Prof. Oluwafemi N. Mimiko"/>
    <m/>
    <m/>
    <n v="1"/>
    <s v="Home"/>
    <m/>
    <m/>
    <s v="Yes"/>
    <m/>
    <m/>
    <s v="Academic"/>
    <s v="Assistant Lecturer"/>
    <s v="Lecturer I"/>
    <s v="Yes"/>
    <m/>
    <s v="Obafemi Awolowo University"/>
    <s v="0000-0002-2157-1940"/>
    <m/>
    <d v="2015-03-02T00:00:00"/>
    <d v="2015-11-02T00:00:00"/>
    <s v="Yes"/>
    <d v="2021-07-04T00:00:00"/>
    <d v="2021-07-04T00:00:00"/>
    <m/>
    <m/>
    <d v="2017-07-31T00:00:00"/>
    <s v="Yes"/>
    <d v="2019-03-04T00:00:00"/>
    <s v="No"/>
    <m/>
    <m/>
    <m/>
    <d v="2018-08-15T00:00:00"/>
    <x v="0"/>
    <n v="42"/>
    <n v="34"/>
    <m/>
    <n v="1"/>
    <n v="0"/>
    <n v="1"/>
    <n v="6"/>
    <n v="0"/>
    <n v="0"/>
    <n v="0"/>
    <s v="JAS 1, 2015 &amp; JAS 4, 2019"/>
    <n v="0"/>
    <m/>
    <m/>
    <m/>
    <m/>
    <s v="No"/>
    <m/>
    <m/>
    <n v="2"/>
    <n v="4"/>
    <m/>
    <s v="SIDA"/>
  </r>
  <r>
    <n v="115"/>
    <s v="C5/018"/>
    <s v="Lester"/>
    <m/>
    <s v="Kapanda"/>
    <x v="0"/>
    <x v="4"/>
    <x v="3"/>
    <x v="3"/>
    <s v="Epidemeology and Public Health"/>
    <s v="Public Health"/>
    <x v="4"/>
    <s v="Yes"/>
    <s v="201580013245"/>
    <s v="Married"/>
    <s v="Married"/>
    <s v="Married"/>
    <s v="lkapanda@cartafrica.org"/>
    <s v="lrphiri@medcol.mw"/>
    <s v="+265 994 958 249"/>
    <s v="M.Sc Epidemiology"/>
    <d v="1974-09-27T00:00:00"/>
    <s v="Exploring the potential drivers of demand and supply for transactional sex and sex work among female sex workers and their clients in Malawi."/>
    <s v="Field"/>
    <s v="No"/>
    <s v="Primary"/>
    <n v="20"/>
    <d v="2015-03-16T00:00:00"/>
    <d v="2015-03-01T00:00:00"/>
    <m/>
    <s v="Prof. Adamson Muula"/>
    <s v="Dr. Chima Izgubara"/>
    <s v="Dr. Nicola Desmond "/>
    <n v="3"/>
    <s v="Home"/>
    <s v="Other"/>
    <s v="Other"/>
    <s v="Yes"/>
    <s v="Yes"/>
    <s v="No"/>
    <s v="Academic"/>
    <m/>
    <m/>
    <m/>
    <m/>
    <s v="University of Malawi"/>
    <s v="0000-0003-2887-2954"/>
    <s v="Yes"/>
    <d v="2015-03-02T00:00:00"/>
    <d v="2015-11-02T00:00:00"/>
    <s v="Yes"/>
    <m/>
    <m/>
    <m/>
    <m/>
    <d v="2017-07-31T00:00:00"/>
    <s v="Yes"/>
    <d v="2018-03-05T00:00:00"/>
    <s v="Yes"/>
    <m/>
    <m/>
    <m/>
    <d v="2020-03-19T00:00:00"/>
    <x v="0"/>
    <n v="61"/>
    <n v="53"/>
    <m/>
    <n v="0"/>
    <n v="3"/>
    <n v="1"/>
    <n v="0"/>
    <n v="0"/>
    <n v="0"/>
    <n v="0"/>
    <s v="No"/>
    <n v="0"/>
    <m/>
    <m/>
    <m/>
    <m/>
    <s v="No"/>
    <m/>
    <m/>
    <n v="2"/>
    <n v="2"/>
    <m/>
    <s v="SIDA"/>
  </r>
  <r>
    <n v="116"/>
    <s v="C5/019"/>
    <s v="Maria"/>
    <s v="Chifuniro"/>
    <s v="Chikalipo"/>
    <x v="1"/>
    <x v="4"/>
    <x v="3"/>
    <x v="3"/>
    <s v="Nursing and Midwifery"/>
    <s v="Public Health"/>
    <x v="4"/>
    <s v="Yes"/>
    <s v="201580013238"/>
    <s v="Married"/>
    <s v="Married"/>
    <s v="Married"/>
    <s v="mchikalipo@cartafrica.org"/>
    <s v="mchikalipo@kcn.unima.mw"/>
    <s v="+ 265 888309781"/>
    <s v="MA Social Development"/>
    <d v="1970-05-05T00:00:00"/>
    <s v="Centering pregnancy: Astrategy in improving maternal and neonatal outcomes among adolescents."/>
    <s v="Field"/>
    <s v="No"/>
    <s v="Primary"/>
    <n v="30"/>
    <d v="2015-12-14T00:00:00"/>
    <d v="2015-03-01T00:00:00"/>
    <m/>
    <s v="Prof. Adamson Muula"/>
    <s v="Prof. Ellen Chirwa"/>
    <m/>
    <n v="2"/>
    <s v="Home"/>
    <s v="Home"/>
    <m/>
    <s v="Yes"/>
    <s v="No"/>
    <m/>
    <s v="Academic"/>
    <s v="Lecturer"/>
    <m/>
    <m/>
    <m/>
    <s v="University of Malawi"/>
    <s v="0000-0001-7062-9785"/>
    <s v="No"/>
    <d v="2015-03-02T00:00:00"/>
    <d v="2015-11-02T00:00:00"/>
    <s v="Yes"/>
    <d v="2015-06-11T00:00:00"/>
    <d v="2016-01-13T00:00:00"/>
    <m/>
    <s v="Feasibility, acceptability and effectiveness of couple antenatal education in Blantyre, Malawi"/>
    <d v="2017-07-31T00:00:00"/>
    <s v="Yes"/>
    <d v="2018-03-05T00:00:00"/>
    <s v="Yes"/>
    <m/>
    <m/>
    <m/>
    <d v="2019-11-30T00:00:00"/>
    <x v="0"/>
    <n v="57"/>
    <n v="49"/>
    <m/>
    <n v="0"/>
    <n v="4"/>
    <n v="2"/>
    <n v="2"/>
    <n v="0"/>
    <n v="0"/>
    <n v="0"/>
    <s v="No"/>
    <n v="0"/>
    <m/>
    <m/>
    <m/>
    <m/>
    <s v="No"/>
    <m/>
    <m/>
    <s v="NF"/>
    <s v="NF"/>
    <m/>
    <s v="SIDA"/>
  </r>
  <r>
    <n v="117"/>
    <s v="C5/020"/>
    <s v="Nomathemba"/>
    <s v="Chiwoneso"/>
    <s v="Chandiwana"/>
    <x v="1"/>
    <x v="4"/>
    <x v="5"/>
    <x v="6"/>
    <s v="Child and Adolescent Health"/>
    <s v="Wits Reproductive Health and HIV Institute"/>
    <x v="3"/>
    <s v="Yes"/>
    <s v="0403769G"/>
    <m/>
    <s v="Married"/>
    <m/>
    <s v="nchandiwana@cartafrica.org"/>
    <s v="nomathemba.chandiwana@gmail.com"/>
    <n v="27761643215"/>
    <s v="MPH Epidiomology &amp; Biostatistics"/>
    <m/>
    <s v="Impact of strengthening the continuum of care of HIV-infected pregnant and post-natal women and infantsin primary care clinics of South Africa."/>
    <s v="Clinical research"/>
    <s v="No"/>
    <s v="Primary"/>
    <n v="18"/>
    <d v="2017-02-01T00:00:00"/>
    <d v="2015-03-01T00:00:00"/>
    <d v="2025-03-25T00:00:00"/>
    <s v="Prof. Charles S. Chasela"/>
    <s v="Dr. Lee Fairlie"/>
    <m/>
    <n v="2"/>
    <s v="Home"/>
    <s v="Home"/>
    <m/>
    <s v="No"/>
    <s v="Yes"/>
    <m/>
    <s v="Researcher"/>
    <s v="Technical advisor"/>
    <s v="Technical advisor"/>
    <m/>
    <m/>
    <s v="WITS RHI"/>
    <s v="0000-0001-7866-2651"/>
    <s v="Yes"/>
    <d v="2015-03-02T00:00:00"/>
    <d v="2015-11-02T00:00:00"/>
    <s v="Yes"/>
    <m/>
    <m/>
    <m/>
    <m/>
    <d v="2017-07-31T00:00:00"/>
    <s v="Yes"/>
    <d v="2018-03-05T00:00:00"/>
    <s v="Yes"/>
    <m/>
    <m/>
    <m/>
    <m/>
    <x v="2"/>
    <m/>
    <m/>
    <m/>
    <n v="0"/>
    <n v="0"/>
    <n v="14"/>
    <n v="0"/>
    <n v="0"/>
    <n v="0"/>
    <n v="0"/>
    <s v="JAS 4, 2018"/>
    <n v="0"/>
    <m/>
    <m/>
    <m/>
    <m/>
    <s v="No"/>
    <m/>
    <m/>
    <s v="NF"/>
    <s v="NF"/>
    <m/>
    <s v="SIDA"/>
  </r>
  <r>
    <n v="118"/>
    <s v="C5/021"/>
    <s v="Oyewale"/>
    <s v="Mayowa"/>
    <s v="Morakinyo"/>
    <x v="0"/>
    <x v="4"/>
    <x v="0"/>
    <x v="0"/>
    <s v="Environmental Health"/>
    <s v="Environmental Health Sciences"/>
    <x v="0"/>
    <s v="Yes"/>
    <n v="12963"/>
    <m/>
    <s v="Married"/>
    <m/>
    <s v="omorakinyo@cartafrica.org"/>
    <s v="wahlemirax@gmail.com"/>
    <s v="+2348034626106"/>
    <s v="MPH Environmental Health"/>
    <d v="1980-02-01T00:00:00"/>
    <s v="Molecular characterization of bio aerosols associated with sick building syndrome and related health risks in secondary schools in Ibadan,Nigeria."/>
    <s v="Clinical research"/>
    <s v="yes"/>
    <s v="Primary"/>
    <n v="13"/>
    <d v="2013-07-04T00:00:00"/>
    <d v="2015-03-01T00:00:00"/>
    <m/>
    <s v="Prof. Ana Godson Rowland"/>
    <m/>
    <m/>
    <n v="1"/>
    <s v="Home"/>
    <m/>
    <m/>
    <s v="Yes"/>
    <m/>
    <m/>
    <s v="Academic"/>
    <s v="Lecturer"/>
    <s v="Lecturer"/>
    <m/>
    <m/>
    <s v="UNIVERSITY OF IBADAN"/>
    <s v="0000-0001-5289-9378"/>
    <m/>
    <d v="2015-03-02T00:00:00"/>
    <d v="2015-11-02T00:00:00"/>
    <s v="Yes"/>
    <d v="2015-02-02T00:00:00"/>
    <d v="2016-04-11T00:00:00"/>
    <m/>
    <s v="Indoor school building characteristics and molecular profiling of Bioaerosols as predictors of respiratory morbidities among primary school children in Ibadan, Nigeria "/>
    <d v="2017-07-31T00:00:00"/>
    <s v="Yes"/>
    <d v="2018-03-05T00:00:00"/>
    <s v="Yes"/>
    <m/>
    <m/>
    <m/>
    <d v="2023-01-31T00:00:00"/>
    <x v="0"/>
    <n v="95"/>
    <n v="87"/>
    <s v="Indoor Air Quality and Bioaerosols’ Size Distribution as Predictors of Respiratory Morbidities among Pupils in Ibadan North Local Government Area, Oyo State."/>
    <n v="0"/>
    <n v="25"/>
    <n v="0"/>
    <n v="3"/>
    <n v="1"/>
    <n v="1"/>
    <n v="1"/>
    <s v="No"/>
    <n v="0"/>
    <m/>
    <m/>
    <m/>
    <m/>
    <s v="No"/>
    <m/>
    <m/>
    <n v="2"/>
    <n v="3"/>
    <m/>
    <s v="SIDA"/>
  </r>
  <r>
    <n v="119"/>
    <s v="C5/022"/>
    <s v="Raymond"/>
    <s v="Felix"/>
    <s v="Odokonyero"/>
    <x v="0"/>
    <x v="4"/>
    <x v="7"/>
    <x v="11"/>
    <s v="Mental Health"/>
    <s v="Psychiatry"/>
    <x v="9"/>
    <s v="Yes"/>
    <m/>
    <s v="NF"/>
    <s v="NF"/>
    <m/>
    <s v="rodokonyero@cartafrica.org"/>
    <s v="rayhaddock@yahoo.com"/>
    <s v="+256701547646"/>
    <s v="NF"/>
    <m/>
    <s v="Investigating the relationship between parenting styles and coping techniques among parents with their adolescents’problem behavior in post conflict Northern Uganda"/>
    <s v="Field"/>
    <s v="No"/>
    <s v="Primary"/>
    <n v="15"/>
    <d v="2015-03-01T00:00:00"/>
    <d v="2015-03-01T00:00:00"/>
    <d v="2020-04-09T00:00:00"/>
    <s v="Prof. Wilson Winston Muhwezi"/>
    <s v="Prof. Seggane Musisi"/>
    <s v="Dr.Akena Dickens Howard"/>
    <n v="3"/>
    <s v="Home"/>
    <s v="Home"/>
    <s v="Home"/>
    <s v="Yes"/>
    <s v="No"/>
    <s v="No"/>
    <m/>
    <s v="Lecturer"/>
    <s v="Lecturer"/>
    <m/>
    <m/>
    <s v="MAKERERE UNIVERSITY"/>
    <m/>
    <s v="No"/>
    <d v="2015-03-02T00:00:00"/>
    <d v="2015-11-02T00:00:00"/>
    <s v="Yes"/>
    <m/>
    <m/>
    <m/>
    <m/>
    <s v="Not attended"/>
    <s v="No"/>
    <s v="Not attended"/>
    <s v="No"/>
    <m/>
    <m/>
    <m/>
    <m/>
    <x v="2"/>
    <s v="Terminated"/>
    <m/>
    <m/>
    <m/>
    <n v="2"/>
    <n v="0"/>
    <n v="0"/>
    <n v="0"/>
    <n v="0"/>
    <n v="0"/>
    <s v="No"/>
    <n v="0"/>
    <m/>
    <m/>
    <m/>
    <m/>
    <s v="No"/>
    <m/>
    <m/>
    <s v="NF"/>
    <s v="NF"/>
    <m/>
    <s v="SIDA"/>
  </r>
  <r>
    <n v="120"/>
    <s v="C5/023"/>
    <s v="Gift"/>
    <m/>
    <s v="Khangamwa"/>
    <x v="0"/>
    <x v="4"/>
    <x v="3"/>
    <x v="3"/>
    <m/>
    <m/>
    <x v="4"/>
    <s v="Yes"/>
    <s v="NF"/>
    <s v="NF"/>
    <s v="NF"/>
    <s v="NF"/>
    <m/>
    <m/>
    <m/>
    <m/>
    <m/>
    <m/>
    <m/>
    <m/>
    <m/>
    <m/>
    <m/>
    <d v="2015-03-01T00:00:00"/>
    <d v="2017-12-31T00:00:00"/>
    <m/>
    <m/>
    <m/>
    <n v="0"/>
    <m/>
    <m/>
    <m/>
    <m/>
    <m/>
    <m/>
    <m/>
    <m/>
    <m/>
    <m/>
    <m/>
    <m/>
    <m/>
    <d v="2017-07-05T00:00:00"/>
    <d v="2015-03-02T00:00:00"/>
    <m/>
    <m/>
    <m/>
    <m/>
    <m/>
    <m/>
    <m/>
    <m/>
    <m/>
    <m/>
    <m/>
    <m/>
    <m/>
    <m/>
    <x v="2"/>
    <s v="Terminated"/>
    <m/>
    <m/>
    <m/>
    <m/>
    <m/>
    <m/>
    <m/>
    <m/>
    <m/>
    <s v="No"/>
    <m/>
    <m/>
    <m/>
    <m/>
    <m/>
    <m/>
    <m/>
    <m/>
    <m/>
    <m/>
    <m/>
    <s v="SIDA"/>
  </r>
  <r>
    <n v="121"/>
    <s v="C5/024"/>
    <s v="Masoud"/>
    <s v="Hussein"/>
    <s v="Mahundi"/>
    <x v="0"/>
    <x v="4"/>
    <x v="4"/>
    <x v="10"/>
    <m/>
    <m/>
    <x v="1"/>
    <s v="Yes"/>
    <s v="NF"/>
    <s v="NF"/>
    <s v="NF"/>
    <s v="NF"/>
    <m/>
    <m/>
    <m/>
    <m/>
    <m/>
    <m/>
    <m/>
    <m/>
    <m/>
    <m/>
    <m/>
    <d v="2015-03-01T00:00:00"/>
    <d v="2018-08-30T00:00:00"/>
    <m/>
    <m/>
    <m/>
    <n v="0"/>
    <m/>
    <m/>
    <m/>
    <m/>
    <m/>
    <m/>
    <m/>
    <m/>
    <m/>
    <m/>
    <m/>
    <m/>
    <m/>
    <m/>
    <d v="2015-03-02T00:00:00"/>
    <m/>
    <m/>
    <m/>
    <m/>
    <m/>
    <m/>
    <m/>
    <m/>
    <m/>
    <m/>
    <m/>
    <m/>
    <m/>
    <m/>
    <x v="2"/>
    <s v="Terminated"/>
    <m/>
    <m/>
    <m/>
    <m/>
    <m/>
    <m/>
    <m/>
    <m/>
    <m/>
    <s v="No"/>
    <m/>
    <m/>
    <m/>
    <m/>
    <m/>
    <m/>
    <m/>
    <m/>
    <m/>
    <m/>
    <m/>
    <s v="SIDA"/>
  </r>
  <r>
    <n v="122"/>
    <s v="C5/025"/>
    <s v="Callen"/>
    <s v="Kwamboka"/>
    <s v="Onyambu"/>
    <x v="1"/>
    <x v="4"/>
    <x v="2"/>
    <x v="7"/>
    <m/>
    <m/>
    <x v="6"/>
    <s v="Yes"/>
    <s v="NF"/>
    <s v="NF"/>
    <s v="NF"/>
    <s v="NF"/>
    <m/>
    <m/>
    <m/>
    <m/>
    <m/>
    <m/>
    <m/>
    <m/>
    <m/>
    <m/>
    <m/>
    <d v="2015-03-01T00:00:00"/>
    <d v="2018-08-30T00:00:00"/>
    <m/>
    <m/>
    <m/>
    <n v="0"/>
    <m/>
    <m/>
    <m/>
    <m/>
    <m/>
    <m/>
    <m/>
    <m/>
    <m/>
    <m/>
    <m/>
    <m/>
    <m/>
    <d v="2017-07-05T00:00:00"/>
    <d v="2015-03-02T00:00:00"/>
    <m/>
    <m/>
    <m/>
    <m/>
    <m/>
    <m/>
    <m/>
    <m/>
    <m/>
    <m/>
    <m/>
    <m/>
    <m/>
    <m/>
    <x v="2"/>
    <s v="Terminated"/>
    <m/>
    <m/>
    <m/>
    <m/>
    <m/>
    <m/>
    <m/>
    <m/>
    <m/>
    <s v="No"/>
    <m/>
    <m/>
    <m/>
    <m/>
    <m/>
    <m/>
    <m/>
    <m/>
    <m/>
    <m/>
    <m/>
    <s v="SIDA"/>
  </r>
  <r>
    <n v="123"/>
    <s v="C6/001"/>
    <s v="Beatrice"/>
    <s v="Waitherero"/>
    <s v="Maina"/>
    <x v="1"/>
    <x v="5"/>
    <x v="2"/>
    <x v="12"/>
    <s v="Public Health"/>
    <s v="School of Public Health"/>
    <x v="3"/>
    <s v="No"/>
    <n v="1617548"/>
    <s v="Single"/>
    <s v="Single"/>
    <s v="Single"/>
    <s v="bmaina@cartafrica.org"/>
    <s v="waithereromaina@yahoo.com; bmaina@aphrc.org"/>
    <s v="+254 (20) 4001000; +254 721 456679"/>
    <s v="MA Population Studies"/>
    <d v="1977-05-15T00:00:00"/>
    <s v="Investigating the social co-construction of masculinity(ies) and sexual development among very young male adolescents in urban slums in Nairobi, Kenya"/>
    <s v="Field"/>
    <s v="No"/>
    <s v="Primary"/>
    <n v="8"/>
    <d v="2017-03-22T00:00:00"/>
    <d v="2016-03-01T00:00:00"/>
    <m/>
    <s v="Dr. Caroline Kabiru"/>
    <s v="Dr Yandisa Sikweyiya"/>
    <m/>
    <n v="2"/>
    <s v="Home"/>
    <s v="Host"/>
    <m/>
    <s v="Yes"/>
    <s v="Yes"/>
    <m/>
    <s v="Researcher"/>
    <s v="Research Officer"/>
    <s v="Associate Research Scientist"/>
    <s v="Yes"/>
    <m/>
    <s v="APHRC"/>
    <s v="0000-0001-6205-3296"/>
    <m/>
    <d v="2016-02-28T00:00:00"/>
    <d v="2016-11-07T00:00:00"/>
    <s v="Yes"/>
    <d v="2017-09-27T00:00:00"/>
    <d v="2017-11-24T00:00:00"/>
    <m/>
    <s v="Investigating the social co-construction of masculinity(ies) and sexual development among very young male adolescents in urban slums in Nairobi, Kenya"/>
    <d v="2018-07-28T00:00:00"/>
    <s v="Yes"/>
    <d v="2019-03-04T00:00:00"/>
    <s v="Yes"/>
    <m/>
    <m/>
    <m/>
    <d v="2021-09-22T00:00:00"/>
    <x v="0"/>
    <n v="67"/>
    <n v="59"/>
    <s v="Investigating the social co-construction of masculinity(ies) and sexual development among very young male adolescents in urban slums in Nairobi, Kenya"/>
    <n v="6"/>
    <n v="13"/>
    <n v="3"/>
    <n v="0"/>
    <n v="0"/>
    <n v="0"/>
    <n v="0"/>
    <s v="No"/>
    <n v="0"/>
    <m/>
    <m/>
    <m/>
    <m/>
    <s v="No"/>
    <m/>
    <m/>
    <n v="0"/>
    <n v="0"/>
    <n v="2"/>
    <s v="SIDA"/>
  </r>
  <r>
    <n v="124"/>
    <s v="C6/002"/>
    <s v="Betty"/>
    <s v="Karimi"/>
    <s v="Mwiti"/>
    <x v="1"/>
    <x v="5"/>
    <x v="2"/>
    <x v="7"/>
    <s v="Design"/>
    <s v="School of the Arts and Design"/>
    <x v="6"/>
    <s v="Yes"/>
    <s v="B80/51242/2016"/>
    <s v="Married"/>
    <s v="Married"/>
    <s v="Married"/>
    <s v="bmwiti@cartafrica.org"/>
    <s v="mwiti.bk@gmail.com"/>
    <s v="+254 722 694853"/>
    <s v="MA Design"/>
    <d v="1984-03-23T00:00:00"/>
    <s v="ACTION TO HEALTH:  DECREASING THE INCIDENCE OF LIFESTYLE DISEASES  IN  INFORMAL SETTLEMENTS IN NAIROBI, KENYA THROUGH A POPULATION-LED COMMUNICATION STRATEGY"/>
    <s v="Field"/>
    <s v="No"/>
    <s v="Primary"/>
    <n v="34.5"/>
    <d v="2016-11-30T00:00:00"/>
    <d v="2016-03-01T00:00:00"/>
    <m/>
    <s v="Dr. Lilac A. Osanjo"/>
    <s v="Dr. Ambole Amollo Lorraine"/>
    <m/>
    <n v="2"/>
    <s v="Home"/>
    <m/>
    <m/>
    <s v="Yes"/>
    <m/>
    <m/>
    <s v="Academic"/>
    <s v="Tutorial Fellow"/>
    <s v="Tutorial Fellow"/>
    <m/>
    <m/>
    <s v="University of Nairobi"/>
    <s v="0000-0001-7064-8003"/>
    <m/>
    <d v="2016-02-28T00:00:00"/>
    <d v="2016-11-07T00:00:00"/>
    <s v="Yes"/>
    <m/>
    <m/>
    <m/>
    <s v="Action to health: Decreasing the incidence of lifestyle diseases in informal settlement in Nairobi through a population led communication strategy"/>
    <d v="2018-07-28T00:00:00"/>
    <s v="Yes"/>
    <d v="2019-03-04T00:00:00"/>
    <s v="Yes"/>
    <m/>
    <m/>
    <m/>
    <d v="2020-08-26T00:00:00"/>
    <x v="0"/>
    <n v="54"/>
    <n v="46"/>
    <s v="Bottom-Up Approach: A community-Led Intervention in fighting lifestyle diseases in Urban informal settlements in Nairobi, Kenya"/>
    <n v="0"/>
    <n v="1"/>
    <n v="1"/>
    <n v="0"/>
    <n v="0"/>
    <n v="0"/>
    <n v="0"/>
    <s v="No"/>
    <n v="0"/>
    <m/>
    <d v="2020-04-20T00:00:00"/>
    <d v="2020-06-11T00:00:00"/>
    <n v="2"/>
    <s v="No"/>
    <m/>
    <m/>
    <n v="1"/>
    <n v="1"/>
    <m/>
    <s v="SIDA"/>
  </r>
  <r>
    <n v="125"/>
    <s v="C6/003"/>
    <s v="Chimwemwe"/>
    <s v="Chikoko"/>
    <s v="Kwanjo-Banda"/>
    <x v="1"/>
    <x v="5"/>
    <x v="3"/>
    <x v="3"/>
    <s v="Nursing"/>
    <s v="Medical and Surgical Nursing"/>
    <x v="4"/>
    <s v="Yes"/>
    <s v="201680013682"/>
    <s v="Married"/>
    <s v="Married"/>
    <m/>
    <s v="cbanda@cartafrica.org"/>
    <s v="joychikoko@yahoo.co.uk"/>
    <s v="+265884711313"/>
    <s v="MSC Nursing"/>
    <d v="1983-10-20T00:00:00"/>
    <s v="Personal, behavioural and environmental factors associated with self-management among diabetic patients attending Queen Elizabeth Central Clinical research diabetes clinic in Malawi: a mixed methods study"/>
    <s v="Clinical research"/>
    <s v="No"/>
    <s v="Primary"/>
    <n v="24"/>
    <d v="2017-04-01T00:00:00"/>
    <d v="2016-03-01T00:00:00"/>
    <m/>
    <s v="Prof. Moffat Nyirenda"/>
    <s v="Dr. Belinda Gombachika"/>
    <m/>
    <n v="2"/>
    <s v="Other "/>
    <s v="Home"/>
    <m/>
    <s v="No"/>
    <s v="Yes"/>
    <m/>
    <s v="Academic"/>
    <s v="Lecturer"/>
    <s v="Lecturer"/>
    <m/>
    <m/>
    <s v="Malawi Liverpool Welcome Trust Clinical Research Program (2021)"/>
    <s v="0000-0001-9337-3583"/>
    <m/>
    <d v="2016-02-28T00:00:00"/>
    <d v="2016-11-07T00:00:00"/>
    <s v="Yes"/>
    <d v="2017-08-31T00:00:00"/>
    <d v="2017-09-19T00:00:00"/>
    <d v="2017-10-04T00:00:00"/>
    <s v="A mixed methods study on diabetes self management and social cognitive constructs at Queen Elizabeth Cantral Clinical research, Blantyre "/>
    <d v="2018-07-28T00:00:00"/>
    <s v="Yes"/>
    <d v="2019-03-04T00:00:00"/>
    <s v="Yes"/>
    <d v="2021-09-24T00:00:00"/>
    <m/>
    <m/>
    <m/>
    <x v="3"/>
    <m/>
    <m/>
    <m/>
    <m/>
    <n v="2"/>
    <n v="0"/>
    <n v="1"/>
    <n v="0"/>
    <n v="0"/>
    <n v="0"/>
    <s v="No"/>
    <n v="0"/>
    <m/>
    <m/>
    <m/>
    <m/>
    <s v="No"/>
    <m/>
    <m/>
    <m/>
    <m/>
    <m/>
    <s v="WT-DELTAS"/>
  </r>
  <r>
    <n v="126"/>
    <s v="C6/004"/>
    <s v="Oluwaseyi"/>
    <s v="Dolapo"/>
    <s v="Somefun"/>
    <x v="1"/>
    <x v="5"/>
    <x v="0"/>
    <x v="6"/>
    <s v="Demography and Population Studies"/>
    <s v="Dept of Demography and Population studies"/>
    <x v="3"/>
    <s v="Yes"/>
    <n v="6815541"/>
    <s v="Single"/>
    <s v="Single"/>
    <s v="Single"/>
    <s v="dsomefun@cartafrica.org"/>
    <s v="seyi.somefun@gmail.com"/>
    <s v="+27788552595"/>
    <s v="Master Demography &amp; Population Studies"/>
    <d v="1989-04-16T00:00:00"/>
    <s v="Beyond Risk: Understanding a Framework for Improving Adolescents' Sexual Health in Nigeria "/>
    <s v="Field"/>
    <s v="No"/>
    <s v="Primary"/>
    <n v="5.5"/>
    <d v="2016-04-04T00:00:00"/>
    <d v="2016-03-01T00:00:00"/>
    <m/>
    <s v="Prof. Clifford Odimegwu"/>
    <m/>
    <m/>
    <n v="1"/>
    <s v="Home"/>
    <m/>
    <m/>
    <s v="No"/>
    <m/>
    <m/>
    <s v="Researcher"/>
    <s v="Research Associate"/>
    <s v="Research Associate"/>
    <s v="No"/>
    <m/>
    <s v="University of Western Cape, South Africa"/>
    <s v="0000-0002-3842-2685"/>
    <m/>
    <d v="2016-02-28T00:00:00"/>
    <d v="2016-11-07T00:00:00"/>
    <s v="Yes"/>
    <d v="2017-01-18T00:00:00"/>
    <d v="2018-05-22T00:00:00"/>
    <m/>
    <s v="Beyond Risk: Understanding a framework for improving adolescents's sexual health in Nigeria"/>
    <d v="2018-07-28T00:00:00"/>
    <s v="Yes"/>
    <d v="2019-03-04T00:00:00"/>
    <s v="Yes"/>
    <m/>
    <m/>
    <m/>
    <d v="2019-10-30T00:00:00"/>
    <x v="0"/>
    <n v="45"/>
    <n v="36"/>
    <m/>
    <n v="2"/>
    <n v="14"/>
    <n v="7"/>
    <n v="2"/>
    <n v="3"/>
    <n v="0"/>
    <n v="0"/>
    <s v="No"/>
    <n v="0"/>
    <m/>
    <d v="2022-12-01T00:00:00"/>
    <d v="2023-02-28T00:00:00"/>
    <n v="3"/>
    <s v="No"/>
    <m/>
    <m/>
    <n v="0"/>
    <n v="0"/>
    <n v="3"/>
    <s v="SIDA"/>
  </r>
  <r>
    <n v="127"/>
    <s v="C6/005"/>
    <s v="Valens"/>
    <m/>
    <s v="Mbarushimana"/>
    <x v="0"/>
    <x v="5"/>
    <x v="1"/>
    <x v="1"/>
    <s v="Public Health"/>
    <s v="Community Health"/>
    <x v="3"/>
    <s v="Yes"/>
    <n v="1584607"/>
    <s v="Married"/>
    <s v="Married"/>
    <m/>
    <s v="vmbarushimana@cartafrica.org"/>
    <s v="mbavalens@gmail.com; vmbarushimana@ur.ac.rw; mbavalens@yahoo.fr; vmbarushimana@nursph.org"/>
    <s v="+250788490718"/>
    <s v="Master of Public Health"/>
    <d v="1979-01-20T00:00:00"/>
    <s v="Early adolescents' knowledge, beliefs and behaviors regarding gender and sexuality in Rwanda: implications for their sexual experiences and health outcomes."/>
    <s v="Field"/>
    <s v="No"/>
    <s v="Primary"/>
    <n v="31.5"/>
    <d v="2017-03-16T00:00:00"/>
    <d v="2016-03-01T00:00:00"/>
    <m/>
    <s v="Daphney Conco"/>
    <s v="Dr. Laetitia Nyirazinyoye"/>
    <m/>
    <n v="2"/>
    <s v="Other "/>
    <s v="Home"/>
    <m/>
    <s v="No"/>
    <s v="No"/>
    <m/>
    <s v="Academic"/>
    <s v="Assistant Lecturer"/>
    <s v="Lecturer"/>
    <s v="No"/>
    <m/>
    <s v="UNIVERSITY OF RWANDA"/>
    <s v="0000-0002-9700-0343"/>
    <m/>
    <d v="2016-02-28T00:00:00"/>
    <d v="2016-11-07T00:00:00"/>
    <s v="Yes"/>
    <d v="2018-11-29T00:00:00"/>
    <d v="2018-12-03T00:00:00"/>
    <m/>
    <s v="Early adolescents' knoledge, beliefs and behaviors regarding gender and sexuality in Rwanda: implications for their sexual experiences and health outcomes"/>
    <d v="2023-01-11T00:00:00"/>
    <s v="No"/>
    <d v="2021-08-23T00:00:00"/>
    <s v="No"/>
    <m/>
    <m/>
    <m/>
    <d v="2024-10-26T00:00:00"/>
    <x v="0"/>
    <n v="104"/>
    <n v="96"/>
    <s v="Early adolescents' knowledge, beliefs and behaviors regarding gender and sexuality in Rwanda: implications for their sexual experiences and health outcomes."/>
    <n v="1"/>
    <n v="1"/>
    <n v="0"/>
    <n v="0"/>
    <n v="0"/>
    <n v="0"/>
    <n v="0"/>
    <s v="No"/>
    <n v="0"/>
    <m/>
    <m/>
    <m/>
    <m/>
    <s v="No"/>
    <m/>
    <m/>
    <n v="2"/>
    <n v="4"/>
    <m/>
    <s v="WT-DELTAS"/>
  </r>
  <r>
    <n v="128"/>
    <s v="C6/006"/>
    <s v="Eniola"/>
    <m/>
    <s v="Bamgboye"/>
    <x v="0"/>
    <x v="5"/>
    <x v="0"/>
    <x v="0"/>
    <s v="EPIDEMIOLOGY"/>
    <s v="EPIDEMIOLOGY AND MEDICAL STATISTICS"/>
    <x v="0"/>
    <s v="Yes"/>
    <n v="98769"/>
    <s v="Married"/>
    <s v="Married"/>
    <s v="Married"/>
    <s v="ebamgboye@cartafrica.org"/>
    <s v="dr_enip@yahoo.co.uk"/>
    <s v="+234 8029537711"/>
    <s v="M.Sc Epidemiology &amp; Bio Statistics"/>
    <d v="1981-05-15T00:00:00"/>
    <s v="Modeling the effect of HIV on the survival of multi drug resistant tuberculosis co infected patients in Oyo State, South Western Nigeria."/>
    <s v="Field"/>
    <s v="No"/>
    <s v="Primary"/>
    <n v="5.5"/>
    <d v="2016-08-08T00:00:00"/>
    <d v="2016-03-01T00:00:00"/>
    <m/>
    <s v="Dr. Ikeoluwapo  Ajayi"/>
    <m/>
    <m/>
    <n v="1"/>
    <s v="Home"/>
    <m/>
    <m/>
    <s v="Yes"/>
    <m/>
    <m/>
    <s v="Academic"/>
    <s v="Lecturer 1"/>
    <s v="Senior Lecturer"/>
    <m/>
    <m/>
    <s v="UNIVERSITY OF IBADAN"/>
    <s v="0000-0003-0500-8557"/>
    <m/>
    <d v="2016-02-28T00:00:00"/>
    <d v="2016-11-07T00:00:00"/>
    <s v="Yes"/>
    <d v="2017-01-17T00:00:00"/>
    <d v="2017-01-17T00:00:00"/>
    <d v="2018-01-16T00:00:00"/>
    <s v="Modelling the effect of HIV Co-infection on the survival of patients with multidrugs resistant Tuberculosis in Oyo State, Southern Western, Nigeria"/>
    <d v="2018-07-28T00:00:00"/>
    <s v="Yes"/>
    <d v="2019-03-04T00:00:00"/>
    <s v="Yes"/>
    <m/>
    <m/>
    <m/>
    <d v="2021-03-21T00:00:00"/>
    <x v="0"/>
    <n v="61"/>
    <n v="53"/>
    <m/>
    <n v="4"/>
    <n v="2"/>
    <n v="0"/>
    <n v="0"/>
    <n v="1"/>
    <n v="0"/>
    <n v="0"/>
    <s v="No"/>
    <n v="0"/>
    <m/>
    <d v="2020-03-17T00:00:00"/>
    <d v="2021-02-15T00:00:00"/>
    <n v="11"/>
    <s v="No"/>
    <m/>
    <m/>
    <n v="2"/>
    <n v="2"/>
    <m/>
    <s v="WT -DELTAS"/>
  </r>
  <r>
    <n v="129"/>
    <s v="C6/007"/>
    <s v="Nomfundo"/>
    <s v="Nzuza"/>
    <s v="Moroe"/>
    <x v="1"/>
    <x v="5"/>
    <x v="5"/>
    <x v="6"/>
    <s v="Audiology"/>
    <s v="Speech Pathology and Audiology"/>
    <x v="3"/>
    <s v="Yes"/>
    <s v="0103374D"/>
    <m/>
    <s v="Married"/>
    <s v="Married"/>
    <s v="fmoroe@cartafrica.org "/>
    <s v="nomfundo.moroe7@gmail.com"/>
    <s v="+27823178862"/>
    <s v="MA Audiology"/>
    <d v="1982-01-25T00:00:00"/>
    <s v="Occupational Noise-Induced Hearing Loss in South African Large Scale Mines: From policy formulation to implementation and monitoring"/>
    <s v="Field"/>
    <s v="No"/>
    <s v="Primary"/>
    <n v="13.5"/>
    <d v="2015-02-01T00:00:00"/>
    <d v="2016-03-01T00:00:00"/>
    <m/>
    <s v="Prof. KatijahKhoza-Shangase"/>
    <m/>
    <m/>
    <n v="1"/>
    <s v="Home"/>
    <m/>
    <m/>
    <s v="Yes"/>
    <m/>
    <m/>
    <s v="Academic"/>
    <s v="Tutor"/>
    <s v="Associate Professor "/>
    <s v="Yes"/>
    <m/>
    <s v="University of the Witwatersrand"/>
    <s v="0000-0001-7186-5632"/>
    <m/>
    <d v="2016-02-28T00:00:00"/>
    <d v="2016-11-01T00:00:00"/>
    <s v="Yes"/>
    <d v="2016-03-01T00:00:00"/>
    <d v="2016-03-01T00:00:00"/>
    <d v="2016-04-01T00:00:00"/>
    <s v="Occupational Noise-induced hearing loss in South African Large Scale Mines: From policy formulation to implementation and monitoring "/>
    <d v="2018-07-28T00:00:00"/>
    <s v="Yes"/>
    <d v="2019-03-04T00:00:00"/>
    <s v="Yes"/>
    <d v="2018-08-01T00:00:00"/>
    <d v="2018-08-01T00:00:00"/>
    <d v="2018-10-20T00:00:00"/>
    <d v="2018-10-25T00:00:00"/>
    <x v="0"/>
    <n v="32"/>
    <n v="24"/>
    <s v="Occupational Noise-Induced Hearing Loss in South African Large Scale Mines: From policy_x000a_formulation to implementation and monitoring"/>
    <n v="1"/>
    <n v="8"/>
    <n v="20"/>
    <n v="7"/>
    <n v="1"/>
    <n v="0"/>
    <n v="0"/>
    <s v="No"/>
    <n v="0"/>
    <m/>
    <m/>
    <m/>
    <m/>
    <s v="No"/>
    <m/>
    <m/>
    <n v="2"/>
    <n v="2"/>
    <m/>
    <s v="WT -DELTAS"/>
  </r>
  <r>
    <n v="130"/>
    <s v="C6/008"/>
    <s v="Godwin"/>
    <m/>
    <s v="Anywar"/>
    <x v="0"/>
    <x v="5"/>
    <x v="7"/>
    <x v="11"/>
    <s v="Botany"/>
    <s v="Plant Sciences, Microbiology &amp; Biotechnology"/>
    <x v="9"/>
    <s v="Yes"/>
    <s v="2015/HD13/18793U"/>
    <s v="Married"/>
    <s v="Married"/>
    <s v="Married"/>
    <s v="ganywar@cartafrica.org"/>
    <s v="godwinanywar@gmail.com"/>
    <s v="+256 702983410"/>
    <s v="M.Sc Botany"/>
    <d v="1982-10-06T00:00:00"/>
    <s v="Antiviral, immunomodulatory and phytochemical profiles of medicinal plants used by traditional medicine practitioners for the treatment of HIV/AIDS in Uganda"/>
    <s v="Field"/>
    <s v="yes"/>
    <s v="Primary"/>
    <n v="17.5"/>
    <d v="2016-09-25T00:00:00"/>
    <d v="2016-03-01T00:00:00"/>
    <m/>
    <s v="Ass. Prof. Kakudidi Eseszah"/>
    <s v="Ass. Prof. Byamukama Robert"/>
    <s v="Prof. Dr. Emmrich Frank, Fraunhofer "/>
    <n v="3"/>
    <s v="Home"/>
    <s v="Home"/>
    <s v="Other"/>
    <s v="Yes"/>
    <s v="No"/>
    <s v="No"/>
    <s v="Academic"/>
    <s v="Teaching Assistant"/>
    <s v="Lecturer"/>
    <s v="Yes"/>
    <s v=" Appointed as a Review editor in the Journal Frontiers in Pharmacology-Ethnopharmacology Section."/>
    <s v="MAKERERE UNIVERSITY"/>
    <s v="0000-0003-0926-1832"/>
    <m/>
    <d v="2016-02-28T00:00:00"/>
    <d v="2016-11-07T00:00:00"/>
    <s v="Yes"/>
    <d v="2017-01-10T00:00:00"/>
    <d v="2017-05-03T00:00:00"/>
    <m/>
    <s v="Antiviral, immunomodulatory and phytochemical profiles of medicinal plants used by traditional medicine practitioners for the treatment of HIV/AIDS in Uganda"/>
    <d v="2018-07-28T00:00:00"/>
    <s v="Yes"/>
    <d v="2019-03-04T00:00:00"/>
    <s v="Yes"/>
    <m/>
    <d v="2021-10-07T00:00:00"/>
    <m/>
    <d v="2022-02-15T00:00:00"/>
    <x v="0"/>
    <n v="72"/>
    <n v="64"/>
    <s v="Ethnopharmacogology, cytotoxicity, antiviral and immunodulatory profiles of medical plant species used by herbalists in treating people living with HIV/AIDS in Uganda"/>
    <n v="4"/>
    <n v="20"/>
    <n v="5"/>
    <n v="3"/>
    <n v="2"/>
    <n v="0"/>
    <n v="0"/>
    <s v="No"/>
    <n v="0"/>
    <m/>
    <m/>
    <m/>
    <m/>
    <s v="No"/>
    <m/>
    <m/>
    <n v="2"/>
    <n v="4"/>
    <m/>
    <s v="WT -DELTAS/DAAD"/>
  </r>
  <r>
    <n v="131"/>
    <s v="C6/009"/>
    <s v="John"/>
    <s v="Olugbenga"/>
    <s v="Abe"/>
    <x v="0"/>
    <x v="5"/>
    <x v="0"/>
    <x v="5"/>
    <s v="DEMOGRAPHY AND SOCIAL STATISTICS"/>
    <s v="DEMOGRAPHY AND SOCIAL STATISTICS"/>
    <x v="7"/>
    <s v="Yes"/>
    <s v="SSP15/16/R/0003"/>
    <s v="Married"/>
    <s v="Married"/>
    <s v="Married"/>
    <s v="jabe@cartafrica.org"/>
    <s v="abegbenga7@gmail.com"/>
    <s v="+2348034460713"/>
    <s v="Masters in Demography and Social Statistics"/>
    <d v="1979-04-07T00:00:00"/>
    <s v="Labour Force Disengagement Transitions and Quality of Life of Older Persons in Formal Organisations in Osun State, Nigeria"/>
    <s v="Field"/>
    <s v="No"/>
    <s v="Primary"/>
    <n v="24.5"/>
    <d v="2016-11-09T00:00:00"/>
    <d v="2016-03-01T00:00:00"/>
    <m/>
    <s v="Prof. Akinyemi Ibukun Akanni"/>
    <s v="Dr. Oyedokun Olugbenga Amos"/>
    <m/>
    <n v="2"/>
    <s v="Home"/>
    <m/>
    <m/>
    <s v="Yes"/>
    <m/>
    <m/>
    <s v="Academic"/>
    <s v="Assistant Lecturer"/>
    <s v="Senior Lecturer"/>
    <s v="Yes"/>
    <s v="Department Postgraduate programme cordinator"/>
    <s v="Aquatech College of Agriculture "/>
    <s v="0000-0002-6312-0195"/>
    <m/>
    <d v="2016-02-28T00:00:00"/>
    <d v="2016-11-07T00:00:00"/>
    <s v="Yes"/>
    <d v="2017-10-26T00:00:00"/>
    <d v="2017-11-07T00:00:00"/>
    <m/>
    <s v="Labour force disengagement transitions and quality of life of older persons in formal organisations in Osun State, Nigeria"/>
    <d v="2018-07-28T00:00:00"/>
    <s v="Yes"/>
    <d v="2019-03-04T00:00:00"/>
    <s v="Yes"/>
    <m/>
    <m/>
    <m/>
    <d v="2019-06-21T00:00:00"/>
    <x v="0"/>
    <n v="40"/>
    <n v="32"/>
    <m/>
    <n v="2"/>
    <n v="3"/>
    <n v="0"/>
    <n v="0"/>
    <n v="0"/>
    <n v="0"/>
    <n v="0"/>
    <s v="No"/>
    <n v="0"/>
    <m/>
    <m/>
    <m/>
    <m/>
    <s v="No"/>
    <m/>
    <m/>
    <n v="1"/>
    <n v="2"/>
    <m/>
    <s v="SIDA"/>
  </r>
  <r>
    <n v="132"/>
    <s v="C6/010"/>
    <s v="Justin"/>
    <m/>
    <s v="Kumala"/>
    <x v="0"/>
    <x v="5"/>
    <x v="3"/>
    <x v="3"/>
    <s v="Biomedical research"/>
    <s v="Wits Research institute for Malaria (WRIM)"/>
    <x v="3"/>
    <s v="No"/>
    <n v="1598631"/>
    <s v="Single"/>
    <s v="Married"/>
    <m/>
    <s v="jkumala@cartafrica.org"/>
    <s v="justinkumala@yahoo.com"/>
    <s v="+27711374112"/>
    <s v="M.Sc Molecular Biology"/>
    <d v="1988-04-09T00:00:00"/>
    <s v="The impact of insecticide resistance on malaria vector control in Chikwawa, Southern Malawi"/>
    <s v="Experimental model"/>
    <s v="yes"/>
    <s v="Primary"/>
    <n v="25"/>
    <d v="2016-09-09T00:00:00"/>
    <d v="2016-03-01T00:00:00"/>
    <m/>
    <s v="Prof. Maureen Coetzee"/>
    <s v="Dr. Themba Mzilahowa"/>
    <m/>
    <n v="2"/>
    <s v="Host"/>
    <s v="Home"/>
    <m/>
    <s v="Yes"/>
    <s v="Yes"/>
    <m/>
    <s v="Researcher"/>
    <s v="Research Assistant"/>
    <s v="Research Scientist"/>
    <m/>
    <m/>
    <s v="UNIVERSITY OF MALAWI"/>
    <s v="0000-0001-6357-9441"/>
    <m/>
    <d v="2016-02-28T00:00:00"/>
    <d v="2016-11-07T00:00:00"/>
    <s v="Yes"/>
    <d v="2018-06-06T00:00:00"/>
    <d v="2018-08-14T00:00:00"/>
    <d v="2017-09-14T00:00:00"/>
    <s v="The efect of insecticide resistance on malaria vector control in Chikwawa, Southern Malawi"/>
    <d v="2018-07-28T00:00:00"/>
    <s v="Yes"/>
    <d v="2019-03-04T00:00:00"/>
    <s v="Yes"/>
    <d v="2024-07-29T00:00:00"/>
    <m/>
    <m/>
    <d v="2024-11-14T00:00:00"/>
    <x v="0"/>
    <n v="105"/>
    <n v="97"/>
    <s v="The effect of insecticide resistance on Malaria vector control in Chikwawa, Southern Malawi"/>
    <n v="0"/>
    <n v="2"/>
    <n v="0"/>
    <n v="0"/>
    <n v="0"/>
    <n v="0"/>
    <n v="0"/>
    <s v="No"/>
    <n v="0"/>
    <m/>
    <m/>
    <m/>
    <m/>
    <s v="No"/>
    <m/>
    <m/>
    <n v="0"/>
    <s v="NF"/>
    <m/>
    <s v="WT-DELTAS"/>
  </r>
  <r>
    <n v="133"/>
    <s v="C6/011"/>
    <s v="Joan"/>
    <s v="Nankya"/>
    <s v="Mutyoba"/>
    <x v="1"/>
    <x v="5"/>
    <x v="7"/>
    <x v="11"/>
    <s v="PUBLIC HEALTH"/>
    <s v="Epidemiology &amp; Biostatistics"/>
    <x v="9"/>
    <s v="Yes"/>
    <s v="2014/HD07/18654U"/>
    <s v="Married"/>
    <s v="Married"/>
    <s v="Married"/>
    <s v="jmutyoba@cartafrica.org"/>
    <s v="eron.jm@hotmail.com"/>
    <s v="+256 772 324 309"/>
    <s v="MS Epidemiology &amp; Biostatistics"/>
    <d v="1971-04-16T00:00:00"/>
    <s v="Hepatitis B Among Pregnant Women:Epidemiology, Knowledge, perceptions and behavioral intentions"/>
    <s v="Field"/>
    <s v="No"/>
    <s v="Primary"/>
    <n v="8"/>
    <d v="2016-04-04T00:00:00"/>
    <d v="2016-03-01T00:00:00"/>
    <m/>
    <s v="Professor Ponsiano Ocama"/>
    <s v="Assoc. Professor Frederick Makumbi"/>
    <m/>
    <n v="2"/>
    <s v="Home"/>
    <s v="Home"/>
    <m/>
    <s v="No"/>
    <s v="Yes"/>
    <m/>
    <s v="Academic"/>
    <s v="Lecturer"/>
    <s v="Senior Lecturer"/>
    <s v="Yes"/>
    <m/>
    <s v="MAKERERE UNIVERSITY"/>
    <s v="0000-0002-0661-5933"/>
    <m/>
    <d v="2016-02-28T00:00:00"/>
    <d v="2016-11-07T00:00:00"/>
    <s v="Yes"/>
    <d v="2016-07-13T00:00:00"/>
    <d v="2016-12-14T00:00:00"/>
    <m/>
    <s v="Hepatitis B among pregnant women: Epidemiology, knowledge, perceptions and behavioral intentions"/>
    <d v="2018-07-28T00:00:00"/>
    <s v="Yes"/>
    <d v="2019-03-04T00:00:00"/>
    <s v="Yes"/>
    <m/>
    <d v="2021-11-11T00:00:00"/>
    <m/>
    <d v="2022-02-15T00:00:00"/>
    <x v="0"/>
    <n v="72"/>
    <n v="64"/>
    <s v="Hepatitis B among Ugandan pregnant women: Studies on Epidemiology, Knowledge, Perceptions and Behavioural Intentions"/>
    <n v="5"/>
    <n v="15"/>
    <n v="3"/>
    <n v="1"/>
    <n v="1"/>
    <n v="0"/>
    <n v="0"/>
    <s v="No"/>
    <n v="0"/>
    <m/>
    <m/>
    <m/>
    <m/>
    <s v="No"/>
    <m/>
    <m/>
    <n v="4"/>
    <n v="4"/>
    <m/>
    <s v="WT-DELTAS"/>
  </r>
  <r>
    <n v="134"/>
    <s v="C6/012"/>
    <s v="Kudus"/>
    <s v="Oluwatoyin"/>
    <s v="Adebayo"/>
    <x v="0"/>
    <x v="5"/>
    <x v="0"/>
    <x v="0"/>
    <s v="Sociology"/>
    <s v="Sociology"/>
    <x v="0"/>
    <s v="Yes"/>
    <n v="121147"/>
    <s v="Single"/>
    <s v="Married"/>
    <s v="Married"/>
    <s v="kadebayo@cartafrica.org"/>
    <s v="oluwatoyinkudus@gmail.com"/>
    <s v="+2348029516738"/>
    <s v="M.Sc Sociology"/>
    <d v="1984-01-14T00:00:00"/>
    <s v="Migration and settlement experiences of Nigerians in Guangzhou, China"/>
    <s v="Field"/>
    <s v="No"/>
    <s v="Primary"/>
    <n v="17.5"/>
    <d v="2013-03-25T00:00:00"/>
    <d v="2016-03-01T00:00:00"/>
    <m/>
    <s v="Prof Omololu O. Femi"/>
    <m/>
    <m/>
    <n v="1"/>
    <s v="Home"/>
    <m/>
    <m/>
    <s v="Yes"/>
    <m/>
    <m/>
    <s v="Academic"/>
    <s v="Tutorial Assistant"/>
    <s v="Research Fellow I"/>
    <s v="Yes"/>
    <m/>
    <s v="University of Ibadan"/>
    <s v="0000-0002-3746-4963"/>
    <m/>
    <d v="2016-02-28T00:00:00"/>
    <d v="2016-11-07T00:00:00"/>
    <s v="Yes"/>
    <d v="2016-02-20T00:00:00"/>
    <d v="2016-05-10T00:00:00"/>
    <d v="2017-07-05T00:00:00"/>
    <s v="International migration and settlement experiences of Nigerians in Guangzhou, China"/>
    <d v="2018-07-28T00:00:00"/>
    <s v="Yes"/>
    <d v="2019-03-04T00:00:00"/>
    <s v="Yes"/>
    <m/>
    <m/>
    <m/>
    <d v="2019-04-30T00:00:00"/>
    <x v="0"/>
    <n v="39"/>
    <n v="30"/>
    <m/>
    <n v="1"/>
    <n v="3"/>
    <n v="14"/>
    <n v="1"/>
    <n v="0"/>
    <n v="0"/>
    <n v="0"/>
    <s v="No"/>
    <n v="0"/>
    <m/>
    <m/>
    <m/>
    <m/>
    <s v="No"/>
    <m/>
    <m/>
    <n v="0"/>
    <n v="0"/>
    <m/>
    <s v="SIDA"/>
  </r>
  <r>
    <n v="135"/>
    <s v="C6/013"/>
    <s v="Taofeek"/>
    <s v="Kolawole"/>
    <s v="Aliyu"/>
    <x v="0"/>
    <x v="5"/>
    <x v="0"/>
    <x v="5"/>
    <s v="Sociology and Anthropology"/>
    <s v="Sociology and Anthropology"/>
    <x v="7"/>
    <s v="Yes"/>
    <s v="SSP15/16/R/0083"/>
    <s v="Married"/>
    <s v="Married"/>
    <s v="Married"/>
    <s v="kaliyu@cartafrica.org"/>
    <s v="aliyukola@gmail.com"/>
    <s v="+2348060100021"/>
    <s v="M.Sc Sociology &amp; Anthropology"/>
    <d v="1980-09-25T00:00:00"/>
    <s v="Socio-ecological Factors Influencing Parent-adolescent Communication on Sexual and Reproductive Health Issues in Selected Slum Communities of Ibadan, Southwest, Nigeria"/>
    <s v="Field"/>
    <s v="No"/>
    <s v="Primary"/>
    <n v="22"/>
    <d v="2016-12-20T00:00:00"/>
    <d v="2016-03-01T00:00:00"/>
    <m/>
    <s v="Prof. Anna Baranowska-Rataj"/>
    <m/>
    <m/>
    <n v="1"/>
    <s v="Home"/>
    <m/>
    <m/>
    <s v="Yes"/>
    <m/>
    <m/>
    <s v="Academic"/>
    <s v="Assistant Lecturer"/>
    <s v="Senior Lecturer "/>
    <s v="Yes"/>
    <m/>
    <s v="Obafemi Awolowo University"/>
    <s v="0000-0001-7896-1061"/>
    <m/>
    <d v="2016-02-28T00:00:00"/>
    <d v="2016-11-07T00:00:00"/>
    <s v="Yes"/>
    <d v="2018-04-12T00:00:00"/>
    <d v="2017-11-07T00:00:00"/>
    <m/>
    <s v="Socio -ecological factors influencing parent -adolescent Communication on sexual and reproductive Health issues in selected slum cCommunities of Ibadan, Southwest, Nigeria"/>
    <d v="2018-07-28T00:00:00"/>
    <s v="Yes"/>
    <d v="2019-03-04T00:00:00"/>
    <s v="Yes"/>
    <m/>
    <m/>
    <m/>
    <d v="2019-08-01T00:00:00"/>
    <x v="0"/>
    <n v="42"/>
    <n v="33"/>
    <m/>
    <n v="0"/>
    <n v="0"/>
    <n v="0"/>
    <n v="0"/>
    <n v="0"/>
    <n v="0"/>
    <n v="0"/>
    <s v="No"/>
    <n v="0"/>
    <m/>
    <m/>
    <m/>
    <m/>
    <s v="No"/>
    <m/>
    <m/>
    <n v="2"/>
    <n v="2"/>
    <m/>
    <s v="WT-DELTAS"/>
  </r>
  <r>
    <n v="136"/>
    <s v="C6/014"/>
    <s v="Khumbo"/>
    <s v="Michael"/>
    <s v="Kalulu"/>
    <x v="0"/>
    <x v="5"/>
    <x v="3"/>
    <x v="3"/>
    <s v="Engineering"/>
    <s v="Environmental Health"/>
    <x v="4"/>
    <s v="Yes"/>
    <s v="PhD/13/MPL/001"/>
    <s v="Married"/>
    <s v="Married"/>
    <s v="Married"/>
    <s v="kkalulu@cartafrica.org"/>
    <s v="kmkalulu@gmail.com"/>
    <s v="+265 999 691 961"/>
    <s v="M.BA, Masters in Integrated Water Resources"/>
    <d v="1979-05-24T00:00:00"/>
    <s v="Improving resource efficiency in treatment of faecal sludge from unplanned settlements of in the cities of Malawi"/>
    <s v="Field"/>
    <s v="No"/>
    <s v="Primary"/>
    <n v="7.5"/>
    <d v="2014-07-08T00:00:00"/>
    <d v="2016-03-01T00:00:00"/>
    <m/>
    <s v="Asso. Prof. Bernard Thole (PhD)"/>
    <s v="Ass. Prof. Theresa Mkandawire (PhD) "/>
    <s v="Prof. Grant Kululanga (PhD) "/>
    <n v="3"/>
    <s v="Home"/>
    <s v="Home"/>
    <s v="Home"/>
    <s v="Yes"/>
    <s v="No"/>
    <s v="No"/>
    <s v="Academic"/>
    <s v="Senior Lecturer"/>
    <s v="Senior Lecturer"/>
    <s v="Yes"/>
    <m/>
    <s v="University of Malawi"/>
    <s v="0000-0001-9841-9173"/>
    <m/>
    <d v="2016-02-28T00:00:00"/>
    <d v="2016-11-07T00:00:00"/>
    <s v="Yes"/>
    <d v="2016-12-16T00:00:00"/>
    <d v="2017-11-09T00:00:00"/>
    <m/>
    <s v="Improving resource efficiency in treatment of faecal sludge from unplanned settlements of in the cities of Malawi"/>
    <d v="2018-07-28T00:00:00"/>
    <s v="Yes"/>
    <d v="2019-03-04T00:00:00"/>
    <s v="Yes"/>
    <m/>
    <d v="2020-04-13T00:00:00"/>
    <d v="2020-04-27T00:00:00"/>
    <d v="2020-04-27T00:00:00"/>
    <x v="0"/>
    <n v="50"/>
    <n v="42"/>
    <m/>
    <n v="3"/>
    <n v="2"/>
    <n v="2"/>
    <n v="1"/>
    <n v="0"/>
    <n v="0"/>
    <n v="0"/>
    <s v="No"/>
    <n v="0"/>
    <m/>
    <m/>
    <m/>
    <m/>
    <s v="No"/>
    <m/>
    <m/>
    <n v="2"/>
    <n v="2"/>
    <m/>
    <s v="WT-DELTAS"/>
  </r>
  <r>
    <n v="137"/>
    <s v="C6/015"/>
    <s v="Mumuni"/>
    <m/>
    <s v="Adejumo"/>
    <x v="0"/>
    <x v="5"/>
    <x v="0"/>
    <x v="0"/>
    <s v="Environmental Health"/>
    <s v="Environmental Health Sciences"/>
    <x v="0"/>
    <s v="Yes"/>
    <n v="136414"/>
    <s v="Married"/>
    <s v="Married"/>
    <s v="Married"/>
    <s v="madejumo@cartafrica.org"/>
    <s v="adejumo_mumuni@yahoo.com"/>
    <s v="+234 8050821482"/>
    <s v="MPH Environmental Health"/>
    <d v="1976-09-24T00:00:00"/>
    <s v="Improving greywater quality and Harnessing Water Resources through Algae Based Technology in a Low to Middle-Income Community in South-West Nigeria"/>
    <s v="Field"/>
    <s v="No"/>
    <s v="Primary"/>
    <n v="18.5"/>
    <d v="2013-05-09T00:00:00"/>
    <d v="2016-03-01T00:00:00"/>
    <m/>
    <s v="Dr. Elizabeth O. OLORUNTOBA"/>
    <s v="Prof. M.K.C. SRIDHAR"/>
    <m/>
    <n v="2"/>
    <s v="Home"/>
    <s v="Home"/>
    <m/>
    <s v="Yes"/>
    <m/>
    <m/>
    <s v="Academic"/>
    <s v="Lecturer II"/>
    <s v="Lecturer I"/>
    <s v="Yes"/>
    <m/>
    <s v="UNIVERSITY OF IBADAN"/>
    <s v="0000-0003-4797-7508"/>
    <m/>
    <d v="2016-02-28T00:00:00"/>
    <d v="2016-11-07T00:00:00"/>
    <s v="Yes"/>
    <d v="2017-05-02T00:00:00"/>
    <d v="2017-11-10T00:00:00"/>
    <d v="2017-11-07T00:00:00"/>
    <s v="Improving greywater quality and harnessing water resources through algae based technology in Low to Middle income community in South West Nigeria"/>
    <d v="2018-07-28T00:00:00"/>
    <s v="Yes"/>
    <d v="2019-03-04T00:00:00"/>
    <s v="Yes"/>
    <m/>
    <d v="2021-09-03T00:00:00"/>
    <d v="2021-09-14T00:00:00"/>
    <d v="2021-09-14T00:00:00"/>
    <x v="0"/>
    <n v="67"/>
    <n v="59"/>
    <m/>
    <n v="2"/>
    <n v="4"/>
    <n v="0"/>
    <n v="1"/>
    <n v="1"/>
    <n v="0"/>
    <n v="0"/>
    <s v="No"/>
    <n v="0"/>
    <m/>
    <m/>
    <m/>
    <m/>
    <s v="No"/>
    <m/>
    <m/>
    <n v="1"/>
    <n v="2"/>
    <m/>
    <s v="WT-DELTAS"/>
  </r>
  <r>
    <n v="138"/>
    <s v="C6/016"/>
    <s v="Macellina"/>
    <s v="Yinyinade"/>
    <s v="Ijadunola"/>
    <x v="1"/>
    <x v="5"/>
    <x v="0"/>
    <x v="5"/>
    <s v="Public Health"/>
    <s v="Community Health"/>
    <x v="7"/>
    <s v="Yes"/>
    <s v="CLP/13/14/H/2482"/>
    <s v="Married"/>
    <s v="Married"/>
    <s v="Married"/>
    <s v="mijadunola@cartafrica.org"/>
    <s v="yijadun@yahoo.com"/>
    <s v="+234 803 706 2008"/>
    <s v="MPH"/>
    <d v="1972-12-26T00:00:00"/>
    <s v="CHARACTERISTICS OF SKIPPED GENERATION HOUSEHOLDS AND HEALTH OF ADOLESCENTS IN IFE-IJESA ZONE, OSUN STATE, NIGERIA."/>
    <s v="Field"/>
    <s v="No"/>
    <s v="Primary"/>
    <n v="15.5"/>
    <d v="2014-08-11T00:00:00"/>
    <d v="2016-03-01T00:00:00"/>
    <m/>
    <s v="Prof. Adesegun O. Fatusi"/>
    <s v="Dr. Olapeju A. Esimai"/>
    <m/>
    <n v="2"/>
    <s v="Home"/>
    <s v="Home"/>
    <m/>
    <s v="No"/>
    <s v="Yes"/>
    <m/>
    <s v="Academic"/>
    <s v="Senior Lecturer"/>
    <s v="Professor "/>
    <s v="Yes"/>
    <m/>
    <s v="Obafemi Awolowo University"/>
    <s v="0000-0002-4838-0431"/>
    <m/>
    <d v="2016-02-28T00:00:00"/>
    <d v="2016-11-07T00:00:00"/>
    <s v="Yes"/>
    <d v="2017-11-30T00:00:00"/>
    <d v="2018-01-30T00:00:00"/>
    <d v="2018-01-30T00:00:00"/>
    <s v="Characteristics of skipped generation houseolds and health of adolescents in Ife-Ijesa Nigeria: Implications for grandparents and adolescent Health"/>
    <d v="2018-07-28T00:00:00"/>
    <s v="Yes"/>
    <d v="2019-03-04T00:00:00"/>
    <s v="Yes"/>
    <m/>
    <m/>
    <m/>
    <d v="2019-12-14T00:00:00"/>
    <x v="0"/>
    <n v="46"/>
    <n v="38"/>
    <m/>
    <n v="11"/>
    <n v="7"/>
    <n v="5"/>
    <n v="0"/>
    <n v="1"/>
    <n v="0"/>
    <n v="0"/>
    <s v="No"/>
    <n v="0"/>
    <m/>
    <m/>
    <m/>
    <m/>
    <s v="No"/>
    <m/>
    <m/>
    <n v="3"/>
    <n v="3"/>
    <m/>
    <s v="WT-DELTAS"/>
  </r>
  <r>
    <n v="139"/>
    <s v="C6/017"/>
    <s v="Marie Chantal"/>
    <m/>
    <s v="Uwimana"/>
    <x v="1"/>
    <x v="5"/>
    <x v="1"/>
    <x v="1"/>
    <s v="Midwifery"/>
    <s v="Nursing Education"/>
    <x v="3"/>
    <s v="No"/>
    <n v="1586122"/>
    <s v="Married"/>
    <s v="Married"/>
    <s v="Married"/>
    <s v="muwimana@cartafrica.org"/>
    <s v="uwimac@yahoo.fr"/>
    <s v="+250(0) 788 527 435"/>
    <s v="Master of Nursing Management"/>
    <d v="1974-04-05T00:00:00"/>
    <s v="DEVELOPING AND PILOT TESTING OF A LABOUR SUPPORT INTERVENTION BY NURSES AND MIDWIVES AT PUBLIC HEALTH FACILITIES IN RWANDA"/>
    <s v="Clinical research"/>
    <s v="No"/>
    <s v="Primary"/>
    <n v="36"/>
    <d v="2017-02-16T00:00:00"/>
    <d v="2016-03-01T00:00:00"/>
    <m/>
    <s v="Dr. Gorrette Nalwadda K"/>
    <s v="Prof. Nazarius Mbona T"/>
    <m/>
    <n v="2"/>
    <s v="Other "/>
    <s v="Other"/>
    <m/>
    <s v="No"/>
    <s v="Yes"/>
    <m/>
    <s v="Academic"/>
    <s v="Head of Midwifery"/>
    <s v="Senior Lecturer"/>
    <s v="Yes"/>
    <m/>
    <s v="University of Rwanda"/>
    <s v="0000-0001-6105-2611"/>
    <m/>
    <d v="2016-02-28T00:00:00"/>
    <d v="2016-11-07T00:00:00"/>
    <s v="Yes"/>
    <d v="2017-09-15T00:00:00"/>
    <d v="2018-03-15T00:00:00"/>
    <m/>
    <m/>
    <d v="2019-07-29T00:00:00"/>
    <s v="No"/>
    <d v="2020-03-01T00:00:00"/>
    <s v="No"/>
    <m/>
    <m/>
    <m/>
    <d v="2020-08-24T00:00:00"/>
    <x v="0"/>
    <n v="54"/>
    <n v="46"/>
    <s v="Measuring the importance of labour support practice for mothers and nurses and midwives at public health facilities in Rwanda"/>
    <n v="0"/>
    <n v="1"/>
    <n v="1"/>
    <n v="1"/>
    <n v="0"/>
    <n v="0"/>
    <n v="0"/>
    <s v="No"/>
    <n v="0"/>
    <m/>
    <m/>
    <m/>
    <m/>
    <s v="No"/>
    <m/>
    <m/>
    <n v="2"/>
    <n v="2"/>
    <m/>
    <s v="SIDA"/>
  </r>
  <r>
    <n v="140"/>
    <s v="C6/018"/>
    <s v="Mary"/>
    <s v="Wanjira"/>
    <s v="Njue-Kamau"/>
    <x v="1"/>
    <x v="5"/>
    <x v="2"/>
    <x v="7"/>
    <s v="COMMUNITY HEALTH"/>
    <s v="COMMUNITY HEALTH NURSING"/>
    <x v="6"/>
    <s v="Yes"/>
    <s v="H80/50154/2015"/>
    <s v="Married"/>
    <s v="Married"/>
    <s v="Married"/>
    <s v="mwanjira@cartafrica.org"/>
    <s v="mwkamau@gmail.com"/>
    <s v="+254 727 736810"/>
    <s v="Msc. Public Health"/>
    <d v="1975-08-20T00:00:00"/>
    <s v="Iron and Folic Acid Supplementation (IFAS) among pregnant women: A community based approach in Kiambu County"/>
    <s v="Field"/>
    <s v="No"/>
    <s v="Primary"/>
    <n v="23.5"/>
    <d v="2015-09-25T00:00:00"/>
    <d v="2016-03-01T00:00:00"/>
    <m/>
    <s v="Dr. Waithira Mirie"/>
    <s v="Dr. Samuel T. Kimani  "/>
    <m/>
    <n v="2"/>
    <s v="Home"/>
    <s v="Home"/>
    <m/>
    <s v="Yes"/>
    <m/>
    <m/>
    <s v="Academic"/>
    <s v="Lecturer"/>
    <s v="Lecturer"/>
    <s v="No"/>
    <m/>
    <s v="University of Nairobi"/>
    <s v=" 0000-0002-4167-3549"/>
    <m/>
    <d v="2016-02-28T00:00:00"/>
    <d v="2016-11-07T00:00:00"/>
    <s v="Yes"/>
    <d v="2015-08-12T00:00:00"/>
    <d v="2015-09-02T00:00:00"/>
    <m/>
    <s v="Iron and folic acid supplementation (IFAS) among pregnant women: A community based approach in Kiambu County"/>
    <d v="2018-07-28T00:00:00"/>
    <s v="Yes"/>
    <d v="2019-03-04T00:00:00"/>
    <s v="Yes"/>
    <m/>
    <m/>
    <m/>
    <d v="2019-12-20T00:00:00"/>
    <x v="0"/>
    <n v="46"/>
    <n v="38"/>
    <m/>
    <n v="11"/>
    <n v="3"/>
    <n v="5"/>
    <n v="2"/>
    <n v="0"/>
    <n v="0"/>
    <n v="0"/>
    <s v="No"/>
    <n v="0"/>
    <m/>
    <m/>
    <m/>
    <m/>
    <s v="No"/>
    <m/>
    <m/>
    <n v="3"/>
    <n v="3"/>
    <m/>
    <s v="SIDA"/>
  </r>
  <r>
    <n v="141"/>
    <s v="C6/019"/>
    <s v="Makhosazane"/>
    <s v="Nomhle"/>
    <s v="Khoza"/>
    <x v="1"/>
    <x v="5"/>
    <x v="5"/>
    <x v="6"/>
    <s v="Clinical Medicine"/>
    <s v="Wits Reproductive Health &amp; HIV Institute"/>
    <x v="3"/>
    <s v="Yes"/>
    <n v="781183"/>
    <s v="Married"/>
    <s v="Married"/>
    <s v="Married"/>
    <s v="nkhoza@cartafrica.org"/>
    <s v="nomhle@tuks.co.za; u21128716@tuks.co.za"/>
    <s v="+27765125071"/>
    <s v="MA Research Psychology"/>
    <d v="1983-06-04T00:00:00"/>
    <s v="The use of cash transfers for cash outcomes: exploring the influence of gender"/>
    <s v="Field"/>
    <s v="No"/>
    <s v="Primary"/>
    <n v="28"/>
    <d v="2015-02-01T00:00:00"/>
    <d v="2016-03-01T00:00:00"/>
    <m/>
    <s v="Catherine MacPhail"/>
    <s v="Prof. Delany-Moretlwe"/>
    <m/>
    <n v="2"/>
    <s v="Other "/>
    <s v="Other"/>
    <m/>
    <s v="No"/>
    <s v="No"/>
    <m/>
    <s v="Researcher"/>
    <s v="Honorary Researcher"/>
    <s v="Researcher"/>
    <m/>
    <m/>
    <s v="UNIVERSITY OF THE WITWATERSRAND"/>
    <s v="0000-0003-1312-7783"/>
    <m/>
    <d v="2016-02-28T00:00:00"/>
    <d v="2016-11-07T00:00:00"/>
    <s v="Yes"/>
    <m/>
    <m/>
    <m/>
    <s v="The social consequences of cash transfers on adolescent recipients and their relationships"/>
    <d v="2018-07-28T00:00:00"/>
    <s v="Yes"/>
    <d v="2019-03-04T00:00:00"/>
    <s v="Yes"/>
    <d v="2022-04-29T00:00:00"/>
    <m/>
    <m/>
    <d v="2022-06-06T00:00:00"/>
    <x v="0"/>
    <n v="76"/>
    <n v="67"/>
    <s v="Exploring the social consequences of cash transfers on adolescent recipients and their relationships"/>
    <n v="0"/>
    <n v="18"/>
    <n v="0"/>
    <n v="1"/>
    <n v="0"/>
    <n v="0"/>
    <n v="0"/>
    <s v="No"/>
    <n v="0"/>
    <m/>
    <m/>
    <m/>
    <m/>
    <s v="No"/>
    <m/>
    <m/>
    <n v="3"/>
    <n v="3"/>
    <m/>
    <s v="SIDA"/>
  </r>
  <r>
    <n v="142"/>
    <s v="C6/020"/>
    <s v="Aanuoluwapo"/>
    <s v="Omobolanle"/>
    <s v="Olajubu"/>
    <x v="1"/>
    <x v="5"/>
    <x v="0"/>
    <x v="5"/>
    <s v="Nursing"/>
    <s v="Nursing Science"/>
    <x v="7"/>
    <s v="Yes"/>
    <s v="Bmsp13/14/H/0861"/>
    <s v="Married"/>
    <s v="Married"/>
    <m/>
    <s v="oolajubu@cartafrica.org"/>
    <s v="bolajubu@gmail.com"/>
    <s v="+234 8062784468"/>
    <s v="M.Sc Community Health"/>
    <d v="1980-11-25T00:00:00"/>
    <s v="Impact of a Mobile Health Intervention on Uptake of Postnatal Care Services and Related Outcomes among Mothers in Osun State, Nigeria"/>
    <s v="Field"/>
    <s v="No"/>
    <s v="Primary"/>
    <n v="19"/>
    <d v="2014-09-26T00:00:00"/>
    <d v="2016-03-01T00:00:00"/>
    <m/>
    <s v="Prof. R. B. Fajemilehin"/>
    <s v="Prof. B. S. Afolabi"/>
    <m/>
    <n v="2"/>
    <s v="Home"/>
    <m/>
    <m/>
    <s v="Yes"/>
    <m/>
    <m/>
    <s v="Academic"/>
    <s v="Lecturer"/>
    <s v="Professor"/>
    <s v="Yes"/>
    <m/>
    <s v="Obafemi Awolowo University"/>
    <s v="0000-0001-9617-8660"/>
    <m/>
    <d v="2016-02-28T00:00:00"/>
    <d v="2016-11-07T00:00:00"/>
    <s v="Yes"/>
    <m/>
    <m/>
    <m/>
    <s v="Impact Of A Mobile Health Intervention On Uptake Of Postnatal Care Services And Related Outcomes Among Mothers In Osun State, Nigeria."/>
    <d v="2018-07-28T00:00:00"/>
    <s v="Yes"/>
    <d v="2021-08-02T00:00:00"/>
    <s v="No"/>
    <m/>
    <m/>
    <m/>
    <d v="2018-06-30T00:00:00"/>
    <x v="0"/>
    <n v="29"/>
    <n v="20"/>
    <m/>
    <n v="2"/>
    <n v="1"/>
    <n v="8"/>
    <n v="3"/>
    <n v="0"/>
    <n v="0"/>
    <n v="0"/>
    <s v="No"/>
    <n v="0"/>
    <m/>
    <m/>
    <m/>
    <m/>
    <s v="No"/>
    <m/>
    <m/>
    <n v="1"/>
    <n v="1"/>
    <m/>
    <s v="SIDA"/>
  </r>
  <r>
    <n v="143"/>
    <s v="C6/021"/>
    <s v="Olivia"/>
    <s v="Millicent Awino"/>
    <s v="Osiro"/>
    <x v="1"/>
    <x v="5"/>
    <x v="2"/>
    <x v="7"/>
    <s v="Restorative and Preventive dentistry"/>
    <s v="Conservative and Prosthetic Dentistry"/>
    <x v="6"/>
    <s v="Yes"/>
    <s v="V91/51081/2016"/>
    <s v="Married"/>
    <s v="Married"/>
    <s v="Married"/>
    <s v="oosiro@cartafrica.org"/>
    <s v="oaosiro@uonbi.ac.ke"/>
    <s v="+254 722 861488"/>
    <s v="M.Sc Dental Materials"/>
    <d v="1982-01-18T00:00:00"/>
    <s v="Development of a glass ionomer cement using fluorspar from Kerio Valley and other raw materials in Kenya"/>
    <s v="Experimental model"/>
    <s v="yes"/>
    <s v="Primary"/>
    <n v="17.5"/>
    <d v="2016-10-06T00:00:00"/>
    <d v="2016-03-01T00:00:00"/>
    <m/>
    <s v="Prof. David Kinuthia Kariuki"/>
    <s v="Dr. Elizabeth Dimba"/>
    <s v="Prof. Loice Gathece"/>
    <n v="3"/>
    <s v="Home"/>
    <s v="Home"/>
    <s v="Home"/>
    <s v="Yes"/>
    <s v="No"/>
    <s v="No"/>
    <s v="Academic"/>
    <s v="Lecturer"/>
    <s v="Senior Lecturer"/>
    <s v="Yes"/>
    <s v="Chairman of Department of Conservative and Prosthetic Dentistry  (Sep, 2020)"/>
    <s v="University of Nairobi"/>
    <s v="0000-0002-0095-4694"/>
    <m/>
    <d v="2016-02-28T00:00:00"/>
    <d v="2016-11-07T00:00:00"/>
    <s v="Yes"/>
    <d v="2016-10-10T00:00:00"/>
    <d v="2016-06-27T00:00:00"/>
    <m/>
    <s v="Development of a prototype for a restorative dental cement in Kenya"/>
    <d v="2018-07-28T00:00:00"/>
    <s v="Yes"/>
    <d v="2019-03-04T00:00:00"/>
    <s v="Yes"/>
    <m/>
    <m/>
    <m/>
    <d v="2019-11-20T00:00:00"/>
    <x v="0"/>
    <n v="45"/>
    <n v="37"/>
    <m/>
    <n v="2"/>
    <n v="2"/>
    <n v="2"/>
    <n v="4"/>
    <n v="0"/>
    <n v="0"/>
    <n v="0"/>
    <s v="JAS 1, 2016"/>
    <n v="0"/>
    <m/>
    <m/>
    <m/>
    <m/>
    <s v="No"/>
    <m/>
    <m/>
    <n v="2"/>
    <n v="2"/>
    <m/>
    <s v="SIDA/DAAD"/>
  </r>
  <r>
    <n v="144"/>
    <s v="C6/022"/>
    <s v="Olutoyin"/>
    <s v="Olubunmi"/>
    <s v="Sekoni"/>
    <x v="1"/>
    <x v="5"/>
    <x v="0"/>
    <x v="0"/>
    <s v="Public Health"/>
    <m/>
    <x v="3"/>
    <s v="No"/>
    <s v="Not yet available"/>
    <s v="Married"/>
    <s v="Married"/>
    <m/>
    <s v="osekoni@cartafrica.org"/>
    <s v="t1toyin@yahoo.com"/>
    <s v="+234-803-357-9048"/>
    <s v="MPH"/>
    <d v="1972-09-18T00:00:00"/>
    <s v="Structural factors associated with sexual risk behaviour among Out-of-School adolescents in an Urban slum in South West Nigeria"/>
    <s v="Field"/>
    <s v="No"/>
    <s v="Primary"/>
    <n v="4"/>
    <d v="2017-06-05T00:00:00"/>
    <d v="2016-03-01T00:00:00"/>
    <m/>
    <s v="Prof. Christofides Nicola"/>
    <s v="Prof. Mall Sumaya"/>
    <m/>
    <n v="2"/>
    <m/>
    <m/>
    <m/>
    <m/>
    <m/>
    <m/>
    <s v="Academic"/>
    <s v="Lecturer 1"/>
    <s v="Lecturer"/>
    <m/>
    <m/>
    <s v="UNIVERSITY OF IBADAN"/>
    <s v="0000-0001-6993-1100"/>
    <m/>
    <d v="2016-02-28T00:00:00"/>
    <d v="2016-11-07T00:00:00"/>
    <s v="Yes"/>
    <d v="2017-11-30T00:00:00"/>
    <d v="2018-02-07T00:00:00"/>
    <m/>
    <m/>
    <d v="2019-07-29T00:00:00"/>
    <s v="No"/>
    <m/>
    <s v="No"/>
    <m/>
    <m/>
    <m/>
    <d v="2023-06-28T00:00:00"/>
    <x v="0"/>
    <n v="89"/>
    <n v="80"/>
    <m/>
    <n v="3"/>
    <n v="9"/>
    <n v="0"/>
    <n v="2"/>
    <n v="0"/>
    <n v="0"/>
    <n v="0"/>
    <s v="No"/>
    <n v="0"/>
    <m/>
    <m/>
    <m/>
    <m/>
    <s v="No"/>
    <m/>
    <m/>
    <n v="2"/>
    <m/>
    <m/>
    <s v="SIDA"/>
  </r>
  <r>
    <n v="145"/>
    <s v="C6/023"/>
    <s v="Mpho"/>
    <s v="Primrose"/>
    <s v="Molete"/>
    <x v="1"/>
    <x v="5"/>
    <x v="5"/>
    <x v="6"/>
    <s v="Oral Health"/>
    <s v="Public Health"/>
    <x v="3"/>
    <s v="Yes"/>
    <s v="9200430H"/>
    <s v="Married"/>
    <s v="Married"/>
    <s v="Married"/>
    <s v="pmpho@cartafrica.org"/>
    <s v="mpho.molete@wits.ac.za"/>
    <s v="0027 647523860"/>
    <s v="Master in Dentistry, M.Sc Dental Public health"/>
    <d v="1973-11-25T00:00:00"/>
    <s v="Extent of oral health service integration into the school health program in the Tshwane District."/>
    <s v="Field"/>
    <s v="No"/>
    <s v="Primary"/>
    <n v="12"/>
    <d v="2016-01-04T00:00:00"/>
    <d v="2016-03-01T00:00:00"/>
    <m/>
    <s v="Dr. Jude Igumbor"/>
    <s v="Prof. Aimee Stewart"/>
    <m/>
    <n v="2"/>
    <s v="Home"/>
    <s v="Home"/>
    <m/>
    <s v="Yes"/>
    <s v="Yes"/>
    <m/>
    <s v="Academic"/>
    <s v="Specialist in Community Dentistry"/>
    <s v="Registered Specialist"/>
    <m/>
    <m/>
    <s v="UNIVERSITY OF THE WITWATERSRAND"/>
    <s v="0000-0001-9227-3927"/>
    <m/>
    <d v="2016-02-28T00:00:00"/>
    <d v="2016-11-07T00:00:00"/>
    <s v="Yes"/>
    <d v="2017-01-18T00:00:00"/>
    <d v="2017-01-27T00:00:00"/>
    <m/>
    <s v="Schoolbased oral health programmes in Tshwane District of Gauteng: Scope, implemntation and outcomes"/>
    <d v="2018-07-28T00:00:00"/>
    <s v="Yes"/>
    <d v="2019-03-04T00:00:00"/>
    <s v="Yes"/>
    <m/>
    <m/>
    <m/>
    <d v="2021-04-30T00:00:00"/>
    <x v="0"/>
    <n v="63"/>
    <n v="54"/>
    <s v="School-based oral health programmes in the Tshwane District of Gauteng: scope, implementation and outcomes.'"/>
    <n v="2"/>
    <n v="6"/>
    <n v="1"/>
    <n v="3"/>
    <n v="1"/>
    <n v="0"/>
    <n v="0"/>
    <s v="No"/>
    <n v="0"/>
    <m/>
    <m/>
    <m/>
    <m/>
    <s v="No"/>
    <m/>
    <m/>
    <n v="2"/>
    <n v="2"/>
    <m/>
    <s v="SIDA"/>
  </r>
  <r>
    <n v="146"/>
    <s v="C6/024"/>
    <s v="Tutu"/>
    <s v="Said"/>
    <s v="Mzee"/>
    <x v="1"/>
    <x v="5"/>
    <x v="4"/>
    <x v="4"/>
    <s v="Molecular genetics"/>
    <s v="Molecular biology and biotechnology"/>
    <x v="1"/>
    <s v="No"/>
    <s v="2016-07-00173"/>
    <s v="Married"/>
    <s v="Married"/>
    <m/>
    <s v="stutu@cartafrica.org"/>
    <s v="tmzee@ihi.or.tz"/>
    <s v="+255713869915"/>
    <s v="M.SC Biotechnology"/>
    <d v="1978-09-16T00:00:00"/>
    <s v="Molecular epidemiology of antibiotic resistant bacteria and their interaction mechanisms in human, livestock and environment.  "/>
    <s v="Experimental model"/>
    <s v="yes"/>
    <s v="Primary"/>
    <n v="36"/>
    <d v="2016-10-20T00:00:00"/>
    <d v="2016-03-01T00:00:00"/>
    <m/>
    <s v="Dr. Rose J Masalu"/>
    <m/>
    <m/>
    <n v="1"/>
    <s v="Host"/>
    <m/>
    <m/>
    <s v="No"/>
    <m/>
    <m/>
    <s v="Researcher"/>
    <s v="Quality Assurance Officer"/>
    <s v="Research Scientist"/>
    <m/>
    <m/>
    <s v="IFAKARA HEALTH INSTITUTE"/>
    <s v="0000-0002-5918-0574"/>
    <m/>
    <d v="2016-02-28T00:00:00"/>
    <d v="2016-11-07T00:00:00"/>
    <s v="Yes"/>
    <d v="2017-04-13T00:00:00"/>
    <d v="2017-07-20T00:00:00"/>
    <m/>
    <s v="Molecular epidemiology of Antibiotic resistant S.aureaus in Livestock and their human contacts"/>
    <d v="2018-07-28T00:00:00"/>
    <s v="Yes"/>
    <d v="2019-03-04T00:00:00"/>
    <s v="Yes"/>
    <m/>
    <m/>
    <m/>
    <d v="2024-05-31T00:00:00"/>
    <x v="0"/>
    <n v="100"/>
    <n v="91"/>
    <m/>
    <n v="2"/>
    <n v="1"/>
    <n v="0"/>
    <n v="0"/>
    <n v="0"/>
    <n v="0"/>
    <n v="0"/>
    <s v="JAS 1, 2016"/>
    <n v="0"/>
    <m/>
    <m/>
    <m/>
    <m/>
    <s v="No"/>
    <m/>
    <m/>
    <m/>
    <m/>
    <m/>
    <s v="WT-DELTAS"/>
  </r>
  <r>
    <n v="147"/>
    <s v="C6/025"/>
    <s v="Edwin"/>
    <s v="Kipkosgei"/>
    <s v="Cheruiyot Sang"/>
    <x v="0"/>
    <x v="5"/>
    <x v="2"/>
    <x v="2"/>
    <s v="Biostatistics"/>
    <s v="Public and Population Health"/>
    <x v="3"/>
    <s v="No"/>
    <s v="NF"/>
    <s v="NF"/>
    <s v="NF"/>
    <s v="NF"/>
    <s v="esang@cartafrica.org"/>
    <s v="edwin.ampath@gmail.com"/>
    <s v="+254711531441"/>
    <m/>
    <m/>
    <m/>
    <m/>
    <m/>
    <m/>
    <m/>
    <m/>
    <d v="2017-03-01T00:00:00"/>
    <d v="2018-08-30T00:00:00"/>
    <m/>
    <m/>
    <m/>
    <n v="0"/>
    <m/>
    <m/>
    <m/>
    <m/>
    <m/>
    <m/>
    <m/>
    <m/>
    <m/>
    <m/>
    <m/>
    <s v="MOI UNIVERSITY"/>
    <m/>
    <m/>
    <d v="2016-02-28T00:00:00"/>
    <m/>
    <m/>
    <m/>
    <m/>
    <m/>
    <m/>
    <m/>
    <m/>
    <m/>
    <m/>
    <m/>
    <m/>
    <m/>
    <m/>
    <x v="2"/>
    <s v="Terminated"/>
    <m/>
    <m/>
    <m/>
    <m/>
    <m/>
    <m/>
    <m/>
    <m/>
    <m/>
    <s v="No"/>
    <m/>
    <m/>
    <m/>
    <m/>
    <m/>
    <m/>
    <m/>
    <m/>
    <m/>
    <m/>
    <m/>
    <s v="WT-DELTAS"/>
  </r>
  <r>
    <n v="148"/>
    <s v="C7/001"/>
    <s v="Abigail"/>
    <s v="Ruth"/>
    <s v="Dreyer"/>
    <x v="1"/>
    <x v="6"/>
    <x v="5"/>
    <x v="6"/>
    <s v="Medical Education"/>
    <s v="School of Public Health"/>
    <x v="3"/>
    <s v="Yes"/>
    <n v="530939"/>
    <s v="Single"/>
    <s v="Single"/>
    <s v="Single"/>
    <s v="adreyer@cartafrica.org"/>
    <s v="abigaildreyer@gmail.com"/>
    <s v="+27 116152976"/>
    <s v="Masters of Public Health"/>
    <d v="1974-09-16T00:00:00"/>
    <s v="Comparative analysis of decentralised training platforms in undergraduate medical education at four South African universities"/>
    <s v="Field"/>
    <s v="No"/>
    <m/>
    <n v="3.5"/>
    <d v="2016-09-01T00:00:00"/>
    <d v="2017-03-01T00:00:00"/>
    <m/>
    <s v="Prof. Laetitia Rispel  "/>
    <m/>
    <m/>
    <n v="1"/>
    <s v="Home"/>
    <m/>
    <m/>
    <s v="Yes"/>
    <m/>
    <m/>
    <s v="Academic"/>
    <s v="Lecturer"/>
    <s v="Lecturer"/>
    <m/>
    <m/>
    <s v="UNIVERSITY OF THE WITWATERSRAND"/>
    <s v="0000-0002-0499-0094"/>
    <m/>
    <d v="2017-02-27T00:00:00"/>
    <d v="2017-11-06T00:00:00"/>
    <s v="Yes"/>
    <m/>
    <m/>
    <d v="2017-07-28T00:00:00"/>
    <s v="A comparative study of decentralized training platforms in undergraduate medical education at four South African Universities"/>
    <d v="2019-07-29T00:00:00"/>
    <s v="Yes"/>
    <d v="2021-08-02T00:00:00"/>
    <s v="No"/>
    <m/>
    <m/>
    <m/>
    <m/>
    <x v="3"/>
    <m/>
    <m/>
    <m/>
    <n v="2"/>
    <n v="3"/>
    <m/>
    <m/>
    <m/>
    <m/>
    <m/>
    <s v="No"/>
    <s v="No"/>
    <m/>
    <m/>
    <m/>
    <m/>
    <s v="No"/>
    <m/>
    <m/>
    <n v="1"/>
    <m/>
    <m/>
    <s v="WT-DELTAS"/>
  </r>
  <r>
    <n v="149"/>
    <s v="C7/002"/>
    <s v="Alexander"/>
    <s v="-"/>
    <s v="Kagaha"/>
    <x v="0"/>
    <x v="6"/>
    <x v="7"/>
    <x v="11"/>
    <s v="Sociology"/>
    <s v="Sociology and Social Anthropology"/>
    <x v="3"/>
    <s v="No"/>
    <n v="1834444"/>
    <s v="Single"/>
    <s v="Single"/>
    <s v="Single"/>
    <s v="akagaha@cartafrica.org"/>
    <s v="akagaha@gmail.com"/>
    <s v="+256772419211"/>
    <s v="MA Sociology; Msc. Development Management"/>
    <d v="1978-07-22T00:00:00"/>
    <s v="The Power Discourse in Health Services Uptake: A case of Maternal and Child Health services uptake in Eastern Uganda"/>
    <s v="Field"/>
    <s v="No"/>
    <m/>
    <m/>
    <d v="2017-06-03T00:00:00"/>
    <d v="2017-03-01T00:00:00"/>
    <m/>
    <s v="Prof. Eleanor Manderson"/>
    <m/>
    <m/>
    <n v="1"/>
    <s v="Host"/>
    <m/>
    <m/>
    <s v="No"/>
    <m/>
    <m/>
    <s v="Academic"/>
    <s v="Assistant Lecturer "/>
    <s v="Assistant Lecturer"/>
    <m/>
    <m/>
    <s v="MAKERERE UNIVERSITY"/>
    <s v="0000-0002-7787-8597"/>
    <m/>
    <d v="2017-02-27T00:00:00"/>
    <d v="2017-11-06T00:00:00"/>
    <s v="Yes"/>
    <d v="2018-05-04T00:00:00"/>
    <d v="2018-05-02T00:00:00"/>
    <m/>
    <s v="Policy and Practice of Abortion Care in Eastern Uganda"/>
    <d v="2019-07-29T00:00:00"/>
    <s v="Yes"/>
    <d v="2020-03-01T00:00:00"/>
    <s v="Yes"/>
    <m/>
    <m/>
    <m/>
    <d v="2021-05-21T00:00:00"/>
    <x v="0"/>
    <n v="51"/>
    <n v="43"/>
    <s v="Policy and Practice of Abortion care in Eastern Uganda"/>
    <n v="1"/>
    <n v="2"/>
    <n v="2"/>
    <m/>
    <m/>
    <m/>
    <m/>
    <s v="No"/>
    <s v="Yes"/>
    <s v="PhD Research and dissertation writing "/>
    <d v="2017-04-05T00:00:00"/>
    <d v="2020-05-31T00:00:00"/>
    <n v="37"/>
    <s v="No"/>
    <m/>
    <m/>
    <n v="0"/>
    <n v="0"/>
    <m/>
    <s v="WT-DELTAS"/>
  </r>
  <r>
    <n v="150"/>
    <s v="C7/003"/>
    <s v="Abiola"/>
    <s v="Olubusola"/>
    <s v="Komolafe"/>
    <x v="1"/>
    <x v="6"/>
    <x v="0"/>
    <x v="5"/>
    <s v="Nursing"/>
    <s v="Department of Nursing Science"/>
    <x v="7"/>
    <s v="Yes"/>
    <s v="BMSP15/16/H/0919"/>
    <s v="Married"/>
    <s v="Married"/>
    <s v="Married"/>
    <s v="akomolafe@cartafrica.org"/>
    <s v="abiolakomolafe2016@gmail.com"/>
    <s v="+23480 3433 1495"/>
    <s v="MSc. (Nursing), OAU"/>
    <d v="1973-06-08T00:00:00"/>
    <s v="Digital Enabled Intervention for Improved Data Capture among Nurses in Perinatal Care in Selected Health Care Facilities in Osun State"/>
    <s v="Field"/>
    <s v="No"/>
    <m/>
    <m/>
    <d v="2016-03-29T00:00:00"/>
    <d v="2017-03-01T00:00:00"/>
    <m/>
    <s v="Prof. Irinoye Oladunni Omolola "/>
    <m/>
    <m/>
    <n v="1"/>
    <s v="Home"/>
    <m/>
    <m/>
    <s v="Yes"/>
    <m/>
    <m/>
    <s v="Researcher"/>
    <s v="Instructor"/>
    <s v="Lecturer"/>
    <m/>
    <m/>
    <s v="Obafemi Awolowo University"/>
    <s v="0000-0002-2123-7782"/>
    <m/>
    <d v="2017-02-27T00:00:00"/>
    <d v="2017-11-06T00:00:00"/>
    <s v="Yes"/>
    <d v="2018-09-05T00:00:00"/>
    <d v="2018-09-10T00:00:00"/>
    <m/>
    <s v="Determinants of Implementation Success of Emergency Obstetric and Neonatal Care in Selected Health Facilities in Osun State, Nigeria"/>
    <d v="2019-07-29T00:00:00"/>
    <s v="Yes"/>
    <d v="2020-03-01T00:00:00"/>
    <s v="Yes"/>
    <m/>
    <m/>
    <m/>
    <d v="2019-12-14T00:00:00"/>
    <x v="0"/>
    <n v="34"/>
    <n v="26"/>
    <m/>
    <n v="0"/>
    <n v="1"/>
    <n v="2"/>
    <m/>
    <m/>
    <m/>
    <m/>
    <s v="No"/>
    <s v="No"/>
    <m/>
    <m/>
    <m/>
    <m/>
    <s v="No"/>
    <m/>
    <m/>
    <n v="3"/>
    <n v="3"/>
    <m/>
    <s v="WT-DELTAS"/>
  </r>
  <r>
    <n v="151"/>
    <s v="C7/004"/>
    <s v="Blessings"/>
    <s v="Nyasilia Kaunda"/>
    <s v="Kaunda-Khangamwa"/>
    <x v="1"/>
    <x v="6"/>
    <x v="3"/>
    <x v="3"/>
    <s v="Medical Anthropology"/>
    <s v="Public and Population Health"/>
    <x v="3"/>
    <s v="No"/>
    <n v="1487823"/>
    <s v="Married"/>
    <s v="Married"/>
    <s v="Married"/>
    <s v="bkaunda@cartafrica.org"/>
    <s v="b.n.kaunda@gmail.com"/>
    <s v="+ 265 888 554052"/>
    <s v="Master of Science in Medical Anthropology"/>
    <d v="1982-06-03T00:00:00"/>
    <s v="Sexuality and reproductive health needs of adolescents living with HIV in Malawi: An anthropological study of teen club members and non-members"/>
    <s v="Field"/>
    <s v="No"/>
    <m/>
    <n v="18"/>
    <d v="2017-04-30T00:00:00"/>
    <d v="2017-03-01T00:00:00"/>
    <m/>
    <s v="Prof. Eleanor Manderson"/>
    <s v="Prof. Munthali, Alister"/>
    <s v="Dr. Chipeta, Effie"/>
    <n v="3"/>
    <s v="Host"/>
    <m/>
    <m/>
    <s v="No"/>
    <m/>
    <m/>
    <s v="Researcher"/>
    <s v="Research Scientist"/>
    <s v="Research Fellow"/>
    <m/>
    <m/>
    <s v="UNIVERSITY OF MALAWI"/>
    <s v="0000-0001-7345-9427"/>
    <m/>
    <d v="2017-02-27T00:00:00"/>
    <d v="2017-11-06T00:00:00"/>
    <s v="Yes"/>
    <d v="2018-05-15T00:00:00"/>
    <d v="2018-08-17T00:00:00"/>
    <d v="2018-08-17T00:00:00"/>
    <s v="Sexual and reproductive health, service use and resilience among adolescents in urban Blantyre"/>
    <d v="2019-07-29T00:00:00"/>
    <s v="Yes"/>
    <d v="2020-03-01T00:00:00"/>
    <s v="Yes"/>
    <m/>
    <m/>
    <m/>
    <d v="2021-05-21T00:00:00"/>
    <x v="0"/>
    <n v="51"/>
    <n v="43"/>
    <s v="Sexual and reproductive health, service use and resilience among adolescents in urban Blantyre"/>
    <n v="1"/>
    <n v="9"/>
    <n v="2"/>
    <m/>
    <m/>
    <m/>
    <m/>
    <s v="No"/>
    <s v="Yes"/>
    <s v="I work as a research scientist in a research institution and they cannot afford to employ me while studying for the PhD."/>
    <d v="2019-07-01T00:00:00"/>
    <d v="2020-12-31T00:00:00"/>
    <n v="17"/>
    <s v="No"/>
    <m/>
    <m/>
    <n v="2"/>
    <n v="2"/>
    <m/>
    <s v="WT-DELTAS"/>
  </r>
  <r>
    <n v="152"/>
    <s v="C7/005"/>
    <s v="Celestin"/>
    <m/>
    <s v="Banamwana"/>
    <x v="0"/>
    <x v="6"/>
    <x v="1"/>
    <x v="1"/>
    <s v="Environmental Sciences"/>
    <s v="Environmental Studies"/>
    <x v="9"/>
    <s v="No"/>
    <m/>
    <s v="Married"/>
    <s v="Married"/>
    <m/>
    <s v="cbanamwana@cartafrica.org"/>
    <s v="banacele@yahoo.fr"/>
    <s v="+250785160088"/>
    <s v="Biodiversity Concervation Sciences"/>
    <d v="1982-12-11T00:00:00"/>
    <s v="The use of Ecological Sanitation (EcoSan) latrines towards sustainable economics in Rwanda "/>
    <s v="Field"/>
    <m/>
    <m/>
    <m/>
    <d v="2017-06-30T00:00:00"/>
    <d v="2017-03-01T00:00:00"/>
    <m/>
    <s v="Dr. David Musoke, PhD "/>
    <s v=" Assoc. Prof. Nazarius Mbona Tumwesigye"/>
    <s v="Assoc.Prof.Theoneste Ntakirutimana"/>
    <n v="3"/>
    <s v="Host"/>
    <m/>
    <m/>
    <s v="Yes"/>
    <m/>
    <m/>
    <s v="Academic"/>
    <s v="Assistant Lecturer"/>
    <s v="Senior Lecturer"/>
    <s v="No"/>
    <m/>
    <s v="UNIVERSITY OF RWANDA"/>
    <s v="0000-0002-2817-2926 "/>
    <m/>
    <d v="2017-02-27T00:00:00"/>
    <d v="2017-11-06T00:00:00"/>
    <s v="Yes"/>
    <d v="2018-07-09T00:00:00"/>
    <d v="2018-12-13T00:00:00"/>
    <m/>
    <s v="Ecological sanitation technology uptake and health risks among users of its products in Burera District, Rwanda"/>
    <d v="2021-01-11T00:00:00"/>
    <s v="No"/>
    <d v="2021-08-02T00:00:00"/>
    <s v="No"/>
    <m/>
    <m/>
    <m/>
    <d v="2023-12-13T00:00:00"/>
    <x v="0"/>
    <m/>
    <n v="74"/>
    <m/>
    <m/>
    <m/>
    <m/>
    <m/>
    <m/>
    <m/>
    <m/>
    <s v="No"/>
    <m/>
    <m/>
    <m/>
    <m/>
    <m/>
    <m/>
    <m/>
    <m/>
    <n v="3"/>
    <m/>
    <m/>
    <s v="WT-DELTAS/DAAD"/>
  </r>
  <r>
    <n v="153"/>
    <s v="C7/006"/>
    <s v="Catherine"/>
    <s v="Mawia"/>
    <s v="Musyoka"/>
    <x v="1"/>
    <x v="6"/>
    <x v="2"/>
    <x v="7"/>
    <s v="Clinical Psychology"/>
    <s v="Department of Psychiatry"/>
    <x v="6"/>
    <s v="Yes"/>
    <n v="10127492016"/>
    <s v="Married"/>
    <s v="Married"/>
    <s v="Married"/>
    <s v="cmusyoka@cartafrica.org"/>
    <s v="camulundu2011@gmail.com"/>
    <s v="+254 721 723514, +254 720 326 306"/>
    <s v="Master of Science Clinical Psychology"/>
    <d v="1972-09-28T00:00:00"/>
    <s v="Evaluating the Effectiveness of Peer Mentorship Programs in the Prevention of Alcohol and Drug Abuse among Students at the University of Nairobi"/>
    <s v="Field"/>
    <s v="No"/>
    <m/>
    <n v="21"/>
    <d v="2017-09-04T00:00:00"/>
    <d v="2017-03-01T00:00:00"/>
    <m/>
    <s v="Dr. Muthoni Mathai"/>
    <s v="Dr William Byansi"/>
    <s v="Dr Thomas Crea"/>
    <n v="3"/>
    <s v="Home"/>
    <m/>
    <m/>
    <s v="Yes"/>
    <m/>
    <m/>
    <s v="Other"/>
    <s v="Clinical Psychologist"/>
    <s v="Clinical Psychologist &amp; ADAP Program Coordinator"/>
    <m/>
    <m/>
    <s v="UNIVERSITY OF NAIROBI"/>
    <s v="0000-0001-6669-9860"/>
    <m/>
    <d v="2017-02-27T00:00:00"/>
    <d v="2017-11-06T00:00:00"/>
    <s v="Yes"/>
    <d v="2018-02-09T00:00:00"/>
    <d v="2018-05-31T00:00:00"/>
    <m/>
    <s v="Prevention of Alcohol and Substance Abuse: mHealth Technology Based Peer Mentoring Among University of Nairobi Students"/>
    <d v="2019-07-29T00:00:00"/>
    <s v="Yes"/>
    <d v="2020-03-01T00:00:00"/>
    <s v="Yes"/>
    <d v="2021-03-05T00:00:00"/>
    <d v="2021-09-29T00:00:00"/>
    <m/>
    <d v="2021-09-29T00:00:00"/>
    <x v="0"/>
    <n v="56"/>
    <n v="47"/>
    <m/>
    <n v="0"/>
    <n v="2"/>
    <n v="0"/>
    <m/>
    <m/>
    <m/>
    <m/>
    <s v="No"/>
    <s v="No"/>
    <m/>
    <m/>
    <m/>
    <m/>
    <s v="No"/>
    <m/>
    <m/>
    <n v="5"/>
    <n v="5"/>
    <m/>
    <s v="WT-DELTAS/DAAD"/>
  </r>
  <r>
    <n v="154"/>
    <s v="C7/007"/>
    <s v="Eniola"/>
    <s v="Olubukola"/>
    <s v="Cadmus"/>
    <x v="1"/>
    <x v="6"/>
    <x v="0"/>
    <x v="0"/>
    <s v="Public Health"/>
    <s v="Community Medicine"/>
    <x v="0"/>
    <s v="Yes"/>
    <n v="1706"/>
    <s v="Married"/>
    <s v="Married"/>
    <s v="Married"/>
    <s v="colubukola@cartafrica.org"/>
    <s v="eniyolacadmus@gmail.com"/>
    <s v="+234802360510"/>
    <m/>
    <d v="1976-06-17T00:00:00"/>
    <s v="Feasibility and preferences of older persons in Oyo State Nigeria regarding ageing in place: A Rural-Urban Comparison"/>
    <s v="Field"/>
    <m/>
    <m/>
    <n v="30.5"/>
    <d v="2017-09-21T00:00:00"/>
    <d v="2017-03-01T00:00:00"/>
    <m/>
    <s v="Prof. Eme Owoaje Theodara"/>
    <s v="Dr Adebusoye Adekunle Lawrence"/>
    <m/>
    <n v="2"/>
    <s v="Home"/>
    <m/>
    <m/>
    <s v="Yes"/>
    <m/>
    <m/>
    <s v="Academic"/>
    <m/>
    <s v="Senior Lecturer"/>
    <s v="Yes"/>
    <m/>
    <s v="UNIVERSITY OF IBADAN"/>
    <s v="0000-0002-0201-1462"/>
    <m/>
    <d v="2017-02-27T00:00:00"/>
    <d v="2017-11-06T00:00:00"/>
    <s v="Yes"/>
    <m/>
    <m/>
    <m/>
    <s v="An exploration of models for community care and desire to Age in Place among older persons in Oyo State, South Western Nigeria"/>
    <d v="2019-07-29T00:00:00"/>
    <s v="Yes"/>
    <d v="2020-03-01T00:00:00"/>
    <s v="Yes"/>
    <m/>
    <d v="2021-08-27T00:00:00"/>
    <d v="2021-09-13T00:00:00"/>
    <d v="2021-09-13T00:00:00"/>
    <x v="0"/>
    <n v="55"/>
    <n v="47"/>
    <s v="Unmet Needs for Informal Support and Their Health Implications for Older Adults in Oyo State, Nigeria"/>
    <n v="7"/>
    <n v="9"/>
    <n v="4"/>
    <m/>
    <m/>
    <m/>
    <m/>
    <s v="No"/>
    <m/>
    <m/>
    <d v="2020-09-04T00:00:00"/>
    <d v="2021-03-01T00:00:00"/>
    <n v="6"/>
    <m/>
    <m/>
    <m/>
    <n v="4"/>
    <n v="4"/>
    <m/>
    <s v="WT-DELTAS"/>
  </r>
  <r>
    <n v="155"/>
    <s v="C7/008"/>
    <s v="Wanangwa"/>
    <s v="Chimwaza"/>
    <s v="Manda"/>
    <x v="1"/>
    <x v="6"/>
    <x v="3"/>
    <x v="3"/>
    <s v="Public Health"/>
    <s v="Public Health"/>
    <x v="3"/>
    <s v="No"/>
    <n v="1746377"/>
    <s v="Married"/>
    <s v="Married"/>
    <m/>
    <s v="wmanda@cartafrica.org"/>
    <s v="wchimwaza@medcol.mw"/>
    <s v="+265999445465"/>
    <s v="Master of Public Health"/>
    <d v="1981-08-18T00:00:00"/>
    <s v="Lived Experiences of Couple Adopters of Modern Contraceptive Methods: Husbands’ Perspectives"/>
    <s v="Field"/>
    <s v="No"/>
    <m/>
    <n v="20"/>
    <d v="2017-08-31T00:00:00"/>
    <d v="2017-03-01T00:00:00"/>
    <m/>
    <s v="Associate Professor Yandisa Sikweyiya"/>
    <s v="Associate Professor Mphatso Kamndaya"/>
    <m/>
    <n v="2"/>
    <s v="Home"/>
    <m/>
    <m/>
    <s v="Yes"/>
    <m/>
    <m/>
    <s v="Researcher"/>
    <s v="Research Coordinator"/>
    <s v="Research coordinator"/>
    <m/>
    <m/>
    <s v="UNIVERSITY OF MALAWI"/>
    <s v="0000-0001-8061-8457"/>
    <m/>
    <d v="2017-02-27T00:00:00"/>
    <d v="2017-11-06T00:00:00"/>
    <s v="Yes"/>
    <d v="2018-08-29T00:00:00"/>
    <d v="2018-11-06T00:00:00"/>
    <m/>
    <s v="Social Support and Sexual Health among Very Young adolescent girls in two Districts in Malawi: A Narrative Inquiry"/>
    <d v="2019-07-29T00:00:00"/>
    <s v="Yes"/>
    <d v="2020-03-01T00:00:00"/>
    <s v="Yes"/>
    <m/>
    <m/>
    <m/>
    <d v="2023-11-18T00:00:00"/>
    <x v="0"/>
    <n v="81"/>
    <n v="73"/>
    <s v="Social support and sexual health among very young adolescent girls in two districts in Malawi: A narrative inquiry"/>
    <n v="1"/>
    <n v="0"/>
    <n v="0"/>
    <m/>
    <m/>
    <m/>
    <m/>
    <s v="JAS 1&amp;2, 2017"/>
    <s v="No"/>
    <m/>
    <m/>
    <m/>
    <m/>
    <s v="No"/>
    <m/>
    <m/>
    <n v="2"/>
    <m/>
    <m/>
    <s v="SIDA"/>
  </r>
  <r>
    <n v="156"/>
    <s v="C7/009"/>
    <s v="Madalitso"/>
    <s v="Enock"/>
    <s v="Chisati"/>
    <x v="0"/>
    <x v="6"/>
    <x v="3"/>
    <x v="3"/>
    <s v="Exercise Science"/>
    <s v="Physiotherapy"/>
    <x v="4"/>
    <s v="Yes"/>
    <s v="201580013286"/>
    <s v="Married"/>
    <s v="Married"/>
    <s v="Married"/>
    <s v="echisati@cartafrica.org"/>
    <s v="echisati@medcol.mw"/>
    <s v="+265888168284"/>
    <s v="MSc in Exercise Physiology and Sports Sciences"/>
    <d v="1976-06-05T00:00:00"/>
    <s v="Lipodystrophy and physical fitness surveillance of people living with HIV while on antiretroviral therapy in Malawi"/>
    <s v="Clinical research"/>
    <m/>
    <m/>
    <n v="18.5"/>
    <d v="2016-11-30T00:00:00"/>
    <d v="2017-03-01T00:00:00"/>
    <m/>
    <s v="Professor Lampiao Fanuel"/>
    <s v="Professor Demitri Constantino"/>
    <m/>
    <n v="2"/>
    <s v="Home"/>
    <m/>
    <m/>
    <s v="No"/>
    <m/>
    <m/>
    <s v="Academic"/>
    <s v="Lecturer"/>
    <s v="Associate Professor"/>
    <s v="Yes"/>
    <s v="Head of department of Physiotherapy; Country Contact |Global Observatory for Physical Activity (GoPA); Part Time Lecturer|Health &amp; Fitness Professionals Academy (HFPA) International; Chairperson |College of Medicine HPC Sports Science Committee; (Oct 22020)"/>
    <s v="UNIVERSITY OF MALAWI"/>
    <s v="0000-0001-5596-9386"/>
    <m/>
    <d v="2017-02-27T00:00:00"/>
    <d v="2017-11-06T00:00:00"/>
    <s v="Yes"/>
    <d v="2017-06-06T00:00:00"/>
    <d v="2017-08-28T00:00:00"/>
    <m/>
    <s v="Physical fitness and bone mineral density in people living with HIV and receiving antiretroviral therapy in Blantyre, Malawi"/>
    <d v="2019-07-29T00:00:00"/>
    <s v="Yes"/>
    <d v="2020-03-01T00:00:00"/>
    <s v="Yes"/>
    <m/>
    <d v="2020-11-12T00:00:00"/>
    <m/>
    <d v="2020-12-16T00:00:00"/>
    <x v="0"/>
    <n v="46"/>
    <n v="38"/>
    <s v="Reduced bone mineral density among people living wih HIV and receiving ant-retroviral therapy in Blantyre, Malawi: Pharmacological challenges, prevalence and the role of exercise"/>
    <n v="2"/>
    <n v="8"/>
    <n v="2"/>
    <m/>
    <m/>
    <m/>
    <m/>
    <s v="No"/>
    <s v="No"/>
    <m/>
    <m/>
    <m/>
    <m/>
    <s v="No"/>
    <m/>
    <m/>
    <n v="3"/>
    <n v="3"/>
    <m/>
    <s v="WT-DELTAS"/>
  </r>
  <r>
    <n v="157"/>
    <s v="C7/010"/>
    <s v="Edna"/>
    <s v="Wairimu"/>
    <s v="Kamau"/>
    <x v="1"/>
    <x v="6"/>
    <x v="2"/>
    <x v="7"/>
    <s v="Internal Medicine"/>
    <s v="Clinical Medicine and Therapeutics"/>
    <x v="6"/>
    <s v="Yes"/>
    <m/>
    <s v="Married"/>
    <s v="Married"/>
    <m/>
    <s v="ekamau@cartafrica.org"/>
    <s v="dr.ednakamau@gmail.com"/>
    <s v="+254 722-649187"/>
    <m/>
    <d v="1980-02-23T00:00:00"/>
    <s v="Detection of esophageal squamous cell dysplasia and early squamous cell carcinoma in high risk populations"/>
    <m/>
    <m/>
    <m/>
    <n v="22.5"/>
    <d v="2017-08-31T00:00:00"/>
    <d v="2017-03-01T00:00:00"/>
    <d v="2021-01-18T00:00:00"/>
    <s v="Professor Lucy Muchiri"/>
    <m/>
    <m/>
    <n v="1"/>
    <s v="Home"/>
    <m/>
    <m/>
    <s v="Yes"/>
    <m/>
    <m/>
    <s v="Academic"/>
    <m/>
    <m/>
    <m/>
    <m/>
    <s v="UNIVERSITY OF NAIROBI"/>
    <m/>
    <m/>
    <d v="2017-02-27T00:00:00"/>
    <d v="2017-11-06T00:00:00"/>
    <s v="Yes"/>
    <d v="2017-08-23T00:00:00"/>
    <d v="2017-10-18T00:00:00"/>
    <d v="2017-11-08T00:00:00"/>
    <s v="Non-Alcoholic Steatohepatitis and Advanced Fibrosis in Patients with Non-Alcoholic Fatty Liver Disease at the Kenyatta National Clinical research - The Diagnostic Utility of Non-Invasive Tests"/>
    <s v="Not attended"/>
    <s v="No"/>
    <s v="Not attended"/>
    <s v="No"/>
    <m/>
    <m/>
    <m/>
    <m/>
    <x v="2"/>
    <s v="Terminated"/>
    <m/>
    <m/>
    <m/>
    <m/>
    <m/>
    <m/>
    <m/>
    <m/>
    <m/>
    <s v="No"/>
    <m/>
    <m/>
    <m/>
    <m/>
    <m/>
    <m/>
    <m/>
    <m/>
    <m/>
    <m/>
    <m/>
    <s v="WT-DELTAS"/>
  </r>
  <r>
    <n v="158"/>
    <s v="C7/011"/>
    <s v="Felishana"/>
    <s v="Jepkosgei"/>
    <s v="Cherop"/>
    <x v="1"/>
    <x v="6"/>
    <x v="2"/>
    <x v="2"/>
    <s v="Management Science"/>
    <s v="Management Science, School of Business and Economics"/>
    <x v="2"/>
    <s v="No"/>
    <s v="SBE/DPHIL/BM/18/15"/>
    <s v="Single"/>
    <s v="Single"/>
    <s v="Single"/>
    <s v="fcherop@cartafrica.org"/>
    <s v="fcherop@gmail.com"/>
    <s v="+254720296334"/>
    <s v="MBA, Strategic Management, MSc. International Health Research Ethics "/>
    <d v="1981-06-17T00:00:00"/>
    <s v="Entrepreneurial Orientation and Self-Concept Traits on Health Outcomes of People Living With HIV/Aids in Western Kenya"/>
    <s v="Field"/>
    <s v="No"/>
    <m/>
    <m/>
    <d v="2017-05-01T00:00:00"/>
    <d v="2017-03-01T00:00:00"/>
    <m/>
    <s v="Prof. Michael Korir"/>
    <s v="Dr. Juddy Wachira"/>
    <m/>
    <n v="2"/>
    <s v="Home"/>
    <m/>
    <m/>
    <s v="No"/>
    <m/>
    <m/>
    <s v="Academic"/>
    <s v="Graduate Assistant"/>
    <s v="Lecturer"/>
    <m/>
    <m/>
    <s v="MOI UNIVERSITY"/>
    <s v="0000-0001-5599-0839"/>
    <m/>
    <d v="2017-02-27T00:00:00"/>
    <d v="2017-11-06T00:00:00"/>
    <s v="Yes"/>
    <m/>
    <m/>
    <m/>
    <s v="Strategic Leadership, Relational Dynamics and Patient Loyalty to HIV Care in a Public Clinical research in Eldoret, Western Kenya"/>
    <d v="2021-01-11T00:00:00"/>
    <s v="No"/>
    <d v="2021-08-02T00:00:00"/>
    <s v="No"/>
    <m/>
    <m/>
    <m/>
    <d v="2022-12-22T00:00:00"/>
    <x v="0"/>
    <n v="70"/>
    <n v="62"/>
    <s v="Strategic Clinical Leader Attributes and Health System Factors Associated with Patient Loyalty to HIV Care in Moi Teaching and Referral Clinical research, Eldoret, Kenya"/>
    <n v="3"/>
    <m/>
    <m/>
    <m/>
    <m/>
    <m/>
    <m/>
    <s v="JAS 3&amp;4, 2021"/>
    <s v="No"/>
    <m/>
    <m/>
    <m/>
    <m/>
    <s v="No"/>
    <m/>
    <m/>
    <n v="0"/>
    <m/>
    <m/>
    <s v="WT-DELTAS/DAAD"/>
  </r>
  <r>
    <n v="159"/>
    <s v="C7/012"/>
    <s v="Folake"/>
    <s v="Barakat"/>
    <s v="Lawal"/>
    <x v="1"/>
    <x v="6"/>
    <x v="0"/>
    <x v="0"/>
    <s v="Dentistry"/>
    <s v="Department of Periodontology and Community Dentistry"/>
    <x v="0"/>
    <s v="Yes"/>
    <m/>
    <s v="Married"/>
    <s v="Married"/>
    <s v="Married"/>
    <s v="flawal@cartafrica.org"/>
    <s v="folakemilawal@yahoo.com"/>
    <s v="+2348023658988"/>
    <s v="MDS"/>
    <d v="1979-06-29T00:00:00"/>
    <s v="Evaluation and comparison of oral health education delivery strategies in the promotion of oral health among adolescents in Ibadan"/>
    <s v="Field"/>
    <s v="No"/>
    <m/>
    <n v="32.5"/>
    <d v="2017-04-03T00:00:00"/>
    <d v="2017-03-01T00:00:00"/>
    <m/>
    <s v="Professor Oke Aderemi Gbemisola"/>
    <m/>
    <m/>
    <n v="1"/>
    <s v="Home"/>
    <m/>
    <m/>
    <s v="Yes"/>
    <m/>
    <m/>
    <s v="Academic"/>
    <s v="Coordinator Community oral health programme"/>
    <s v="Professor"/>
    <s v="Yes"/>
    <m/>
    <s v="UNIVERSITY OF IBADAN"/>
    <s v="0000-0002-3193-387X"/>
    <m/>
    <d v="2017-02-27T00:00:00"/>
    <d v="2017-11-06T00:00:00"/>
    <s v="Yes"/>
    <m/>
    <d v="2018-03-16T00:00:00"/>
    <m/>
    <s v="Comparison of school based oral health promotion strategies among adolescents in Ibadan, Nigeria"/>
    <d v="2019-07-29T00:00:00"/>
    <s v="Yes"/>
    <d v="2020-03-01T00:00:00"/>
    <s v="Yes"/>
    <m/>
    <m/>
    <m/>
    <d v="2021-09-21T00:00:00"/>
    <x v="0"/>
    <n v="55"/>
    <n v="47"/>
    <m/>
    <n v="12"/>
    <n v="14"/>
    <n v="8"/>
    <m/>
    <m/>
    <m/>
    <m/>
    <s v="No"/>
    <s v="No"/>
    <m/>
    <d v="2020-09-03T00:00:00"/>
    <d v="2021-04-01T00:00:00"/>
    <n v="7"/>
    <s v="No"/>
    <m/>
    <m/>
    <n v="4"/>
    <n v="4"/>
    <m/>
    <s v="WT-DELTAS"/>
  </r>
  <r>
    <n v="160"/>
    <s v="C7/013"/>
    <s v="Funmilola"/>
    <s v="Folasade"/>
    <s v="Oyinlola"/>
    <x v="1"/>
    <x v="6"/>
    <x v="0"/>
    <x v="5"/>
    <s v="Demography and Social Statistics"/>
    <s v="Demography and Social Statistics"/>
    <x v="7"/>
    <s v="Yes"/>
    <s v="SSP15/16/R/0001"/>
    <s v="Married"/>
    <s v="Married"/>
    <s v="Married"/>
    <s v="foyinlola@cartafrica.org"/>
    <s v="funmibek1@yahoo.com"/>
    <s v="+2347037847020"/>
    <s v="M.sc Demography and Social Statistics"/>
    <d v="1981-06-20T00:00:00"/>
    <s v="Childbearing Choices and Intentions among Married Women in Nigeria"/>
    <s v="Field"/>
    <s v="No"/>
    <m/>
    <m/>
    <d v="2016-11-09T00:00:00"/>
    <d v="2017-03-01T00:00:00"/>
    <m/>
    <s v="Prof. Bamiwuye Olusina"/>
    <s v="Dr. Adedokun Sulaimon "/>
    <m/>
    <n v="2"/>
    <s v="Home"/>
    <m/>
    <m/>
    <s v="Yes"/>
    <m/>
    <m/>
    <s v="Academic"/>
    <s v="Assistant lecturer"/>
    <s v="Senior Lecturer"/>
    <s v="Yes"/>
    <m/>
    <s v="Obafemi Awolowo University"/>
    <s v="0000-0002-9630-963X"/>
    <m/>
    <d v="2017-02-27T00:00:00"/>
    <d v="2017-11-06T00:00:00"/>
    <s v="Yes"/>
    <d v="2018-05-10T00:00:00"/>
    <d v="2018-05-14T00:00:00"/>
    <m/>
    <s v="Individual, Household and Neighbourhood Factors Influencing Women's Reproductive Choices in Nigeria"/>
    <d v="2019-07-29T00:00:00"/>
    <s v="Yes"/>
    <d v="2020-03-01T00:00:00"/>
    <s v="Yes"/>
    <m/>
    <m/>
    <m/>
    <d v="2019-11-14T00:00:00"/>
    <x v="0"/>
    <n v="33"/>
    <n v="25"/>
    <m/>
    <n v="0"/>
    <n v="0"/>
    <n v="2"/>
    <m/>
    <m/>
    <m/>
    <m/>
    <s v="JAS1, 2017"/>
    <s v="No"/>
    <m/>
    <m/>
    <m/>
    <m/>
    <s v="No"/>
    <m/>
    <m/>
    <n v="2"/>
    <n v="2"/>
    <m/>
    <s v="WT-DELTAS"/>
  </r>
  <r>
    <n v="161"/>
    <s v="C7/014"/>
    <s v="Justus"/>
    <s v="Khashmottoh"/>
    <s v="Musasiah"/>
    <x v="0"/>
    <x v="6"/>
    <x v="2"/>
    <x v="12"/>
    <s v="Social Sciences"/>
    <s v="Research Capacity Strengthening Division"/>
    <x v="3"/>
    <s v="No"/>
    <m/>
    <s v="Married"/>
    <s v="Married"/>
    <m/>
    <s v="jmusasiah@cartafrica.org"/>
    <s v="musasiahjustus@yahoo.com; justus.musasiah.ke@gmail.com"/>
    <s v="+254720970716"/>
    <m/>
    <d v="1981-03-23T00:00:00"/>
    <s v="Assessing the importance of private providers in Maternal Health Services in Nairobi Slums"/>
    <m/>
    <m/>
    <m/>
    <m/>
    <d v="2017-04-30T00:00:00"/>
    <d v="2017-03-01T00:00:00"/>
    <d v="2020-04-09T00:00:00"/>
    <s v="Dr. Caryn Abrahams"/>
    <s v="Prof. Alex Van Den Heever"/>
    <m/>
    <n v="2"/>
    <s v="Host"/>
    <m/>
    <m/>
    <s v="Yes"/>
    <m/>
    <m/>
    <s v="Administrative"/>
    <m/>
    <m/>
    <m/>
    <m/>
    <m/>
    <s v="0000-0001-8586-186X"/>
    <m/>
    <d v="2017-02-27T00:00:00"/>
    <d v="2017-11-06T00:00:00"/>
    <s v="Yes"/>
    <m/>
    <m/>
    <m/>
    <m/>
    <s v="Not attended"/>
    <s v="No"/>
    <s v="Not attended"/>
    <s v="No"/>
    <m/>
    <m/>
    <m/>
    <m/>
    <x v="2"/>
    <s v="Terminated"/>
    <m/>
    <m/>
    <m/>
    <m/>
    <m/>
    <m/>
    <m/>
    <m/>
    <m/>
    <s v="No"/>
    <m/>
    <m/>
    <m/>
    <m/>
    <m/>
    <m/>
    <m/>
    <m/>
    <m/>
    <m/>
    <m/>
    <s v="SIDA"/>
  </r>
  <r>
    <n v="162"/>
    <s v="C7/015"/>
    <s v="Judith"/>
    <s v="Reegan Mulubwa"/>
    <s v="Mwansa-Kambafwile"/>
    <x v="1"/>
    <x v="6"/>
    <x v="5"/>
    <x v="6"/>
    <s v="Epidemiology and Biostatistics"/>
    <s v="Public Health"/>
    <x v="3"/>
    <s v="No"/>
    <n v="1512734"/>
    <s v="Married"/>
    <s v="Married"/>
    <m/>
    <s v="jmwansa@cartafrica.org"/>
    <s v="judy.mwansa@gmail.com"/>
    <s v="+27739217403"/>
    <m/>
    <d v="1976-10-26T00:00:00"/>
    <s v="Initial Lost to follow-up and Contact Tracing among Tuberculosis patients: The Role of Ward-based Outreach Teams and SMS Technology"/>
    <s v="Field"/>
    <m/>
    <m/>
    <n v="5"/>
    <d v="2016-03-14T00:00:00"/>
    <d v="2017-03-01T00:00:00"/>
    <m/>
    <s v="Prof. Colin Menezes  "/>
    <m/>
    <m/>
    <n v="1"/>
    <s v="Home"/>
    <m/>
    <m/>
    <s v="No"/>
    <m/>
    <m/>
    <s v="Researcher"/>
    <s v="Program Manager"/>
    <s v="Senior Epidemiologist"/>
    <s v="Yes"/>
    <m/>
    <s v="UNIVERSITY OF THE WITWATERSRAND"/>
    <s v="0000-0001-8552-2366"/>
    <m/>
    <d v="2017-02-27T00:00:00"/>
    <d v="2017-11-06T00:00:00"/>
    <s v="Yes"/>
    <d v="2016-08-17T00:00:00"/>
    <d v="2018-08-08T00:00:00"/>
    <d v="2017-06-30T00:00:00"/>
    <s v="Initial lost to follow up and contact tracing amongst tuberclosis patients: the role of ward based outreach teams (WBOT'S) and short message services (SMS) technology"/>
    <d v="2019-07-29T00:00:00"/>
    <s v="Yes"/>
    <d v="2021-08-02T00:00:00"/>
    <s v="No"/>
    <m/>
    <m/>
    <m/>
    <d v="2023-03-10T00:00:00"/>
    <x v="0"/>
    <m/>
    <n v="65"/>
    <s v="Initial lost to follow up and contact tracing amongst tuberclosis patients: the role of ward based outreach teams (WBOT'S) and short message services (SMS) technology"/>
    <n v="10"/>
    <n v="8"/>
    <n v="0"/>
    <m/>
    <m/>
    <m/>
    <m/>
    <s v="JAS 2, 2017"/>
    <m/>
    <m/>
    <m/>
    <m/>
    <m/>
    <m/>
    <m/>
    <m/>
    <n v="3"/>
    <m/>
    <m/>
    <s v="SIDA"/>
  </r>
  <r>
    <n v="163"/>
    <s v="C7/016"/>
    <s v="Kellen"/>
    <s v="Joyce"/>
    <s v="Karimi"/>
    <x v="1"/>
    <x v="6"/>
    <x v="2"/>
    <x v="7"/>
    <s v="EPIDEMIOLOGY/ BIOSTATISTICS"/>
    <s v="SCHOOL OF PUBLIC HEALTH"/>
    <x v="3"/>
    <s v="No"/>
    <n v="2012904"/>
    <s v="Married"/>
    <s v="Married"/>
    <m/>
    <s v="kkarimi@cartafrica.org"/>
    <s v="karimikellen@gmail.com"/>
    <s v="+254(0)721263316"/>
    <m/>
    <d v="1979-11-10T00:00:00"/>
    <s v="Prevalence and Risk factors of non-communicable diseases related to urban ground water among households in informal settlements, Kisumu City, Kenya"/>
    <s v="Laboratory"/>
    <m/>
    <m/>
    <n v="23"/>
    <d v="2017-06-30T00:00:00"/>
    <d v="2017-03-01T00:00:00"/>
    <m/>
    <s v="Prof. Mutuku A. Mwanthi"/>
    <m/>
    <m/>
    <n v="1"/>
    <s v="Home"/>
    <m/>
    <m/>
    <s v="Yes"/>
    <m/>
    <m/>
    <s v="Researcher"/>
    <s v="Research Associate"/>
    <s v="Lecturer"/>
    <m/>
    <m/>
    <s v="UNIVERSITY OF NAIROBI"/>
    <s v="0000-0001-7064-8003"/>
    <m/>
    <d v="2017-02-27T00:00:00"/>
    <d v="2017-11-06T00:00:00"/>
    <s v="Yes"/>
    <d v="2018-08-29T00:00:00"/>
    <d v="2019-04-24T00:00:00"/>
    <m/>
    <s v="Investigation of Contamination of Community Groundwater Sources with Antibiotics in Informal Settlements in Kisumu, Kenya"/>
    <d v="2021-01-11T00:00:00"/>
    <s v="No"/>
    <d v="2021-08-02T00:00:00"/>
    <s v="No"/>
    <m/>
    <m/>
    <m/>
    <d v="2023-09-26T00:00:00"/>
    <x v="0"/>
    <n v="79"/>
    <n v="71"/>
    <s v="Investigation of contamination of community groundwater sources with antibiotics in informal settlements in Kisumu, Kenya"/>
    <m/>
    <m/>
    <m/>
    <m/>
    <m/>
    <m/>
    <m/>
    <s v="JAS 3&amp;4, 2021"/>
    <m/>
    <m/>
    <m/>
    <m/>
    <m/>
    <m/>
    <m/>
    <m/>
    <n v="1"/>
    <m/>
    <m/>
    <s v="SIDA/DAAD"/>
  </r>
  <r>
    <n v="164"/>
    <s v="C7/017"/>
    <s v="Marceline"/>
    <s v="Francis"/>
    <s v="Finda"/>
    <x v="1"/>
    <x v="6"/>
    <x v="4"/>
    <x v="4"/>
    <s v="Public Health"/>
    <s v="Public Health"/>
    <x v="3"/>
    <s v="No"/>
    <s v="Carta-17-17"/>
    <s v="Single"/>
    <s v="Single"/>
    <s v="Single"/>
    <s v="mfinda@cartafrica.org"/>
    <s v="marcelinefinda@gmail.com"/>
    <s v="+255684967440"/>
    <m/>
    <d v="1979-11-22T00:00:00"/>
    <s v="Effective outbreak Communication to urban and rural communities in Tanzania, using Zika as an example "/>
    <s v="Clinical research"/>
    <m/>
    <m/>
    <m/>
    <d v="2017-03-31T00:00:00"/>
    <d v="2017-03-01T00:00:00"/>
    <m/>
    <s v="Dr. Fredros Okumu"/>
    <m/>
    <m/>
    <n v="1"/>
    <s v="Host"/>
    <m/>
    <m/>
    <s v="No"/>
    <m/>
    <m/>
    <s v="Researcher"/>
    <m/>
    <s v="Research Scientist"/>
    <m/>
    <m/>
    <s v="IFAKARA HEALTH INSTITUTE"/>
    <s v="0000-0003-4460-4415"/>
    <m/>
    <d v="2017-02-27T00:00:00"/>
    <d v="2017-11-06T00:00:00"/>
    <s v="Yes"/>
    <d v="2018-06-12T00:00:00"/>
    <d v="2018-06-29T00:00:00"/>
    <m/>
    <s v="Awareness and acceptance of alternative technologies for malaria control among stakeholders in Tanzania: A community engagement processs"/>
    <d v="2019-07-29T00:00:00"/>
    <s v="Yes"/>
    <d v="2020-03-01T00:00:00"/>
    <s v="Yes"/>
    <d v="2021-07-15T00:00:00"/>
    <m/>
    <m/>
    <d v="2021-09-30T00:00:00"/>
    <x v="0"/>
    <n v="56"/>
    <n v="47"/>
    <s v="Awareness and acceptance of alternative technologies for malaria control among stakeholders in Tanzania: A community engagement processs"/>
    <n v="1"/>
    <n v="23"/>
    <n v="8"/>
    <m/>
    <m/>
    <m/>
    <m/>
    <s v="No"/>
    <m/>
    <m/>
    <m/>
    <m/>
    <m/>
    <m/>
    <m/>
    <m/>
    <n v="4"/>
    <n v="4"/>
    <m/>
    <s v="SIDA"/>
  </r>
  <r>
    <n v="165"/>
    <s v="C7/018"/>
    <s v="Martha"/>
    <s v="Kabudula"/>
    <s v="Makwero"/>
    <x v="1"/>
    <x v="6"/>
    <x v="3"/>
    <x v="3"/>
    <s v="Medicine"/>
    <s v="Family Medicine"/>
    <x v="3"/>
    <s v="No"/>
    <n v="2083454"/>
    <s v="Married"/>
    <s v="Married"/>
    <s v="Married"/>
    <s v="mmakwero@cartafrica.org"/>
    <s v="marthamakwero@gmail.com"/>
    <s v="+265 884111312"/>
    <s v="Masters in Medicine ( Family Medicine)"/>
    <d v="1975-03-03T00:00:00"/>
    <s v="Assessment of chronic care patients’ perspectives on core attributes of patient centered care in Malawi"/>
    <s v="Laboratory"/>
    <s v="yes"/>
    <m/>
    <n v="19.5"/>
    <d v="2017-03-22T00:00:00"/>
    <d v="2017-03-01T00:00:00"/>
    <m/>
    <s v="Prof. Adamson Muula"/>
    <s v="Jude Igumbor"/>
    <m/>
    <n v="2"/>
    <s v="Host"/>
    <m/>
    <m/>
    <s v="Yes"/>
    <m/>
    <m/>
    <s v="Academic"/>
    <s v="Clinical Lecturer"/>
    <s v="Clinical Lecturer &amp; Senior advisor"/>
    <s v="Yes"/>
    <s v="Head of Department, Family Medicine department"/>
    <s v="UNIVERSITY OF MALAWI"/>
    <s v="0000-0002-8396-5056"/>
    <m/>
    <d v="2017-02-27T00:00:00"/>
    <d v="2017-11-06T00:00:00"/>
    <s v="Yes"/>
    <d v="2019-05-08T00:00:00"/>
    <d v="2019-07-02T00:00:00"/>
    <m/>
    <s v="STAKEHOLDERS' UNDERSTANDING AND EXPERIENCES OF PATIENT CENTRED CARE: A CASE STUDY OF DIABETES MELLITUS MANAGEMENT IN BLANTYRE, MALAWI."/>
    <d v="2021-01-11T00:00:00"/>
    <s v="No"/>
    <d v="2021-08-02T00:00:00"/>
    <s v="No"/>
    <m/>
    <m/>
    <m/>
    <d v="2024-10-30T00:00:00"/>
    <x v="0"/>
    <n v="93"/>
    <n v="84"/>
    <s v="The Assessment of Patient-centered Care among diabetic patients in Southern Malawi"/>
    <n v="0"/>
    <n v="13"/>
    <n v="0"/>
    <m/>
    <m/>
    <m/>
    <m/>
    <s v="No"/>
    <s v="No"/>
    <m/>
    <m/>
    <m/>
    <m/>
    <s v="No"/>
    <m/>
    <m/>
    <n v="2"/>
    <m/>
    <m/>
    <s v="SIDA"/>
  </r>
  <r>
    <n v="166"/>
    <s v="C7/019"/>
    <s v="Marie Claire"/>
    <s v="-"/>
    <s v="Uwamahoro"/>
    <x v="1"/>
    <x v="6"/>
    <x v="1"/>
    <x v="1"/>
    <s v="Nursing"/>
    <s v="Nursing"/>
    <x v="3"/>
    <s v="No"/>
    <n v="1760159"/>
    <s v="Married"/>
    <s v="Married"/>
    <s v="Married"/>
    <s v="muwamahoro@cartafrica.org"/>
    <s v="clairuwa073@gmail.com"/>
    <s v="+250788402547"/>
    <m/>
    <d v="1979-08-15T00:00:00"/>
    <s v="Developing intervention strategies to improve health literacy and quality of life for diabetic patients in Rwanda"/>
    <s v="Clinical research"/>
    <m/>
    <m/>
    <n v="15"/>
    <d v="2017-07-01T00:00:00"/>
    <d v="2017-03-01T00:00:00"/>
    <m/>
    <s v="Dr. Nokuthula Mafutha"/>
    <s v="Professor Daleen Casteleijn"/>
    <m/>
    <n v="2"/>
    <s v="Host"/>
    <m/>
    <m/>
    <s v="Yes"/>
    <m/>
    <m/>
    <s v="Academic"/>
    <m/>
    <s v="Post-Doctoral Associate"/>
    <s v="Yes"/>
    <m/>
    <s v="UNIVERSITY OF CALGARY (2022)"/>
    <s v="0000-0002-0750-3992"/>
    <m/>
    <d v="2017-02-27T00:00:00"/>
    <d v="2017-11-06T00:00:00"/>
    <s v="Yes"/>
    <d v="2018-02-15T00:00:00"/>
    <d v="2018-04-06T00:00:00"/>
    <m/>
    <s v="Development and pilot testing of an instrument to assess self management barriers among patients diagonised with type 2 diabetes patients in Rwanda."/>
    <d v="2019-07-29T00:00:00"/>
    <s v="Yes"/>
    <d v="2020-03-01T00:00:00"/>
    <s v="Yes"/>
    <m/>
    <m/>
    <m/>
    <d v="2021-05-28T00:00:00"/>
    <x v="0"/>
    <n v="52"/>
    <n v="43"/>
    <m/>
    <m/>
    <m/>
    <m/>
    <m/>
    <m/>
    <m/>
    <m/>
    <s v="No"/>
    <m/>
    <m/>
    <d v="2020-04-09T00:00:00"/>
    <d v="2020-07-23T00:00:00"/>
    <n v="4"/>
    <m/>
    <m/>
    <m/>
    <n v="3"/>
    <n v="3"/>
    <m/>
    <s v="SIDA"/>
  </r>
  <r>
    <n v="167"/>
    <s v="C7/020"/>
    <s v="Nishimwe"/>
    <s v="Aurore"/>
    <s v="Aurore"/>
    <x v="1"/>
    <x v="6"/>
    <x v="1"/>
    <x v="1"/>
    <s v="Public Health"/>
    <s v="Public Health"/>
    <x v="3"/>
    <s v="No"/>
    <n v="1941393"/>
    <s v="Married"/>
    <s v="Married"/>
    <s v="Married"/>
    <s v="naurore@cartafrica.org"/>
    <s v="aurorehirwa@gmail.com"/>
    <s v="+250788814121"/>
    <s v="Master of Science in Health Informatics"/>
    <d v="1986-12-14T00:00:00"/>
    <s v="M-Health To Battle Maternal Death In Sub - Saharan Africa. Case Of Rwanda"/>
    <s v="Field"/>
    <s v="No"/>
    <m/>
    <n v="10.5"/>
    <d v="2017-04-01T00:00:00"/>
    <d v="2017-03-01T00:00:00"/>
    <m/>
    <s v="Dr. Daphney Nozizwe Conco "/>
    <m/>
    <m/>
    <n v="1"/>
    <s v="Host"/>
    <m/>
    <m/>
    <s v="No"/>
    <m/>
    <m/>
    <s v="Academic"/>
    <s v="Assistant Lecturer"/>
    <s v="Senior lecturer"/>
    <s v="Yes"/>
    <s v="Deputy team leader/ digital health"/>
    <s v="UNIVERSITY OF RWANDA"/>
    <s v="0000-0002-8019-2561"/>
    <m/>
    <d v="2017-02-27T00:00:00"/>
    <d v="2017-11-06T00:00:00"/>
    <s v="Yes"/>
    <d v="2018-08-10T00:00:00"/>
    <d v="2018-11-12T00:00:00"/>
    <d v="2018-12-11T00:00:00"/>
    <s v="Safe delivery mhealth application and clinical decision making among nurses and midwives on basic emergency obstetric and newborn carein district Clinical researchs in Rwanda"/>
    <d v="2019-07-29T00:00:00"/>
    <s v="Yes"/>
    <d v="2020-03-01T00:00:00"/>
    <s v="Yes"/>
    <m/>
    <m/>
    <m/>
    <d v="2022-10-17T00:00:00"/>
    <x v="0"/>
    <n v="68"/>
    <n v="60"/>
    <s v="Safe delivery mhealth application and clinical decision making among nurses and midwives on basic emergency obstetric and newborn carein district Clinical researchs in Rwanda"/>
    <n v="0"/>
    <n v="9"/>
    <n v="0"/>
    <m/>
    <m/>
    <m/>
    <m/>
    <s v="No"/>
    <s v="Yes"/>
    <s v="I am on 4-year study leave for Ph.D. (20% contract) since March 2018 which implies that I am implementing 20% of my workload at my work Institution."/>
    <d v="2018-03-01T00:00:00"/>
    <d v="2022-03-01T00:00:00"/>
    <n v="48"/>
    <s v="No"/>
    <m/>
    <m/>
    <n v="2"/>
    <m/>
    <m/>
    <s v="SIDA"/>
  </r>
  <r>
    <n v="168"/>
    <s v="C7/021"/>
    <s v="Olufemi"/>
    <s v="Mayowa"/>
    <s v="Adetutu"/>
    <x v="0"/>
    <x v="6"/>
    <x v="0"/>
    <x v="5"/>
    <s v="DEMOGRAPHY AND SOCIAL STATISTICS"/>
    <s v="DEPARTMENT OF DEMOGRAPHY AND SOCIAL STATISTICS"/>
    <x v="7"/>
    <s v="Yes"/>
    <s v="SSP15/16/R/0002"/>
    <s v="Married"/>
    <s v="Married"/>
    <s v="Married"/>
    <s v="oadetutu@cartafrica.org"/>
    <s v="femzhor2006@yahoo.com"/>
    <s v="+2347038065386"/>
    <s v="DEMOGRAPHY AND SOCIAL STATISTICS"/>
    <d v="1979-07-23T00:00:00"/>
    <s v="Individual and Social Contexts of  Risky Sexual Behaviour of Emerging Adults in Nigeria"/>
    <s v="Field"/>
    <s v="No"/>
    <m/>
    <m/>
    <d v="2016-11-09T00:00:00"/>
    <d v="2017-03-01T00:00:00"/>
    <m/>
    <s v="Dr. Sola Asa"/>
    <m/>
    <m/>
    <n v="1"/>
    <s v="Home"/>
    <m/>
    <m/>
    <s v="Yes"/>
    <m/>
    <m/>
    <s v="Academic"/>
    <m/>
    <s v="Lecturer I"/>
    <m/>
    <m/>
    <s v="Obafemi Awolowo University"/>
    <s v="0000-0001-5699-7055"/>
    <m/>
    <d v="2017-02-27T00:00:00"/>
    <d v="2017-11-06T00:00:00"/>
    <s v="Yes"/>
    <d v="2016-02-19T00:00:00"/>
    <d v="2016-02-19T00:00:00"/>
    <m/>
    <s v="Contextual Determinants of Sexual Behaviour of Emerging Adults in Nigeria"/>
    <d v="2019-07-29T00:00:00"/>
    <s v="Yes"/>
    <d v="2020-03-01T00:00:00"/>
    <s v="Yes"/>
    <m/>
    <m/>
    <m/>
    <d v="2019-12-14T00:00:00"/>
    <x v="0"/>
    <n v="34"/>
    <n v="26"/>
    <m/>
    <n v="0"/>
    <n v="0"/>
    <n v="3"/>
    <m/>
    <m/>
    <m/>
    <m/>
    <s v="No"/>
    <s v="No"/>
    <m/>
    <m/>
    <m/>
    <m/>
    <s v="No"/>
    <m/>
    <m/>
    <n v="1"/>
    <n v="3"/>
    <m/>
    <s v="SIDA"/>
  </r>
  <r>
    <n v="169"/>
    <s v="C7/022"/>
    <s v="Olufunmilola"/>
    <s v="Onabanjo"/>
    <s v="Ogun"/>
    <x v="1"/>
    <x v="6"/>
    <x v="0"/>
    <x v="0"/>
    <s v="Community Medicine"/>
    <s v="Medicine"/>
    <x v="0"/>
    <s v="Yes"/>
    <s v="PGX16121713024003"/>
    <s v="Married"/>
    <s v="Married"/>
    <m/>
    <s v="oogun@cartafrica.org"/>
    <s v="olufunmiogun@gmail.com"/>
    <s v="+2348032137984"/>
    <m/>
    <d v="1972-04-28T00:00:00"/>
    <s v="Usefulness of immunohistochemistry in the characterization of malignant potential in pterygium specimens following excision"/>
    <s v="Clinical research"/>
    <m/>
    <m/>
    <m/>
    <d v="2017-10-30T00:00:00"/>
    <d v="2017-03-01T00:00:00"/>
    <m/>
    <s v="Prof. Charles O. Bekibele"/>
    <m/>
    <m/>
    <n v="1"/>
    <s v="Home"/>
    <m/>
    <m/>
    <s v="No"/>
    <m/>
    <m/>
    <s v="Academic"/>
    <m/>
    <m/>
    <m/>
    <m/>
    <s v="UNIVERSITY OF IBADAN"/>
    <s v="0000-0001-6433-9300"/>
    <m/>
    <d v="2017-02-27T00:00:00"/>
    <d v="2017-11-06T00:00:00"/>
    <s v="Yes"/>
    <d v="2018-07-31T00:00:00"/>
    <d v="2018-08-20T00:00:00"/>
    <m/>
    <s v="Health related quality of life, mental health status and lived experiences of visually impaired adolescents in selected institutions in Oyo state, Nigeria"/>
    <d v="2019-07-29T00:00:00"/>
    <s v="Yes"/>
    <d v="2020-03-01T00:00:00"/>
    <s v="Yes"/>
    <m/>
    <m/>
    <m/>
    <d v="2021-12-13T00:00:00"/>
    <x v="0"/>
    <n v="58"/>
    <n v="50"/>
    <m/>
    <n v="17"/>
    <n v="2"/>
    <n v="0"/>
    <m/>
    <m/>
    <m/>
    <m/>
    <s v="No"/>
    <m/>
    <m/>
    <d v="2020-09-01T00:00:00"/>
    <d v="2021-05-01T00:00:00"/>
    <n v="9"/>
    <m/>
    <m/>
    <m/>
    <n v="3"/>
    <n v="3"/>
    <m/>
    <s v="SIDA"/>
  </r>
  <r>
    <n v="170"/>
    <s v="C7/023"/>
    <s v="Oluseye"/>
    <s v="Ademola"/>
    <s v="Okunola"/>
    <x v="0"/>
    <x v="6"/>
    <x v="0"/>
    <x v="5"/>
    <s v="SOCIOLOGY"/>
    <s v="SOCIOLOGY AND ANTHROPOLOGY"/>
    <x v="7"/>
    <s v="Yes"/>
    <m/>
    <s v="Married"/>
    <s v="Married"/>
    <m/>
    <s v="ookunola@cartafrica.org"/>
    <s v="spancho2001@yahoo.com"/>
    <s v="+2347039086791"/>
    <m/>
    <d v="1977-09-19T00:00:00"/>
    <s v="Socio-Cultural Determinants of Healthcare Utilisation among Caregivers for Under-Five Children in South Western Nigeria"/>
    <s v="Field"/>
    <m/>
    <m/>
    <m/>
    <d v="2017-04-12T00:00:00"/>
    <d v="2017-03-01T00:00:00"/>
    <m/>
    <s v="Prof. M.A.O Aluko"/>
    <m/>
    <m/>
    <n v="1"/>
    <s v="Home"/>
    <m/>
    <m/>
    <s v="Yes"/>
    <m/>
    <m/>
    <s v="Researcher"/>
    <m/>
    <s v="Research Fellow"/>
    <m/>
    <m/>
    <s v="OBAFEMI AWOLOWO UNIVERSITY"/>
    <s v="0000-0003-4138-0233"/>
    <m/>
    <d v="2017-02-27T00:00:00"/>
    <d v="2017-11-06T00:00:00"/>
    <s v="Yes"/>
    <d v="2018-04-10T00:00:00"/>
    <d v="2018-12-17T00:00:00"/>
    <m/>
    <s v="Sociological Analysis of Self-medication practices in the care of Under-five Children by Caregivers in South western Nigeria"/>
    <d v="2019-07-29T00:00:00"/>
    <s v="Yes"/>
    <d v="2020-03-01T00:00:00"/>
    <s v="Yes"/>
    <m/>
    <d v="2021-03-17T00:00:00"/>
    <d v="2021-07-26T00:00:00"/>
    <d v="2021-08-02T00:00:00"/>
    <x v="0"/>
    <n v="54"/>
    <n v="45"/>
    <s v="Sociological Analysis of Self-medication practices in the care of Under-five Children by Caregivers in Southwestern Nigeria."/>
    <n v="0"/>
    <n v="1"/>
    <n v="0"/>
    <m/>
    <m/>
    <m/>
    <m/>
    <s v="No"/>
    <m/>
    <m/>
    <m/>
    <m/>
    <m/>
    <m/>
    <m/>
    <m/>
    <m/>
    <m/>
    <m/>
    <s v="SIDA"/>
  </r>
  <r>
    <n v="171"/>
    <s v="C7/024"/>
    <s v="Olusola"/>
    <s v="Oluyinka"/>
    <s v="Olawoye"/>
    <x v="1"/>
    <x v="6"/>
    <x v="0"/>
    <x v="0"/>
    <s v="Ophthalmologist"/>
    <s v="Department of Ophthalmology"/>
    <x v="0"/>
    <s v="Yes"/>
    <n v="155101"/>
    <s v="Married"/>
    <s v="Married"/>
    <s v="Married"/>
    <s v="oolawoye@cartafrica.org"/>
    <s v="solaolawoye@yahoo.com"/>
    <s v="+2348023890063"/>
    <m/>
    <d v="1974-07-04T00:00:00"/>
    <s v="Prevalence and Determinants of Primary Open Angle Glaucoma in a sub-urban population in South West Nigeria"/>
    <s v="Clinical research"/>
    <m/>
    <m/>
    <m/>
    <d v="2015-10-30T00:00:00"/>
    <d v="2017-03-01T00:00:00"/>
    <m/>
    <s v="Prof. Olufunmilayo Fawole"/>
    <s v="Prof. Ashaye"/>
    <m/>
    <n v="2"/>
    <s v="Home"/>
    <m/>
    <m/>
    <s v="Yes"/>
    <m/>
    <m/>
    <s v="Academic"/>
    <s v="Lecturer"/>
    <s v="Professor"/>
    <m/>
    <m/>
    <s v="UNIVERSITY OF IBADAN"/>
    <s v="0000-0003-2357-8924"/>
    <m/>
    <d v="2017-02-27T00:00:00"/>
    <d v="2017-11-06T00:00:00"/>
    <s v="Yes"/>
    <d v="2017-09-27T00:00:00"/>
    <d v="2018-01-19T00:00:00"/>
    <m/>
    <s v="Pathways to care and Clinical research retention of glaucoma patients in South West Nigeria"/>
    <d v="2019-07-29T00:00:00"/>
    <s v="Yes"/>
    <d v="2020-03-01T00:00:00"/>
    <s v="Yes"/>
    <m/>
    <m/>
    <m/>
    <d v="2021-07-25T00:00:00"/>
    <x v="0"/>
    <n v="53"/>
    <n v="45"/>
    <m/>
    <n v="14"/>
    <n v="13"/>
    <n v="5"/>
    <m/>
    <m/>
    <m/>
    <m/>
    <s v="No"/>
    <m/>
    <m/>
    <d v="2020-09-03T00:00:00"/>
    <d v="2021-06-01T00:00:00"/>
    <n v="9"/>
    <m/>
    <m/>
    <m/>
    <n v="4"/>
    <n v="4"/>
    <m/>
    <s v="SIDA"/>
  </r>
  <r>
    <n v="172"/>
    <s v="C7/025"/>
    <s v="Stevens"/>
    <s v="M.B"/>
    <s v="Kisaka"/>
    <x v="0"/>
    <x v="6"/>
    <x v="7"/>
    <x v="11"/>
    <s v="Epidemiology"/>
    <s v="Epidemiology and Biostatistics"/>
    <x v="6"/>
    <s v="No"/>
    <s v="W80/52986/2018"/>
    <s v="Married"/>
    <s v="Married"/>
    <s v="Married"/>
    <s v="skisaka@cartafrica.org"/>
    <s v="bmks@dr.com"/>
    <s v="+256 392 945 160"/>
    <s v="Master of Public Health"/>
    <d v="1980-10-10T00:00:00"/>
    <s v="HIV - Brucellosis co-infections in Uganda: Epidemiology, clinical profiles, antimicrobial susceptibility patterns and molecular characterization of Brucella species"/>
    <s v="Field and Laboratory"/>
    <m/>
    <m/>
    <m/>
    <d v="2017-06-01T00:00:00"/>
    <d v="2017-03-01T00:00:00"/>
    <m/>
    <s v="Prof. Fredrick Edward Makumbi"/>
    <m/>
    <m/>
    <n v="1"/>
    <s v="Home"/>
    <m/>
    <m/>
    <s v="Yes"/>
    <m/>
    <m/>
    <s v="Academic"/>
    <s v="Assistant Lecturer"/>
    <s v="Lecturer"/>
    <m/>
    <m/>
    <s v="NATIONAL AGRICULTURAL RESEARCH ORGANOZATION (NARO) - 2023"/>
    <s v="0000-0001-7848-316X"/>
    <m/>
    <d v="2017-02-27T00:00:00"/>
    <d v="2017-11-06T00:00:00"/>
    <s v="Yes"/>
    <m/>
    <d v="2019-01-30T00:00:00"/>
    <m/>
    <s v="PRE-CLINICAL CARE, CLINICAL MANAGEMENT AND OUTCOMES OF DOG BITE INJURIES IN HIGH RABIES BURDEN DISTRICTS OF WAKISO AND KAMPALA, UGANDA"/>
    <d v="2019-07-29T00:00:00"/>
    <s v="Yes"/>
    <d v="2020-03-01T00:00:00"/>
    <s v="Yes"/>
    <m/>
    <m/>
    <m/>
    <d v="2022-12-06T00:00:00"/>
    <x v="0"/>
    <n v="70"/>
    <n v="62"/>
    <s v="Preclinical care, clinical management and outcomes of dog bites injuries in high Rabies burden districts of Wakiso and Kampala, Uganda"/>
    <n v="5"/>
    <n v="5"/>
    <m/>
    <m/>
    <m/>
    <m/>
    <m/>
    <s v="No"/>
    <s v="Yes"/>
    <s v="I study out of my home country and home institution."/>
    <d v="2018-08-01T00:00:00"/>
    <d v="2020-08-01T00:00:00"/>
    <n v="24"/>
    <s v="No"/>
    <m/>
    <m/>
    <n v="1"/>
    <n v="2"/>
    <m/>
    <s v="SIDA/DAAD"/>
  </r>
  <r>
    <n v="173"/>
    <s v="C7/026"/>
    <s v="Sonti"/>
    <s v="Imogene"/>
    <s v="Pilusa"/>
    <x v="1"/>
    <x v="6"/>
    <x v="5"/>
    <x v="6"/>
    <s v="PHYSIOTHERAPY"/>
    <s v="PHYSIOTHERAPY"/>
    <x v="3"/>
    <s v="Yes"/>
    <s v="9311506K"/>
    <s v="Married"/>
    <s v="Married"/>
    <s v="Married"/>
    <s v="spilusa@cartafrica.org"/>
    <s v="sonti.pilusa@wits.ac.za"/>
    <s v="082 053 6190"/>
    <m/>
    <d v="1975-07-01T00:00:00"/>
    <s v="Prevalence of Secondary and Co-Morbidities in People with Physical Disabilities  "/>
    <s v="Field"/>
    <m/>
    <m/>
    <m/>
    <d v="2017-02-03T00:00:00"/>
    <d v="2017-03-01T00:00:00"/>
    <m/>
    <s v="Hellen Myezwa"/>
    <s v="Prof. Joanne Potterton "/>
    <s v="Prof. Joanne Potterton "/>
    <n v="3"/>
    <s v="Home"/>
    <m/>
    <m/>
    <s v="No"/>
    <m/>
    <m/>
    <s v="Academic"/>
    <s v="Lecturer"/>
    <s v="Senior Lecturer"/>
    <s v="Yes"/>
    <m/>
    <s v="UNIVERSITY OF THE WITWATERSRAND"/>
    <s v="0000-0003-0606-9669"/>
    <m/>
    <d v="2017-02-27T00:00:00"/>
    <d v="2017-11-06T00:00:00"/>
    <s v="Yes"/>
    <d v="2017-09-27T00:00:00"/>
    <d v="2017-12-11T00:00:00"/>
    <d v="2018-01-16T00:00:00"/>
    <s v="Prevention care for secondary health conditions amongst people living with spinal cord iinjuries in the Tshwane Metropolitan area"/>
    <d v="2019-07-29T00:00:00"/>
    <s v="Yes"/>
    <d v="2020-03-01T00:00:00"/>
    <s v="Yes"/>
    <m/>
    <m/>
    <m/>
    <d v="2021-11-09T00:00:00"/>
    <x v="0"/>
    <n v="57"/>
    <n v="49"/>
    <s v="Prevention care of secondary health conditions among people living with spinal cord injuries in the Tshwane Metropolitan area"/>
    <n v="0"/>
    <n v="7"/>
    <n v="3"/>
    <m/>
    <m/>
    <m/>
    <m/>
    <s v="No"/>
    <m/>
    <m/>
    <m/>
    <m/>
    <m/>
    <m/>
    <m/>
    <m/>
    <n v="3"/>
    <n v="3"/>
    <m/>
    <s v="SIDA"/>
  </r>
  <r>
    <n v="174"/>
    <s v="C7/027"/>
    <s v="Gad"/>
    <m/>
    <s v="Rutayisire"/>
    <x v="0"/>
    <x v="6"/>
    <x v="1"/>
    <x v="1"/>
    <s v="Immunology and Clinical microbiology"/>
    <s v="Microbiology"/>
    <x v="9"/>
    <s v="No"/>
    <s v="NF"/>
    <s v="NF"/>
    <s v="NF"/>
    <s v="NF"/>
    <s v="grutayisire@cartafrica.org"/>
    <s v="gadrutal@yahoo.co.uk"/>
    <s v="+25078886881"/>
    <m/>
    <d v="1978-05-05T00:00:00"/>
    <s v="Molecular and social behaviour factors associated with mother to child transmission of drug resistant HIV-1 strains in District Clinical research’s PMTCT Clinic, Rwanda"/>
    <m/>
    <m/>
    <m/>
    <m/>
    <d v="2017-04-20T00:00:00"/>
    <d v="2017-03-01T00:00:00"/>
    <d v="2017-12-31T00:00:00"/>
    <m/>
    <m/>
    <m/>
    <n v="0"/>
    <m/>
    <m/>
    <m/>
    <m/>
    <m/>
    <m/>
    <m/>
    <m/>
    <m/>
    <m/>
    <m/>
    <s v="UNIVERSITY OF RWANDA"/>
    <m/>
    <m/>
    <d v="2017-02-27T00:00:00"/>
    <d v="2017-11-06T00:00:00"/>
    <s v="Yes"/>
    <m/>
    <m/>
    <m/>
    <m/>
    <m/>
    <m/>
    <m/>
    <m/>
    <m/>
    <m/>
    <m/>
    <m/>
    <x v="2"/>
    <s v="Terminated"/>
    <m/>
    <m/>
    <m/>
    <m/>
    <m/>
    <m/>
    <m/>
    <m/>
    <m/>
    <s v="No"/>
    <m/>
    <m/>
    <m/>
    <m/>
    <m/>
    <m/>
    <m/>
    <m/>
    <m/>
    <m/>
    <m/>
    <s v="WT-DELTAS"/>
  </r>
  <r>
    <n v="175"/>
    <s v="C8/001"/>
    <s v=" Lindiwe"/>
    <m/>
    <s v="Farlane"/>
    <x v="1"/>
    <x v="7"/>
    <x v="5"/>
    <x v="6"/>
    <s v="Public Health"/>
    <s v="Monitoring &amp; Evaluation"/>
    <x v="3"/>
    <s v="Yes"/>
    <m/>
    <s v="Single"/>
    <s v="Single"/>
    <m/>
    <s v="lfarlane@cartafrica.org"/>
    <s v="lindiwefarlane@gmail.com"/>
    <s v="+27113585324"/>
    <s v="MA HEALTH PROMOTION"/>
    <d v="1980-09-21T00:00:00"/>
    <s v="Systematic review and cohort analysis of at risk children tracked and managed through the 90-90-90 HIV treatment cascade in the City of Johannesburg District, South Africa"/>
    <s v="Field"/>
    <m/>
    <m/>
    <n v="23"/>
    <d v="2019-01-02T00:00:00"/>
    <d v="2018-03-01T00:00:00"/>
    <m/>
    <s v="Lee Fairlie"/>
    <s v="Saiqa Mullick"/>
    <s v="Nancy Yinger"/>
    <n v="3"/>
    <s v="Home"/>
    <s v="Home"/>
    <m/>
    <s v="Yes"/>
    <s v="No"/>
    <s v="No"/>
    <s v="Other"/>
    <s v="TECHNICAL HEAD: MONITORING &amp; EVALUATION"/>
    <s v="TECHNICAL SPECIALIST: STRATEGIC INFORMATION"/>
    <m/>
    <m/>
    <s v="UNIVERSITY OF THE WITWATERSRAND"/>
    <s v="0000-0002-2051-0118"/>
    <m/>
    <d v="2018-03-05T00:00:00"/>
    <d v="2018-11-05T00:00:00"/>
    <s v="Yes"/>
    <d v="2019-11-30T00:00:00"/>
    <d v="2020-04-30T00:00:00"/>
    <m/>
    <s v="Improving 90-90-90 HIV coverage for children and adolescents in the inner city of Johannesburg, South Africa: an outcome evaluation"/>
    <d v="2021-01-11T00:00:00"/>
    <s v="Yes"/>
    <d v="2021-08-02T00:00:00"/>
    <s v="Yes"/>
    <m/>
    <m/>
    <m/>
    <m/>
    <x v="3"/>
    <m/>
    <m/>
    <m/>
    <n v="2"/>
    <n v="0"/>
    <n v="0"/>
    <m/>
    <m/>
    <m/>
    <m/>
    <s v="No"/>
    <m/>
    <m/>
    <m/>
    <m/>
    <m/>
    <m/>
    <m/>
    <m/>
    <n v="2"/>
    <m/>
    <m/>
    <s v="SIDA"/>
  </r>
  <r>
    <n v="176"/>
    <s v="C8/002"/>
    <s v="Adeleye"/>
    <s v="Abiodun"/>
    <s v="Adeomi"/>
    <x v="0"/>
    <x v="7"/>
    <x v="0"/>
    <x v="5"/>
    <s v="Public Health"/>
    <s v="Community Health"/>
    <x v="3"/>
    <s v="No"/>
    <m/>
    <m/>
    <s v="Married"/>
    <s v="Married"/>
    <s v="aadeomi@cartafrica.org"/>
    <s v="leyeadeomi@yahoo.com"/>
    <s v="+234 803 653 5077"/>
    <m/>
    <d v="1979-12-26T00:00:00"/>
    <s v="Pattern and determinants of the nutritional status of school-aged children and adolescents in Nigeria; using multi-level modeling"/>
    <s v="Field"/>
    <m/>
    <m/>
    <n v="6"/>
    <d v="2018-08-06T00:00:00"/>
    <d v="2018-03-01T00:00:00"/>
    <m/>
    <s v="Dr Kerstin Klipstein-Grobusch "/>
    <m/>
    <m/>
    <n v="1"/>
    <s v="Host"/>
    <m/>
    <m/>
    <s v="Yes"/>
    <m/>
    <m/>
    <s v="Academic"/>
    <m/>
    <s v="Senior Lecturer"/>
    <m/>
    <m/>
    <s v="OBAFEMI AWOLOWO UNIVERSITY"/>
    <s v="0000-0002-6645-7295"/>
    <m/>
    <d v="2018-03-05T00:00:00"/>
    <d v="2018-11-05T00:00:00"/>
    <s v="Yes"/>
    <d v="2019-09-12T00:00:00"/>
    <d v="2019-04-15T00:00:00"/>
    <m/>
    <s v="THE DOUBLE BURDEN OF MALNUTRITION AMONG SCHOOL-AGED CHILDREN AND ADOLESCENTS; THE NIGERIAN EXPERIENCE"/>
    <d v="2021-01-11T00:00:00"/>
    <s v="Yes"/>
    <d v="2021-08-02T00:00:00"/>
    <s v="Yes"/>
    <m/>
    <m/>
    <m/>
    <d v="2022-05-11T00:00:00"/>
    <x v="0"/>
    <n v="51"/>
    <n v="43"/>
    <m/>
    <n v="9"/>
    <n v="7"/>
    <n v="2"/>
    <m/>
    <m/>
    <m/>
    <m/>
    <s v="No"/>
    <m/>
    <m/>
    <m/>
    <m/>
    <m/>
    <m/>
    <m/>
    <m/>
    <n v="2"/>
    <n v="3"/>
    <m/>
    <s v="WT-DELTAS"/>
  </r>
  <r>
    <n v="177"/>
    <s v="C8/003"/>
    <s v="Jean de Dieu"/>
    <m/>
    <s v="Habimana"/>
    <x v="0"/>
    <x v="7"/>
    <x v="1"/>
    <x v="1"/>
    <s v="Applied Human Nutrition"/>
    <s v="Food Science, Nutrition and Technology"/>
    <x v="5"/>
    <s v="Yes"/>
    <m/>
    <s v="Married"/>
    <s v="Married"/>
    <m/>
    <s v="jhabimana@cartafrica.org"/>
    <s v="kajado7@gmail.com"/>
    <s v="+250788446024"/>
    <s v="MSc of applied Human Nutrition"/>
    <d v="1980-03-08T00:00:00"/>
    <s v="Prevalence of Aflatoxin from Breast Milk and its effect on nutrition status of children under two years old in Nyamagabe District of Rwanda"/>
    <s v="Field"/>
    <s v="No"/>
    <m/>
    <n v="25"/>
    <d v="2018-03-01T00:00:00"/>
    <d v="2018-03-01T00:00:00"/>
    <m/>
    <s v="Dr. John Wangoh"/>
    <m/>
    <m/>
    <n v="1"/>
    <s v="Host"/>
    <m/>
    <m/>
    <s v="No"/>
    <m/>
    <m/>
    <s v="Academic"/>
    <s v="Academic Staff"/>
    <s v="Assistant Lecturer"/>
    <s v="No"/>
    <s v="Member of Exams moderattion commeittee"/>
    <s v="UNIVERSITY OF RWANDA"/>
    <s v="0000-0002-7473-853X"/>
    <m/>
    <d v="2018-03-05T00:00:00"/>
    <d v="2018-11-05T00:00:00"/>
    <s v="Yes"/>
    <d v="2020-09-08T00:00:00"/>
    <d v="2021-04-30T00:00:00"/>
    <m/>
    <s v="Positive deviance in child growth"/>
    <d v="2021-10-01T00:00:00"/>
    <s v="No"/>
    <d v="2022-06-20T00:00:00"/>
    <s v="No"/>
    <m/>
    <m/>
    <m/>
    <m/>
    <x v="3"/>
    <m/>
    <m/>
    <m/>
    <m/>
    <m/>
    <m/>
    <m/>
    <m/>
    <m/>
    <m/>
    <s v="No"/>
    <s v="No"/>
    <m/>
    <m/>
    <m/>
    <m/>
    <s v="No"/>
    <m/>
    <m/>
    <n v="1"/>
    <m/>
    <m/>
    <s v="SIDA"/>
  </r>
  <r>
    <n v="178"/>
    <s v="C8/004"/>
    <s v="Julienne"/>
    <m/>
    <s v="Murererehe"/>
    <x v="1"/>
    <x v="7"/>
    <x v="1"/>
    <x v="1"/>
    <s v="Dentistry"/>
    <s v="Oral  maxillofacial surgery and pathology"/>
    <x v="3"/>
    <s v="No"/>
    <m/>
    <s v="Single"/>
    <s v="Married"/>
    <m/>
    <s v="jmurererehe@cartafrica.org"/>
    <s v="jmurererehe@yahoo.com"/>
    <s v="+250788593017"/>
    <m/>
    <d v="1984-01-01T00:00:00"/>
    <s v="Effect of early treatment of dental caries and periodontal diseases on the psycho-social functionality and viral load among HIV-infected patients in Rwanda."/>
    <s v="Clinical research"/>
    <m/>
    <m/>
    <n v="23"/>
    <d v="2018-10-30T00:00:00"/>
    <d v="2018-03-01T00:00:00"/>
    <m/>
    <s v="Prof. V Yengopal "/>
    <s v="Dr Yolanda Malele-Kolisa; Yolanda.Kolisa@wits.ac.za; University of the Witwatersrand"/>
    <m/>
    <n v="2"/>
    <s v="Host"/>
    <m/>
    <m/>
    <s v="Yes"/>
    <m/>
    <m/>
    <s v="Academic"/>
    <s v="Assistant Lecturer "/>
    <s v="Professor"/>
    <s v="Yes"/>
    <m/>
    <s v="UNIVERSITY OF RWANDA"/>
    <s v="0000-0001-7980-1107"/>
    <m/>
    <d v="2018-03-05T00:00:00"/>
    <d v="2018-11-05T00:00:00"/>
    <s v="Yes"/>
    <d v="2019-11-28T00:00:00"/>
    <d v="2020-03-05T00:00:00"/>
    <m/>
    <s v="Risk factors to caries and periodontal diseases among HIV-positive adults on Antiretroviral treatment in Nyarugenge district, Rwanda"/>
    <d v="2021-10-01T00:00:00"/>
    <s v="No"/>
    <d v="2022-06-20T00:00:00"/>
    <s v="No"/>
    <m/>
    <m/>
    <m/>
    <d v="2024-05-22T00:00:00"/>
    <x v="0"/>
    <n v="75"/>
    <n v="67"/>
    <s v="Risk factors for caries and periodontal diseases: A comparative study among HIV-positive and HIV-negative adults in Nyarugenge district, Rwanda."/>
    <n v="1"/>
    <n v="2"/>
    <n v="0"/>
    <m/>
    <m/>
    <m/>
    <m/>
    <s v="No"/>
    <m/>
    <m/>
    <d v="2020-05-01T00:00:00"/>
    <d v="2020-07-31T00:00:00"/>
    <n v="3"/>
    <m/>
    <m/>
    <m/>
    <n v="0"/>
    <m/>
    <m/>
    <s v="SIDA"/>
  </r>
  <r>
    <n v="179"/>
    <s v="C8/005"/>
    <s v="Jacob"/>
    <s v="Wale"/>
    <s v="Mobolaji"/>
    <x v="0"/>
    <x v="7"/>
    <x v="0"/>
    <x v="5"/>
    <s v="Demography and Social Statistics"/>
    <s v="Demography and Social Statistics"/>
    <x v="7"/>
    <s v="Yes"/>
    <s v="SSP16/17/H/0462"/>
    <s v="Married"/>
    <s v="Married"/>
    <s v="Married"/>
    <s v="jmobolaji@cartafrica.org"/>
    <s v="mobolawale@gmail.com"/>
    <s v="+2348030755825"/>
    <s v="M.Sc. Demography and Social Statistics"/>
    <d v="1980-01-17T00:00:00"/>
    <s v="Individual and Family Context of Social Support and Quality of Life of Elderly in South Western Nigeria"/>
    <s v="Field"/>
    <s v="No"/>
    <m/>
    <n v="18"/>
    <d v="2017-05-15T00:00:00"/>
    <d v="2018-03-01T00:00:00"/>
    <m/>
    <s v="Prof. Akanni Ibukun Akinyemi"/>
    <s v="Dr. Bola Lukman Solanke"/>
    <m/>
    <n v="2"/>
    <s v="Home"/>
    <s v="Home"/>
    <m/>
    <s v="Yes"/>
    <s v="No"/>
    <m/>
    <s v="Academic"/>
    <s v="Assistant Lecturer"/>
    <s v="Senior Lecturer"/>
    <s v="Yes"/>
    <m/>
    <s v="OBAFEMI AWOLOWO UNIVERSITY"/>
    <s v="0000-0002-4996-9387"/>
    <m/>
    <d v="2018-03-05T00:00:00"/>
    <d v="2018-11-05T00:00:00"/>
    <s v="Yes"/>
    <d v="2019-07-10T00:00:00"/>
    <d v="2019-07-29T00:00:00"/>
    <m/>
    <s v="Determinants and Health Implication of Unmet Needs for Informal Support for Older people in South-Western Nigeria."/>
    <d v="2021-01-11T00:00:00"/>
    <s v="Yes"/>
    <d v="2021-08-02T00:00:00"/>
    <s v="Yes"/>
    <m/>
    <d v="2021-08-13T00:00:00"/>
    <d v="2021-09-22T00:00:00"/>
    <d v="2021-09-22T00:00:00"/>
    <x v="0"/>
    <n v="43"/>
    <n v="35"/>
    <m/>
    <n v="0"/>
    <n v="3"/>
    <n v="3"/>
    <m/>
    <m/>
    <m/>
    <m/>
    <s v="No"/>
    <s v="No"/>
    <m/>
    <m/>
    <m/>
    <m/>
    <s v="Yes"/>
    <n v="43891"/>
    <n v="44012"/>
    <n v="2"/>
    <n v="3"/>
    <m/>
    <s v="SIDA"/>
  </r>
  <r>
    <n v="180"/>
    <s v="C8/006"/>
    <s v="Doris"/>
    <m/>
    <s v="Kwesiga"/>
    <x v="1"/>
    <x v="7"/>
    <x v="7"/>
    <x v="11"/>
    <s v="Public Health"/>
    <s v="Health Policy, Planning and Management"/>
    <x v="9"/>
    <s v="Yes"/>
    <n v="207019377"/>
    <m/>
    <s v="Married"/>
    <m/>
    <s v="dkwesiga@cartafrica.org"/>
    <s v="dknnkwesiga@gmail.com"/>
    <s v="+256 750 972487"/>
    <m/>
    <d v="1981-01-13T00:00:00"/>
    <s v="Factors affecting measurement of pregnancy and adverse pregnancy outcomes in survey data collection and HDSS longitudinal surveillance"/>
    <m/>
    <m/>
    <m/>
    <n v="33"/>
    <d v="2017-11-06T00:00:00"/>
    <d v="2018-03-01T00:00:00"/>
    <d v="2020-02-06T00:00:00"/>
    <m/>
    <m/>
    <m/>
    <n v="0"/>
    <m/>
    <m/>
    <m/>
    <m/>
    <m/>
    <m/>
    <s v="Researcher"/>
    <m/>
    <m/>
    <m/>
    <m/>
    <s v="MAKERERE UNIVERSITY"/>
    <m/>
    <m/>
    <d v="2018-03-05T00:00:00"/>
    <m/>
    <s v="No"/>
    <m/>
    <m/>
    <m/>
    <m/>
    <m/>
    <m/>
    <m/>
    <m/>
    <m/>
    <m/>
    <m/>
    <m/>
    <x v="2"/>
    <s v="Terminated"/>
    <m/>
    <m/>
    <n v="3"/>
    <m/>
    <m/>
    <m/>
    <m/>
    <m/>
    <m/>
    <s v="No"/>
    <m/>
    <m/>
    <m/>
    <m/>
    <m/>
    <m/>
    <m/>
    <m/>
    <n v="2"/>
    <m/>
    <m/>
    <s v="SIDA"/>
  </r>
  <r>
    <n v="181"/>
    <s v="C8/007"/>
    <s v="Samuel"/>
    <s v="Waweru"/>
    <s v="Mwaniki"/>
    <x v="0"/>
    <x v="7"/>
    <x v="2"/>
    <x v="7"/>
    <s v="Pharmacy"/>
    <m/>
    <x v="3"/>
    <s v="No"/>
    <n v="2160178"/>
    <s v="Married"/>
    <s v="Married"/>
    <m/>
    <s v="smwaniki@cartafrica.org"/>
    <s v="smwanex@gmail.com"/>
    <s v="+254 721 543 351"/>
    <s v="MSC. TROPICAL AND INFECTIOUS DISEASES"/>
    <d v="1982-02-28T00:00:00"/>
    <s v="Sexual health of male university students who have sex with men in Nairobi, Kenya: Needs and Responses"/>
    <s v="Laboratory"/>
    <s v="yes"/>
    <m/>
    <n v="3"/>
    <d v="2018-09-30T00:00:00"/>
    <d v="2018-03-01T00:00:00"/>
    <m/>
    <s v="Dr. Thesla Palanee "/>
    <s v="Dr. Peter Mugo"/>
    <m/>
    <n v="2"/>
    <s v="Host"/>
    <m/>
    <m/>
    <s v="No"/>
    <m/>
    <m/>
    <s v="Administrative"/>
    <s v="PHARMACIST"/>
    <s v="PHARMACIST"/>
    <m/>
    <s v="Member, CARTA Steering Committee "/>
    <s v="UNIVERSITY OF NAIROBI"/>
    <s v="0000-0001-8682-311X"/>
    <m/>
    <d v="2018-03-05T00:00:00"/>
    <d v="2018-11-05T00:00:00"/>
    <s v="Yes"/>
    <d v="2019-11-28T00:00:00"/>
    <d v="2020-02-04T00:00:00"/>
    <m/>
    <s v="HIV, STI and related factors among tertiary male students who have sex with men in Nairobi, Kenya and Blantyre, Malawi"/>
    <d v="2021-10-01T00:00:00"/>
    <s v="No"/>
    <d v="2023-07-03T00:00:00"/>
    <s v="No"/>
    <d v="2023-01-23T00:00:00"/>
    <m/>
    <m/>
    <d v="2023-06-10T00:00:00"/>
    <x v="0"/>
    <n v="64"/>
    <n v="56"/>
    <s v="Integrated biological behavioural assessment of human immunodeficiency virus and sexually transmitted infections among tertiary student men who have sex with men in Nairobi, Kenya"/>
    <n v="1"/>
    <n v="2"/>
    <n v="0"/>
    <m/>
    <m/>
    <m/>
    <m/>
    <s v="No"/>
    <s v="Yes"/>
    <s v="TO CONCENTRATE ON PROTOCOL DEVELOPMENT AND DATA COLLECTION"/>
    <d v="2019-07-01T00:00:00"/>
    <d v="2020-06-30T00:00:00"/>
    <n v="11"/>
    <s v="No"/>
    <m/>
    <m/>
    <n v="2"/>
    <m/>
    <m/>
    <s v="WT-DELTAS"/>
  </r>
  <r>
    <n v="182"/>
    <s v="C8/008"/>
    <s v="Christine"/>
    <s v="Minoo"/>
    <s v="Mbindyo"/>
    <x v="1"/>
    <x v="7"/>
    <x v="2"/>
    <x v="7"/>
    <s v="Veterinary Microbiology"/>
    <s v="Veterinary Pathology, Microbiology and Parasitology"/>
    <x v="6"/>
    <s v="Yes"/>
    <m/>
    <s v="Single"/>
    <s v="Single"/>
    <m/>
    <s v="cmbindyo@cartafrica.org"/>
    <s v="christineminoo@yahoo.com"/>
    <s v="+254726467024"/>
    <s v="Msc in Applied Microbiology (Bacteriology option)"/>
    <d v="1986-08-26T00:00:00"/>
    <s v="CHARACTERIZATION OF MICROBIOTA OF RAW MILK FROM HEALTHY AND MASTITIC DAIRY COWS BY METAGENOMIC ANALYSIS AND ASSESSMENT OF ANTIMICROBIAL RESISTANCE POTENTIAL FOR THE DETECTED STRAINS IN KIAMBU COUNTY"/>
    <s v="Laboratory"/>
    <m/>
    <m/>
    <n v="10"/>
    <d v="2018-10-01T00:00:00"/>
    <d v="2018-03-01T00:00:00"/>
    <m/>
    <s v="Prof. George Gitao"/>
    <s v="Prof. Paul Plummer"/>
    <s v="Prof. Charles Mulei"/>
    <n v="3"/>
    <s v="Home"/>
    <s v="Other"/>
    <s v="Home"/>
    <s v="Yes"/>
    <s v="No"/>
    <s v="No"/>
    <s v="Academic"/>
    <s v="Tutorial Fellow"/>
    <s v="Lecturer"/>
    <s v="Yes"/>
    <m/>
    <s v="UNIVERSITY OF NAIROBI"/>
    <s v="0000-0001-7423-0341"/>
    <m/>
    <d v="2018-03-05T00:00:00"/>
    <d v="2018-11-05T00:00:00"/>
    <s v="Yes"/>
    <d v="2018-08-22T00:00:00"/>
    <d v="2019-01-03T00:00:00"/>
    <m/>
    <s v="Bovine mastitis: Characterization of milk microbial diversity, their antibiotic resistance and factors linked to these profiles in dairy cows in Kenya"/>
    <d v="2021-01-11T00:00:00"/>
    <s v="Yes"/>
    <d v="2021-08-02T00:00:00"/>
    <s v="Yes"/>
    <m/>
    <m/>
    <m/>
    <d v="2022-04-28T00:00:00"/>
    <x v="0"/>
    <n v="50"/>
    <n v="42"/>
    <m/>
    <n v="1"/>
    <n v="2"/>
    <n v="0"/>
    <m/>
    <m/>
    <m/>
    <m/>
    <s v="No"/>
    <m/>
    <m/>
    <m/>
    <m/>
    <m/>
    <m/>
    <m/>
    <m/>
    <n v="2"/>
    <m/>
    <m/>
    <s v="WT-DELTAS"/>
  </r>
  <r>
    <n v="183"/>
    <s v="C8/009"/>
    <s v="Siphamandla"/>
    <s v="Bonga"/>
    <s v="Gumede"/>
    <x v="0"/>
    <x v="7"/>
    <x v="5"/>
    <x v="6"/>
    <s v="Clinical Medicine"/>
    <m/>
    <x v="3"/>
    <s v="Yes"/>
    <m/>
    <s v="Single"/>
    <s v="Single"/>
    <m/>
    <s v="sgumede@cartafrica.org"/>
    <s v="sbzgumede@gmail.com"/>
    <s v="+27 11 358 5500"/>
    <m/>
    <d v="1984-10-01T00:00:00"/>
    <s v="Analysis of factors associated with adherence on second-line regimen in the inner city Johannesburg, South Africa: A mixed method retrospective cohort study"/>
    <s v="Clinical research"/>
    <m/>
    <m/>
    <n v="43"/>
    <d v="2019-01-01T00:00:00"/>
    <d v="2018-03-01T00:00:00"/>
    <m/>
    <s v="Samanta T Lalla-Edward"/>
    <s v="John de Wit"/>
    <m/>
    <n v="2"/>
    <s v="Home"/>
    <s v="Other"/>
    <m/>
    <s v="Yes"/>
    <s v="No"/>
    <m/>
    <s v="Other"/>
    <s v="Technical Specialist"/>
    <s v="Researcher"/>
    <m/>
    <m/>
    <s v="UNIVERSITY OF THE WITWATERSRAND"/>
    <s v="0000-0002-7870-1363"/>
    <m/>
    <d v="2018-03-05T00:00:00"/>
    <d v="2018-11-05T00:00:00"/>
    <s v="Yes"/>
    <d v="2019-08-13T00:00:00"/>
    <d v="2019-06-28T00:00:00"/>
    <m/>
    <s v="Adherence to first-line and second-line antiretroviral therapy (ART) in selected rural and urban communities in South Africa: assessment of patient support needs and adherence strategies"/>
    <d v="2021-01-11T00:00:00"/>
    <s v="Yes"/>
    <d v="2021-08-02T00:00:00"/>
    <s v="Yes"/>
    <m/>
    <m/>
    <m/>
    <d v="2024-11-14T00:00:00"/>
    <x v="0"/>
    <n v="81"/>
    <n v="73"/>
    <s v="Strengthening understanding of effective adherence strategies for first-line and second-line antiretroviral therapy (ART) in selected rural and urban communities in South Africa"/>
    <n v="1"/>
    <n v="4"/>
    <n v="0"/>
    <m/>
    <m/>
    <m/>
    <m/>
    <s v="No"/>
    <m/>
    <m/>
    <m/>
    <m/>
    <m/>
    <m/>
    <m/>
    <m/>
    <n v="3"/>
    <m/>
    <m/>
    <s v="SIDA"/>
  </r>
  <r>
    <n v="184"/>
    <s v="C8/010"/>
    <s v="Margaret"/>
    <s v="Omowaleola"/>
    <s v="Akinwaare"/>
    <x v="1"/>
    <x v="7"/>
    <x v="0"/>
    <x v="0"/>
    <s v="Nursing"/>
    <s v="Nursing"/>
    <x v="0"/>
    <s v="Yes"/>
    <n v="160413"/>
    <s v="Married"/>
    <s v="Married"/>
    <s v="Married"/>
    <s v="makinwaare@cartafrica.org"/>
    <s v="margaretakinwaare@gmail.com"/>
    <s v="+2348034242253"/>
    <s v="M.Sc"/>
    <d v="1975-04-30T00:00:00"/>
    <s v="Effects of goal-oriented prenatal class on birth preparedness and complication readiness among pregnant women in selected local governments in Ibadan"/>
    <s v="Field"/>
    <s v="No"/>
    <m/>
    <n v="28"/>
    <d v="2015-01-26T00:00:00"/>
    <d v="2018-03-01T00:00:00"/>
    <m/>
    <s v="Dr. O. Abimbola Oluwatosin"/>
    <m/>
    <m/>
    <n v="1"/>
    <m/>
    <m/>
    <m/>
    <s v="Yes"/>
    <m/>
    <m/>
    <s v="Academic"/>
    <s v="Lecturer II"/>
    <s v="Lecturer II"/>
    <m/>
    <m/>
    <s v="UNIVERSITY OF IBADAN"/>
    <s v="0000-0003-3453-2569"/>
    <m/>
    <d v="2018-03-05T00:00:00"/>
    <d v="2018-11-05T00:00:00"/>
    <s v="Yes"/>
    <d v="2018-08-14T00:00:00"/>
    <d v="2018-10-30T00:00:00"/>
    <m/>
    <s v="Fostering women's birth preparedness and complication through goal-oriented prenatal classes in primary health facilities in Ibadan, Nigeria."/>
    <d v="2021-01-11T00:00:00"/>
    <s v="Yes"/>
    <d v="2021-08-02T00:00:00"/>
    <s v="Yes"/>
    <m/>
    <m/>
    <m/>
    <d v="2022-03-28T00:00:00"/>
    <x v="0"/>
    <n v="49"/>
    <n v="41"/>
    <m/>
    <n v="1"/>
    <n v="0"/>
    <n v="1"/>
    <m/>
    <m/>
    <m/>
    <m/>
    <s v="No"/>
    <s v="No"/>
    <m/>
    <m/>
    <m/>
    <m/>
    <s v="No"/>
    <m/>
    <m/>
    <n v="3"/>
    <n v="3"/>
    <m/>
    <s v="SIDA"/>
  </r>
  <r>
    <n v="185"/>
    <s v="C8/011"/>
    <s v="Angella"/>
    <m/>
    <s v="Musewa"/>
    <x v="1"/>
    <x v="7"/>
    <x v="7"/>
    <x v="11"/>
    <s v="One Health"/>
    <s v="Biosecurity, Ecosystems and Veterinary Public Health"/>
    <x v="6"/>
    <s v="No"/>
    <s v="W80/54808/2019"/>
    <s v="Married"/>
    <s v="Married"/>
    <m/>
    <s v="amusewa@cartafrica.org"/>
    <s v="musewaa@gmail.com"/>
    <s v="+256787456336"/>
    <s v="MSc. Clinical epidemiology and Biostatistics"/>
    <d v="1990-10-15T00:00:00"/>
    <s v="Molecular Epidemiology and Immunological responses associated with Flavivirus infections among febrile individuals in Western Uganda. "/>
    <s v="Laboratory"/>
    <s v="yes"/>
    <m/>
    <n v="31"/>
    <d v="2019-01-28T00:00:00"/>
    <d v="2018-03-01T00:00:00"/>
    <m/>
    <s v="Dr. Kato Charles Drago"/>
    <s v="Dr. Kristina Roesel"/>
    <m/>
    <n v="2"/>
    <s v="Home"/>
    <s v="Other"/>
    <m/>
    <s v="No"/>
    <s v="No"/>
    <m/>
    <s v="Academic"/>
    <s v="Assistant Lecturer"/>
    <s v="Assistant Lecturer"/>
    <m/>
    <m/>
    <s v="MAKERERE UNIVERSITY"/>
    <s v="0000-0002-9399-1522"/>
    <m/>
    <d v="2018-03-05T00:00:00"/>
    <d v="2018-11-05T00:00:00"/>
    <s v="Yes"/>
    <d v="2018-05-08T00:00:00"/>
    <d v="2019-07-19T00:00:00"/>
    <m/>
    <s v="Epidemiology and Molecular Characterization of Erysipelothrix rhusiopathiae infections in pigs and humans in Uganda"/>
    <d v="2021-01-11T00:00:00"/>
    <s v="Yes"/>
    <d v="2021-08-02T00:00:00"/>
    <s v="Yes"/>
    <m/>
    <m/>
    <m/>
    <m/>
    <x v="3"/>
    <m/>
    <m/>
    <m/>
    <n v="1"/>
    <n v="6"/>
    <n v="0"/>
    <m/>
    <m/>
    <m/>
    <m/>
    <s v="JAS 3&amp;4, 2021"/>
    <s v="No"/>
    <m/>
    <m/>
    <m/>
    <m/>
    <s v="No"/>
    <m/>
    <m/>
    <n v="0"/>
    <m/>
    <m/>
    <s v="SIDA"/>
  </r>
  <r>
    <n v="186"/>
    <s v="C8/012"/>
    <s v="Robert"/>
    <m/>
    <s v="Rutayisire"/>
    <x v="0"/>
    <x v="7"/>
    <x v="1"/>
    <x v="1"/>
    <s v="Chemistry"/>
    <s v="Biomedical Laboratory Sciences"/>
    <x v="6"/>
    <s v="No"/>
    <m/>
    <s v="Married"/>
    <s v="Married"/>
    <m/>
    <s v="rrutayisire@cartafrica.org"/>
    <s v="robertrutayisire@gmail.com"/>
    <s v="+250734984170"/>
    <m/>
    <d v="1985-10-14T00:00:00"/>
    <s v="The effect of HIV itself and HIV with ARV treatment on the biochemical risk factors related to cardiovascular diseases."/>
    <s v="Laboratory"/>
    <m/>
    <m/>
    <n v="38"/>
    <d v="2018-08-13T00:00:00"/>
    <d v="2018-03-01T00:00:00"/>
    <m/>
    <s v="Dr David Tumusiime"/>
    <m/>
    <m/>
    <n v="1"/>
    <m/>
    <m/>
    <m/>
    <s v="Yes"/>
    <m/>
    <m/>
    <s v="Academic"/>
    <s v="Assistant Lecturer"/>
    <s v="Division Manager"/>
    <s v="Yes"/>
    <m/>
    <s v="NATIONAL REFERENCE LABORATORY"/>
    <s v="0000-0003-4818-1552"/>
    <m/>
    <d v="2018-03-05T00:00:00"/>
    <d v="2018-11-05T00:00:00"/>
    <s v="Yes"/>
    <d v="2020-03-03T00:00:00"/>
    <d v="2019-08-23T00:00:00"/>
    <m/>
    <s v="ALTERED BIOMARKERS OF CARDIOVASCULAR DISEASES: THE ASSOCIATION WITH ART DRUGS."/>
    <d v="2021-10-01T00:00:00"/>
    <s v="No"/>
    <d v="2022-06-20T00:00:00"/>
    <s v="No"/>
    <m/>
    <m/>
    <m/>
    <m/>
    <x v="3"/>
    <m/>
    <m/>
    <m/>
    <n v="1"/>
    <n v="6"/>
    <n v="0"/>
    <m/>
    <m/>
    <m/>
    <m/>
    <s v="No"/>
    <m/>
    <m/>
    <m/>
    <m/>
    <m/>
    <m/>
    <m/>
    <m/>
    <n v="1"/>
    <m/>
    <m/>
    <s v="SIDA"/>
  </r>
  <r>
    <n v="187"/>
    <s v="C8/013"/>
    <s v="Getrude"/>
    <s v="Shepelo"/>
    <s v="Peter"/>
    <x v="1"/>
    <x v="7"/>
    <x v="2"/>
    <x v="7"/>
    <s v="Veterinary Medicine"/>
    <s v="Clinical Studies"/>
    <x v="6"/>
    <s v="Yes"/>
    <m/>
    <s v="Married"/>
    <s v="Married"/>
    <s v="Married"/>
    <s v="gshepelo@cartafrica.org"/>
    <s v="shepelog@gmail.com"/>
    <s v="+254 2055198"/>
    <s v="Masters in Veterinary Medicine"/>
    <d v="1987-01-07T00:00:00"/>
    <s v="Molecular epidemiology of re-emerging zoonotic Ehrlichia infections in bovine in Nairobi and its peri-urban areas."/>
    <s v="Laboratory"/>
    <s v="yes"/>
    <m/>
    <n v="8"/>
    <d v="2018-03-01T00:00:00"/>
    <d v="2018-03-01T00:00:00"/>
    <m/>
    <s v="Prof. Daniel Waweru Gakuya "/>
    <s v="Dr. Gabriel Oluga Aboge"/>
    <s v="Prof. Ndichu Maingi"/>
    <n v="3"/>
    <s v="Home"/>
    <s v="Home"/>
    <s v="Home"/>
    <s v="Yes"/>
    <m/>
    <m/>
    <s v="Academic"/>
    <s v="Tutorial Fellow"/>
    <s v="Tutorial fellow"/>
    <m/>
    <m/>
    <s v="UNIVERSITY OF NAIROBI"/>
    <s v="0000-0002-2188-3303"/>
    <m/>
    <d v="2018-03-05T00:00:00"/>
    <d v="2018-11-05T00:00:00"/>
    <s v="Yes"/>
    <d v="2018-08-15T00:00:00"/>
    <d v="2018-10-18T00:00:00"/>
    <m/>
    <s v="Epidemiology and characteristics of Ehrlichia infections in dairy cattle in Nairobi and peri-urban areas"/>
    <d v="2021-01-11T00:00:00"/>
    <s v="Yes"/>
    <d v="2021-08-02T00:00:00"/>
    <s v="Yes"/>
    <m/>
    <m/>
    <m/>
    <d v="2020-11-25T00:00:00"/>
    <x v="0"/>
    <n v="33"/>
    <n v="25"/>
    <s v="Epidemiology and Molecular Characterization of Anaplasma and Ehrlichia Species infecting Dairy cattle in smalleholder farms in Peri Urnab Nairobi, Kenya"/>
    <n v="3"/>
    <n v="5"/>
    <n v="1"/>
    <m/>
    <m/>
    <m/>
    <m/>
    <s v="No"/>
    <s v="No"/>
    <m/>
    <m/>
    <m/>
    <m/>
    <m/>
    <m/>
    <m/>
    <n v="1"/>
    <n v="2"/>
    <m/>
    <s v="WT-DELTAS/DAAD"/>
  </r>
  <r>
    <n v="188"/>
    <s v="C8/014"/>
    <s v="Atupele"/>
    <s v="Ngina"/>
    <s v="Mulaga"/>
    <x v="1"/>
    <x v="7"/>
    <x v="3"/>
    <x v="3"/>
    <s v="Mathematical Sciences"/>
    <s v="Mathematics and Statistics"/>
    <x v="4"/>
    <s v="Yes"/>
    <m/>
    <s v="Married"/>
    <s v="Married"/>
    <m/>
    <s v="amulaga@cartafrica.org"/>
    <s v="atupelemulaga@gmail.com"/>
    <s v="+265 882 363 717"/>
    <m/>
    <d v="1981-10-18T00:00:00"/>
    <s v="Spatial analysis and modeling of household out-of-pocket healthcare expenditure in Malawi: implications on household welfare           "/>
    <s v="Field"/>
    <m/>
    <m/>
    <n v="32"/>
    <d v="2018-04-01T00:00:00"/>
    <d v="2018-03-01T00:00:00"/>
    <m/>
    <s v="Dr.Mphatso Kamndaya"/>
    <s v="Dr Lumbwe Chola"/>
    <m/>
    <n v="2"/>
    <s v="Home"/>
    <s v="Other"/>
    <m/>
    <s v="Yes"/>
    <m/>
    <m/>
    <s v="Academic"/>
    <m/>
    <m/>
    <m/>
    <m/>
    <s v="UNIVERSITY OF MALAWI"/>
    <s v="0000-0002-9172-0366"/>
    <m/>
    <d v="2018-03-05T00:00:00"/>
    <d v="2018-11-05T00:00:00"/>
    <s v="Yes"/>
    <d v="2020-01-31T00:00:00"/>
    <d v="2019-08-19T00:00:00"/>
    <m/>
    <s v="Modelling catastrophic out-of-pocket health expenditure and its implication for household welfare in Malawi: A spatial multilevel approach"/>
    <d v="2021-01-11T00:00:00"/>
    <s v="Yes"/>
    <d v="2021-08-02T00:00:00"/>
    <s v="Yes"/>
    <m/>
    <m/>
    <m/>
    <d v="2022-12-05T00:00:00"/>
    <x v="0"/>
    <n v="58"/>
    <n v="50"/>
    <s v="Modelling Catastrophic Out-of-pocket Health Expenditures and its Implication for Household Welfare in Malawi: A Multilevel Spatial Approach."/>
    <n v="1"/>
    <n v="3"/>
    <n v="0"/>
    <m/>
    <m/>
    <m/>
    <m/>
    <s v="No"/>
    <m/>
    <m/>
    <m/>
    <m/>
    <m/>
    <m/>
    <m/>
    <m/>
    <n v="2"/>
    <m/>
    <m/>
    <s v="SIDA"/>
  </r>
  <r>
    <n v="189"/>
    <s v="C8/015"/>
    <s v="Oluwaseun"/>
    <s v="Taiwo"/>
    <s v="Esan"/>
    <x v="1"/>
    <x v="7"/>
    <x v="0"/>
    <x v="5"/>
    <s v="Public Health"/>
    <s v="Centre for Health Policy"/>
    <x v="3"/>
    <s v="No"/>
    <n v="1928547"/>
    <s v="Married"/>
    <s v="Married"/>
    <m/>
    <s v="oesan@cartafrica.org"/>
    <s v="seunkayo@yahoo.com"/>
    <s v="+2348124352700"/>
    <s v="Master of Public Health (MPH), Master of Business Administration (MBA)"/>
    <d v="1975-07-30T00:00:00"/>
    <s v="Poor maternal Health Outcomes: Development of Strategies and Short term Evaluation for Improving Human Resources for Health in South West, Nigeria."/>
    <s v="Field"/>
    <m/>
    <m/>
    <n v="1"/>
    <d v="2018-05-01T00:00:00"/>
    <d v="2018-03-01T00:00:00"/>
    <m/>
    <s v="Dr. Duane Blaauw "/>
    <s v="Dr. Salome Maswime "/>
    <m/>
    <n v="2"/>
    <s v="Host"/>
    <s v="Host"/>
    <m/>
    <s v="No"/>
    <s v="No"/>
    <m/>
    <s v="Academic"/>
    <s v="Senior Lecturer"/>
    <s v="Associate professor"/>
    <s v="Yes"/>
    <m/>
    <s v="OBAFEMI AWOLOWO UNIVERSITY"/>
    <s v="0000-0002-2908-6034"/>
    <m/>
    <d v="2018-03-05T00:00:00"/>
    <d v="2018-11-05T00:00:00"/>
    <s v="Yes"/>
    <d v="2019-02-26T00:00:00"/>
    <d v="2019-06-07T00:00:00"/>
    <m/>
    <s v="Strategies to Positively Shift Readiness for Change to a Respectful Maternity Care Practice During Childbirth in Public Health Facilities, Ibadan, Nigeria"/>
    <d v="2021-01-11T00:00:00"/>
    <s v="Yes"/>
    <d v="2021-08-02T00:00:00"/>
    <s v="Yes"/>
    <m/>
    <m/>
    <m/>
    <d v="2022-12-12T00:00:00"/>
    <x v="0"/>
    <n v="58"/>
    <n v="50"/>
    <s v="Improving readiness for change to respectful maternity care practice in public health facilities, Ibadan, Nigeria"/>
    <n v="5"/>
    <n v="5"/>
    <n v="0"/>
    <m/>
    <m/>
    <m/>
    <m/>
    <s v="No"/>
    <m/>
    <m/>
    <m/>
    <m/>
    <m/>
    <m/>
    <m/>
    <m/>
    <n v="3"/>
    <m/>
    <m/>
    <s v="WT-DELTAS"/>
  </r>
  <r>
    <n v="190"/>
    <s v="C8/016"/>
    <s v="Folashayo"/>
    <s v="Ikenna Peter"/>
    <s v="Adeniji"/>
    <x v="0"/>
    <x v="7"/>
    <x v="0"/>
    <x v="0"/>
    <s v="Public Health"/>
    <s v="Health Policy &amp; Management"/>
    <x v="3"/>
    <s v="No"/>
    <m/>
    <s v="Married"/>
    <s v="Married"/>
    <s v="Married"/>
    <s v="fiadeniji@cartafrica.org"/>
    <s v="folashayoadeniji@yahoo.co.uk"/>
    <s v="+2347034649073"/>
    <s v="M.Sc. Economics"/>
    <d v="1981-12-04T00:00:00"/>
    <s v="Cost analysis of selected tobacco-related diseases in tertiary and secondary Clinical researchs in Ibadan, South-West, Nigeria: Implication for Tobacco Control Policy"/>
    <s v="Field"/>
    <m/>
    <m/>
    <n v="5"/>
    <d v="2018-08-06T00:00:00"/>
    <d v="2018-03-01T00:00:00"/>
    <m/>
    <s v="PD. Dr. med. Wilm Quentin"/>
    <m/>
    <m/>
    <n v="1"/>
    <m/>
    <m/>
    <m/>
    <s v="No"/>
    <m/>
    <m/>
    <s v="Academic"/>
    <s v="Lecturer II"/>
    <s v="Lecturer I"/>
    <s v="Yes"/>
    <m/>
    <s v="UNIVERSITY OF IBADAN"/>
    <s v="0000-0002-4697-3081"/>
    <m/>
    <d v="2018-03-05T00:00:00"/>
    <d v="2018-11-05T00:00:00"/>
    <s v="Yes"/>
    <d v="2019-05-30T00:00:00"/>
    <d v="2019-05-30T00:00:00"/>
    <m/>
    <s v="The Economic Burden of Cardiovascular Diseases in some sub-Saharan Africa Countries"/>
    <d v="2021-01-11T00:00:00"/>
    <s v="Yes"/>
    <d v="2021-08-02T00:00:00"/>
    <s v="Yes"/>
    <m/>
    <m/>
    <m/>
    <d v="2021-09-02T00:00:00"/>
    <x v="0"/>
    <n v="42"/>
    <n v="34"/>
    <m/>
    <n v="3"/>
    <n v="3"/>
    <n v="2"/>
    <m/>
    <m/>
    <m/>
    <m/>
    <s v="No"/>
    <m/>
    <m/>
    <m/>
    <m/>
    <m/>
    <m/>
    <m/>
    <m/>
    <n v="3"/>
    <n v="3"/>
    <m/>
    <s v="WT-DELTAS"/>
  </r>
  <r>
    <n v="191"/>
    <s v="C8/017"/>
    <s v="Lebogang"/>
    <s v="Johanna"/>
    <s v="Maseko"/>
    <x v="1"/>
    <x v="7"/>
    <x v="5"/>
    <x v="6"/>
    <s v="Occupational Therapy"/>
    <s v="Public Health"/>
    <x v="3"/>
    <s v="Yes"/>
    <s v="9703746R"/>
    <s v="Married"/>
    <s v="Married"/>
    <m/>
    <s v="lmaseko@cartafrica.org"/>
    <s v="lkomape@hotmail.com"/>
    <s v="+2711 717 3701/0735266884"/>
    <s v="Master of Public Health (MPH)"/>
    <d v="1979-03-30T00:00:00"/>
    <s v="Rehabilitation in a reengineered Primary Health Care system: a model for service delivery in an under-resourced urban community setting"/>
    <s v="Field"/>
    <s v="No"/>
    <m/>
    <n v="19"/>
    <d v="2018-08-01T00:00:00"/>
    <d v="2018-03-01T00:00:00"/>
    <m/>
    <s v="Prof. Hellen Myezwa"/>
    <s v="Dr Fasloen Adams"/>
    <m/>
    <n v="2"/>
    <s v="Home"/>
    <s v="Home"/>
    <m/>
    <s v="No"/>
    <s v="No"/>
    <m/>
    <s v="Academic"/>
    <s v="Lecturer"/>
    <s v="Lecturer"/>
    <m/>
    <s v="Chairperson of committee and acting Head of Department when the Head of Department is out of the department"/>
    <s v="UNIVERSITY OF THE WITWATERSRAND"/>
    <s v="0000-0002-0996-4207"/>
    <m/>
    <d v="2018-03-05T00:00:00"/>
    <d v="2018-11-05T00:00:00"/>
    <s v="Yes"/>
    <d v="2019-03-07T00:00:00"/>
    <d v="2019-06-07T00:00:00"/>
    <m/>
    <s v="Integrating Rehabilitation services at Primary Healthcare level in Gauteng, South Africa"/>
    <d v="2021-01-11T00:00:00"/>
    <s v="Yes"/>
    <d v="2021-08-02T00:00:00"/>
    <s v="Yes"/>
    <m/>
    <m/>
    <m/>
    <d v="2024-11-14T00:00:00"/>
    <x v="0"/>
    <n v="81"/>
    <n v="73"/>
    <s v="Integrating rehabilitation services at primary healthcare level in Johannesburg, South Africa"/>
    <n v="2"/>
    <m/>
    <m/>
    <m/>
    <m/>
    <m/>
    <m/>
    <s v="No"/>
    <s v="No"/>
    <m/>
    <m/>
    <m/>
    <m/>
    <s v="No"/>
    <m/>
    <m/>
    <n v="2"/>
    <m/>
    <m/>
    <s v="SIDA"/>
  </r>
  <r>
    <n v="192"/>
    <s v="C8/018"/>
    <s v="Anne"/>
    <s v="Njeri"/>
    <s v="Maina"/>
    <x v="1"/>
    <x v="7"/>
    <x v="2"/>
    <x v="7"/>
    <s v="Medical Microbiology"/>
    <s v="Medical Microbiology"/>
    <x v="6"/>
    <s v="Yes"/>
    <s v="H80/53286/2018"/>
    <s v="Married"/>
    <s v="Married"/>
    <m/>
    <s v="amaina@cartafrica.org"/>
    <s v="acnmaina@gmail.com"/>
    <s v="+254 737 348848"/>
    <s v="Msc. Medical Microbiology"/>
    <d v="1980-01-03T00:00:00"/>
    <s v="Cytokine Profile and the Genital Bacterial Microbiome in Neisseria gonorrhoeae infection: A Case-Control study"/>
    <s v="Clinical and laboratory based"/>
    <m/>
    <m/>
    <n v="11"/>
    <d v="2019-01-01T00:00:00"/>
    <d v="2018-03-01T00:00:00"/>
    <m/>
    <s v="Dr. Marianne Mureithi"/>
    <s v="Dr. John Ndemi Kiiru"/>
    <s v="Prof. Gunturu Revathi"/>
    <n v="3"/>
    <s v="Home"/>
    <s v="Home"/>
    <m/>
    <s v="Yes"/>
    <s v="No"/>
    <m/>
    <s v="Academic"/>
    <s v="Tutorial Fellow"/>
    <s v="Tutorial Fellow"/>
    <m/>
    <m/>
    <s v="UNIVERSITY OF NAIROBI"/>
    <s v="0000-0003-4945-0734"/>
    <m/>
    <d v="2018-03-05T00:00:00"/>
    <d v="2018-11-05T00:00:00"/>
    <s v="Yes"/>
    <d v="2018-08-07T00:00:00"/>
    <d v="2018-10-05T00:00:00"/>
    <m/>
    <s v="Role of the Genital Bacterial Microbiome in the Immune Response to Neisseria gonorrhoeae infection"/>
    <d v="2021-01-11T00:00:00"/>
    <s v="Yes"/>
    <d v="2021-08-02T00:00:00"/>
    <s v="Yes"/>
    <m/>
    <m/>
    <m/>
    <m/>
    <x v="3"/>
    <m/>
    <m/>
    <m/>
    <n v="1"/>
    <n v="3"/>
    <n v="0"/>
    <m/>
    <m/>
    <m/>
    <m/>
    <s v="No"/>
    <s v="No"/>
    <m/>
    <m/>
    <m/>
    <m/>
    <s v="No"/>
    <m/>
    <m/>
    <n v="3"/>
    <m/>
    <m/>
    <s v="WT-DELTAS"/>
  </r>
  <r>
    <n v="193"/>
    <s v="C8/019"/>
    <s v="Oyeyemi"/>
    <s v="Olajumoke"/>
    <s v="Oyelade"/>
    <x v="1"/>
    <x v="7"/>
    <x v="0"/>
    <x v="5"/>
    <s v="Nursing"/>
    <s v="Department of Nursing Sciences"/>
    <x v="3"/>
    <s v="No"/>
    <n v="1815816"/>
    <m/>
    <s v="Single"/>
    <m/>
    <s v="ooyelade@cartafrica.org"/>
    <s v="yemilad13@gmail.com"/>
    <s v="+234(0)8076580198"/>
    <m/>
    <d v="1982-11-18T00:00:00"/>
    <s v="Development of Quality Care Indicator for the Management of Violent Mentally ill Patients in Psychiatric Clinical researchs in Nigeria."/>
    <s v="Clinical research"/>
    <m/>
    <m/>
    <n v="7"/>
    <d v="2018-07-30T00:00:00"/>
    <d v="2018-03-01T00:00:00"/>
    <m/>
    <s v="Dr Nokuthula Mafutha"/>
    <m/>
    <m/>
    <n v="1"/>
    <s v="Host"/>
    <m/>
    <m/>
    <s v="Yes"/>
    <m/>
    <m/>
    <s v="Academic"/>
    <m/>
    <s v="Senior Lecturer"/>
    <s v="Yes"/>
    <m/>
    <s v="OBAFEMI AWOLOWO UNIVERSITY"/>
    <s v="0000-0002-0173-9208"/>
    <m/>
    <d v="2018-03-05T00:00:00"/>
    <d v="2018-11-05T00:00:00"/>
    <s v="Yes"/>
    <d v="2018-08-21T00:00:00"/>
    <d v="2018-09-21T00:00:00"/>
    <m/>
    <s v="A context specific psychosocial rehabilitation practice guide for the management of patients living with schizophrenia in South West Nigeria"/>
    <d v="2021-01-11T00:00:00"/>
    <s v="Yes"/>
    <d v="2021-08-02T00:00:00"/>
    <s v="Yes"/>
    <m/>
    <m/>
    <m/>
    <d v="2022-06-29T00:00:00"/>
    <x v="0"/>
    <n v="52"/>
    <n v="44"/>
    <s v="“An Exploration into Mealtimes for Families of Children with Autism Spectrum Disorders in South Africa.”"/>
    <n v="2"/>
    <n v="5"/>
    <n v="2"/>
    <m/>
    <m/>
    <m/>
    <m/>
    <s v="No"/>
    <m/>
    <m/>
    <m/>
    <m/>
    <m/>
    <m/>
    <m/>
    <m/>
    <n v="2"/>
    <m/>
    <m/>
    <s v="WT-DELTAS"/>
  </r>
  <r>
    <n v="194"/>
    <s v="C8/020"/>
    <s v="Faustin"/>
    <m/>
    <s v="Ntirenganya"/>
    <x v="0"/>
    <x v="7"/>
    <x v="1"/>
    <x v="1"/>
    <s v="Onco-Plastic surgery"/>
    <s v="Surgery"/>
    <x v="5"/>
    <s v="Yes"/>
    <m/>
    <s v="Married"/>
    <s v="Married"/>
    <m/>
    <s v="fntirenganya@cartafrica.org"/>
    <s v="fostino21@yahoo.fr"/>
    <s v="+250788732667"/>
    <s v="Surgery"/>
    <d v="1979-03-01T00:00:00"/>
    <s v="The analysis of biomarkers and key oncogenes expression in Rwandan breast cancer patients: From molecular sub-typing to clinical presentation, prognosis and outcomes"/>
    <s v="Laboratory"/>
    <s v="yes"/>
    <m/>
    <n v="12"/>
    <d v="2018-09-01T00:00:00"/>
    <d v="2018-03-01T00:00:00"/>
    <m/>
    <s v="Prof RULISA Steven"/>
    <m/>
    <m/>
    <n v="1"/>
    <s v="Home"/>
    <m/>
    <m/>
    <s v="Yes"/>
    <m/>
    <m/>
    <s v="Academic"/>
    <s v="Senior Lecturer of Surgery and Head of department"/>
    <s v="Associate Professor"/>
    <s v="Yes"/>
    <m/>
    <s v="UNIVERSITY OF RWANDA"/>
    <s v="0000-0001-8886-8100_x000a_"/>
    <m/>
    <d v="2018-03-05T00:00:00"/>
    <d v="2018-11-05T00:00:00"/>
    <s v="Yes"/>
    <d v="2018-06-01T00:00:00"/>
    <d v="2018-02-01T00:00:00"/>
    <m/>
    <s v="Risk factors, clinical and histopathology-based Model to predict breast cancer molecular subtypes in premenopausal women, Rwanda"/>
    <d v="2021-01-11T00:00:00"/>
    <s v="Yes"/>
    <d v="2021-08-02T00:00:00"/>
    <s v="Yes"/>
    <m/>
    <m/>
    <m/>
    <d v="2023-11-17T00:00:00"/>
    <x v="0"/>
    <m/>
    <m/>
    <m/>
    <n v="9"/>
    <n v="57"/>
    <n v="0"/>
    <m/>
    <m/>
    <m/>
    <m/>
    <s v="No"/>
    <s v="No"/>
    <m/>
    <m/>
    <m/>
    <m/>
    <s v="No"/>
    <m/>
    <m/>
    <n v="2"/>
    <m/>
    <m/>
    <s v="WT-DELTAS"/>
  </r>
  <r>
    <n v="195"/>
    <s v="C8/021"/>
    <s v="Foluso"/>
    <s v="Ayobami"/>
    <s v="Atiba"/>
    <x v="1"/>
    <x v="7"/>
    <x v="0"/>
    <x v="0"/>
    <s v="Neuroscience"/>
    <s v="School of Anatomical Sciences"/>
    <x v="3"/>
    <s v="No"/>
    <n v="2113374"/>
    <m/>
    <s v="Married"/>
    <m/>
    <s v="fatiba@cartafrica.org"/>
    <s v="omoloye1@yahoo.com"/>
    <s v="+234 8034237082"/>
    <m/>
    <d v="1977-07-26T00:00:00"/>
    <s v="Studies on the effect of kolanut isolates on the developing brain of rats: Electron microscopic structure of the blood brain barrier"/>
    <s v="Field and Laboratory"/>
    <m/>
    <m/>
    <n v="9"/>
    <d v="2018-06-10T00:00:00"/>
    <d v="2018-03-01T00:00:00"/>
    <m/>
    <s v="Dr Felix Mbajiorgu"/>
    <s v="Prof. Amadi Ihunwo"/>
    <s v="Prof. Adefolarin Malomo"/>
    <n v="3"/>
    <s v="Host"/>
    <s v="Host"/>
    <m/>
    <s v="Yes"/>
    <s v="No"/>
    <s v="No"/>
    <s v="Academic"/>
    <s v="Lecturer"/>
    <s v="Lecturer"/>
    <m/>
    <m/>
    <s v="UNIVERSITY OF IBADAN"/>
    <s v="0000-0003-4780-7840"/>
    <m/>
    <d v="2018-03-05T00:00:00"/>
    <d v="2018-11-05T00:00:00"/>
    <s v="Yes"/>
    <d v="2020-12-04T00:00:00"/>
    <d v="2020-10-20T00:00:00"/>
    <m/>
    <s v="Kolanut (Cola nitida) consumption among pregnant women and structural changes in the postnatal brain of Sprague-Dawley rat pups"/>
    <d v="2021-01-11T00:00:00"/>
    <s v="Yes"/>
    <d v="2021-08-02T00:00:00"/>
    <s v="Yes"/>
    <m/>
    <m/>
    <m/>
    <d v="2024-07-25T00:00:00"/>
    <x v="0"/>
    <n v="77"/>
    <n v="69"/>
    <s v="Effects of aqueous extract of kolanut (Cola nitida) on Sprague Dawley dams and exposure on the hippocampus of the progeny"/>
    <n v="1"/>
    <n v="5"/>
    <n v="0"/>
    <m/>
    <m/>
    <m/>
    <m/>
    <s v="No"/>
    <m/>
    <m/>
    <m/>
    <m/>
    <m/>
    <m/>
    <m/>
    <m/>
    <m/>
    <m/>
    <m/>
    <s v="WT-DELTAS"/>
  </r>
  <r>
    <n v="196"/>
    <s v="C8/022"/>
    <s v="Leo"/>
    <s v="Peter Lockie"/>
    <s v="Masamba"/>
    <x v="0"/>
    <x v="7"/>
    <x v="3"/>
    <x v="3"/>
    <s v="Internal Medicine"/>
    <s v="Oncology/Medicine"/>
    <x v="4"/>
    <s v="Yes"/>
    <m/>
    <m/>
    <s v="Married"/>
    <m/>
    <s v="lmasamba@cartafrica.org"/>
    <s v="leomasamba@yahoo.co.uk"/>
    <s v="+2651630333/+265888868714"/>
    <m/>
    <d v="1979-09-11T00:00:00"/>
    <s v="EVALUATING IMPACT OF HIV, BENIGN NEUTROPAENIA AND DARC-NULL ON CHEMOTHERAPY INDUCED INFECTIONS IN CANCER PATIENTS AT QUEEN ELIZABETH CENTRAL Clinical research"/>
    <m/>
    <m/>
    <m/>
    <n v="12"/>
    <d v="2018-07-03T00:00:00"/>
    <d v="2018-03-01T00:00:00"/>
    <d v="2021-07-21T00:00:00"/>
    <s v="Prof Adamson Muula"/>
    <m/>
    <m/>
    <n v="1"/>
    <s v="Home"/>
    <m/>
    <m/>
    <s v="Yes"/>
    <m/>
    <m/>
    <s v="Academic"/>
    <m/>
    <m/>
    <m/>
    <m/>
    <s v="UNIVERSITY OF MALAWI"/>
    <s v="0000-0002-7775-0139"/>
    <m/>
    <d v="2018-03-05T00:00:00"/>
    <d v="2018-11-05T00:00:00"/>
    <s v="Yes"/>
    <d v="2020-09-25T00:00:00"/>
    <d v="2020-10-18T00:00:00"/>
    <m/>
    <m/>
    <m/>
    <m/>
    <m/>
    <m/>
    <m/>
    <m/>
    <m/>
    <m/>
    <x v="2"/>
    <m/>
    <m/>
    <m/>
    <n v="0"/>
    <m/>
    <m/>
    <m/>
    <m/>
    <m/>
    <m/>
    <s v="No"/>
    <m/>
    <m/>
    <m/>
    <m/>
    <m/>
    <m/>
    <m/>
    <m/>
    <m/>
    <m/>
    <m/>
    <s v="WT-DELTAS"/>
  </r>
  <r>
    <n v="197"/>
    <s v="C8/023"/>
    <s v="Florence"/>
    <s v="Basiimwa"/>
    <s v="Tushemerirwe"/>
    <x v="1"/>
    <x v="7"/>
    <x v="7"/>
    <x v="11"/>
    <s v="Public Health"/>
    <s v="Community Health and Behavioural Sciences"/>
    <x v="8"/>
    <s v="No"/>
    <m/>
    <m/>
    <s v="Single"/>
    <m/>
    <s v="ftushemerirwe@cartafrica.org"/>
    <s v="ftusht01@gmail.com"/>
    <s v="256794944401_x000a_256414543872"/>
    <m/>
    <d v="1973-01-02T00:00:00"/>
    <s v="The Uganda Food System and its influence on Non-Communicable Diseases trends "/>
    <m/>
    <m/>
    <m/>
    <n v="14"/>
    <d v="2018-08-31T00:00:00"/>
    <d v="2018-03-01T00:00:00"/>
    <d v="2022-03-31T00:00:00"/>
    <s v="Assoc. Prof. Freddie Ssengooba"/>
    <s v="Dr. Henry Wamani"/>
    <m/>
    <n v="2"/>
    <s v="Home"/>
    <s v="Home"/>
    <m/>
    <s v="No"/>
    <m/>
    <m/>
    <s v="Academic"/>
    <m/>
    <m/>
    <m/>
    <m/>
    <s v="MAKERERE UNIVERSITY"/>
    <s v="0000-0001-7147-6012"/>
    <m/>
    <d v="2018-03-05T00:00:00"/>
    <d v="2018-11-05T00:00:00"/>
    <s v="Yes"/>
    <m/>
    <m/>
    <m/>
    <m/>
    <m/>
    <m/>
    <m/>
    <m/>
    <m/>
    <m/>
    <m/>
    <m/>
    <x v="2"/>
    <m/>
    <m/>
    <m/>
    <n v="4"/>
    <m/>
    <m/>
    <m/>
    <m/>
    <m/>
    <m/>
    <s v="No"/>
    <m/>
    <m/>
    <m/>
    <m/>
    <m/>
    <m/>
    <m/>
    <m/>
    <m/>
    <m/>
    <m/>
    <s v="WT-DELTAS"/>
  </r>
  <r>
    <n v="198"/>
    <s v="C8/024"/>
    <s v="Oluwafemi"/>
    <s v="Akinyele"/>
    <s v="Popoola"/>
    <x v="0"/>
    <x v="7"/>
    <x v="0"/>
    <x v="0"/>
    <s v="Public Health"/>
    <s v="Community Medicine"/>
    <x v="0"/>
    <s v="Yes"/>
    <m/>
    <m/>
    <s v="Married"/>
    <m/>
    <s v="opopoola@cartafrica.org"/>
    <s v="drpopee@gmail.com"/>
    <s v="+2348131733285"/>
    <m/>
    <d v="1977-12-29T00:00:00"/>
    <s v="An assessment of patient safety culture and practices across tiers of the Nigerian Health System: a contextual analysis for intervention"/>
    <s v="Clinical research"/>
    <m/>
    <m/>
    <n v="2"/>
    <d v="2018-11-01T00:00:00"/>
    <d v="2018-03-01T00:00:00"/>
    <m/>
    <s v="Dr Akindele Olupelumi Adebiyi"/>
    <s v="Prof Eme Theodora Owoaje"/>
    <m/>
    <n v="2"/>
    <m/>
    <s v="Home"/>
    <m/>
    <s v="Yes"/>
    <s v="Yes"/>
    <m/>
    <s v="Academic"/>
    <m/>
    <m/>
    <m/>
    <m/>
    <s v="UNIVERSITY OF IBADAN"/>
    <s v="0000-0001-8535-7882"/>
    <m/>
    <d v="2018-03-05T00:00:00"/>
    <d v="2018-11-05T00:00:00"/>
    <s v="Yes"/>
    <d v="2020-01-03T00:00:00"/>
    <d v="2020-01-27T00:00:00"/>
    <m/>
    <s v="Analysing patient safety culture and medical errors in a tertiary Clinical research in South Western Nigeria"/>
    <d v="2021-01-11T00:00:00"/>
    <s v="Yes"/>
    <d v="2021-08-02T00:00:00"/>
    <s v="Yes"/>
    <m/>
    <m/>
    <m/>
    <m/>
    <x v="3"/>
    <m/>
    <m/>
    <m/>
    <n v="5"/>
    <n v="12"/>
    <n v="0"/>
    <m/>
    <m/>
    <m/>
    <m/>
    <s v="No"/>
    <m/>
    <m/>
    <m/>
    <m/>
    <m/>
    <m/>
    <m/>
    <m/>
    <m/>
    <m/>
    <m/>
    <s v="WT-DELTAS"/>
  </r>
  <r>
    <n v="199"/>
    <s v="C8/025"/>
    <s v="Catherine"/>
    <m/>
    <s v="Kafu"/>
    <x v="1"/>
    <x v="7"/>
    <x v="2"/>
    <x v="2"/>
    <s v="Health Communication"/>
    <s v="Development Communication"/>
    <x v="3"/>
    <s v="No"/>
    <n v="1540298"/>
    <s v="Single"/>
    <s v="Single"/>
    <m/>
    <s v="ckafu@cartafrica.org"/>
    <s v="catekafu@gmail.com"/>
    <s v="+254 532 033 471"/>
    <s v="Communication and Journalism"/>
    <d v="1986-07-21T00:00:00"/>
    <s v="Mass Media As A Key Adherence Intervention Strategy For The Perinatal Infected HIV Adolescents"/>
    <s v="Field"/>
    <s v="No"/>
    <m/>
    <n v="15"/>
    <d v="2018-09-03T00:00:00"/>
    <d v="2018-03-01T00:00:00"/>
    <m/>
    <s v="Prof. Dina Ligaga"/>
    <s v="Dr. Juddy Wachira"/>
    <m/>
    <n v="2"/>
    <s v="Host"/>
    <s v="Home"/>
    <m/>
    <s v="No"/>
    <s v="No"/>
    <m/>
    <s v="Researcher"/>
    <s v="Manager, Social Behavioural Department-AMPATHPlus"/>
    <s v="Departmental Manager"/>
    <m/>
    <m/>
    <s v="MOI UNIVERSITY"/>
    <s v="0000-0003-4890-4458"/>
    <m/>
    <d v="2018-03-05T00:00:00"/>
    <d v="2018-11-05T00:00:00"/>
    <s v="Yes"/>
    <d v="2019-05-22T00:00:00"/>
    <d v="2020-04-20T00:00:00"/>
    <m/>
    <s v="Exploring the Kenyan media framing of abortion content on television: A focus on adolescents"/>
    <d v="2021-01-11T00:00:00"/>
    <s v="Yes"/>
    <d v="2021-08-02T00:00:00"/>
    <s v="Yes"/>
    <m/>
    <m/>
    <m/>
    <d v="2025-02-13T00:00:00"/>
    <x v="0"/>
    <m/>
    <m/>
    <m/>
    <n v="1"/>
    <n v="8"/>
    <n v="0"/>
    <m/>
    <m/>
    <m/>
    <m/>
    <s v="No"/>
    <s v="No"/>
    <s v="N/A"/>
    <m/>
    <m/>
    <m/>
    <s v="No"/>
    <m/>
    <m/>
    <n v="1"/>
    <m/>
    <m/>
    <s v="SIDA"/>
  </r>
  <r>
    <n v="200"/>
    <s v="C8/026"/>
    <s v="Agnes"/>
    <s v="Jemuge"/>
    <s v="Maleyo"/>
    <x v="1"/>
    <x v="7"/>
    <x v="2"/>
    <x v="2"/>
    <s v="Environmental Planning and Managementt"/>
    <s v="Geography and Environmental Studies"/>
    <x v="6"/>
    <s v="No"/>
    <n v="10104312016"/>
    <m/>
    <s v="Married"/>
    <m/>
    <s v="amaleyo@cartafrica.org"/>
    <s v="maleyoagnes@gmail.com"/>
    <s v="+254720319202"/>
    <m/>
    <d v="1985-11-05T00:00:00"/>
    <s v="THE EFFECT OF MINING ACTIVITIES AND CORPORATE SOCIAL RESPONSIBILITY (CSR) INITIATIVES ON LIVELIHOODS: A CASE OF SODA ASH MINING IN LAKE MAGADI, KENYA"/>
    <s v="Field"/>
    <m/>
    <m/>
    <n v="41"/>
    <d v="2016-08-12T00:00:00"/>
    <d v="2018-03-01T00:00:00"/>
    <m/>
    <s v="Dr. Kennedy J. Omoke"/>
    <s v="Dr. James M. Moronge"/>
    <m/>
    <n v="2"/>
    <s v="Host"/>
    <s v="Host"/>
    <m/>
    <s v="No"/>
    <m/>
    <m/>
    <s v="Academic"/>
    <s v="Assistant Lecturer"/>
    <s v="Assistant Lecturer"/>
    <m/>
    <m/>
    <s v="MOI UNIVERSITY"/>
    <s v="0000-0003-3475-9982"/>
    <m/>
    <d v="2018-03-05T00:00:00"/>
    <d v="2018-11-05T00:00:00"/>
    <s v="Yes"/>
    <d v="2019-09-06T00:00:00"/>
    <d v="2020-04-06T00:00:00"/>
    <m/>
    <s v="AN EVALUATION OF FACTORS LOCAL ACTORS CONSIDER WHEN PROVIDING ACCESS TO CHILDBIRTH SERVICES: A CASE OF MAGADI SUB COUNTY"/>
    <d v="2021-01-11T00:00:00"/>
    <s v="Yes"/>
    <d v="2021-08-02T00:00:00"/>
    <s v="Yes"/>
    <m/>
    <m/>
    <m/>
    <m/>
    <x v="3"/>
    <m/>
    <m/>
    <m/>
    <n v="3"/>
    <m/>
    <m/>
    <m/>
    <m/>
    <m/>
    <m/>
    <s v="No"/>
    <m/>
    <m/>
    <m/>
    <m/>
    <m/>
    <m/>
    <m/>
    <m/>
    <m/>
    <m/>
    <m/>
    <s v="SIDA"/>
  </r>
  <r>
    <n v="201"/>
    <s v="C9/001"/>
    <s v="Ernest"/>
    <s v="Yamie"/>
    <s v="Moya"/>
    <x v="0"/>
    <x v="8"/>
    <x v="3"/>
    <x v="3"/>
    <s v="Maternal Health"/>
    <s v="Public Health Department"/>
    <x v="4"/>
    <s v="Yes"/>
    <m/>
    <s v="Married"/>
    <s v="Married"/>
    <m/>
    <s v="emoya@cartafrica.org"/>
    <s v="emoya@medcol.mw"/>
    <s v="+2651871911/'+265999639917"/>
    <m/>
    <d v="1985-04-15T00:00:00"/>
    <s v="A prospective cohort study on “Extent of iron deficiency anemia and its impact on Malawian postnatal mothers”"/>
    <s v="Clinical research"/>
    <m/>
    <m/>
    <n v="14"/>
    <d v="2019-09-01T00:00:00"/>
    <d v="2019-03-01T00:00:00"/>
    <m/>
    <s v="Prof. Phiri Kamija"/>
    <s v="Dr. Martin Mwangi"/>
    <m/>
    <n v="2"/>
    <s v="Home"/>
    <s v="Home"/>
    <m/>
    <s v="No"/>
    <s v="Yes"/>
    <m/>
    <s v="Researcher"/>
    <s v="Research fellow"/>
    <s v="Senior Research fellow"/>
    <s v="Yes"/>
    <m/>
    <s v="UNIVERSITY OF MALAWI"/>
    <s v="0000-0002-1157-7724"/>
    <m/>
    <d v="2019-03-04T00:00:00"/>
    <d v="2019-11-01T00:00:00"/>
    <s v="Yes"/>
    <d v="2019-12-16T00:00:00"/>
    <d v="2019-12-09T00:00:00"/>
    <m/>
    <s v="Long-term effects of antenatal intravenous iron on maternal well-being after child birth"/>
    <d v="2021-10-01T00:00:00"/>
    <s v="Yes"/>
    <d v="2022-06-20T00:00:00"/>
    <s v="Yes"/>
    <d v="2023-09-28T00:00:00"/>
    <m/>
    <m/>
    <d v="2024-02-15T00:00:00"/>
    <x v="0"/>
    <n v="60"/>
    <n v="52"/>
    <m/>
    <n v="0"/>
    <n v="5"/>
    <m/>
    <m/>
    <m/>
    <m/>
    <m/>
    <s v="No"/>
    <m/>
    <m/>
    <m/>
    <m/>
    <m/>
    <m/>
    <m/>
    <m/>
    <n v="2"/>
    <m/>
    <m/>
    <s v="WT-DELTAS"/>
  </r>
  <r>
    <n v="202"/>
    <s v="C9/002"/>
    <s v="Olujide"/>
    <s v="Olusesan"/>
    <s v="Arije"/>
    <x v="0"/>
    <x v="8"/>
    <x v="0"/>
    <x v="5"/>
    <s v="Public Health"/>
    <s v="Public Health"/>
    <x v="3"/>
    <s v="No"/>
    <n v="1507128"/>
    <s v="Married"/>
    <s v="Married"/>
    <m/>
    <s v="oarije@cartafrica.org"/>
    <s v="olujide_arije@yahoo.com"/>
    <s v="+2348023208897"/>
    <s v="MBA"/>
    <d v="1978-10-01T00:00:00"/>
    <s v="Impact on adolescent health of a minimum healthcare package delivered by primary health care workers with strengthened links to primary health care facilities"/>
    <s v="Field"/>
    <s v="No"/>
    <m/>
    <n v="21"/>
    <d v="2020-01-07T00:00:00"/>
    <d v="2019-03-01T00:00:00"/>
    <m/>
    <s v="Dr Olumide, Adesola O."/>
    <m/>
    <m/>
    <n v="1"/>
    <s v="University of Ibadan, Ibadan"/>
    <m/>
    <m/>
    <s v="Yes"/>
    <m/>
    <m/>
    <s v="Researcher"/>
    <s v="Research Fellow"/>
    <s v="Research Fellow 1; Senior lecture r (Jan 2022)"/>
    <m/>
    <m/>
    <s v="OBAFEMI AWOLOWO UNIVERSITY"/>
    <s v="0000-0001-5192-3698"/>
    <m/>
    <d v="2019-03-04T00:00:00"/>
    <d v="2019-11-01T00:00:00"/>
    <s v="Yes"/>
    <d v="2020-08-14T00:00:00"/>
    <d v="2021-05-03T00:00:00"/>
    <m/>
    <s v="Adolescent and youth-friendly health service capacity and readiness in primary healthcare facilities in South West Nigeria"/>
    <d v="2021-10-01T00:00:00"/>
    <s v="Yes"/>
    <d v="2022-06-20T00:00:00"/>
    <s v="Yes"/>
    <m/>
    <m/>
    <m/>
    <d v="2023-10-03T00:00:00"/>
    <x v="0"/>
    <n v="55"/>
    <n v="48"/>
    <s v="Quality of care and stated preferences in sexual and reproductive health services for adolescents and young people in Southwest Nigeria"/>
    <n v="7"/>
    <n v="8"/>
    <m/>
    <m/>
    <m/>
    <m/>
    <m/>
    <s v="No"/>
    <m/>
    <m/>
    <m/>
    <m/>
    <m/>
    <s v="No"/>
    <m/>
    <m/>
    <n v="3"/>
    <m/>
    <m/>
    <s v="WT-DELTAS"/>
  </r>
  <r>
    <n v="203"/>
    <s v="C9/003"/>
    <s v="Skye"/>
    <s v="Nandi"/>
    <s v="Adams"/>
    <x v="1"/>
    <x v="8"/>
    <x v="5"/>
    <x v="6"/>
    <s v="Speech Pathology"/>
    <s v="Speech Pathology"/>
    <x v="3"/>
    <s v="Yes"/>
    <n v="161842"/>
    <s v="Single"/>
    <s v="Single"/>
    <m/>
    <s v="sadams@cartafrica.org"/>
    <s v="skye.adams@wits.ac.za"/>
    <s v="+27 11 717 4484,+27 732218804 "/>
    <m/>
    <d v="1990-10-16T00:00:00"/>
    <s v="Implementation of a dysphagia management programme for children with Cerebral Palsy in a care facilities in Johannesburg"/>
    <s v="Clinical research"/>
    <m/>
    <m/>
    <n v="33"/>
    <d v="2018-05-22T00:00:00"/>
    <d v="2019-03-01T00:00:00"/>
    <m/>
    <s v="Dr Jaishika Seedat "/>
    <m/>
    <m/>
    <n v="1"/>
    <s v="Home"/>
    <m/>
    <m/>
    <s v="Yes"/>
    <m/>
    <m/>
    <s v="Academic"/>
    <m/>
    <s v="Lecturer "/>
    <m/>
    <m/>
    <s v="UNIVERSITY OF THE WITWATERSRAND"/>
    <s v="0000-0002-6388-0960"/>
    <m/>
    <d v="2019-03-04T00:00:00"/>
    <d v="2019-11-01T00:00:00"/>
    <s v="Yes"/>
    <d v="2019-11-06T00:00:00"/>
    <d v="2019-08-16T00:00:00"/>
    <m/>
    <s v="An Exploration into Mealtimes for Families of Children with Autism Spectrum Disorders in Gauteng, South Africa"/>
    <d v="2021-10-01T00:00:00"/>
    <s v="Yes"/>
    <d v="2023-07-03T00:00:00"/>
    <s v="No"/>
    <d v="2022-04-27T00:00:00"/>
    <m/>
    <m/>
    <d v="2022-10-17T00:00:00"/>
    <x v="0"/>
    <n v="44"/>
    <n v="36"/>
    <s v="An Exploration into Mealtimes for Families of Children with Autism Spectrum Disorders in South Africa."/>
    <n v="0"/>
    <n v="5"/>
    <m/>
    <m/>
    <m/>
    <m/>
    <m/>
    <s v="No"/>
    <m/>
    <m/>
    <m/>
    <m/>
    <m/>
    <m/>
    <m/>
    <m/>
    <n v="0"/>
    <m/>
    <m/>
    <s v="WT-DELTAS"/>
  </r>
  <r>
    <n v="204"/>
    <s v="C9/004"/>
    <s v="Noel"/>
    <m/>
    <s v="Korukire"/>
    <x v="0"/>
    <x v="8"/>
    <x v="1"/>
    <x v="1"/>
    <s v="Environmental Health Sciences "/>
    <s v="Environmental Health Sciences "/>
    <x v="5"/>
    <s v="Yes"/>
    <s v="-"/>
    <s v="Married"/>
    <s v="Married"/>
    <m/>
    <s v="nkorukire@cartafrica.org"/>
    <s v="koranoe@yahoo.com"/>
    <s v="+250789453462/ +250788524045"/>
    <s v="HI&amp;UMD"/>
    <d v="1980-12-25T00:00:00"/>
    <s v="Water quality and community health in  informal settlements in Rwanda"/>
    <s v="Laboratory"/>
    <s v="No"/>
    <m/>
    <n v="21"/>
    <d v="2019-09-01T00:00:00"/>
    <d v="2019-03-01T00:00:00"/>
    <m/>
    <s v="Ass.Prof. Theoneste Ntakirutimana"/>
    <m/>
    <m/>
    <n v="1"/>
    <s v="Home"/>
    <m/>
    <m/>
    <s v="Yes"/>
    <m/>
    <m/>
    <s v="Academic"/>
    <s v="Lecturer"/>
    <s v="Lecturer"/>
    <s v="No"/>
    <s v="The chairperson of the National Council Board(NCB) of Rwanda Allied Health Professions Council (RAHPC). _x000a_Nominated to be head of the commanding of the COVID-19 response team at the level of College of Medicine and Health Sciences, University of Rwanda._x000a_"/>
    <s v="UNIVERSITY OF RWANDA"/>
    <s v="0000-0003-1249-5138"/>
    <m/>
    <d v="2019-03-04T00:00:00"/>
    <d v="2019-11-01T00:00:00"/>
    <s v="Yes"/>
    <d v="2021-03-11T00:00:00"/>
    <d v="2021-03-15T00:00:00"/>
    <m/>
    <s v="Health effects of exposure to urban indoor and outdoor air pollution among communities living in Kigali, Rwanda"/>
    <d v="2021-10-01T00:00:00"/>
    <s v="Yes"/>
    <d v="2022-06-20T00:00:00"/>
    <s v="Yes"/>
    <m/>
    <m/>
    <m/>
    <m/>
    <x v="3"/>
    <m/>
    <m/>
    <m/>
    <m/>
    <m/>
    <m/>
    <m/>
    <m/>
    <m/>
    <m/>
    <s v="No"/>
    <m/>
    <m/>
    <m/>
    <m/>
    <m/>
    <m/>
    <m/>
    <m/>
    <n v="2"/>
    <m/>
    <m/>
    <s v="WT-DELTAS"/>
  </r>
  <r>
    <n v="205"/>
    <s v="C9/005"/>
    <s v="Priscille"/>
    <m/>
    <s v="Musabirema"/>
    <x v="1"/>
    <x v="8"/>
    <x v="1"/>
    <x v="1"/>
    <s v="Nursing"/>
    <s v="Midwifery"/>
    <x v="3"/>
    <s v="No"/>
    <n v="2394319"/>
    <s v="Married"/>
    <s v="Married"/>
    <m/>
    <s v="pmusabirema@cartafrica.org"/>
    <s v="priscillemusa10@yahoo.fr"/>
    <s v="+250788304396/+250788497838"/>
    <s v="Critical Care and Trauma Nursing"/>
    <d v="1976-01-01T00:00:00"/>
    <s v="Ecological factors impacting adherence to hemodialysis sessions among persons with end stage renal disease, in Rwanda: a mixed method study."/>
    <s v="Laboratory"/>
    <s v="yes"/>
    <m/>
    <n v="8"/>
    <d v="2020-01-10T00:00:00"/>
    <d v="2019-03-01T00:00:00"/>
    <m/>
    <s v="Professor Lize Maree"/>
    <m/>
    <m/>
    <n v="1"/>
    <s v="Host"/>
    <m/>
    <m/>
    <s v="Yes"/>
    <m/>
    <m/>
    <s v="Academic"/>
    <s v="Lecturer"/>
    <s v="Lecturer"/>
    <s v="No"/>
    <m/>
    <s v="UNIVERSITY OF RWANDA"/>
    <s v="0000-0002-5106-1394"/>
    <m/>
    <d v="2019-03-04T00:00:00"/>
    <d v="2019-11-01T00:00:00"/>
    <s v="Yes"/>
    <d v="2020-12-01T00:00:00"/>
    <d v="2021-02-01T00:00:00"/>
    <m/>
    <s v="Holistic adherence to hemodialysis and associated social-ecological factors among persons with end-stage renal diseases in Rwanda."/>
    <d v="2021-10-01T00:00:00"/>
    <s v="Yes"/>
    <d v="2022-06-20T00:00:00"/>
    <s v="Yes"/>
    <d v="2023-03-01T00:00:00"/>
    <m/>
    <m/>
    <d v="2023-11-10T00:00:00"/>
    <x v="0"/>
    <n v="57"/>
    <n v="49"/>
    <s v="Development and pilot testing of an educational supportive program for persons with end-stage renal disease on hemodialysis in Rwanda"/>
    <n v="1"/>
    <n v="1"/>
    <m/>
    <m/>
    <m/>
    <m/>
    <m/>
    <s v="No"/>
    <m/>
    <m/>
    <m/>
    <m/>
    <m/>
    <m/>
    <m/>
    <m/>
    <n v="3"/>
    <m/>
    <m/>
    <s v="WT-DELTAS"/>
  </r>
  <r>
    <n v="206"/>
    <s v="C9/006"/>
    <s v="Lilian"/>
    <s v="Nkirote"/>
    <s v="Njagi"/>
    <x v="1"/>
    <x v="8"/>
    <x v="2"/>
    <x v="7"/>
    <s v="Tropical and Infectious Diseases"/>
    <s v="Clinical Medicine and therapeutics"/>
    <x v="6"/>
    <s v="Yes"/>
    <s v="W80/52095/2017"/>
    <s v="Single"/>
    <s v="Single"/>
    <m/>
    <s v="lnjagi@cartafrica.org"/>
    <s v="njagi.lilian@gmail.com"/>
    <s v="+254731575686/'+254722575686"/>
    <s v="Master of Science in Tropical and Infectious Diseases"/>
    <d v="1979-03-11T00:00:00"/>
    <s v="Tuberculosis and HIV, novel strategies for treatment monitoring."/>
    <s v="Laboratory"/>
    <s v="yes"/>
    <m/>
    <n v="12"/>
    <d v="2018-12-08T00:00:00"/>
    <d v="2019-03-01T00:00:00"/>
    <m/>
    <s v="Dr Kennedy Abuga"/>
    <s v="Dr Marianne Mureithi"/>
    <s v="Dr Videlis Nduba"/>
    <n v="3"/>
    <s v="Home"/>
    <s v="Home"/>
    <s v="Other"/>
    <s v="Yes"/>
    <s v="No"/>
    <s v="No"/>
    <s v="Other"/>
    <s v="Senior Project Officer"/>
    <s v="Clinical Research Scientist"/>
    <m/>
    <s v="Was appointed as a sub investigator at KEMRI Center for Respiratory Disease Research."/>
    <s v="UNIVERSITY OF NAIROBI"/>
    <s v="0000-0002-5067-0788"/>
    <m/>
    <d v="2019-03-04T00:00:00"/>
    <d v="2019-11-01T00:00:00"/>
    <s v="Yes"/>
    <d v="2018-11-07T00:00:00"/>
    <d v="2019-10-30T00:00:00"/>
    <m/>
    <s v="Isoniazid for latent tuberculosis infection: Validating and testing novel treatment monitoring methods in Kenya"/>
    <d v="2021-10-01T00:00:00"/>
    <s v="Yes"/>
    <d v="2022-06-20T00:00:00"/>
    <s v="Yes"/>
    <m/>
    <d v="2025-02-06T00:00:00"/>
    <m/>
    <d v="2025-02-14T00:00:00"/>
    <x v="0"/>
    <n v="72"/>
    <n v="64"/>
    <m/>
    <n v="3"/>
    <n v="0"/>
    <m/>
    <m/>
    <m/>
    <m/>
    <m/>
    <s v="No"/>
    <m/>
    <m/>
    <d v="2023-09-01T00:00:00"/>
    <d v="2024-06-30T00:00:00"/>
    <n v="10"/>
    <m/>
    <m/>
    <m/>
    <n v="1"/>
    <m/>
    <m/>
    <s v="WT-DELTAS"/>
  </r>
  <r>
    <n v="207"/>
    <s v="C9/007"/>
    <s v="Leonidas"/>
    <m/>
    <s v="Banamwana"/>
    <x v="0"/>
    <x v="8"/>
    <x v="1"/>
    <x v="1"/>
    <s v="Biostatistics"/>
    <s v="Applied Statistics"/>
    <x v="5"/>
    <s v="Yes"/>
    <m/>
    <s v="Married"/>
    <s v="Married"/>
    <m/>
    <s v="lbanamwana@cartafrica.org"/>
    <s v="leontosbanamwana@gmail.com"/>
    <s v="+250785385308; 250783544242"/>
    <s v="Statistics"/>
    <d v="1982-07-25T00:00:00"/>
    <s v="Sexual and Reproductive Health among adolescents"/>
    <s v="Field"/>
    <m/>
    <m/>
    <n v="6"/>
    <d v="2019-10-20T00:00:00"/>
    <d v="2019-03-01T00:00:00"/>
    <m/>
    <s v="Dr. Onyango Owuor Nelson"/>
    <s v="Dr. Chukwu Unna Angela"/>
    <m/>
    <n v="2"/>
    <s v="Host"/>
    <s v="Other"/>
    <m/>
    <s v="Yes"/>
    <s v="No"/>
    <m/>
    <s v="Academic"/>
    <s v="Lecturer "/>
    <s v="Lecturer"/>
    <s v="No"/>
    <m/>
    <s v="UNIVERSITY OF RWANDA"/>
    <s v="0000-0003-1267-235X"/>
    <m/>
    <d v="2019-03-04T00:00:00"/>
    <d v="2019-11-01T00:00:00"/>
    <s v="Yes"/>
    <d v="2020-03-25T00:00:00"/>
    <d v="2020-05-20T00:00:00"/>
    <m/>
    <s v="Assessing Sexual Behaviors, Fertility Preferences and Contraceptive Use among Sexual Active People living with HIV/AIDS in Rwanda"/>
    <d v="2021-10-01T00:00:00"/>
    <s v="Yes"/>
    <d v="2022-06-20T00:00:00"/>
    <s v="Yes"/>
    <m/>
    <m/>
    <m/>
    <m/>
    <x v="3"/>
    <m/>
    <m/>
    <m/>
    <n v="1"/>
    <n v="0"/>
    <m/>
    <m/>
    <m/>
    <m/>
    <m/>
    <s v="No"/>
    <m/>
    <m/>
    <m/>
    <m/>
    <m/>
    <m/>
    <m/>
    <m/>
    <n v="1"/>
    <m/>
    <m/>
    <s v="WT-DELTAS"/>
  </r>
  <r>
    <n v="208"/>
    <s v="C9/008"/>
    <s v="Charles "/>
    <m/>
    <s v="Ssemugabo"/>
    <x v="0"/>
    <x v="8"/>
    <x v="7"/>
    <x v="11"/>
    <s v="Environmental Health"/>
    <s v="Disease Control and Environmental Health"/>
    <x v="9"/>
    <s v="Yes"/>
    <s v="2018/HD07/19459U "/>
    <s v="Single"/>
    <s v="Single"/>
    <m/>
    <s v="cssemugabo@cartafrica.org"/>
    <s v="cssemugabo@gmail.com"/>
    <s v="+256 779 625 182/_x000a_'+256706066096"/>
    <s v="Public Health - Health promotion "/>
    <d v="1988-08-06T00:00:00"/>
    <s v="Pesticide residues in fruits and vegetables along the food supply and consumption chain and associated human health effects in central Uganda"/>
    <s v="Laboratory"/>
    <s v="yes"/>
    <m/>
    <n v="15"/>
    <d v="2019-07-01T00:00:00"/>
    <d v="2019-03-01T00:00:00"/>
    <m/>
    <s v="Prof. David Guwatudde"/>
    <s v="Dr. John C. Ssempebwa "/>
    <s v="Prof. Asa Bradman"/>
    <n v="3"/>
    <s v="Home"/>
    <s v="Home"/>
    <s v="Other"/>
    <s v="No"/>
    <s v="No"/>
    <s v="No"/>
    <s v="Academic"/>
    <s v="Research Associate "/>
    <s v="Research Associate "/>
    <m/>
    <m/>
    <s v="MAKERERE UNIVERSITY"/>
    <s v="0000-0001-6857-0091"/>
    <m/>
    <d v="2019-03-04T00:00:00"/>
    <d v="2019-11-01T00:00:00"/>
    <s v="Yes"/>
    <d v="2019-05-14T00:00:00"/>
    <d v="2019-10-08T00:00:00"/>
    <m/>
    <s v="Health risk assessment of pesticide residues in fruits and vegetables among consumers in central Uganda - using the &quot;from farm to fork&quot; principle  "/>
    <d v="2021-10-01T00:00:00"/>
    <s v="Yes"/>
    <d v="2022-06-20T00:00:00"/>
    <s v="Yes"/>
    <m/>
    <d v="2023-08-30T00:00:00"/>
    <m/>
    <d v="2023-08-30T00:00:00"/>
    <x v="0"/>
    <n v="54"/>
    <n v="46"/>
    <s v="Pesticide residues in fruits and vegetables along the food supply and consumption chain and associated human health effects in central Uganda"/>
    <n v="7"/>
    <n v="24"/>
    <m/>
    <m/>
    <m/>
    <m/>
    <m/>
    <s v="No"/>
    <m/>
    <m/>
    <m/>
    <m/>
    <m/>
    <m/>
    <m/>
    <m/>
    <m/>
    <m/>
    <m/>
    <s v="WT-DELTAS"/>
  </r>
  <r>
    <n v="209"/>
    <s v="C9/009"/>
    <s v="Cyril"/>
    <s v="Nyalik"/>
    <s v="Ogada"/>
    <x v="0"/>
    <x v="8"/>
    <x v="2"/>
    <x v="7"/>
    <s v="Dentistry"/>
    <s v="Conservative and Prosthetic Dentisry"/>
    <x v="3"/>
    <s v="No"/>
    <s v="Not registered yet"/>
    <s v="Married"/>
    <s v="Married"/>
    <m/>
    <s v="cogada@cartafrica.org"/>
    <s v="nyalikogada@yahoo.com"/>
    <s v="+254772438224; 254720342901"/>
    <m/>
    <d v="1983-03-08T00:00:00"/>
    <m/>
    <s v="Field"/>
    <m/>
    <m/>
    <n v="17"/>
    <d v="2020-08-12T00:00:00"/>
    <d v="2019-03-01T00:00:00"/>
    <m/>
    <s v=" Prof. Laetitia Rispel"/>
    <s v="Dr Richard Ayah "/>
    <m/>
    <n v="2"/>
    <s v="Host"/>
    <s v="Home"/>
    <m/>
    <s v="No"/>
    <s v="Yes"/>
    <m/>
    <s v="Academic"/>
    <s v="Tutorial fellow"/>
    <s v="Lecturer "/>
    <m/>
    <m/>
    <s v="UNIVERSITY OF NAIROBI"/>
    <s v="0000-0003-0919-3411"/>
    <m/>
    <d v="2019-03-04T00:00:00"/>
    <d v="2019-11-01T00:00:00"/>
    <s v="Yes"/>
    <m/>
    <m/>
    <m/>
    <s v="Absenteeism among Doctors and health service utilization in the devolved system of government in Kenya."/>
    <d v="2023-05-15T00:00:00"/>
    <s v="No"/>
    <d v="2023-07-03T00:00:00"/>
    <s v="No"/>
    <m/>
    <m/>
    <m/>
    <m/>
    <x v="3"/>
    <m/>
    <m/>
    <m/>
    <m/>
    <m/>
    <m/>
    <m/>
    <m/>
    <m/>
    <m/>
    <s v="No"/>
    <m/>
    <m/>
    <m/>
    <m/>
    <m/>
    <m/>
    <m/>
    <m/>
    <n v="3"/>
    <m/>
    <m/>
    <s v="WT-DELTAS"/>
  </r>
  <r>
    <n v="210"/>
    <s v="C9/010"/>
    <s v="Evelyne"/>
    <m/>
    <s v="Kantarama"/>
    <x v="1"/>
    <x v="8"/>
    <x v="1"/>
    <x v="1"/>
    <m/>
    <s v="Clinical Biology"/>
    <x v="5"/>
    <s v="Yes"/>
    <m/>
    <s v="Married"/>
    <s v="Married"/>
    <m/>
    <s v="ekantarama@cartafrica.org"/>
    <s v="kantever11@gmail.com"/>
    <s v="+250788651907"/>
    <s v="Medical Biochemistry"/>
    <d v="1980-01-01T00:00:00"/>
    <s v="Medical Biochemistry with focus on the relationship between epigenetic effects of hormonal contraceptives and lipid profile abnormalities"/>
    <s v="Laboratory"/>
    <s v="yes"/>
    <m/>
    <n v="11"/>
    <d v="2019-12-11T00:00:00"/>
    <d v="2019-03-01T00:00:00"/>
    <m/>
    <s v="Prof. Muvunyi Mambo"/>
    <s v="Dr. Uwineza Annette"/>
    <m/>
    <n v="2"/>
    <s v="Home"/>
    <s v="Home"/>
    <m/>
    <s v="No"/>
    <s v="Yes"/>
    <m/>
    <s v="Academic"/>
    <s v="Assistant Lecturer"/>
    <s v="Lecturer"/>
    <s v="No"/>
    <m/>
    <s v="UNIVERSITY OF RWANDA"/>
    <s v="0000-0002-5428-8914"/>
    <m/>
    <d v="2019-03-04T00:00:00"/>
    <d v="2019-11-01T00:00:00"/>
    <s v="Yes"/>
    <m/>
    <m/>
    <m/>
    <s v="Dyslipidemia, related factors and risk of cardiovascular diseases in users of hormonal contraceptives in Rwanda"/>
    <d v="2021-10-01T00:00:00"/>
    <s v="Yes"/>
    <d v="2022-06-20T00:00:00"/>
    <s v="Yes"/>
    <m/>
    <m/>
    <m/>
    <d v="2023-10-30T00:00:00"/>
    <x v="0"/>
    <n v="56"/>
    <n v="48"/>
    <s v="Effect of Depo Medroxyprogesterone Acetate (DMPA)  Injectable Contraceptive on Cardiometabolic Risk Profile Among Women of Reproductive Age in Kigali, Rwanda"/>
    <n v="0"/>
    <m/>
    <m/>
    <m/>
    <m/>
    <m/>
    <m/>
    <s v="JAS1, 2019"/>
    <m/>
    <m/>
    <m/>
    <m/>
    <m/>
    <m/>
    <m/>
    <m/>
    <n v="4"/>
    <m/>
    <m/>
    <s v="WT-DELTAS"/>
  </r>
  <r>
    <n v="211"/>
    <s v="C9/011"/>
    <s v="Wilfred"/>
    <m/>
    <s v="Eneku"/>
    <x v="0"/>
    <x v="8"/>
    <x v="7"/>
    <x v="11"/>
    <s v="Pathobiology"/>
    <s v="Pharmacy, Clinical and Comparative Medicine"/>
    <x v="9"/>
    <s v="Yes"/>
    <n v="201000282"/>
    <s v="Married"/>
    <s v="Married"/>
    <m/>
    <s v="weneku@cartafrica.org"/>
    <s v="weneku@gmail.com"/>
    <s v="+256 776 535187, +256 752 535187"/>
    <s v="Masters of Veterinary Pathology"/>
    <d v="1981-08-05T00:00:00"/>
    <s v="Molecular and Sero-Epidemiology of Rickettsia in Uganda"/>
    <s v="Field and Laboratory"/>
    <m/>
    <m/>
    <n v="28"/>
    <d v="2019-04-01T00:00:00"/>
    <d v="2019-03-01T00:00:00"/>
    <m/>
    <s v="Prof. Byarugaba K. Denis"/>
    <s v="Assoc. Prof. Robert Tweyongyere"/>
    <m/>
    <n v="2"/>
    <m/>
    <m/>
    <m/>
    <m/>
    <m/>
    <m/>
    <s v="Academic"/>
    <s v="Assistant Lecturer"/>
    <m/>
    <m/>
    <m/>
    <s v="MAKERERE UNIVERSITY"/>
    <s v="0000-0001-5013-7118"/>
    <m/>
    <d v="2019-03-04T00:00:00"/>
    <d v="2019-11-01T00:00:00"/>
    <s v="Yes"/>
    <m/>
    <d v="2020-04-13T00:00:00"/>
    <m/>
    <s v="Molecular and Sero-epidemiology of Zoonotic rickettsioses in Uganda"/>
    <d v="2021-10-01T00:00:00"/>
    <s v="Yes"/>
    <d v="2022-06-20T00:00:00"/>
    <s v="Yes"/>
    <m/>
    <m/>
    <m/>
    <d v="2024-07-10T00:00:00"/>
    <x v="0"/>
    <n v="65"/>
    <n v="57"/>
    <m/>
    <n v="4"/>
    <n v="1"/>
    <m/>
    <m/>
    <m/>
    <m/>
    <m/>
    <s v="No"/>
    <m/>
    <m/>
    <m/>
    <m/>
    <m/>
    <m/>
    <m/>
    <m/>
    <n v="3"/>
    <m/>
    <m/>
    <s v="WT-DELTAS"/>
  </r>
  <r>
    <n v="212"/>
    <s v="C9/012"/>
    <s v="Kirsty"/>
    <m/>
    <s v="Van Stormbroek"/>
    <x v="1"/>
    <x v="8"/>
    <x v="5"/>
    <x v="6"/>
    <s v="Occupational Therapy"/>
    <s v="Occupational Therapy"/>
    <x v="3"/>
    <s v="Yes"/>
    <m/>
    <s v="Single"/>
    <s v="Single"/>
    <m/>
    <s v="kstormbroek@cartafrica.org"/>
    <s v="kirststorm@gmail.com"/>
    <s v="+27 11 717 3701/'+27760977705"/>
    <s v="MSc Occupational Therapy"/>
    <d v="1983-05-25T00:00:00"/>
    <s v="Improving access to quality hand injury-care services in the public service."/>
    <s v="Field"/>
    <m/>
    <m/>
    <n v="1"/>
    <d v="2019-03-04T00:00:00"/>
    <d v="2019-03-01T00:00:00"/>
    <m/>
    <s v="Professor Hellen Myezwa,"/>
    <s v="Dr Tania Rauch-van der Merwe"/>
    <s v="Professor Lisa O’Brien"/>
    <n v="3"/>
    <s v="Home"/>
    <s v="Other"/>
    <m/>
    <s v="Yes"/>
    <s v="No"/>
    <m/>
    <s v="Academic"/>
    <s v="Lecturer 1"/>
    <s v="Senior lecturer"/>
    <s v="Yes"/>
    <s v="Chairperson, Committee on Immunization and HIV/AIDS for the Nigerian Medical Association, Osun State Chapter"/>
    <s v="UNIVERSITY OF THE WITWATERSRAND"/>
    <s v="0000-0003-4890-5063"/>
    <m/>
    <d v="2019-03-04T00:00:00"/>
    <d v="2019-11-01T00:00:00"/>
    <s v="Yes"/>
    <d v="2019-11-01T00:00:00"/>
    <d v="2020-02-01T00:00:00"/>
    <m/>
    <s v="Towards enabling livelihood after hand injury: Contextually responsive support and development strategies for generalist occupational therapists delivering hand rehabilitation in South Africa."/>
    <d v="2021-10-01T00:00:00"/>
    <s v="Yes"/>
    <d v="2022-06-20T00:00:00"/>
    <s v="Yes"/>
    <m/>
    <m/>
    <m/>
    <s v="31/05/2024"/>
    <x v="0"/>
    <n v="63"/>
    <n v="55"/>
    <s v="Contextually responsive support and development strategies for generalist occupational therapists delivering hand-injury care in South Africa"/>
    <n v="2"/>
    <n v="0"/>
    <m/>
    <m/>
    <m/>
    <m/>
    <m/>
    <s v="No"/>
    <m/>
    <m/>
    <m/>
    <m/>
    <m/>
    <m/>
    <m/>
    <m/>
    <n v="0"/>
    <m/>
    <m/>
    <s v="WT-DELTAS"/>
  </r>
  <r>
    <n v="213"/>
    <s v="C9/013"/>
    <s v="Funmito"/>
    <s v="Omolola"/>
    <s v="Fehintola"/>
    <x v="1"/>
    <x v="8"/>
    <x v="0"/>
    <x v="5"/>
    <s v="Medical doctor"/>
    <s v="Community Health"/>
    <x v="0"/>
    <s v="No"/>
    <n v="78570"/>
    <s v="Married"/>
    <s v="Married"/>
    <m/>
    <s v="fomolola@cartafrica.org"/>
    <s v="funmitoabioye@yahoo.com"/>
    <s v="+2348033913964; 2348037998247"/>
    <m/>
    <d v="1976-11-18T00:00:00"/>
    <s v="Effect of multi-level intervention on modifiable risk factors of non-communicable diseases among in –school adolescents in Nigeria"/>
    <s v="Field"/>
    <m/>
    <m/>
    <n v="30"/>
    <d v="2019-04-15T00:00:00"/>
    <d v="2019-03-01T00:00:00"/>
    <m/>
    <s v="Prof/Omotade/Olayemi"/>
    <s v="Prof/Fatusi/Adesegun"/>
    <m/>
    <n v="2"/>
    <s v="Host"/>
    <s v="Home"/>
    <m/>
    <s v="Yes"/>
    <m/>
    <m/>
    <s v="Academic"/>
    <s v="Lecturer"/>
    <s v="Senior Lecturer"/>
    <m/>
    <m/>
    <s v="OBAFEMI AWOLOWO UNIVERSITY"/>
    <s v="0000-0002-3283-6641"/>
    <m/>
    <d v="2019-03-04T00:00:00"/>
    <d v="2019-11-01T00:00:00"/>
    <s v="Yes"/>
    <d v="2021-06-22T00:00:00"/>
    <d v="2020-09-09T00:00:00"/>
    <m/>
    <s v="Health literacy on  behavioural risk factors of NCDs and its determinants among adolescents"/>
    <d v="2021-10-01T00:00:00"/>
    <s v="Yes"/>
    <d v="2022-06-20T00:00:00"/>
    <s v="Yes"/>
    <m/>
    <d v="2023-09-18T00:00:00"/>
    <m/>
    <d v="2023-10-27T00:00:00"/>
    <x v="0"/>
    <m/>
    <n v="48"/>
    <m/>
    <n v="2"/>
    <n v="2"/>
    <m/>
    <m/>
    <m/>
    <m/>
    <m/>
    <s v="No"/>
    <m/>
    <m/>
    <d v="2023-05-01T00:00:00"/>
    <d v="2023-10-30T00:00:00"/>
    <n v="6"/>
    <m/>
    <m/>
    <m/>
    <n v="3"/>
    <m/>
    <m/>
    <s v="SIDA"/>
  </r>
  <r>
    <n v="214"/>
    <s v="C9/014"/>
    <s v="OLUFUNMILOLA"/>
    <s v="BAMIDELE"/>
    <s v="MAKANJUOLA"/>
    <x v="1"/>
    <x v="8"/>
    <x v="0"/>
    <x v="0"/>
    <m/>
    <s v="Medical Microbiology and Parasitology"/>
    <x v="0"/>
    <s v="Yes"/>
    <s v="PGS19250719432936"/>
    <s v="Married"/>
    <s v="Married"/>
    <m/>
    <s v="omakanjuola@cartafrica.org"/>
    <s v="funmimakanjuola@yahoo.com"/>
    <s v="+2348034731717; 2348087643340"/>
    <s v="MSc Epidemiology"/>
    <d v="1974-10-18T00:00:00"/>
    <s v="Cutaneous fungal infections in rural and urban primary school children in Oyo State, Nigeria: Epidemiology, diagnosis and public health impact."/>
    <s v="Laboratory"/>
    <s v="yes"/>
    <m/>
    <n v="2"/>
    <d v="2019-01-07T00:00:00"/>
    <d v="2019-03-01T00:00:00"/>
    <m/>
    <s v="Prof Fawole Olufunmilayo"/>
    <m/>
    <m/>
    <n v="1"/>
    <s v="Home"/>
    <m/>
    <m/>
    <s v="Yes"/>
    <m/>
    <m/>
    <s v="Academic"/>
    <s v="Lecturer I"/>
    <s v="Senior Lecturer"/>
    <m/>
    <m/>
    <s v="UNIVERSITY OF IBADAN"/>
    <s v="0000-0001-7785-0183"/>
    <m/>
    <d v="2019-03-04T00:00:00"/>
    <d v="2019-11-01T00:00:00"/>
    <s v="Yes"/>
    <d v="2019-09-16T00:00:00"/>
    <d v="2020-12-22T00:00:00"/>
    <m/>
    <s v="Molecular epidemiology of dermatophyte infections among HIV positive individuals in South-Western Nigeria"/>
    <d v="2022-11-07T00:00:00"/>
    <s v="No"/>
    <d v="2023-07-03T00:00:00"/>
    <s v="No"/>
    <m/>
    <m/>
    <m/>
    <m/>
    <x v="3"/>
    <m/>
    <m/>
    <m/>
    <n v="7"/>
    <n v="5"/>
    <m/>
    <m/>
    <m/>
    <m/>
    <m/>
    <s v="No"/>
    <m/>
    <m/>
    <m/>
    <m/>
    <m/>
    <m/>
    <m/>
    <m/>
    <n v="4"/>
    <m/>
    <m/>
    <s v="SIDA"/>
  </r>
  <r>
    <n v="215"/>
    <s v="C9/015"/>
    <s v="Abiket"/>
    <s v="Nanfizat"/>
    <s v="Alamukii"/>
    <x v="1"/>
    <x v="8"/>
    <x v="0"/>
    <x v="0"/>
    <s v="Zoology"/>
    <s v="Institute for Advanced Medical Research and Training (IAMRAT)"/>
    <x v="0"/>
    <s v="Yes"/>
    <n v="138807"/>
    <s v="Single"/>
    <s v="Single"/>
    <m/>
    <s v="aabiket@cartafrica.org"/>
    <s v="iyabiket@gmail.com"/>
    <s v="+234 706 435 6537"/>
    <s v="M.Sc Zoology (Cell biology and Genetics)"/>
    <d v="1987-02-11T00:00:00"/>
    <s v="Prevalence of breast cancer among Nigerian women and the use of TNF alpha and receptors’ Single Nucleotide Polymorphisms as possible diagnostic indicators."/>
    <s v="Laboratory"/>
    <s v="yes"/>
    <m/>
    <n v="13"/>
    <d v="2016-02-17T00:00:00"/>
    <d v="2019-03-01T00:00:00"/>
    <m/>
    <s v="Dr. Nwuba I. Roseangela"/>
    <m/>
    <m/>
    <n v="1"/>
    <s v="Home"/>
    <m/>
    <m/>
    <s v="Yes"/>
    <m/>
    <m/>
    <s v="Academic"/>
    <s v="Teaching and Research Assistant at the Department of Zoology, University of Ibadan"/>
    <s v="Teaching and Research Assistant at the Department of Zoology"/>
    <m/>
    <m/>
    <s v="UNIVERSITY OF MEDICAL SCIENCES, ONDO, NIGERIA"/>
    <s v="0000-0002-5741-1383"/>
    <m/>
    <d v="2019-03-04T00:00:00"/>
    <d v="2019-11-01T00:00:00"/>
    <s v="Yes"/>
    <d v="2018-06-20T00:00:00"/>
    <d v="2020-05-26T00:00:00"/>
    <m/>
    <s v="TUMOUR NECROSIS FACTOR ALPHA (TNF α) AND ITS RECEPTORS AS INDICATORS FOR BREAST CANCER AMONG NIGERIAN WOMEN"/>
    <d v="2021-10-01T00:00:00"/>
    <s v="Yes"/>
    <d v="2022-06-20T00:00:00"/>
    <s v="Yes"/>
    <m/>
    <d v="2023-08-14T00:00:00"/>
    <m/>
    <d v="2023-08-25T00:00:00"/>
    <x v="0"/>
    <n v="54"/>
    <n v="46"/>
    <s v="Barriers to early diagnosis turnout nacrosis factors and receptors genetic varied  as possible predictors fro breast cancer among Nigerian women"/>
    <n v="2"/>
    <n v="1"/>
    <m/>
    <m/>
    <m/>
    <m/>
    <m/>
    <s v="No"/>
    <m/>
    <m/>
    <m/>
    <m/>
    <m/>
    <m/>
    <m/>
    <m/>
    <m/>
    <m/>
    <m/>
    <s v="SIDA"/>
  </r>
  <r>
    <n v="216"/>
    <s v="C9/016"/>
    <s v="Olindah"/>
    <s v="Mkhonto"/>
    <s v="Silaule"/>
    <x v="1"/>
    <x v="8"/>
    <x v="5"/>
    <x v="6"/>
    <s v="occupational therapy"/>
    <s v="Occupational therapy"/>
    <x v="3"/>
    <s v="Yes"/>
    <s v="0504217T"/>
    <s v="Single"/>
    <s v="Single"/>
    <m/>
    <s v="osilaule@cartafrica.org"/>
    <s v="o.silaule@gmail.com"/>
    <s v="+27 11 717 3701/'+27782035213/+27 11 717 3714"/>
    <s v="MSc Occupational therapy"/>
    <d v="1987-04-11T00:00:00"/>
    <s v="Quality and efficiency in mental health services in South Africa"/>
    <s v="Field"/>
    <m/>
    <m/>
    <n v="6"/>
    <d v="2020-01-31T00:00:00"/>
    <d v="2019-03-01T00:00:00"/>
    <m/>
    <s v="Dr Adams Fasloen"/>
    <s v="Dr Nkosi-Mafutha Nokuthula"/>
    <m/>
    <n v="2"/>
    <s v="Home"/>
    <s v="Home"/>
    <m/>
    <s v="No"/>
    <s v="No"/>
    <m/>
    <s v="Academic"/>
    <s v="Lecturer"/>
    <s v="Senior Lecturer"/>
    <m/>
    <m/>
    <s v="UNIVERSITY OF CAPE TOWN"/>
    <s v="0000-0003-4890-5063"/>
    <m/>
    <d v="2019-03-04T00:00:00"/>
    <d v="2019-11-01T00:00:00"/>
    <s v="Yes"/>
    <d v="2020-03-28T00:00:00"/>
    <d v="2020-08-07T00:00:00"/>
    <m/>
    <s v="Developing and validation of a community-based program for caregivers of persons with mental disorders in rural South Africa"/>
    <d v="2021-10-01T00:00:00"/>
    <s v="Yes"/>
    <d v="2022-06-20T00:00:00"/>
    <s v="Yes"/>
    <d v="2023-11-17T00:00:00"/>
    <m/>
    <m/>
    <d v="2024-05-29T00:00:00"/>
    <x v="0"/>
    <n v="63"/>
    <n v="55"/>
    <s v="Developing strategies for alleviating caregiver burden among informal caregivers of persons with severe mental disorders in Bushbuckridge, Mpumalanga Province Informal caregivers of persons with severe mental disorders are faced with high levels of distress"/>
    <n v="0"/>
    <m/>
    <m/>
    <m/>
    <m/>
    <m/>
    <m/>
    <s v="No"/>
    <m/>
    <m/>
    <m/>
    <m/>
    <m/>
    <m/>
    <m/>
    <m/>
    <n v="0"/>
    <m/>
    <m/>
    <s v="SIDA"/>
  </r>
  <r>
    <n v="217"/>
    <s v="C9/017"/>
    <s v="Jane"/>
    <s v="Wanjiru"/>
    <s v="Macharia"/>
    <x v="1"/>
    <x v="8"/>
    <x v="2"/>
    <x v="7"/>
    <s v="Chemistry"/>
    <s v="Department of Chemistry"/>
    <x v="6"/>
    <s v="Yes"/>
    <s v="I80/52247/2017"/>
    <s v="Married"/>
    <s v="Married"/>
    <m/>
    <s v="jmacharia@cartafrica.org"/>
    <s v="jmacharia251@gmail.com"/>
    <s v="+254 726418703"/>
    <s v="Msc in Chemistry"/>
    <d v="1986-04-09T00:00:00"/>
    <m/>
    <s v="Other"/>
    <m/>
    <m/>
    <n v="5"/>
    <d v="2018-09-03T00:00:00"/>
    <d v="2019-03-01T00:00:00"/>
    <d v="2022-09-14T00:00:00"/>
    <s v="Prof. Kariuki K. David"/>
    <s v="Prof. Thole Benard"/>
    <m/>
    <n v="2"/>
    <s v="Home"/>
    <s v="Home"/>
    <s v="Other"/>
    <s v="No"/>
    <m/>
    <m/>
    <s v="Researcher"/>
    <s v="Part-time researcher"/>
    <s v="Researcher"/>
    <m/>
    <m/>
    <s v="UNIVERSITY OF NAIROBI"/>
    <s v="0000-0003-3415-2048"/>
    <m/>
    <d v="2019-03-04T00:00:00"/>
    <d v="2019-11-01T00:00:00"/>
    <s v="Yes"/>
    <d v="2018-11-23T00:00:00"/>
    <d v="2019-05-14T00:00:00"/>
    <m/>
    <s v="Prenatal and Postnatal Exposure to Fluoride in High Fluoride Areas in Kenya"/>
    <m/>
    <m/>
    <m/>
    <m/>
    <m/>
    <m/>
    <m/>
    <m/>
    <x v="2"/>
    <s v="Terminated"/>
    <m/>
    <m/>
    <n v="1"/>
    <n v="1"/>
    <m/>
    <m/>
    <m/>
    <m/>
    <m/>
    <s v="JAS 1, 2019"/>
    <m/>
    <m/>
    <d v="2021-07-21T00:00:00"/>
    <d v="2022-06-21T00:00:00"/>
    <n v="12"/>
    <m/>
    <m/>
    <m/>
    <n v="2"/>
    <m/>
    <m/>
    <s v="SIDA"/>
  </r>
  <r>
    <n v="218"/>
    <s v="C9/018"/>
    <s v="Abimbola  "/>
    <s v="Margaret"/>
    <s v="Obimakinde"/>
    <x v="1"/>
    <x v="8"/>
    <x v="0"/>
    <x v="0"/>
    <s v="Family Medicine "/>
    <s v="Family Medicine "/>
    <x v="3"/>
    <s v="No"/>
    <s v="Registration on going "/>
    <s v="Married"/>
    <s v="Married"/>
    <m/>
    <s v="mabimbola@cartafrica.org"/>
    <s v="tolutammy@yahoo.com"/>
    <s v="+234 8106912778"/>
    <m/>
    <d v="1976-02-08T00:00:00"/>
    <s v="Effect of Life Style Modifications On the Control of Chronic Non-Communicable Diseases in Sub Sahara Africa"/>
    <s v="Field"/>
    <m/>
    <m/>
    <n v="24"/>
    <d v="2019-07-01T00:00:00"/>
    <d v="2019-03-01T00:00:00"/>
    <m/>
    <s v="Prof Shabir Moosa"/>
    <m/>
    <m/>
    <n v="1"/>
    <s v="Host"/>
    <m/>
    <m/>
    <s v="No"/>
    <m/>
    <m/>
    <s v="Academic"/>
    <s v="Lecturer"/>
    <s v="Senior Lecturer"/>
    <m/>
    <m/>
    <s v="UNIVERSITY OF IBADAN"/>
    <s v="0000-0001-5954-952x"/>
    <m/>
    <d v="2019-03-04T00:00:00"/>
    <d v="2019-11-01T00:00:00"/>
    <s v="Yes"/>
    <d v="2021-03-03T00:00:00"/>
    <d v="2021-04-01T00:00:00"/>
    <m/>
    <s v="CHILDREN STREETISM IN IBADAN, NIGERIA; THE FAMILY DYNAMICS, EXPERIENCES AND HEALTH OUTCOMES"/>
    <d v="2021-10-01T00:00:00"/>
    <s v="Yes"/>
    <d v="2022-06-20T00:00:00"/>
    <s v="Yes"/>
    <m/>
    <m/>
    <m/>
    <d v="2023-11-28T00:00:00"/>
    <x v="0"/>
    <n v="57"/>
    <n v="49"/>
    <s v="Children on the streets of Ibadan, Nigeria: experiences, family dynamics and health status."/>
    <n v="5"/>
    <n v="6"/>
    <m/>
    <m/>
    <m/>
    <m/>
    <m/>
    <s v="No"/>
    <m/>
    <m/>
    <m/>
    <m/>
    <m/>
    <m/>
    <m/>
    <m/>
    <n v="2"/>
    <m/>
    <m/>
    <s v="SIDA"/>
  </r>
  <r>
    <n v="219"/>
    <s v="C9/019"/>
    <s v="Ronald"/>
    <s v="Kibet"/>
    <s v="Tonui"/>
    <x v="0"/>
    <x v="8"/>
    <x v="2"/>
    <x v="2"/>
    <s v="Immunology"/>
    <s v="Clinical Microbiology and Infectious Diseases"/>
    <x v="3"/>
    <s v="No"/>
    <m/>
    <s v="Married"/>
    <s v="Married"/>
    <m/>
    <s v="rtonui@cartafrica.org"/>
    <s v="tonuironald@gmail.com"/>
    <s v="+254532060958/+254722258484"/>
    <s v="Immunology, Global Health and Infectious Diseases"/>
    <d v="1979-08-17T00:00:00"/>
    <s v="Role of immune response genes’ polymorphisms in susceptibility to and severity of Mycobacterium tuberculosis infections"/>
    <s v="Laboratory"/>
    <s v="yes"/>
    <m/>
    <n v="16"/>
    <d v="2020-01-01T00:00:00"/>
    <d v="2019-03-01T00:00:00"/>
    <m/>
    <s v=" Dr. Aijaz Ahmad_x0009_"/>
    <s v=" Prof. Simeon Mining_x0009_"/>
    <s v="Dr. Rispah Torrorey"/>
    <n v="3"/>
    <s v="Host"/>
    <s v="Home"/>
    <s v="Home"/>
    <s v="Yes"/>
    <m/>
    <m/>
    <s v="Academic"/>
    <s v="Lecturer"/>
    <s v="Lecturer"/>
    <m/>
    <m/>
    <s v="MOI UNIVERSITY"/>
    <s v="0000-0001-5087-1435"/>
    <m/>
    <d v="2019-03-04T00:00:00"/>
    <d v="2019-11-01T00:00:00"/>
    <s v="Yes"/>
    <d v="2022-11-22T00:00:00"/>
    <d v="2022-11-22T00:00:00"/>
    <m/>
    <s v="Genetic predictors of tuberculosis in western Kenya"/>
    <d v="2021-10-01T00:00:00"/>
    <s v="Yes"/>
    <d v="2022-06-20T00:00:00"/>
    <s v="Yes"/>
    <m/>
    <m/>
    <m/>
    <m/>
    <x v="3"/>
    <m/>
    <m/>
    <m/>
    <n v="3"/>
    <m/>
    <m/>
    <m/>
    <m/>
    <m/>
    <m/>
    <s v="No"/>
    <m/>
    <m/>
    <m/>
    <m/>
    <m/>
    <m/>
    <m/>
    <m/>
    <n v="3"/>
    <m/>
    <m/>
    <s v="SIDA"/>
  </r>
  <r>
    <n v="220"/>
    <s v="C9/020"/>
    <s v="Omolayo "/>
    <s v="Bukola "/>
    <s v="Oluwatope"/>
    <x v="1"/>
    <x v="8"/>
    <x v="0"/>
    <x v="5"/>
    <s v="DEMOGRAPHY"/>
    <s v="DEMOGRAPHY AND SOCIAL STATISTICS "/>
    <x v="7"/>
    <s v="Yes"/>
    <s v="SSP17/18/R/0016"/>
    <s v="Married"/>
    <s v="Married"/>
    <m/>
    <s v="ooluwatope@cartafrica.org"/>
    <s v=" omolayooluwatope@gmail.com"/>
    <s v="+2348023926477"/>
    <s v="Master of Public Health (MPH)"/>
    <d v="1975-04-16T00:00:00"/>
    <m/>
    <s v="Field"/>
    <s v="No"/>
    <m/>
    <n v="9"/>
    <d v="2018-10-23T00:00:00"/>
    <d v="2019-03-01T00:00:00"/>
    <m/>
    <s v="DR SOLANKE LUKMAN BOLA"/>
    <s v="DR T. SULAIMAN ADEDOKUN"/>
    <m/>
    <n v="2"/>
    <s v="Home"/>
    <s v="Home"/>
    <m/>
    <s v="Yes"/>
    <m/>
    <m/>
    <s v="Researcher"/>
    <s v="Research Officer"/>
    <m/>
    <m/>
    <m/>
    <s v="OBAFEMI AWOLOWO UNIVERSITY"/>
    <s v="0000-0002-3908-0314"/>
    <m/>
    <d v="2019-03-04T00:00:00"/>
    <d v="2019-11-01T00:00:00"/>
    <s v="Yes"/>
    <d v="2021-07-27T00:00:00"/>
    <d v="2021-06-04T00:00:00"/>
    <m/>
    <s v="Contextual Social support for maternal healthcare service utilisation in Nigeria"/>
    <d v="2021-10-01T00:00:00"/>
    <s v="Yes"/>
    <d v="2022-06-20T00:00:00"/>
    <s v="Yes"/>
    <m/>
    <d v="2023-12-12T00:00:00"/>
    <d v="2023-12-23T00:00:00"/>
    <d v="2023-01-12T00:00:00"/>
    <x v="0"/>
    <n v="47"/>
    <n v="39"/>
    <s v="Social supports, capability of women and utilisation of healthcare services in Northwest and Southwest Nigeria"/>
    <n v="7"/>
    <n v="4"/>
    <m/>
    <m/>
    <m/>
    <m/>
    <m/>
    <s v="No"/>
    <m/>
    <m/>
    <m/>
    <m/>
    <m/>
    <m/>
    <m/>
    <m/>
    <n v="3"/>
    <m/>
    <m/>
    <s v="SIDA"/>
  </r>
  <r>
    <n v="221"/>
    <s v="C9/021"/>
    <s v="Alex "/>
    <s v="John"/>
    <s v="Ntamatungiro"/>
    <x v="0"/>
    <x v="8"/>
    <x v="4"/>
    <x v="4"/>
    <s v="Public health"/>
    <s v="Biomedical"/>
    <x v="3"/>
    <s v="No"/>
    <m/>
    <s v="Married"/>
    <s v="Married"/>
    <m/>
    <s v="antamatungiro@cartafrica.org"/>
    <s v="ajntamatungiro@gmail.com"/>
    <s v="255 222 774 714/255 222 774 756"/>
    <s v="Master of Science in Molecular biology of Infectious diseases "/>
    <d v="1982-02-26T00:00:00"/>
    <s v="Understanding the Spatial-Temporal trends of HIV drug resistant strains among newly diagnosed HIV-1 treatment-naive patients in rural Tanzania."/>
    <s v="Laboratory"/>
    <s v="yes"/>
    <m/>
    <n v="9"/>
    <d v="2020-01-31T00:00:00"/>
    <d v="2019-03-01T00:00:00"/>
    <m/>
    <s v="Dr. Kagura Juliana"/>
    <s v="Joel Msafiri Francis"/>
    <s v="Dr. Maja Wisser"/>
    <n v="3"/>
    <s v="Host"/>
    <s v="Host"/>
    <s v="Home"/>
    <s v="Yes"/>
    <s v="No"/>
    <s v="No"/>
    <s v="Researcher"/>
    <s v="Research Scientist"/>
    <m/>
    <m/>
    <m/>
    <s v="IFAKARA HEALTH INSTITUTE"/>
    <s v="0000-0002-3134-3992"/>
    <m/>
    <d v="2019-03-04T00:00:00"/>
    <d v="2019-11-01T00:00:00"/>
    <s v="Yes"/>
    <d v="2021-02-12T00:00:00"/>
    <d v="2021-06-28T00:00:00"/>
    <m/>
    <s v="Levels and temporal trends of pre-ART drug resistance among pregnant women over a full decade of ART rollout in a Tanzanian rural setting"/>
    <d v="2021-10-01T00:00:00"/>
    <s v="Yes"/>
    <d v="2022-06-20T00:00:00"/>
    <s v="Yes"/>
    <m/>
    <m/>
    <m/>
    <d v="2024-01-22T00:00:00"/>
    <x v="0"/>
    <n v="59"/>
    <n v="51"/>
    <s v="Trend of pre-antiretroviral therapy HIV-1 drug resistance in Kilombero and Ulanga antiretroviral cohort, South-Western Tanzania, for over 15 years (2005-2020)"/>
    <n v="24"/>
    <n v="6"/>
    <m/>
    <m/>
    <m/>
    <m/>
    <m/>
    <s v="No"/>
    <m/>
    <m/>
    <m/>
    <m/>
    <m/>
    <m/>
    <m/>
    <m/>
    <n v="1"/>
    <m/>
    <m/>
    <s v="SIDA"/>
  </r>
  <r>
    <n v="222"/>
    <s v="C9/022"/>
    <s v="Glory "/>
    <m/>
    <s v="Mzembe"/>
    <x v="1"/>
    <x v="8"/>
    <x v="3"/>
    <x v="3"/>
    <s v="CLINICAL EPIDEMIOLOGY "/>
    <s v="Training and Research"/>
    <x v="4"/>
    <s v="Yes"/>
    <n v="201980015427"/>
    <s v="Married"/>
    <s v="Married"/>
    <m/>
    <s v="gmzembe@cartafrica.org"/>
    <s v="glorymzembe00@gmail.com"/>
    <s v="+2651677245/'+265997373789"/>
    <s v="London School of Hygiene and Tropical Medicine, University of London "/>
    <d v="1991-07-02T00:00:00"/>
    <s v="Predictors of iron deficiency and iron deficiency anaemia and its impact on incidence of childhood illnesses and immune response to vaccines among infants up to 12 months of age in Zomba and Blantyre Districts of Malawi - an observational cohort study "/>
    <s v="Clinical research"/>
    <m/>
    <m/>
    <n v="3"/>
    <d v="2019-12-16T00:00:00"/>
    <d v="2019-03-01T00:00:00"/>
    <m/>
    <s v="Prof Phiri Samuel Kamija"/>
    <s v="Dr Mwangi Ndegwa Martin"/>
    <m/>
    <n v="2"/>
    <s v="Home"/>
    <s v="Home"/>
    <m/>
    <s v="No"/>
    <s v="Yes"/>
    <m/>
    <s v="Researcher"/>
    <s v="Research Fellow"/>
    <s v="Research Fellow"/>
    <m/>
    <m/>
    <s v="UNIVERSITY OF MALAWI"/>
    <s v="0000-0002-7277-9987"/>
    <m/>
    <d v="2019-03-04T00:00:00"/>
    <d v="2019-11-01T00:00:00"/>
    <s v="Yes"/>
    <d v="2019-05-24T00:00:00"/>
    <d v="2019-07-07T00:00:00"/>
    <m/>
    <s v="Effect of intravenous iron use in pregnancy on infant's immune response and health outcomes "/>
    <d v="2021-10-01T00:00:00"/>
    <s v="Yes"/>
    <d v="2022-06-20T00:00:00"/>
    <s v="Yes"/>
    <m/>
    <m/>
    <m/>
    <m/>
    <x v="3"/>
    <m/>
    <m/>
    <m/>
    <n v="0"/>
    <n v="5"/>
    <m/>
    <m/>
    <m/>
    <m/>
    <m/>
    <s v="No"/>
    <m/>
    <m/>
    <d v="2023-06-01T00:00:00"/>
    <d v="2024-05-31T00:00:00"/>
    <n v="12"/>
    <m/>
    <m/>
    <m/>
    <n v="0"/>
    <m/>
    <m/>
    <s v="SIDA"/>
  </r>
  <r>
    <n v="223"/>
    <s v="C9/023"/>
    <s v="Temitope "/>
    <m/>
    <s v="Ilori"/>
    <x v="1"/>
    <x v="8"/>
    <x v="0"/>
    <x v="0"/>
    <s v="FAMILY MEDICINE"/>
    <s v="COMMUNITY MEDICINE"/>
    <x v="0"/>
    <s v="Yes"/>
    <m/>
    <s v="Married"/>
    <s v="Married"/>
    <m/>
    <s v="tilori@cartafrica.org"/>
    <s v="boatop@yahoo.com"/>
    <s v="+234 8102723484; +234 8023009099"/>
    <s v="Master degree in Human Nutrition (MSc. Human Nutrition) from the University of Ibadan, Nigeria"/>
    <d v="1973-06-13T00:00:00"/>
    <s v="Dietary Intake and Metabolic Risk Factors for Cardiovascular Diseases Among Adults in Selected Local Government Areas of Oyo State, Nigeria: A Rural Urban Comparison"/>
    <s v="Field"/>
    <s v="No"/>
    <m/>
    <n v="45"/>
    <d v="2020-01-10T00:00:00"/>
    <d v="2019-03-01T00:00:00"/>
    <m/>
    <s v="Prof.Baldwin-Ragaven Laurel "/>
    <m/>
    <m/>
    <n v="1"/>
    <s v="University of Witwatersrand, South Africa"/>
    <m/>
    <m/>
    <s v="Yes"/>
    <m/>
    <m/>
    <s v="Academic"/>
    <s v="Lecturer I"/>
    <s v="Lecturer I"/>
    <m/>
    <m/>
    <s v="UNIVERSITY OF IBADAN"/>
    <s v="0000-0001-6648-9521"/>
    <m/>
    <d v="2019-03-04T00:00:00"/>
    <d v="2019-11-02T00:00:00"/>
    <s v="Yes"/>
    <d v="2010-10-13T00:00:00"/>
    <d v="2020-10-12T00:00:00"/>
    <m/>
    <s v="Psycho social factors, Dietary Patterns and Cardiovascular Risk Factors among Adults in selected Urban Slum and Non Slum Areas of Oyo State, Nigeria."/>
    <d v="2021-10-01T00:00:00"/>
    <s v="Yes"/>
    <d v="2022-06-20T00:00:00"/>
    <s v="Yes"/>
    <m/>
    <m/>
    <m/>
    <m/>
    <x v="3"/>
    <m/>
    <m/>
    <m/>
    <n v="3"/>
    <n v="7"/>
    <m/>
    <m/>
    <m/>
    <m/>
    <m/>
    <s v="No"/>
    <m/>
    <m/>
    <m/>
    <m/>
    <m/>
    <m/>
    <m/>
    <m/>
    <n v="3"/>
    <m/>
    <m/>
    <s v="SIDA"/>
  </r>
  <r>
    <n v="224"/>
    <s v="C9/024"/>
    <s v="Joselyn"/>
    <s v="Annet"/>
    <s v="Atuhairwe"/>
    <x v="1"/>
    <x v="8"/>
    <x v="7"/>
    <x v="11"/>
    <s v="Medical Entomology"/>
    <s v="Disease Control and Environmental Health"/>
    <x v="8"/>
    <s v="Yes"/>
    <m/>
    <s v="Married"/>
    <s v="Married"/>
    <m/>
    <s v="jatuhairwe@cartafrica.org"/>
    <s v="atuhairwejoselyn@gmail.com"/>
    <s v="+256 782 422 826"/>
    <s v="Master of Science in Biology and Control of Parasites and Disease Vectors"/>
    <d v="1984-06-11T00:00:00"/>
    <s v="Characterising residual malaria transmission in areas where universal distribution of Long Lasting Insecticide-treated Nets and Indoor Residual Spraying have been rolled out in Uganda"/>
    <m/>
    <m/>
    <m/>
    <n v="26"/>
    <m/>
    <d v="2019-03-01T00:00:00"/>
    <d v="2022-09-14T00:00:00"/>
    <m/>
    <m/>
    <m/>
    <n v="0"/>
    <m/>
    <m/>
    <m/>
    <m/>
    <m/>
    <m/>
    <s v="Researcher"/>
    <s v="Research fellow"/>
    <s v="Research fellow"/>
    <m/>
    <m/>
    <s v="MAKERERE UNIVERSITY"/>
    <s v="0000-0002-1488-3364"/>
    <m/>
    <d v="2020-03-01T00:00:00"/>
    <d v="2020-11-01T00:00:00"/>
    <s v="No"/>
    <m/>
    <m/>
    <m/>
    <s v="Characterising residual malaria transmission in areas where universal distribution of Long Lasting Insecticide-treated Nets and Indoor Residual Spraying have been rolled out in Uganda"/>
    <m/>
    <m/>
    <m/>
    <m/>
    <m/>
    <m/>
    <m/>
    <m/>
    <x v="2"/>
    <s v="Terminated"/>
    <m/>
    <m/>
    <n v="1"/>
    <n v="2"/>
    <m/>
    <m/>
    <m/>
    <m/>
    <m/>
    <s v="No"/>
    <s v="Yes"/>
    <m/>
    <d v="2019-08-28T00:00:00"/>
    <d v="2020-03-24T00:00:00"/>
    <n v="7"/>
    <m/>
    <m/>
    <m/>
    <n v="3"/>
    <m/>
    <m/>
    <s v="SIDA"/>
  </r>
  <r>
    <n v="225"/>
    <s v="C10/001"/>
    <s v="Alice"/>
    <m/>
    <s v="Muhayimana"/>
    <x v="1"/>
    <x v="9"/>
    <x v="1"/>
    <x v="1"/>
    <s v="Nursing"/>
    <s v="Nursing/Midwifery"/>
    <x v="3"/>
    <s v="No"/>
    <m/>
    <s v="Married"/>
    <s v="Married"/>
    <m/>
    <s v="amuhayimana@cartafrica.org"/>
    <s v="hayiali@yahoo.fr"/>
    <s v="+250788687626"/>
    <s v="Masters of Science in Nursing(Maternal and Neonatal Health)"/>
    <d v="1980-05-05T00:00:00"/>
    <s v="Status of Respectful Care during Childbirth among Mothers  and its Drivers from Health Care Providers at Eastern Province of Rwanda"/>
    <s v="Field"/>
    <m/>
    <m/>
    <m/>
    <d v="2020-01-31T00:00:00"/>
    <d v="2020-03-01T00:00:00"/>
    <m/>
    <s v="Dr Irene J. Kearns"/>
    <m/>
    <m/>
    <n v="1"/>
    <m/>
    <m/>
    <m/>
    <m/>
    <m/>
    <m/>
    <s v="Academic"/>
    <s v="Assistant Lecturer"/>
    <s v="Assistant Lecturer"/>
    <s v="No"/>
    <m/>
    <s v="UNIVERSITY OF RWANDA"/>
    <s v="0000-0002-5318-497X"/>
    <m/>
    <d v="2020-03-02T00:00:00"/>
    <s v="11/1/2020 &amp; 22/5/2022"/>
    <s v="Yes"/>
    <d v="2021-09-13T00:00:00"/>
    <d v="2021-12-01T00:00:00"/>
    <m/>
    <s v="Status of Respectful Care during Childbirth among Mothers  and its Drivers from Health Care Providers at Eastern Province of Rwanda"/>
    <d v="2022-11-07T00:00:00"/>
    <s v="Yes"/>
    <d v="2024-07-03T00:00:00"/>
    <s v="Yes"/>
    <m/>
    <m/>
    <m/>
    <d v="2024-09-03T00:00:00"/>
    <x v="0"/>
    <n v="55"/>
    <e v="#VALUE!"/>
    <s v="DEVELOPMENT OF STRATEGIES FOR HEALTH CARE PROVIDERS TO SUSTAIN RESPECTFUL MATERNITY CARE TO WOMEN IN LABOUR"/>
    <n v="0"/>
    <m/>
    <m/>
    <m/>
    <m/>
    <m/>
    <m/>
    <s v="No"/>
    <m/>
    <m/>
    <m/>
    <m/>
    <m/>
    <m/>
    <m/>
    <m/>
    <n v="3"/>
    <m/>
    <m/>
    <s v="SIDA"/>
  </r>
  <r>
    <n v="226"/>
    <s v="C10/002"/>
    <s v="Aline"/>
    <m/>
    <s v="Uwase"/>
    <x v="1"/>
    <x v="9"/>
    <x v="1"/>
    <x v="1"/>
    <s v="Public Health"/>
    <s v="Anesthesia"/>
    <x v="3"/>
    <s v="No"/>
    <m/>
    <s v="Married"/>
    <s v="Married"/>
    <m/>
    <s v="auwase@cartafrica.org"/>
    <s v="alinemunyaneza1@gmail.com"/>
    <s v="+ 250 789 865 930; +250 788 642 136"/>
    <s v="Master's degree in Public Health"/>
    <d v="1985-11-06T00:00:00"/>
    <s v="Effect of nutrition education based on  health belief model and involving male partner’s compared to traditional education on nutritional knowledge and healthy dietary practices Among pregnant women in the southern province of Rwanda"/>
    <s v="Field"/>
    <m/>
    <m/>
    <m/>
    <d v="2019-12-16T00:00:00"/>
    <d v="2020-03-01T00:00:00"/>
    <m/>
    <s v="Prof. Jonathan Levin"/>
    <m/>
    <m/>
    <n v="1"/>
    <m/>
    <m/>
    <m/>
    <m/>
    <m/>
    <m/>
    <s v="Academic"/>
    <s v="Assistant Lecturer"/>
    <s v="Assistant Lecturer"/>
    <s v="No"/>
    <s v="Deputy coordinator of post-graduate studies,  School of Health Sciences "/>
    <s v="UNIVERSITY OF RWANDA"/>
    <s v="0000-0001-6256-2541"/>
    <m/>
    <d v="2020-03-03T00:00:00"/>
    <s v="11/1/2020 &amp; 22/5/2022"/>
    <s v="Yes"/>
    <d v="2020-10-07T00:00:00"/>
    <d v="2020-09-01T00:00:00"/>
    <m/>
    <s v="Effect of nutrition education based on  health belief model and involving male partner’s compared to traditional education on nutritional knowledge and healthy dietary practices Among pregnant women in the southern province of Rwanda"/>
    <d v="2022-11-07T00:00:00"/>
    <s v="Yes"/>
    <d v="2024-07-03T00:00:00"/>
    <s v="Yes"/>
    <m/>
    <m/>
    <m/>
    <m/>
    <x v="3"/>
    <m/>
    <m/>
    <m/>
    <n v="1"/>
    <n v="2"/>
    <m/>
    <m/>
    <m/>
    <m/>
    <m/>
    <s v="No"/>
    <m/>
    <m/>
    <d v="2024-10-21T00:00:00"/>
    <d v="2025-02-28T00:00:00"/>
    <n v="4"/>
    <m/>
    <m/>
    <m/>
    <n v="0"/>
    <m/>
    <m/>
    <s v="SIDA"/>
  </r>
  <r>
    <n v="227"/>
    <s v="C10/004"/>
    <s v="Aneth"/>
    <s v="Vedastus"/>
    <s v="Kalinjuma"/>
    <x v="1"/>
    <x v="9"/>
    <x v="4"/>
    <x v="4"/>
    <s v="Biostatistics"/>
    <s v="Intervention and Clinical Trials Department"/>
    <x v="3"/>
    <s v="No"/>
    <m/>
    <s v="Single"/>
    <s v="Single"/>
    <m/>
    <s v="akalinjuma@cartafrica.org"/>
    <s v="avedastus@gmail.com; avedastus@yahoo.com"/>
    <s v="+255232625164; +255754662828"/>
    <s v="Master of Science in Statistics specializing in Biostatistics "/>
    <d v="1982-07-23T00:00:00"/>
    <s v="Transition dynamics and treatment outcomes among HIV-positive adults in Ifakara, Tanzania: A comprehensive analysis for optimizing existing longitudinal cohort data"/>
    <s v="Clinical research"/>
    <m/>
    <m/>
    <m/>
    <d v="2020-09-15T00:00:00"/>
    <d v="2020-03-01T00:00:00"/>
    <m/>
    <s v="Prof. Kennedy Otwombe "/>
    <s v="Dr. Fiona Vanobberghen"/>
    <m/>
    <n v="2"/>
    <m/>
    <m/>
    <m/>
    <m/>
    <m/>
    <m/>
    <s v="Administrative"/>
    <s v="Research Scientist"/>
    <m/>
    <m/>
    <m/>
    <s v="IFAKARA HEALTH INSTITUTE"/>
    <s v="0000-0001-5862-9264"/>
    <m/>
    <d v="2020-03-05T00:00:00"/>
    <s v="11/1/2020 &amp; 22/5/2022"/>
    <s v="Yes"/>
    <d v="2021-04-23T00:00:00"/>
    <d v="2021-10-05T00:00:00"/>
    <m/>
    <s v="Transition dynamics and treatment outcomes among HIV-positive adults in Ifakara, Tanzania: A comprehensive analysis for optimizing existing longitudinal cohort data"/>
    <d v="2022-11-07T00:00:00"/>
    <s v="Yes"/>
    <d v="2024-07-03T00:00:00"/>
    <s v="Yes"/>
    <m/>
    <d v="2024-11-01T00:00:00"/>
    <m/>
    <m/>
    <x v="3"/>
    <m/>
    <m/>
    <m/>
    <n v="15"/>
    <n v="4"/>
    <m/>
    <m/>
    <m/>
    <m/>
    <m/>
    <s v="No"/>
    <m/>
    <m/>
    <m/>
    <m/>
    <m/>
    <m/>
    <m/>
    <m/>
    <n v="0"/>
    <m/>
    <m/>
    <s v="SIDA"/>
  </r>
  <r>
    <n v="228"/>
    <s v="C10/015"/>
    <s v="Mary"/>
    <s v="Ogbenyi"/>
    <s v="Ugalahi"/>
    <x v="1"/>
    <x v="9"/>
    <x v="0"/>
    <x v="0"/>
    <s v="Opthamology"/>
    <s v="Ophthalmology"/>
    <x v="0"/>
    <s v="Yes"/>
    <m/>
    <s v="Single"/>
    <s v="Single"/>
    <m/>
    <s v="mugalahi@cartafrica.org"/>
    <s v="oheobe26@yahoo.com; maryugalahi@gmail.com"/>
    <s v="+234 (0)8126908495"/>
    <s v="MSc Global Health"/>
    <d v="1976-02-26T00:00:00"/>
    <s v="Pathways to Care and Determinants of Delayed Presentation of Children to Child Eye Health Tertiary Facilities (CEHTF) in Ibadan, South West Nigeria"/>
    <s v="Field"/>
    <m/>
    <m/>
    <m/>
    <d v="2020-05-04T00:00:00"/>
    <d v="2020-03-01T00:00:00"/>
    <m/>
    <s v="Dr. Adebiyi Olupelumi Akindele"/>
    <m/>
    <m/>
    <n v="1"/>
    <m/>
    <m/>
    <m/>
    <m/>
    <m/>
    <m/>
    <s v="Academic"/>
    <s v="Lecturer I"/>
    <s v="Senior Lecturer"/>
    <m/>
    <m/>
    <s v="UNIVERSITY OF IBADAN"/>
    <s v="0000-0003-3272-310X"/>
    <m/>
    <d v="2020-03-16T00:00:00"/>
    <d v="2020-11-01T00:00:00"/>
    <s v="Yes"/>
    <m/>
    <d v="2022-02-08T00:00:00"/>
    <m/>
    <s v="Pathways to Care and Determinants of Delayed Presentation of Children to Child Eye Health Tertiary Facilities (CEHTF) in Ibadan, South West Nigeria"/>
    <d v="2023-05-15T00:00:00"/>
    <s v="No"/>
    <d v="2024-07-03T00:00:00"/>
    <s v="Yes"/>
    <m/>
    <m/>
    <m/>
    <m/>
    <x v="3"/>
    <m/>
    <m/>
    <m/>
    <n v="4"/>
    <n v="3"/>
    <m/>
    <m/>
    <m/>
    <m/>
    <m/>
    <s v="No"/>
    <m/>
    <m/>
    <d v="2024-10-01T00:00:00"/>
    <d v="2025-01-31T00:00:00"/>
    <n v="4"/>
    <m/>
    <m/>
    <m/>
    <n v="0"/>
    <m/>
    <m/>
    <s v="SIDA"/>
  </r>
  <r>
    <n v="229"/>
    <s v="C10/016"/>
    <s v="Maureen"/>
    <s v="Daisy"/>
    <s v="Majamanda"/>
    <x v="1"/>
    <x v="9"/>
    <x v="3"/>
    <x v="3"/>
    <s v="Nursing"/>
    <s v="CHILD HEALTH"/>
    <x v="3"/>
    <s v="No"/>
    <m/>
    <s v="Married"/>
    <s v="Married"/>
    <m/>
    <s v="mmajamanda@cartafrica.org"/>
    <s v="mdmajamanda@gmail.com"/>
    <s v="+265873623; 265992160415"/>
    <s v="MASTER IN ADVANCED PRACTICE (CHILD HEALTH)"/>
    <d v="1979-07-13T00:00:00"/>
    <s v="Improving the quality of paediatric oncology nursing care in Malawi through nursing education: a mixed methods study"/>
    <s v="Clinical research"/>
    <m/>
    <m/>
    <m/>
    <d v="2021-07-21T00:00:00"/>
    <d v="2020-03-01T00:00:00"/>
    <m/>
    <s v="Professor Lize Maree"/>
    <s v="Dr. Irene Kearns"/>
    <m/>
    <n v="2"/>
    <m/>
    <m/>
    <m/>
    <m/>
    <m/>
    <m/>
    <s v="Academic"/>
    <s v="Senior Lecturer"/>
    <s v="Senior Lecturer"/>
    <m/>
    <m/>
    <s v="UNIVERSITY OF MALAWI"/>
    <s v="0000-0001-8886-3158"/>
    <m/>
    <d v="2020-03-17T00:00:00"/>
    <s v="11/1/2020 &amp; 22/5/2022"/>
    <s v="Yes"/>
    <d v="2022-02-04T00:00:00"/>
    <d v="2022-04-05T00:00:00"/>
    <m/>
    <s v="Improving the quality of paediatric oncology nursing care in Malawi through nursing education: a mixed methods study"/>
    <d v="2022-11-07T00:00:00"/>
    <s v="Yes"/>
    <d v="2024-07-03T00:00:00"/>
    <s v="Yes"/>
    <m/>
    <m/>
    <m/>
    <m/>
    <x v="3"/>
    <m/>
    <m/>
    <m/>
    <n v="1"/>
    <n v="6"/>
    <m/>
    <m/>
    <m/>
    <m/>
    <m/>
    <s v="No"/>
    <m/>
    <m/>
    <m/>
    <m/>
    <m/>
    <m/>
    <m/>
    <m/>
    <n v="3"/>
    <m/>
    <m/>
    <s v="SIDA"/>
  </r>
  <r>
    <n v="230"/>
    <s v="C10/006"/>
    <s v="Beryl"/>
    <s v="Chelangat"/>
    <s v="Maritim"/>
    <x v="1"/>
    <x v="9"/>
    <x v="2"/>
    <x v="2"/>
    <s v="Public Health "/>
    <s v="School of Medicine"/>
    <x v="3"/>
    <s v="No"/>
    <m/>
    <s v="Divorced"/>
    <s v="Divorced"/>
    <m/>
    <s v="bmaritim@cartafrica.org"/>
    <s v="berylc.maritim@gmail.com"/>
    <s v="+254722799685"/>
    <s v="Masters in Business Adminstration"/>
    <d v="1985-03-26T00:00:00"/>
    <s v="Why They Stay: Understanding Retention in Voluntary National Health Insurance Among Rural Informal Sector Households in Western Kenya"/>
    <s v="Field"/>
    <m/>
    <m/>
    <m/>
    <d v="2020-07-01T00:00:00"/>
    <d v="2020-03-01T00:00:00"/>
    <m/>
    <s v="Prof. Jane Goudge"/>
    <s v="Dr. Adam Koon"/>
    <s v="Dr. Adam Koon"/>
    <n v="3"/>
    <m/>
    <m/>
    <m/>
    <m/>
    <m/>
    <m/>
    <s v="Academic"/>
    <s v="Program Manager"/>
    <s v="Early Carrer Researcher"/>
    <s v="Yes"/>
    <m/>
    <s v="KEMRI Wellcome Trust (2023)"/>
    <s v="0000-0002-3754-0735"/>
    <m/>
    <d v="2020-03-07T00:00:00"/>
    <s v="11/1/2020 &amp; 22/5/2022"/>
    <s v="Yes"/>
    <d v="2020-11-26T00:00:00"/>
    <d v="2021-01-18T00:00:00"/>
    <m/>
    <s v="Why They Stay: Understanding Retention in Voluntary National Health Insurance Among Rural Informal Sector Households in Western Kenya"/>
    <d v="2022-11-07T00:00:00"/>
    <s v="Yes"/>
    <d v="2024-07-03T00:00:00"/>
    <s v="Yes"/>
    <m/>
    <m/>
    <m/>
    <d v="2023-09-19T00:00:00"/>
    <x v="0"/>
    <n v="43"/>
    <e v="#VALUE!"/>
    <s v="Examining the role of affordability, citizen engagement and social solidarity in determining health insurance coverage in Kenya"/>
    <n v="2"/>
    <n v="1"/>
    <m/>
    <m/>
    <m/>
    <m/>
    <m/>
    <s v="No"/>
    <m/>
    <m/>
    <m/>
    <m/>
    <m/>
    <m/>
    <m/>
    <m/>
    <n v="3"/>
    <m/>
    <m/>
    <s v="SIDA"/>
  </r>
  <r>
    <n v="231"/>
    <s v="C10/007"/>
    <s v="Chinenyenwa"/>
    <s v="Maria Dorathy"/>
    <s v="Ohia"/>
    <x v="1"/>
    <x v="9"/>
    <x v="0"/>
    <x v="0"/>
    <s v="Environmental health"/>
    <s v="Environmental Health"/>
    <x v="0"/>
    <s v="No"/>
    <m/>
    <s v="Married"/>
    <s v="Married"/>
    <s v="Married"/>
    <s v="cohia@cartafrica.org"/>
    <s v="ohiacmd@gmail.com"/>
    <s v="+234 7038318289"/>
    <s v="MPH (Environmental Health)"/>
    <d v="1980-05-21T00:00:00"/>
    <s v="Unravelling the drivers and dynamics of sustained malaria transmission in South-West Nigeria"/>
    <s v="Field and Laboratory"/>
    <m/>
    <m/>
    <m/>
    <m/>
    <d v="2020-03-01T00:00:00"/>
    <m/>
    <s v="Prof Charles M. Mbogo"/>
    <s v="Prof. Wolfang Richard Mukabana"/>
    <s v="Prof. Godson Ana"/>
    <n v="3"/>
    <m/>
    <m/>
    <m/>
    <m/>
    <m/>
    <m/>
    <s v="Academic"/>
    <s v="Lecturer II"/>
    <s v="Lecturer I"/>
    <s v="Yes"/>
    <m/>
    <s v="UNIVERSITY OF IBADAN"/>
    <s v="0000-0001-8337-3221"/>
    <m/>
    <d v="2020-03-08T00:00:00"/>
    <d v="2020-11-01T00:00:00"/>
    <s v="Yes"/>
    <m/>
    <m/>
    <m/>
    <s v="Unravelling the drivers and dynamics of sustained malaria transmission in South-West Nigeria"/>
    <d v="2022-11-07T00:00:00"/>
    <s v="Yes"/>
    <d v="2024-07-03T00:00:00"/>
    <s v="Yes"/>
    <m/>
    <m/>
    <m/>
    <d v="2021-12-13T00:00:00"/>
    <x v="0"/>
    <n v="22"/>
    <n v="14"/>
    <s v="Bio-Insecticidal effectiveness of Moringa oleifera-synthesised silver nanoparticles and other products on selected mosquito species and toxicity effects on a non-target organism (Clarias gariepinus)"/>
    <n v="3"/>
    <n v="2"/>
    <m/>
    <m/>
    <m/>
    <m/>
    <m/>
    <s v="JAS 1, 2020"/>
    <m/>
    <m/>
    <m/>
    <m/>
    <m/>
    <m/>
    <m/>
    <m/>
    <n v="4"/>
    <n v="4"/>
    <m/>
    <s v="SIDA"/>
  </r>
  <r>
    <n v="232"/>
    <s v="C10/008"/>
    <s v="Duncan "/>
    <s v="Wekesa"/>
    <s v="Nyukuri"/>
    <x v="0"/>
    <x v="9"/>
    <x v="2"/>
    <x v="7"/>
    <s v="Medical Doctor"/>
    <s v="Clinical Medicine and Therapeutics"/>
    <x v="6"/>
    <s v="Yes"/>
    <m/>
    <s v="Single"/>
    <s v="Single"/>
    <m/>
    <s v="dnyukuri@cartafrica.org"/>
    <s v="dnyukuri@gmail.com"/>
    <s v="+254 720977887"/>
    <s v="Master of Medicine in Internal Medicine"/>
    <d v="1982-09-13T00:00:00"/>
    <s v="The Role of Multiplex PCR and Procalcitonin in diagnosis and management of Community Acquired Pneumonia among Adults Admitted at Kenyatta National Clinical research"/>
    <s v="Laboratory"/>
    <m/>
    <m/>
    <m/>
    <m/>
    <d v="2020-03-01T00:00:00"/>
    <d v="2023-06-30T00:00:00"/>
    <s v="Dr. Jared Mecha"/>
    <m/>
    <m/>
    <n v="1"/>
    <m/>
    <m/>
    <m/>
    <m/>
    <m/>
    <m/>
    <s v="Academic"/>
    <m/>
    <m/>
    <m/>
    <m/>
    <s v="UNIVERSITY OF NAIROBI"/>
    <s v="0000-0002-4739-2000"/>
    <m/>
    <d v="2020-03-09T00:00:00"/>
    <d v="2020-11-01T00:00:00"/>
    <s v="Yes"/>
    <m/>
    <m/>
    <m/>
    <s v="The Role of Multiplex PCR and Procalcitonin in diagnosis and management of Community Acquired Pneumonia among Adults Admitted at Kenyatta National Clinical research"/>
    <m/>
    <m/>
    <m/>
    <m/>
    <m/>
    <m/>
    <m/>
    <m/>
    <x v="2"/>
    <m/>
    <m/>
    <m/>
    <m/>
    <m/>
    <m/>
    <m/>
    <m/>
    <m/>
    <m/>
    <s v="No"/>
    <m/>
    <m/>
    <m/>
    <m/>
    <m/>
    <m/>
    <m/>
    <m/>
    <n v="1"/>
    <m/>
    <m/>
    <s v="SIDA"/>
  </r>
  <r>
    <n v="233"/>
    <s v="C10/018"/>
    <s v="Oluwatosin"/>
    <s v="Eunice"/>
    <s v="Olorunmoteni"/>
    <x v="1"/>
    <x v="9"/>
    <x v="0"/>
    <x v="5"/>
    <s v="Neuroscience"/>
    <s v="Paediatrics and Child Health"/>
    <x v="3"/>
    <s v="No"/>
    <m/>
    <s v="Married"/>
    <s v="Married"/>
    <m/>
    <s v="oolorunmoteni@cartafrica.org"/>
    <s v="tosinolorunmoteni@gmail.com"/>
    <s v="+234815 209 2837; +234803 941 3535"/>
    <s v="MPH"/>
    <d v="1981-03-07T00:00:00"/>
    <s v="WHAT IS IN A GOOD NIGHT’S SLEEP? PATTERN, DETERMINANTS AND ASSOCIATED PROBLEMS WITH SLEEP IN NIGERIAN ADOLESCENTS"/>
    <s v="Laboratory"/>
    <m/>
    <m/>
    <m/>
    <d v="2021-04-19T00:00:00"/>
    <d v="2020-03-01T00:00:00"/>
    <m/>
    <s v="Dr Scheuermaier Karine"/>
    <s v="Dr Gomez-Olive F. Xavier"/>
    <s v="Prof. Fatusi Olayiwola Adesegun"/>
    <n v="3"/>
    <m/>
    <m/>
    <m/>
    <m/>
    <m/>
    <m/>
    <s v="Academic"/>
    <s v="Lecturer I"/>
    <s v="Senior Lecturer "/>
    <m/>
    <m/>
    <s v="OBAFEMI AWOLOWO UNIVERSITY"/>
    <s v="0000-0001-8561-9918"/>
    <m/>
    <d v="2020-03-19T00:00:00"/>
    <d v="2020-11-01T00:00:00"/>
    <s v="Yes"/>
    <d v="2021-07-14T00:00:00"/>
    <d v="2021-06-08T00:00:00"/>
    <m/>
    <s v="WHAT IS IN A GOOD NIGHT’S SLEEP? PATTERN, DETERMINANTS AND ASSOCIATED PROBLEMS WITH SLEEP IN NIGERIAN ADOLESCENTS"/>
    <d v="2023-05-15T00:00:00"/>
    <s v="No"/>
    <d v="2024-07-03T00:00:00"/>
    <s v="Yes"/>
    <m/>
    <m/>
    <d v="2025-03-31T00:00:00"/>
    <d v="2025-03-31T00:00:00"/>
    <x v="0"/>
    <n v="61"/>
    <m/>
    <m/>
    <n v="4"/>
    <n v="3"/>
    <m/>
    <m/>
    <m/>
    <m/>
    <m/>
    <s v="No"/>
    <m/>
    <m/>
    <m/>
    <m/>
    <m/>
    <m/>
    <m/>
    <m/>
    <n v="2"/>
    <m/>
    <m/>
    <s v="SIDA"/>
  </r>
  <r>
    <n v="234"/>
    <s v="C10/010"/>
    <s v="Frederick "/>
    <m/>
    <s v="Oporia"/>
    <x v="0"/>
    <x v="9"/>
    <x v="7"/>
    <x v="11"/>
    <s v="Public Health"/>
    <s v="Disease Control and Environmental Health"/>
    <x v="9"/>
    <s v="Yes"/>
    <m/>
    <s v="Married"/>
    <s v="Married"/>
    <m/>
    <s v="foporia@cartafrica.org"/>
    <s v="phrezzie@gmail.com"/>
    <s v="+256 703 857 428"/>
    <s v="Master of Public Health"/>
    <d v="1985-10-23T00:00:00"/>
    <s v="Preventing drowning among boaters in Lake Albert, Uganda: An enhanced educational intervention to improve knowledge and use of seaworthy lifejackets"/>
    <s v="Field"/>
    <m/>
    <m/>
    <m/>
    <d v="2020-08-31T00:00:00"/>
    <d v="2020-03-01T00:00:00"/>
    <m/>
    <s v="Prof Fred Nuwaha Ntoni"/>
    <s v="Dr Jagnoor Jagnoor"/>
    <s v="Dr Simon Peter Kibira"/>
    <n v="3"/>
    <m/>
    <m/>
    <m/>
    <m/>
    <m/>
    <m/>
    <s v="Researcher"/>
    <s v="Research Associate"/>
    <m/>
    <m/>
    <m/>
    <s v="MAKERERE UNIVERSITY"/>
    <s v="0000-0001-6280-8919"/>
    <m/>
    <d v="2020-03-11T00:00:00"/>
    <d v="2020-11-01T00:00:00"/>
    <s v="Yes"/>
    <d v="2021-03-16T00:00:00"/>
    <d v="2022-02-01T00:00:00"/>
    <m/>
    <s v="Preventing drowning among boaters in Lake Albert, Uganda: An enhanced educational intervention to improve knowledge and use of seaworthy lifejackets"/>
    <d v="2022-11-07T00:00:00"/>
    <s v="Yes"/>
    <d v="2024-07-03T00:00:00"/>
    <s v="Yes"/>
    <m/>
    <d v="2023-11-07T00:00:00"/>
    <m/>
    <d v="2023-11-15T00:00:00"/>
    <x v="0"/>
    <n v="45"/>
    <n v="37"/>
    <s v="Improving lifejacket wear among occupational boaters on Lake Altert, Uganda: A cluster-randomized controlled trial"/>
    <n v="8"/>
    <n v="7"/>
    <m/>
    <m/>
    <m/>
    <m/>
    <m/>
    <s v="No"/>
    <m/>
    <m/>
    <m/>
    <m/>
    <m/>
    <m/>
    <m/>
    <m/>
    <n v="1"/>
    <m/>
    <m/>
    <s v="SIDA"/>
  </r>
  <r>
    <n v="235"/>
    <s v="C10/019"/>
    <s v="Omotade"/>
    <s v="Adebimpe"/>
    <s v="Ijarotimi"/>
    <x v="1"/>
    <x v="9"/>
    <x v="0"/>
    <x v="5"/>
    <s v="Obstertrics and reproductive health "/>
    <s v="Department of Obstetrics, Gynaecology &amp; Perinatology."/>
    <x v="0"/>
    <s v="No"/>
    <m/>
    <s v="Married"/>
    <s v="Married"/>
    <m/>
    <s v="oijarotimi@cartafrica.org"/>
    <s v="tadeijarotimi@gmail.com; tadeolar@yahoo.com"/>
    <s v="+234-803-400-2812"/>
    <s v="Master of Public Health"/>
    <d v="1975-11-16T00:00:00"/>
    <s v="Outcome of Male Partners’ Involvement in Antenatal Counselling on Women’s Postpartum Family Planning Uptake in South-west Nigeria"/>
    <s v="Clinical research"/>
    <m/>
    <m/>
    <m/>
    <d v="2021-01-21T00:00:00"/>
    <d v="2020-03-01T00:00:00"/>
    <m/>
    <s v="Prof Olayemi Oladapo "/>
    <s v="Dr Olumide Adesola"/>
    <m/>
    <n v="2"/>
    <m/>
    <m/>
    <m/>
    <m/>
    <m/>
    <m/>
    <s v="Researcher"/>
    <s v="Senior Lecturer"/>
    <s v="Associate Professor"/>
    <m/>
    <m/>
    <s v="OBAFEMI AWOLOWO UNIVERSITY"/>
    <s v="0000-0002-2824-466X"/>
    <m/>
    <d v="2020-03-20T00:00:00"/>
    <s v="11/1/2020 &amp; 22/5/2022"/>
    <s v="Yes"/>
    <d v="2022-11-23T00:00:00"/>
    <d v="2022-08-07T00:00:00"/>
    <m/>
    <s v="Outcome of Male Partners’ Involvement in Antenatal Counselling on Women’s Postpartum Family Planning Uptake in South-west Nigeria"/>
    <d v="2023-05-15T00:00:00"/>
    <s v="No"/>
    <d v="2024-07-03T00:00:00"/>
    <s v="Yes"/>
    <m/>
    <m/>
    <m/>
    <m/>
    <x v="3"/>
    <m/>
    <m/>
    <m/>
    <n v="7"/>
    <n v="8"/>
    <m/>
    <m/>
    <m/>
    <m/>
    <m/>
    <s v="No"/>
    <m/>
    <m/>
    <m/>
    <m/>
    <m/>
    <m/>
    <m/>
    <m/>
    <n v="2"/>
    <m/>
    <m/>
    <s v="SIDA"/>
  </r>
  <r>
    <n v="236"/>
    <s v="C10/012"/>
    <s v="James"/>
    <m/>
    <s v="Muleme"/>
    <x v="0"/>
    <x v="9"/>
    <x v="7"/>
    <x v="11"/>
    <s v="Veterinary Medicine"/>
    <s v="Disease Control and Environmental Health "/>
    <x v="9"/>
    <s v="Yes"/>
    <m/>
    <s v="Married"/>
    <s v="Married"/>
    <m/>
    <s v="jmuleme@cartafrica.org"/>
    <s v="mulemej@gmail.com"/>
    <s v="+256787364697; 256701271259"/>
    <s v="Masters of Veterinary Preventive Medicine (Field Epidemiology track)"/>
    <d v="1993-02-02T00:00:00"/>
    <s v="Extended Spectrum β Lactamase (ESBL) producing Escherichia coli as bio-threats:   pathobiology, transmission dynamics and antibiotic resistance in rural and urban_x000a_communities of Wakiso district, Uganda"/>
    <s v="Field and Laboratory"/>
    <m/>
    <m/>
    <m/>
    <d v="2022-01-19T00:00:00"/>
    <d v="2020-03-01T00:00:00"/>
    <m/>
    <s v="Dr. Ssempebwa John"/>
    <s v="Dr. Musoke David"/>
    <s v="Assoc. Prof. Kankya Clovice"/>
    <n v="3"/>
    <m/>
    <m/>
    <m/>
    <m/>
    <m/>
    <m/>
    <s v="Academic"/>
    <s v="Research Associate"/>
    <m/>
    <m/>
    <m/>
    <s v="MAKERERE UNIVERSITY"/>
    <s v="0000-0001-8967-7031"/>
    <m/>
    <d v="2020-03-13T00:00:00"/>
    <s v="11/1/2020 &amp; 22/5/2022"/>
    <s v="Yes"/>
    <d v="2022-01-05T00:00:00"/>
    <d v="2022-01-21T00:00:00"/>
    <m/>
    <s v="Extended Spectrum β Lactamase (ESBL) producing Escherichia coli as bio-threats:   pathobiology, transmission dynamics and antibiotic resistance in rural and urban_x000a_communities of Wakiso district, Uganda"/>
    <d v="2022-11-07T00:00:00"/>
    <s v="Yes"/>
    <d v="2024-07-03T00:00:00"/>
    <s v="Yes"/>
    <m/>
    <d v="2023-11-23T00:00:00"/>
    <m/>
    <d v="2023-11-24T00:00:00"/>
    <x v="0"/>
    <n v="45"/>
    <e v="#VALUE!"/>
    <s v="Reservoirs, transmission and antibiotic resistance resistance profiles of extended specturum SPECTRUM BETA LACTAMASE-PRODUCING Escherichia Coli at the humananimal-environmant interface among farming communities in Wakiso District, Uganda”."/>
    <n v="4"/>
    <n v="4"/>
    <m/>
    <m/>
    <m/>
    <m/>
    <m/>
    <s v="No"/>
    <m/>
    <m/>
    <m/>
    <m/>
    <m/>
    <m/>
    <m/>
    <m/>
    <n v="3"/>
    <m/>
    <m/>
    <s v="SIDA"/>
  </r>
  <r>
    <n v="237"/>
    <s v="C10/020"/>
    <s v="Patience"/>
    <m/>
    <s v="Shamu"/>
    <x v="1"/>
    <x v="9"/>
    <x v="9"/>
    <x v="6"/>
    <s v="Public Health"/>
    <s v="Wits Reproductive Health and HIV Institute (Implementation Science)"/>
    <x v="3"/>
    <s v="Yes"/>
    <m/>
    <s v="Married"/>
    <s v="Married"/>
    <m/>
    <s v="pshamu@cartafrica.org"/>
    <s v="patieshamu@gmail.com; pshamu@wrhi.ac.za"/>
    <s v="+27113585300; +27731960356"/>
    <s v="Master of Science in Population Studies"/>
    <d v="1982-03-06T00:00:00"/>
    <s v="Determinants, lived experiences, and outcomes of HIV Pre-Exposure Prophylaxis use among young female university students in South Africa: A prospective cohort study"/>
    <s v="Field"/>
    <m/>
    <m/>
    <m/>
    <d v="2021-03-10T00:00:00"/>
    <d v="2020-03-01T00:00:00"/>
    <m/>
    <s v="Professor Saiqa Mullick"/>
    <s v="Prof. Christofides Nicola"/>
    <m/>
    <n v="2"/>
    <m/>
    <m/>
    <m/>
    <m/>
    <m/>
    <m/>
    <s v="Academic"/>
    <s v="Researcher"/>
    <s v="Researcher"/>
    <m/>
    <m/>
    <s v="UNIVERSITY OF THE WITWATERSRAND"/>
    <s v="0000-0003-1946-5046"/>
    <m/>
    <d v="2020-03-21T00:00:00"/>
    <s v="11/1/2020 &amp; 22/5/2022"/>
    <s v="Yes"/>
    <d v="2021-07-30T00:00:00"/>
    <d v="2021-11-08T00:00:00"/>
    <m/>
    <s v="Determinants, lived experiences, and outcomes of HIV Pre-Exposure Prophylaxis use among young female university students in South Africa: A prospective cohort study"/>
    <d v="2022-11-07T00:00:00"/>
    <s v="Yes"/>
    <d v="2024-07-03T00:00:00"/>
    <s v="Yes"/>
    <d v="2025-03-31T00:00:00"/>
    <m/>
    <m/>
    <m/>
    <x v="3"/>
    <m/>
    <m/>
    <m/>
    <n v="3"/>
    <n v="3"/>
    <m/>
    <m/>
    <m/>
    <m/>
    <m/>
    <s v="No"/>
    <m/>
    <m/>
    <m/>
    <m/>
    <m/>
    <m/>
    <m/>
    <m/>
    <n v="3"/>
    <m/>
    <m/>
    <s v="WT - DELTAS"/>
  </r>
  <r>
    <n v="238"/>
    <s v="C10/014"/>
    <s v="Marifa"/>
    <m/>
    <s v="Muchemwa"/>
    <x v="1"/>
    <x v="9"/>
    <x v="9"/>
    <x v="6"/>
    <s v="Demography"/>
    <s v="Demography and Population studies"/>
    <x v="3"/>
    <s v="Yes"/>
    <m/>
    <s v="Married"/>
    <s v="Married"/>
    <m/>
    <s v="mmuchemwa@cartafrica.org"/>
    <s v="marifamuchemwa@yahoo.com"/>
    <s v="+27117174095; 27780200743"/>
    <s v="MA in Sociology and MA in Demography and Population studies"/>
    <d v="1986-07-23T00:00:00"/>
    <s v="Family Changes and Child Maintenance Effect on Men’s Mental Health in South Africa "/>
    <s v="Field"/>
    <m/>
    <m/>
    <m/>
    <d v="2020-02-04T00:00:00"/>
    <d v="2020-03-01T00:00:00"/>
    <m/>
    <s v="Professor Clifford Odimegwu"/>
    <m/>
    <m/>
    <n v="1"/>
    <m/>
    <m/>
    <m/>
    <m/>
    <m/>
    <m/>
    <s v="Academic"/>
    <s v="Teaching assistant"/>
    <s v="Teaching Assistant"/>
    <m/>
    <m/>
    <s v="UNIVERSITY OF THE WITWATERSRAND"/>
    <s v="0000-0002-1957-9513"/>
    <m/>
    <d v="2020-03-15T00:00:00"/>
    <s v="11/1/2020 &amp; 22/5/2022"/>
    <s v="Yes"/>
    <m/>
    <m/>
    <m/>
    <s v="Family Changes and Child Maintenance Effect on Men’s Mental Health in South Africa "/>
    <d v="2023-05-15T00:00:00"/>
    <s v="No"/>
    <d v="2024-07-03T00:00:00"/>
    <s v="Yes"/>
    <m/>
    <m/>
    <m/>
    <d v="2023-10-16T00:00:00"/>
    <x v="0"/>
    <n v="44"/>
    <e v="#VALUE!"/>
    <s v="Family change, child maintenance and mental health outcomes of men in South Africa”"/>
    <n v="0"/>
    <m/>
    <m/>
    <m/>
    <m/>
    <m/>
    <m/>
    <s v="JAS 2, 2022"/>
    <m/>
    <m/>
    <m/>
    <m/>
    <m/>
    <m/>
    <m/>
    <m/>
    <n v="1"/>
    <m/>
    <m/>
    <s v="WT - DELTAS"/>
  </r>
  <r>
    <n v="239"/>
    <s v="C10/021"/>
    <s v="Shakeerah "/>
    <s v="Olaide"/>
    <s v="Gbadebo"/>
    <x v="1"/>
    <x v="9"/>
    <x v="0"/>
    <x v="0"/>
    <s v="Dentistry"/>
    <s v="RESTORATIVE DENTISTRY"/>
    <x v="0"/>
    <s v="Yes"/>
    <m/>
    <s v="Widowe(r)d"/>
    <s v="Widow"/>
    <m/>
    <s v="sgbadebo@cartafrica.org"/>
    <s v="olaaris2k1@yahoo.com"/>
    <s v="+2348057358291"/>
    <s v="MASTERS DENTAL SURGERY"/>
    <d v="1975-04-01T00:00:00"/>
    <s v="Dental anxiety: measuring the fear factors and its effect on endodontic treatment among adults in Ibadan, Nigeria"/>
    <s v="Clinical research"/>
    <m/>
    <m/>
    <m/>
    <d v="2020-12-17T00:00:00"/>
    <d v="2020-03-01T00:00:00"/>
    <m/>
    <s v="Prof Gbemisola Oke"/>
    <s v="Prof Dosumu OO"/>
    <m/>
    <n v="2"/>
    <m/>
    <m/>
    <m/>
    <m/>
    <m/>
    <m/>
    <s v="Researcher"/>
    <s v="Senior Lecturer"/>
    <s v="Senior Lecturer"/>
    <m/>
    <m/>
    <s v="UNIVERSITY OF IBADAN"/>
    <s v="0000-0002-2109-753X"/>
    <m/>
    <d v="2020-03-22T00:00:00"/>
    <s v="11/1/2020 &amp; 22/5/2022"/>
    <s v="Yes"/>
    <d v="2021-05-19T00:00:00"/>
    <d v="2021-06-23T00:00:00"/>
    <m/>
    <s v="Dental anxiety: measuring the fear factors and its effect on endodontic treatment among adults in Ibadan, Nigeria"/>
    <d v="2022-11-07T00:00:00"/>
    <s v="Yes"/>
    <d v="2024-07-03T00:00:00"/>
    <s v="Yes"/>
    <m/>
    <d v="2024-09-30T00:00:00"/>
    <m/>
    <d v="2024-10-03T00:00:00"/>
    <x v="0"/>
    <n v="55"/>
    <e v="#VALUE!"/>
    <s v="Pre-treatment Information Communication and Dental Anxiety among Adult  Dental Care Seekers in Ibadan, Nigeria"/>
    <n v="8"/>
    <n v="3"/>
    <m/>
    <m/>
    <m/>
    <m/>
    <m/>
    <s v="No"/>
    <m/>
    <m/>
    <d v="2024-05-01T00:00:00"/>
    <d v="2024-08-31T00:00:00"/>
    <n v="4"/>
    <m/>
    <m/>
    <m/>
    <n v="4"/>
    <m/>
    <m/>
    <s v="SIDA"/>
  </r>
  <r>
    <n v="240"/>
    <s v="C10/022"/>
    <s v="Stefanie"/>
    <m/>
    <s v="Vermaak"/>
    <x v="1"/>
    <x v="9"/>
    <x v="5"/>
    <x v="6"/>
    <s v="HIV Prevention and Treatment"/>
    <s v="Perinatal HIV Research Unit"/>
    <x v="3"/>
    <s v="Yes"/>
    <m/>
    <s v="Married"/>
    <s v="Married"/>
    <m/>
    <s v="svermaak@cartafrica.org"/>
    <s v="stefanie.hornschuh88@gmail.com"/>
    <s v="+27 11 989 9959; +27 826087634"/>
    <s v="Health Sciences (International's Public Health)"/>
    <d v="1988-09-27T00:00:00"/>
    <s v="Feasibility and acceptability of using digital assent to improve comprehension of study procedures among adolescents with perinatally acquired HIV: a study in Soweto, South Africa"/>
    <s v="Field"/>
    <m/>
    <m/>
    <m/>
    <d v="2019-08-01T00:00:00"/>
    <d v="2020-03-01T00:00:00"/>
    <m/>
    <s v="Dr Janan Dietrich"/>
    <s v="Prof Tiffany Chennevile"/>
    <m/>
    <n v="2"/>
    <m/>
    <m/>
    <m/>
    <m/>
    <m/>
    <m/>
    <s v="Academic"/>
    <s v="Senior Researcher"/>
    <s v="Senior Researcher"/>
    <m/>
    <m/>
    <s v="UNIVERSITY OF THE WITWATERSRAND"/>
    <s v="0000-0002-5505-6488"/>
    <m/>
    <d v="2020-03-23T00:00:00"/>
    <s v="11/1/2020 &amp; 22/5/2022"/>
    <s v="Yes"/>
    <d v="2021-09-23T00:00:00"/>
    <d v="2021-11-05T00:00:00"/>
    <m/>
    <s v="Feasibility and acceptability of using digital assent to improve comprehension of study procedures among adolescents with perinatally acquired HIV: a study in Soweto, South Africa"/>
    <d v="2023-05-15T00:00:00"/>
    <s v="No"/>
    <d v="2024-07-03T00:00:00"/>
    <s v="Yes"/>
    <m/>
    <m/>
    <m/>
    <m/>
    <x v="3"/>
    <m/>
    <m/>
    <m/>
    <n v="0"/>
    <m/>
    <m/>
    <m/>
    <m/>
    <m/>
    <m/>
    <s v="No"/>
    <m/>
    <m/>
    <m/>
    <m/>
    <m/>
    <m/>
    <m/>
    <m/>
    <n v="0"/>
    <m/>
    <m/>
    <s v="WT - DELTAS"/>
  </r>
  <r>
    <n v="241"/>
    <s v="C10/023"/>
    <s v="Takondwa"/>
    <s v="Connis"/>
    <s v="Bakuwa"/>
    <x v="1"/>
    <x v="9"/>
    <x v="3"/>
    <x v="3"/>
    <s v="Rehabilitation and Therapy"/>
    <s v="Physiotherapy"/>
    <x v="3"/>
    <s v="Yes"/>
    <m/>
    <s v="Single"/>
    <s v="Single"/>
    <m/>
    <s v="tbakuwa@cartafrica.org"/>
    <s v="tbakuwa@medcol.mw; tako.bakuwa@gmail.com"/>
    <s v=" +265 1 871 911; +265 993 67 2960"/>
    <s v="Master of science in Community Physiotherapy"/>
    <d v="1992-07-25T00:00:00"/>
    <s v="Effectiveness of a peer-led training program for caregivers of children with cerebral palsy in Malawi"/>
    <s v="Field"/>
    <m/>
    <m/>
    <m/>
    <d v="2021-10-10T00:00:00"/>
    <d v="2020-03-01T00:00:00"/>
    <m/>
    <s v="Gillian Saloojee"/>
    <s v="Wiedaad Slemming"/>
    <m/>
    <n v="2"/>
    <m/>
    <m/>
    <m/>
    <m/>
    <m/>
    <m/>
    <s v="Academic"/>
    <s v="Lecturer"/>
    <s v="Lecturer"/>
    <m/>
    <m/>
    <s v="UNIVERSITY OF MALAWI"/>
    <s v="0000-0003-1817-9689"/>
    <m/>
    <d v="2020-03-24T00:00:00"/>
    <s v="11/1/2020 &amp; 22/5/2022"/>
    <s v="Yes"/>
    <m/>
    <m/>
    <m/>
    <s v="Effectiveness of a peer-led training program for caregivers of children with cerebral palsy in Malawi"/>
    <d v="2023-05-15T00:00:00"/>
    <s v="No"/>
    <d v="2024-07-03T00:00:00"/>
    <s v="Yes"/>
    <m/>
    <m/>
    <m/>
    <m/>
    <x v="3"/>
    <m/>
    <m/>
    <m/>
    <n v="1"/>
    <n v="0"/>
    <m/>
    <m/>
    <m/>
    <m/>
    <m/>
    <s v="No"/>
    <m/>
    <m/>
    <m/>
    <m/>
    <m/>
    <m/>
    <m/>
    <m/>
    <n v="0"/>
    <m/>
    <m/>
    <s v="SIDA"/>
  </r>
  <r>
    <n v="242"/>
    <s v="C10/025"/>
    <s v="Yetunde"/>
    <s v="A"/>
    <s v="Onimode"/>
    <x v="1"/>
    <x v="9"/>
    <x v="0"/>
    <x v="0"/>
    <s v="Nuclear Medicine/Radiology"/>
    <s v="RADIATION ONCOLOGY"/>
    <x v="6"/>
    <s v="No"/>
    <m/>
    <s v="Single"/>
    <s v="Married (P1 - 2022)"/>
    <m/>
    <s v="yonimode@cartafrica.org"/>
    <s v="yately_md@yahoo.com; yately_md@yahoo.com"/>
    <s v="+2347087821065"/>
    <s v="Master of Science (Stellenbosch) 2009, Master of Medicine (Witwatersrand) 2012"/>
    <d v="1977-06-29T00:00:00"/>
    <s v="Medical personnel's knowledge about thyroid disease in pregnancy and its management, and development of a trimester-based thyroid reference range In South-West Nigeria"/>
    <s v="Field and Laboratory"/>
    <m/>
    <m/>
    <m/>
    <d v="2021-08-24T00:00:00"/>
    <d v="2020-03-01T00:00:00"/>
    <m/>
    <s v="Dr Chesang Jacqueline Jelagat"/>
    <s v="Prof Omigbodun Akinyinka"/>
    <m/>
    <n v="2"/>
    <m/>
    <m/>
    <m/>
    <m/>
    <m/>
    <m/>
    <s v="Academic"/>
    <s v="Lecturer I"/>
    <s v="Senior Lecturer"/>
    <m/>
    <m/>
    <s v="UNIVERSITY OF IBADAN"/>
    <s v="0000-0002-4004-6113"/>
    <m/>
    <d v="2020-03-26T00:00:00"/>
    <s v="11/1/2020 &amp; 22/5/2022"/>
    <s v="Yes"/>
    <m/>
    <m/>
    <m/>
    <s v="Medical personnel's knowledge about thyroid disease in pregnancy and its management, and development of a trimester-based thyroid reference range In South-West Nigeria"/>
    <d v="2022-11-07T00:00:00"/>
    <s v="Yes"/>
    <d v="2024-07-03T00:00:00"/>
    <s v="Yes"/>
    <m/>
    <m/>
    <m/>
    <m/>
    <x v="3"/>
    <m/>
    <m/>
    <m/>
    <n v="6"/>
    <n v="5"/>
    <m/>
    <m/>
    <m/>
    <m/>
    <m/>
    <s v="No"/>
    <m/>
    <m/>
    <m/>
    <m/>
    <m/>
    <m/>
    <m/>
    <m/>
    <n v="0"/>
    <m/>
    <m/>
    <s v="SIDA"/>
  </r>
  <r>
    <n v="243"/>
    <s v="C10/003"/>
    <s v="Jean de la Croix"/>
    <s v="Allen"/>
    <s v="Ingabire"/>
    <x v="0"/>
    <x v="9"/>
    <x v="1"/>
    <x v="1"/>
    <s v="Orthopedics"/>
    <s v="Surgery"/>
    <x v="5"/>
    <s v="Yes"/>
    <m/>
    <s v="Married"/>
    <s v="Married"/>
    <m/>
    <s v="ajcroix@cartafrica.org"/>
    <s v="ingabireallenjc@gmail.com; ijea2000@gmail.com"/>
    <s v="+250788549975"/>
    <s v="Masters of Public health/Masters of Medicine(Surgery)/Fellowship in Orthopedics"/>
    <d v="1981-01-02T00:00:00"/>
    <s v="Long term disability following road traffic injuries in Rwanda: Cost and health outcomes "/>
    <s v="Clinical research"/>
    <m/>
    <m/>
    <m/>
    <d v="2020-01-10T00:00:00"/>
    <d v="2020-03-01T00:00:00"/>
    <m/>
    <s v="Prof Tumussime K. David "/>
    <s v="Dr. Jean Baptiste Sagahutu "/>
    <m/>
    <n v="2"/>
    <m/>
    <m/>
    <m/>
    <m/>
    <m/>
    <m/>
    <s v="Researcher"/>
    <s v="Lecturer of Surgery"/>
    <s v="Senior Lecturer"/>
    <s v="Yes"/>
    <s v="Deputy Director, NIHR Research Hub on Global Surgery/Rwanda "/>
    <s v="UNIVERSITY OF RWANDA"/>
    <s v="0000-0001-8636-6473"/>
    <m/>
    <d v="2020-03-04T00:00:00"/>
    <s v="11/1/2020 &amp; 22/5/2022"/>
    <s v="Yes"/>
    <d v="2022-02-01T00:00:00"/>
    <d v="2022-02-10T00:00:00"/>
    <m/>
    <s v="Long term disability following road traffic injuries in Rwanda: Cost and health outcomes "/>
    <d v="2022-11-07T00:00:00"/>
    <s v="Yes"/>
    <d v="2024-07-03T00:00:00"/>
    <s v="Yes"/>
    <m/>
    <m/>
    <m/>
    <d v="2024-10-25T00:00:00"/>
    <x v="0"/>
    <n v="56"/>
    <e v="#VALUE!"/>
    <m/>
    <n v="0"/>
    <n v="2"/>
    <m/>
    <m/>
    <m/>
    <m/>
    <m/>
    <s v="No"/>
    <m/>
    <m/>
    <m/>
    <m/>
    <m/>
    <m/>
    <m/>
    <m/>
    <n v="2"/>
    <m/>
    <m/>
    <s v="SIDA"/>
  </r>
  <r>
    <n v="244"/>
    <s v="C10/005"/>
    <s v="Apatsa"/>
    <m/>
    <s v="Selemani"/>
    <x v="0"/>
    <x v="9"/>
    <x v="3"/>
    <x v="3"/>
    <s v="Library and Information Science"/>
    <s v="Library"/>
    <x v="3"/>
    <s v="No"/>
    <m/>
    <s v="Single"/>
    <s v="Married"/>
    <m/>
    <s v="aselemani@cartafrica.org"/>
    <s v="apatsaselemani@gmail.com"/>
    <s v="+2651871911; 265888707373"/>
    <s v="Master of Library and Information Science"/>
    <d v="1987-08-25T00:00:00"/>
    <s v="Journal Indexing and Scientific Impact of Africa's Public Health Research: current status, barriers, facilitators and opportunities."/>
    <s v="Field"/>
    <m/>
    <m/>
    <m/>
    <d v="2021-08-16T00:00:00"/>
    <d v="2020-03-01T00:00:00"/>
    <m/>
    <s v="Prof. Jude Igumbor"/>
    <s v="Dr Innocent Maposa"/>
    <m/>
    <n v="2"/>
    <m/>
    <m/>
    <m/>
    <m/>
    <m/>
    <m/>
    <s v="Administrative"/>
    <s v="Assistant Librarian"/>
    <m/>
    <m/>
    <m/>
    <s v="UNIVERSITY OF MALAWI"/>
    <s v="0000-0003-1216-6158"/>
    <m/>
    <d v="2020-03-06T00:00:00"/>
    <s v="11/1/2020 &amp; 22/5/2022"/>
    <s v="Yes"/>
    <d v="2022-05-27T00:00:00"/>
    <d v="2022-09-07T00:00:00"/>
    <m/>
    <s v="Journal Indexing and Scientific Impact of Africa's Public Health Research: current status, barriers, facilitators and opportunities."/>
    <d v="2023-05-15T00:00:00"/>
    <s v="No"/>
    <d v="2024-07-03T00:00:00"/>
    <s v="Yes"/>
    <m/>
    <m/>
    <m/>
    <m/>
    <x v="3"/>
    <m/>
    <m/>
    <m/>
    <n v="2"/>
    <m/>
    <m/>
    <m/>
    <m/>
    <m/>
    <m/>
    <s v="No"/>
    <m/>
    <m/>
    <m/>
    <m/>
    <m/>
    <m/>
    <m/>
    <m/>
    <n v="0"/>
    <m/>
    <m/>
    <s v="SIDA"/>
  </r>
  <r>
    <n v="245"/>
    <s v="C10/009"/>
    <s v="Emmanuel"/>
    <m/>
    <s v="Nzabonimana"/>
    <x v="0"/>
    <x v="9"/>
    <x v="1"/>
    <x v="1"/>
    <s v="Dentistry"/>
    <s v="Preventive and Community Dentistry"/>
    <x v="3"/>
    <s v="No"/>
    <m/>
    <s v="Single"/>
    <s v="Single"/>
    <m/>
    <s v="enzabonimana@cartafrica.org"/>
    <s v="nzabaemmy@gmail.com"/>
    <s v="+250783880746"/>
    <s v="Health Informatics"/>
    <d v="1992-04-01T00:00:00"/>
    <s v="Investigating reasons, challenges, and perceptions of poor oral health among adults in rural and urban Rwanda"/>
    <s v="Field"/>
    <m/>
    <m/>
    <m/>
    <d v="2020-06-01T00:00:00"/>
    <d v="2020-03-01T00:00:00"/>
    <m/>
    <s v="Prof Phumzile Hlongwa"/>
    <s v="Prof Veerasamy Yengopal"/>
    <s v="Dr Yolanda Malele-Kolisa"/>
    <n v="3"/>
    <m/>
    <m/>
    <m/>
    <m/>
    <m/>
    <m/>
    <s v="Academic"/>
    <s v="Assistant Lecturer"/>
    <s v="Assistant Lecturer"/>
    <s v="No"/>
    <m/>
    <s v="UNIVERSITY OF RWANDA"/>
    <s v="0000-0002-6876-3472"/>
    <m/>
    <d v="2020-03-10T00:00:00"/>
    <s v="11/1/2020 &amp; 22/5/2022"/>
    <s v="Yes"/>
    <d v="2022-01-18T00:00:00"/>
    <d v="2022-02-25T00:00:00"/>
    <m/>
    <s v="Investigating reasons, challenges, and perceptions of poor oral health among adults in rural and urban Rwanda"/>
    <d v="2022-11-07T00:00:00"/>
    <s v="Yes"/>
    <d v="2024-07-03T00:00:00"/>
    <s v="Yes"/>
    <m/>
    <m/>
    <m/>
    <d v="2024-12-22T00:00:00"/>
    <x v="0"/>
    <n v="58"/>
    <m/>
    <s v="Oral Health in Nyarugenge District of Rwanda: The Role of Mobile Application in Oral Health Education"/>
    <n v="0"/>
    <n v="3"/>
    <m/>
    <m/>
    <m/>
    <m/>
    <m/>
    <s v="No"/>
    <m/>
    <m/>
    <m/>
    <m/>
    <m/>
    <m/>
    <m/>
    <m/>
    <n v="0"/>
    <m/>
    <m/>
    <s v="SIDA"/>
  </r>
  <r>
    <n v="246"/>
    <s v="C10/011"/>
    <s v="James"/>
    <s v="Mburu"/>
    <s v="Kang'ethe"/>
    <x v="0"/>
    <x v="9"/>
    <x v="2"/>
    <x v="7"/>
    <s v="Tropical and Infectious Diseases"/>
    <s v="Institute of tropical and infectious diseases/ PMTCT- Under OBS/ GYN department"/>
    <x v="6"/>
    <s v="Yes"/>
    <m/>
    <s v="Married"/>
    <s v="Married"/>
    <m/>
    <s v="jkangethe@cartafrica.org"/>
    <s v="jimkangethe@gmail.com"/>
    <s v="+254726237390; 254731221155"/>
    <s v="MSC. Medical Virology"/>
    <d v="1986-12-11T00:00:00"/>
    <s v="Human Papillomavirus type-specific risk and association with Human T Lymphotrophic Virus-1 among HIV infected Women at Kenyatta Clinical research"/>
    <s v="Laboratory"/>
    <m/>
    <m/>
    <m/>
    <d v="2021-02-18T00:00:00"/>
    <d v="2020-03-01T00:00:00"/>
    <m/>
    <s v="Dr. Marianne Wanjiru Mureithi"/>
    <s v="Dr. Odari Eddy"/>
    <s v="Dr. Eddy Odari"/>
    <n v="3"/>
    <m/>
    <m/>
    <m/>
    <m/>
    <m/>
    <m/>
    <s v="Academic"/>
    <s v="HIV research scientist and tutor"/>
    <m/>
    <m/>
    <m/>
    <s v="UNIVERSITY OF NAIROBI"/>
    <s v="0000-0001-5813-5360"/>
    <m/>
    <d v="2020-03-12T00:00:00"/>
    <s v="11/1/2020 &amp; 22/5/2022"/>
    <s v="Yes"/>
    <d v="2021-01-18T00:00:00"/>
    <d v="2022-02-21T00:00:00"/>
    <m/>
    <s v="Human Papillomavirus type-specific risk and association with Human T Lymphotrophic Virus-1 among HIV infected Women at Kenyatta Clinical research"/>
    <d v="2022-11-07T00:00:00"/>
    <s v="Yes"/>
    <d v="2024-07-03T00:00:00"/>
    <s v="Yes"/>
    <d v="2024-02-26T00:00:00"/>
    <m/>
    <m/>
    <d v="2024-11-14T00:00:00"/>
    <x v="0"/>
    <n v="57"/>
    <m/>
    <m/>
    <n v="2"/>
    <n v="1"/>
    <m/>
    <m/>
    <m/>
    <m/>
    <m/>
    <s v="No"/>
    <m/>
    <m/>
    <m/>
    <m/>
    <m/>
    <m/>
    <m/>
    <m/>
    <n v="2"/>
    <m/>
    <m/>
    <s v="SIDA"/>
  </r>
  <r>
    <n v="247"/>
    <s v="C10/013"/>
    <s v="Kganetso"/>
    <s v="-"/>
    <s v="Sekome"/>
    <x v="0"/>
    <x v="9"/>
    <x v="5"/>
    <x v="6"/>
    <s v="Rehabilitation and Therapy"/>
    <s v="physiotherapy"/>
    <x v="3"/>
    <s v="Yes"/>
    <n v="1897532"/>
    <s v="Single"/>
    <s v="Single"/>
    <m/>
    <s v="ksekome@cartafrica.org"/>
    <s v="kgakzin88@gmail.com"/>
    <s v="+27 11 7173705; +27 78 0118605"/>
    <s v="Master of public health"/>
    <d v="1992-05-03T00:00:00"/>
    <s v="Effects of modifications in lifestyle and daily routine  on blood pressure among hypertensive rural adults in Agincourt, South Africa."/>
    <s v="Field"/>
    <m/>
    <m/>
    <m/>
    <d v="2019-07-14T00:00:00"/>
    <d v="2020-03-01T00:00:00"/>
    <m/>
    <s v="Professor Hellen Myezwa"/>
    <s v="Prof. F. Gomez Olive- Casas"/>
    <m/>
    <n v="2"/>
    <m/>
    <m/>
    <m/>
    <m/>
    <m/>
    <m/>
    <s v="Academic"/>
    <s v="Lecturer"/>
    <s v="Senior Lecturer"/>
    <s v="Yes"/>
    <m/>
    <s v="UNIVERSITY OF THE WITWATERSRAND"/>
    <s v="0000-0002-4567-1022"/>
    <m/>
    <d v="2020-03-14T00:00:00"/>
    <s v="11/1/2020 &amp; 22/5/2022"/>
    <s v="Yes"/>
    <d v="2020-07-01T00:00:00"/>
    <d v="2021-02-22T00:00:00"/>
    <m/>
    <s v="Effects of modifications in lifestyle and daily routine  on blood pressure among hypertensive rural adults in Agincourt, South Africa."/>
    <d v="2022-11-07T00:00:00"/>
    <s v="Yes"/>
    <d v="2024-07-03T00:00:00"/>
    <s v="Yes"/>
    <m/>
    <m/>
    <m/>
    <d v="2024-10-31T00:00:00"/>
    <x v="0"/>
    <n v="56"/>
    <e v="#VALUE!"/>
    <s v="Feasibility and acceptability of a Contextualized Physical Activity and Diet Intervention for Hypertension Control in a Rural Adult Population of South Africa"/>
    <n v="1"/>
    <n v="0"/>
    <m/>
    <m/>
    <m/>
    <m/>
    <m/>
    <s v="No"/>
    <m/>
    <m/>
    <m/>
    <m/>
    <m/>
    <m/>
    <m/>
    <m/>
    <n v="0"/>
    <m/>
    <m/>
    <s v="WT - DELTAS"/>
  </r>
  <r>
    <n v="248"/>
    <s v="C10/017"/>
    <s v="Monday"/>
    <s v="Daniel"/>
    <s v="Olodu"/>
    <x v="0"/>
    <x v="9"/>
    <x v="0"/>
    <x v="5"/>
    <s v="Nutrition"/>
    <s v="Community Health"/>
    <x v="0"/>
    <s v="No"/>
    <m/>
    <s v="Married"/>
    <s v="Married"/>
    <m/>
    <s v="molodu@cartafrica.org"/>
    <s v="mondayolodu@gmail.com; mondayolodu@yahoo.com"/>
    <s v="+234-8063168131"/>
    <s v="Master of Science (Human Nutrition)"/>
    <d v="1986-11-24T00:00:00"/>
    <s v="Improving Childhood Nutrition among the Yoruba Ethnic Group in the Rural Communities, Southwest Nigeria: An Indigenous Food-Based Approach"/>
    <s v="Field and Laboratory"/>
    <m/>
    <m/>
    <m/>
    <d v="2021-03-12T00:00:00"/>
    <d v="2020-03-01T00:00:00"/>
    <m/>
    <s v="Dr. Oladejo Thomas Adepoju"/>
    <m/>
    <m/>
    <n v="1"/>
    <m/>
    <m/>
    <m/>
    <m/>
    <m/>
    <m/>
    <s v="Academic"/>
    <s v="Lecturer II"/>
    <s v="Lecturer II"/>
    <m/>
    <m/>
    <s v="OBAFEMI AWOLOWO UNIVERSITY"/>
    <s v="0000-0002-1928-9209"/>
    <m/>
    <d v="2020-03-18T00:00:00"/>
    <s v="11/1/2020 &amp; 22/5/2022"/>
    <s v="Yes"/>
    <d v="2022-11-09T00:00:00"/>
    <d v="2022-09-07T00:00:00"/>
    <m/>
    <s v="Improving Childhood Nutrition among the Yoruba Ethnic Group in the Rural Communities, Southwest Nigeria: An Indigenous Food-Based Approach"/>
    <d v="2023-05-15T00:00:00"/>
    <s v="No"/>
    <d v="2024-07-03T00:00:00"/>
    <s v="Yes"/>
    <m/>
    <m/>
    <m/>
    <m/>
    <x v="3"/>
    <m/>
    <m/>
    <m/>
    <n v="2"/>
    <n v="1"/>
    <m/>
    <m/>
    <m/>
    <m/>
    <m/>
    <s v="No"/>
    <m/>
    <m/>
    <m/>
    <m/>
    <m/>
    <m/>
    <m/>
    <m/>
    <n v="1"/>
    <m/>
    <m/>
    <s v="SIDA"/>
  </r>
  <r>
    <n v="249"/>
    <s v="C10/024"/>
    <s v="Temitope"/>
    <s v="Olumuyiwa"/>
    <s v="Ojo"/>
    <x v="0"/>
    <x v="9"/>
    <x v="0"/>
    <x v="5"/>
    <s v="Occupational Health and Industrial Hygiene"/>
    <s v="Community Health"/>
    <x v="3"/>
    <s v="No"/>
    <m/>
    <s v="Married"/>
    <s v="Married"/>
    <m/>
    <s v="tojo@cartafrica.org"/>
    <s v="linktopeojo@yahoo.com"/>
    <s v="+2348035798224"/>
    <s v="MPH"/>
    <d v="1982-08-22T00:00:00"/>
    <s v="Factors associated with occupational injuries and work-related musculoskeletal disorders among artisans in the informal sector of the Nigerian construction industry"/>
    <s v="Field"/>
    <m/>
    <m/>
    <m/>
    <d v="2022-03-02T00:00:00"/>
    <d v="2020-03-01T00:00:00"/>
    <m/>
    <s v="Dr Nisha Naicker"/>
    <s v="Prof Onayade Adedeji"/>
    <m/>
    <n v="2"/>
    <m/>
    <m/>
    <m/>
    <m/>
    <m/>
    <m/>
    <s v="Academic"/>
    <s v="Lecturer I"/>
    <s v="Senior Lecturer"/>
    <s v="Yes"/>
    <m/>
    <s v="OBAFEMI AWOLOWO UNIVERSITY"/>
    <s v="0000-0003-1899-5213"/>
    <m/>
    <d v="2020-03-25T00:00:00"/>
    <s v="11/1/2020 &amp; 22/5/2022"/>
    <s v="Yes"/>
    <d v="2022-08-24T00:00:00"/>
    <d v="2022-10-05T00:00:00"/>
    <m/>
    <s v="Factors associated with occupational injuries and work-related musculoskeletal disorders among artisans in the informal sector of the Nigerian construction industry"/>
    <d v="2022-11-07T00:00:00"/>
    <s v="Yes"/>
    <d v="2024-07-03T00:00:00"/>
    <s v="Yes"/>
    <m/>
    <m/>
    <m/>
    <m/>
    <x v="3"/>
    <m/>
    <m/>
    <m/>
    <n v="12"/>
    <n v="11"/>
    <m/>
    <m/>
    <m/>
    <m/>
    <m/>
    <s v="No"/>
    <m/>
    <m/>
    <m/>
    <m/>
    <m/>
    <m/>
    <m/>
    <m/>
    <n v="2"/>
    <m/>
    <m/>
    <s v="SIDA"/>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68">
  <r>
    <n v="1"/>
    <s v="C1/001"/>
    <s v="Babatunde"/>
    <s v="Olubayo"/>
    <s v="Adedokun"/>
    <x v="0"/>
    <x v="0"/>
    <x v="0"/>
    <x v="0"/>
    <s v="Epidemiology &amp; Medical Biostatistics"/>
    <s v="Epidemiology and Medical Statistics"/>
    <x v="0"/>
    <s v="Yes"/>
    <m/>
    <s v="Married"/>
    <s v="Married"/>
    <s v="Married"/>
    <s v="badedokun@cartafrica.org"/>
    <s v="tukankar@yahoo.co.uk"/>
    <m/>
    <s v="M.Sc Epidemiology &amp; Medical Statistics"/>
    <d v="1976-12-22T00:00:00"/>
    <s v="Joint modelling of CD4 counts and time to loss to follow up among HIV patients attending antiretroviral clinics in Nigeria"/>
    <s v="Clinical research"/>
    <s v="yes"/>
    <s v="Primary"/>
    <n v="16.5"/>
    <d v="2011-03-01T00:00:00"/>
    <x v="0"/>
    <m/>
    <s v="Prof Afolabi Bamgboye"/>
    <s v="Prof. Olusola Ayeni"/>
    <m/>
    <n v="2"/>
    <s v="Home"/>
    <s v="Host"/>
    <m/>
    <s v="Yes"/>
    <s v="No"/>
    <m/>
    <s v="Academic"/>
    <m/>
    <s v="Lecturer "/>
    <x v="0"/>
    <m/>
    <s v="University of Chicago, United States"/>
    <s v="0000-0002-6893-6468"/>
    <m/>
    <d v="2011-04-01T00:00:00"/>
    <d v="2011-12-01T00:00:00"/>
    <s v="Yes"/>
    <m/>
    <m/>
    <m/>
    <m/>
    <d v="2013-07-01T00:00:00"/>
    <s v="Yes"/>
    <d v="2014-03-01T00:00:00"/>
    <s v="Yes"/>
    <m/>
    <m/>
    <m/>
    <d v="2017-01-31T00:00:00"/>
    <x v="0"/>
    <n v="70"/>
    <n v="62"/>
    <m/>
    <n v="20"/>
    <n v="29"/>
    <n v="26"/>
    <n v="2"/>
    <n v="3"/>
    <n v="0"/>
    <n v="0"/>
    <s v="No"/>
    <s v="No"/>
    <m/>
    <m/>
    <m/>
    <m/>
    <s v="No"/>
    <m/>
    <m/>
    <n v="0"/>
    <n v="1"/>
    <m/>
    <s v="NF"/>
  </r>
  <r>
    <n v="2"/>
    <s v="C1/002"/>
    <s v="Celine"/>
    <m/>
    <s v="Niwemahoro"/>
    <x v="1"/>
    <x v="0"/>
    <x v="1"/>
    <x v="1"/>
    <s v="Demography &amp; Population Studies"/>
    <s v="Applied Statistics"/>
    <x v="1"/>
    <s v="No"/>
    <m/>
    <s v="Married"/>
    <s v="Married"/>
    <m/>
    <s v="cniwemahoro@cartafrica.org"/>
    <s v="ncmahoro2000@yahoo.fr"/>
    <s v="+250788350522/254723489604"/>
    <s v="Masters in Demography and Population Studies (online)"/>
    <d v="1980-07-14T00:00:00"/>
    <s v="Premarital Fertility and Use Of Health Care: Effect On HIV And Prevention Mother-To-Child Transmission (PMTCT) In Rwanda"/>
    <s v="Field"/>
    <s v="No"/>
    <s v="Primary"/>
    <n v="26"/>
    <d v="2011-03-14T00:00:00"/>
    <x v="0"/>
    <m/>
    <s v="Dr. Julius Kivelia"/>
    <m/>
    <m/>
    <n v="1"/>
    <s v="Host"/>
    <m/>
    <m/>
    <s v="Yes"/>
    <m/>
    <m/>
    <s v="Academic"/>
    <s v="Assistant Lecturer"/>
    <s v="Researcher"/>
    <x v="1"/>
    <m/>
    <s v="SCUB - Consultancy Firm Nairobi"/>
    <s v="0000-0003-2008-3061"/>
    <m/>
    <d v="2011-04-04T00:00:00"/>
    <d v="2011-12-01T00:00:00"/>
    <s v="Yes"/>
    <d v="2012-10-04T00:00:00"/>
    <m/>
    <d v="2013-07-18T00:00:00"/>
    <s v="Premarital pregnancies and experiences in antenatal care health seeking behavior in Huye District, Rwanda"/>
    <d v="2013-07-03T00:00:00"/>
    <s v="Yes"/>
    <d v="2014-03-02T00:00:00"/>
    <s v="Yes"/>
    <d v="2017-09-08T00:00:00"/>
    <d v="2017-09-28T00:00:00"/>
    <d v="2017-10-15T00:00:00"/>
    <d v="2017-10-15T00:00:00"/>
    <x v="0"/>
    <n v="79"/>
    <n v="71"/>
    <s v="Premarital pregnancies and experiences in antenatal care health seeking behavior in Huye District, Rwanda"/>
    <n v="0"/>
    <n v="0"/>
    <n v="0"/>
    <n v="0"/>
    <n v="0"/>
    <n v="0"/>
    <n v="0"/>
    <s v="No"/>
    <s v="No"/>
    <m/>
    <m/>
    <m/>
    <m/>
    <s v="No"/>
    <m/>
    <m/>
    <n v="2"/>
    <n v="2"/>
    <n v="0"/>
    <s v="NF"/>
  </r>
  <r>
    <n v="3"/>
    <s v="C1/003"/>
    <s v="Caroline"/>
    <s v="Sultan"/>
    <s v="Sambai"/>
    <x v="1"/>
    <x v="0"/>
    <x v="2"/>
    <x v="2"/>
    <s v="Literature"/>
    <s v="LITERATURE THEATRE AND FILM STUDIES"/>
    <x v="2"/>
    <s v="Yes"/>
    <s v="SASS/DPHIL/LIT/07/11"/>
    <s v=""/>
    <s v="Married"/>
    <m/>
    <s v="csambai@cartafrica.org"/>
    <s v="carolsambai11@gmail.com"/>
    <s v="+254722433561"/>
    <s v="MA in Africa Literature"/>
    <d v="1981-06-30T00:00:00"/>
    <s v="Television Drama as in Kenya and the Framing of Issues of HIV/AIDS and sexuality"/>
    <s v="Field"/>
    <s v="No"/>
    <s v="Primary"/>
    <n v="2.5"/>
    <d v="2011-10-11T00:00:00"/>
    <x v="0"/>
    <m/>
    <s v="Prof Christopher Joseph Odhiambo"/>
    <s v="Prof. Peter Tirop Simatei"/>
    <s v="Caroline Kabiru"/>
    <n v="3"/>
    <s v="Home"/>
    <s v="Host"/>
    <s v="Other"/>
    <s v="Yes"/>
    <s v="No"/>
    <s v="Yes"/>
    <s v="Academic"/>
    <s v="Lecturer"/>
    <s v="Lecturer"/>
    <x v="1"/>
    <m/>
    <s v="`"/>
    <s v="0000-0002-5122-3621"/>
    <m/>
    <d v="2011-04-01T00:00:00"/>
    <d v="2011-12-01T00:00:00"/>
    <s v="Yes"/>
    <m/>
    <m/>
    <m/>
    <m/>
    <d v="2013-07-01T00:00:00"/>
    <s v="Yes"/>
    <d v="2014-03-03T00:00:00"/>
    <s v="Yes"/>
    <m/>
    <m/>
    <m/>
    <d v="2014-03-31T00:00:00"/>
    <x v="0"/>
    <n v="36"/>
    <n v="28"/>
    <m/>
    <n v="0"/>
    <n v="1"/>
    <n v="1"/>
    <n v="2"/>
    <n v="0"/>
    <n v="0"/>
    <n v="0"/>
    <s v="JAS 2, 2011"/>
    <s v="No"/>
    <m/>
    <m/>
    <m/>
    <m/>
    <s v="No"/>
    <m/>
    <m/>
    <s v="NF"/>
    <s v="NF"/>
    <m/>
    <s v="NF"/>
  </r>
  <r>
    <n v="4"/>
    <s v="C1/004"/>
    <s v="Dieudonne"/>
    <m/>
    <s v="Uwizeye"/>
    <x v="0"/>
    <x v="0"/>
    <x v="1"/>
    <x v="1"/>
    <s v="Demography &amp; Population Studies"/>
    <s v="Sustainable Development"/>
    <x v="1"/>
    <s v="No"/>
    <m/>
    <s v="Married"/>
    <s v="Married"/>
    <s v="Married"/>
    <s v="duwizeye@cartafrica.org"/>
    <s v="dr.uwizeye@gmail.com"/>
    <s v="(+250) 0788 457 397"/>
    <s v="MA English and MA in Development Studies"/>
    <d v="1981-01-01T00:00:00"/>
    <s v="Review Of Environmental And Population Health Challenges In The Rwandan Towns And Innovative Mitigation Strategies For Improved And Sustainble life"/>
    <s v="Field"/>
    <s v="No"/>
    <s v="Primary"/>
    <n v="24"/>
    <d v="2011-06-01T00:00:00"/>
    <x v="0"/>
    <m/>
    <s v="Dr. Sokoni Cosmas Hassan"/>
    <m/>
    <m/>
    <n v="1"/>
    <s v="Host"/>
    <s v="Other"/>
    <m/>
    <s v="Yes"/>
    <s v="Yes"/>
    <m/>
    <s v="Academic"/>
    <s v="Assistant Lecturer"/>
    <s v="Associate Professor"/>
    <x v="1"/>
    <s v="Head of Department_x000a_ Deputy Team Leader of a Research Subprogram in Peace, Conflict and Security Studies at the Center for Conflict Management, University of Rwanda."/>
    <s v="University of Rwanda"/>
    <s v="0000-0002-9733-8969"/>
    <m/>
    <d v="2011-04-01T00:00:00"/>
    <d v="2011-12-01T00:00:00"/>
    <s v="Yes"/>
    <m/>
    <m/>
    <m/>
    <m/>
    <d v="2013-07-01T00:00:00"/>
    <s v="Yes"/>
    <d v="2014-03-04T00:00:00"/>
    <s v="Yes"/>
    <m/>
    <m/>
    <m/>
    <d v="2015-11-30T00:00:00"/>
    <x v="0"/>
    <n v="56"/>
    <n v="48"/>
    <m/>
    <n v="0"/>
    <n v="2"/>
    <n v="7"/>
    <n v="2"/>
    <n v="0"/>
    <n v="0"/>
    <n v="0"/>
    <s v="No"/>
    <s v="No"/>
    <m/>
    <m/>
    <m/>
    <m/>
    <s v="Yes"/>
    <m/>
    <m/>
    <n v="1"/>
    <n v="3"/>
    <m/>
    <s v="NF"/>
  </r>
  <r>
    <n v="5"/>
    <s v="C1/005"/>
    <s v="Wells"/>
    <m/>
    <s v="Utembe"/>
    <x v="0"/>
    <x v="0"/>
    <x v="3"/>
    <x v="3"/>
    <s v="Environmental Sciences"/>
    <s v="Physics and Biochemical Sciences"/>
    <x v="3"/>
    <s v="No"/>
    <m/>
    <s v="Married"/>
    <s v="Married"/>
    <s v="Married"/>
    <s v="wutembe@cartafrica.org"/>
    <s v="wutembe@poly.ac.mw"/>
    <m/>
    <s v="Msc Environemntal (online)"/>
    <d v="1971-09-02T00:00:00"/>
    <s v="Assessment of occurrence, profile, distribution and exposure to polycyclic aromatic hydrocarbons (PAHs) in Malawi"/>
    <s v="Clinical research"/>
    <s v="yes"/>
    <s v="Primary"/>
    <n v="21"/>
    <d v="2011-04-13T00:00:00"/>
    <x v="0"/>
    <m/>
    <s v="Prof Mary Gulumian"/>
    <s v="Dr. Louisa Alfazema"/>
    <m/>
    <n v="2"/>
    <s v="Host"/>
    <s v="Home"/>
    <m/>
    <s v="Yes"/>
    <s v="No"/>
    <m/>
    <s v="Academic"/>
    <s v="Lecturer"/>
    <s v="Senior Medical Epidemiologist _x000a_"/>
    <x v="1"/>
    <m/>
    <s v="National Institute for Occupational Health, South Africa (2012)"/>
    <s v="0000-0001-6547-7692"/>
    <m/>
    <d v="2011-04-01T00:00:00"/>
    <d v="2011-12-01T00:00:00"/>
    <s v="Yes"/>
    <m/>
    <m/>
    <m/>
    <m/>
    <d v="2013-07-01T00:00:00"/>
    <s v="Yes"/>
    <d v="2015-03-01T00:00:00"/>
    <s v="No"/>
    <m/>
    <m/>
    <m/>
    <d v="2016-06-30T00:00:00"/>
    <x v="0"/>
    <n v="63"/>
    <n v="55"/>
    <m/>
    <n v="0"/>
    <n v="5"/>
    <n v="15"/>
    <n v="4"/>
    <n v="0"/>
    <n v="0"/>
    <n v="0"/>
    <s v="No"/>
    <s v="No"/>
    <m/>
    <m/>
    <m/>
    <m/>
    <s v="No"/>
    <m/>
    <m/>
    <s v="NF"/>
    <s v="NF"/>
    <m/>
    <s v="NF"/>
  </r>
  <r>
    <n v="6"/>
    <s v="C1/006"/>
    <s v="Victoria"/>
    <s v="Mathew"/>
    <s v="Mwakalinga Chuma"/>
    <x v="1"/>
    <x v="0"/>
    <x v="4"/>
    <x v="4"/>
    <s v="Biomedical and environmental sciences"/>
    <m/>
    <x v="3"/>
    <s v="No"/>
    <m/>
    <s v="Married"/>
    <s v="Married"/>
    <s v="Married"/>
    <s v="vmwakalinga@cartafrica.org"/>
    <s v="vmwakalinga@ihi.or.tz "/>
    <s v="+255 738 357315; +255 767 366 539"/>
    <s v="Msc Urban Planing and Management"/>
    <d v="1977-09-15T00:00:00"/>
    <s v="Integrated geographical tools can enable targeted urban planning interventions to control malaria and lymphatic filariasis"/>
    <s v="Field"/>
    <s v="No"/>
    <s v="Primary"/>
    <n v="16"/>
    <d v="2011-03-07T00:00:00"/>
    <x v="0"/>
    <m/>
    <s v="Dr. Maureen Coetzee"/>
    <s v="Dr. Gerry Killeen"/>
    <s v="Dr. Stefan Dongus"/>
    <n v="3"/>
    <s v="Host"/>
    <s v="Home"/>
    <s v="Home"/>
    <s v="Yes"/>
    <s v="Yes"/>
    <s v="No"/>
    <s v="Researcher"/>
    <s v="Assistant Lecturer"/>
    <s v="Lecturer"/>
    <x v="1"/>
    <m/>
    <s v="Arthi University"/>
    <m/>
    <m/>
    <d v="2011-04-01T00:00:00"/>
    <d v="2011-12-01T00:00:00"/>
    <s v="Yes"/>
    <m/>
    <m/>
    <m/>
    <m/>
    <d v="2013-07-01T00:00:00"/>
    <s v="Yes"/>
    <d v="2014-03-01T00:00:00"/>
    <s v="Yes"/>
    <m/>
    <m/>
    <m/>
    <d v="2017-12-04T00:00:00"/>
    <x v="0"/>
    <n v="81"/>
    <n v="73"/>
    <m/>
    <s v="NF"/>
    <n v="4"/>
    <n v="1"/>
    <n v="0"/>
    <n v="0"/>
    <n v="0"/>
    <n v="1"/>
    <s v="JAS 1, 2011"/>
    <s v="No"/>
    <m/>
    <m/>
    <m/>
    <m/>
    <s v="No"/>
    <m/>
    <m/>
    <n v="3"/>
    <n v="3"/>
    <m/>
    <s v="NF"/>
  </r>
  <r>
    <n v="7"/>
    <s v="C1/007"/>
    <s v="Esnat"/>
    <s v="Dorothy"/>
    <s v="Chirwa"/>
    <x v="1"/>
    <x v="0"/>
    <x v="3"/>
    <x v="3"/>
    <s v="Mathematical Sciences"/>
    <s v="DPHRU Wits"/>
    <x v="3"/>
    <s v="No"/>
    <m/>
    <s v="Married"/>
    <s v="Married"/>
    <s v="Married"/>
    <s v="echirwa@cartafrica.org"/>
    <s v="echirwa@chanco.unima.mw_x000a_ edkwalira@yahoo.com,"/>
    <m/>
    <s v="Masters in Biometry (online)"/>
    <d v="1971-06-06T00:00:00"/>
    <s v="Modelling longitudinal child growth within the Birth to Twenty (Soweto) and Lungwena (Mangochi, Malawi) cohorts"/>
    <s v="Field"/>
    <s v="No"/>
    <s v="Primary"/>
    <n v="7.5"/>
    <d v="2011-02-03T00:00:00"/>
    <x v="0"/>
    <m/>
    <s v="Prof Shane Norris"/>
    <s v="Dr. Paula Griffiths"/>
    <s v="Assoc Prof. Ken Maleta"/>
    <n v="3"/>
    <s v="Host"/>
    <s v="Other"/>
    <s v="Home"/>
    <s v="Yes"/>
    <s v="No"/>
    <s v="No"/>
    <s v="Academic"/>
    <s v="Lecturer"/>
    <s v="Senior Biostatistician"/>
    <x v="1"/>
    <m/>
    <s v="South Africa Medical Research Council "/>
    <s v="0000-0003-0471-4978"/>
    <m/>
    <d v="2011-04-01T00:00:00"/>
    <d v="2011-12-01T00:00:00"/>
    <s v="Yes"/>
    <m/>
    <m/>
    <m/>
    <m/>
    <d v="2013-07-01T00:00:00"/>
    <s v="Yes"/>
    <d v="2014-03-02T00:00:00"/>
    <s v="Yes"/>
    <m/>
    <m/>
    <m/>
    <d v="2016-10-31T00:00:00"/>
    <x v="0"/>
    <n v="67"/>
    <n v="59"/>
    <m/>
    <n v="1"/>
    <n v="7"/>
    <n v="47"/>
    <n v="3"/>
    <n v="0"/>
    <n v="0"/>
    <n v="0"/>
    <s v="No"/>
    <s v="No"/>
    <m/>
    <m/>
    <m/>
    <m/>
    <s v="No"/>
    <m/>
    <m/>
    <n v="2"/>
    <n v="2"/>
    <m/>
    <s v="NF"/>
  </r>
  <r>
    <n v="8"/>
    <s v="C1/008"/>
    <s v="Taofeek"/>
    <s v="Oluwole"/>
    <s v="Awotidebe"/>
    <x v="0"/>
    <x v="0"/>
    <x v="0"/>
    <x v="5"/>
    <s v="Exercise Physiology"/>
    <s v="Human Kinetics and Health Education"/>
    <x v="0"/>
    <s v="No"/>
    <n v="125847"/>
    <s v="Married"/>
    <s v="Married"/>
    <m/>
    <s v="tawotidebe@cartafrica.org"/>
    <s v="tidebet@yahoo.com"/>
    <s v="+2348037196021"/>
    <s v="M.SC Physiotherapy"/>
    <d v="1971-06-01T00:00:00"/>
    <s v="Cardiovascular Risk Profile And Physical Activity Level of Residents of a Semi – Urban Community  In Nigeria"/>
    <s v="Field"/>
    <s v="No"/>
    <s v="Primary"/>
    <n v="14"/>
    <d v="2011-07-15T00:00:00"/>
    <x v="0"/>
    <m/>
    <s v="Professor Babalola Joseph Folorunso"/>
    <s v="Professor Lateef Babatunde Salako"/>
    <m/>
    <n v="2"/>
    <s v="Other "/>
    <m/>
    <m/>
    <s v="Yes"/>
    <m/>
    <m/>
    <s v="Academic"/>
    <s v="Lecturer II "/>
    <s v="Senior Lecturer"/>
    <x v="1"/>
    <s v="Vice Dean of the  Faculty of Basic Medical Sciences, College of Health Sciences"/>
    <s v="Obafemi Awolowo University"/>
    <s v="0000-0002-8583-9467"/>
    <m/>
    <d v="2011-04-01T00:00:00"/>
    <d v="2011-12-01T00:00:00"/>
    <s v="Yes"/>
    <m/>
    <m/>
    <m/>
    <m/>
    <d v="2013-07-01T00:00:00"/>
    <s v="Yes"/>
    <d v="2014-03-03T00:00:00"/>
    <s v="Yes"/>
    <m/>
    <m/>
    <m/>
    <d v="2015-11-17T00:00:00"/>
    <x v="0"/>
    <n v="56"/>
    <n v="48"/>
    <m/>
    <n v="5"/>
    <n v="12"/>
    <n v="10"/>
    <n v="6"/>
    <n v="4"/>
    <n v="2"/>
    <n v="0"/>
    <s v="No"/>
    <s v="No"/>
    <m/>
    <m/>
    <m/>
    <m/>
    <s v="No"/>
    <m/>
    <m/>
    <s v="NF"/>
    <s v="NF"/>
    <m/>
    <s v="NF"/>
  </r>
  <r>
    <n v="9"/>
    <s v="C1/009"/>
    <s v="Fresier"/>
    <m/>
    <s v="Maseko"/>
    <x v="0"/>
    <x v="0"/>
    <x v="3"/>
    <x v="3"/>
    <s v="Community Health"/>
    <s v="Department of Community Health"/>
    <x v="4"/>
    <s v="Yes"/>
    <m/>
    <s v=""/>
    <s v="NF"/>
    <m/>
    <s v="fmaseko@cartafrica.org"/>
    <s v="fcmaseko@yahoo.com_x000a_ fmaseko@medcol.mw "/>
    <m/>
    <s v="Master of Public Health(online)"/>
    <d v="1972-08-30T00:00:00"/>
    <s v="Maximizing utilization of cervical cancer prevention services in South East Health Zone of Malawi. What would it take?"/>
    <s v="Field"/>
    <s v="No"/>
    <s v="Primary"/>
    <n v="11"/>
    <d v="2011-01-01T00:00:00"/>
    <x v="0"/>
    <m/>
    <s v="Dr. Maureen Leah Chirwa"/>
    <s v="Dr. Adamson Muula"/>
    <m/>
    <n v="2"/>
    <s v="Home"/>
    <s v="Host"/>
    <m/>
    <s v="Yes"/>
    <s v="Yes"/>
    <m/>
    <s v="Academic"/>
    <m/>
    <s v="Lecturer"/>
    <x v="0"/>
    <m/>
    <s v="University of Malawi"/>
    <s v="0000-0002-0996-4207"/>
    <m/>
    <d v="2011-04-01T00:00:00"/>
    <d v="2011-12-01T00:00:00"/>
    <s v="Yes"/>
    <m/>
    <m/>
    <m/>
    <m/>
    <d v="2013-07-01T00:00:00"/>
    <s v="Yes"/>
    <d v="2014-03-04T00:00:00"/>
    <s v="Yes"/>
    <m/>
    <m/>
    <m/>
    <d v="2016-08-31T00:00:00"/>
    <x v="0"/>
    <n v="65"/>
    <n v="57"/>
    <m/>
    <n v="7"/>
    <n v="6"/>
    <n v="1"/>
    <n v="3"/>
    <n v="1"/>
    <n v="0"/>
    <n v="0"/>
    <s v="No"/>
    <s v="No"/>
    <m/>
    <m/>
    <m/>
    <m/>
    <s v="No"/>
    <m/>
    <m/>
    <s v="NF"/>
    <s v="NF"/>
    <m/>
    <s v="NF"/>
  </r>
  <r>
    <n v="10"/>
    <s v="C1/010"/>
    <s v="François"/>
    <m/>
    <s v="Niragire"/>
    <x v="0"/>
    <x v="0"/>
    <x v="1"/>
    <x v="1"/>
    <s v="Statistics"/>
    <s v="Applied Statistics"/>
    <x v="5"/>
    <s v="Yes"/>
    <n v="213004253"/>
    <s v="Married"/>
    <s v="Married"/>
    <s v="Married"/>
    <s v="fniragire@cartafrica.org"/>
    <s v=" fniragire@ur.ac.rw; fniragiree@gmail.com; fniragire@gmail.com"/>
    <s v="+250 78 8273787/+250787427688"/>
    <s v="MSc. In Social Statistics"/>
    <d v="1973-09-08T00:00:00"/>
    <s v="Spatial modeling of the relationship between HIV prevalence and socioeconomic determinants of child mortality in Rwanda."/>
    <s v="Field"/>
    <s v="No"/>
    <s v="Secondary"/>
    <n v="13"/>
    <d v="2011-10-07T00:00:00"/>
    <x v="0"/>
    <m/>
    <s v="Dr. Thomas N. O. Achia"/>
    <s v="Dr. Lyambabaje Alexandre"/>
    <s v="Joseph Ntaganira"/>
    <n v="3"/>
    <s v="Other "/>
    <s v="Home"/>
    <s v="Home"/>
    <s v="Yes"/>
    <s v="Yes"/>
    <s v="No"/>
    <s v="Academic"/>
    <s v="Assistant Lecturer"/>
    <s v="Professor "/>
    <x v="1"/>
    <s v="Director of Teaching and Learning,_x000a_Director of Research and Innovation at he College of Business and Economics (2022)"/>
    <s v="University of Rwanda"/>
    <s v="0000-0003-0473-387"/>
    <m/>
    <d v="2011-04-01T00:00:00"/>
    <d v="2011-12-01T00:00:00"/>
    <s v="Yes"/>
    <d v="2011-05-09T00:00:00"/>
    <m/>
    <d v="2013-01-24T00:00:00"/>
    <m/>
    <d v="2013-07-29T00:00:00"/>
    <s v="Yes"/>
    <d v="2014-03-05T00:00:00"/>
    <s v="Yes"/>
    <d v="2016-05-17T00:00:00"/>
    <d v="2017-07-31T00:00:00"/>
    <d v="2017-08-20T00:00:00"/>
    <d v="2017-07-31T00:00:00"/>
    <x v="0"/>
    <n v="76"/>
    <n v="68"/>
    <s v="Spatial modelling of the relationship between HIV prevalence and determinants of child_x000a_mortality in Rwanda"/>
    <n v="0"/>
    <n v="4"/>
    <n v="9"/>
    <n v="1"/>
    <n v="4"/>
    <n v="0"/>
    <n v="0"/>
    <s v="No"/>
    <s v="No"/>
    <m/>
    <m/>
    <m/>
    <m/>
    <s v="No"/>
    <m/>
    <m/>
    <n v="3"/>
    <n v="4"/>
    <m/>
    <s v="NF"/>
  </r>
  <r>
    <n v="11"/>
    <s v="C1/011"/>
    <s v="Joshua"/>
    <s v="Odunayo"/>
    <s v="Akinyemi"/>
    <x v="0"/>
    <x v="0"/>
    <x v="0"/>
    <x v="0"/>
    <s v="Epidemiology &amp; Medical Statistics"/>
    <s v="Epidemiology and Medical Statistics"/>
    <x v="0"/>
    <s v="Yes"/>
    <m/>
    <s v="Single"/>
    <s v="Married"/>
    <s v="Married"/>
    <s v="jakinyemi@cartafrica.org"/>
    <s v="odunjoshua@yahoo.com_x000a_ joakinyemi@com.ui.edu.ng"/>
    <s v="+234-8077677427"/>
    <s v="MSc (Medical Statistics)"/>
    <d v="1976-12-04T00:00:00"/>
    <s v="Levels, Trends and Differentials of Infant and Child Mortality in Nigeria: 1990 - 2008"/>
    <s v="Field"/>
    <s v="No"/>
    <s v="Secondary"/>
    <n v="21"/>
    <d v="2011-03-07T00:00:00"/>
    <x v="0"/>
    <m/>
    <s v="Prof Afolabi Bamgboye"/>
    <s v="Prof. Olusola Ayeni"/>
    <m/>
    <n v="2"/>
    <s v="Home"/>
    <s v="Host"/>
    <m/>
    <s v="Yes"/>
    <s v="No"/>
    <m/>
    <s v="Academic"/>
    <s v="Lecturer"/>
    <s v="Professor "/>
    <x v="1"/>
    <m/>
    <s v="University of Ibadan"/>
    <s v="0000-0002-0675-2110"/>
    <m/>
    <d v="2011-04-01T00:00:00"/>
    <d v="2011-12-01T00:00:00"/>
    <s v="Yes"/>
    <m/>
    <m/>
    <m/>
    <m/>
    <d v="2013-07-01T00:00:00"/>
    <s v="Yes"/>
    <d v="2014-03-06T00:00:00"/>
    <s v="Yes"/>
    <m/>
    <m/>
    <m/>
    <d v="2014-02-01T00:00:00"/>
    <x v="0"/>
    <n v="35"/>
    <n v="27"/>
    <s v="Levels, Trends and Differentials in Under-five Mortality in _x000a_Nigeria (1990-2008)"/>
    <n v="18"/>
    <n v="14"/>
    <n v="117"/>
    <n v="4"/>
    <n v="2"/>
    <n v="7"/>
    <n v="6"/>
    <s v="No"/>
    <s v="No"/>
    <m/>
    <m/>
    <m/>
    <m/>
    <s v="No"/>
    <m/>
    <m/>
    <n v="0"/>
    <n v="2"/>
    <m/>
    <s v="NF"/>
  </r>
  <r>
    <n v="12"/>
    <s v="C1/012"/>
    <s v="Mphatso"/>
    <s v="Steve Wilbes"/>
    <s v="Kamndaya"/>
    <x v="0"/>
    <x v="0"/>
    <x v="3"/>
    <x v="3"/>
    <s v="Mathematics and Statistics"/>
    <m/>
    <x v="3"/>
    <s v="No"/>
    <m/>
    <s v="Married"/>
    <s v="Married"/>
    <s v="Married"/>
    <s v="mkamndaya@cartafrica.org"/>
    <s v="kamndayam@yahoo.com"/>
    <s v="+265999851477"/>
    <s v="MSc Mathematical Statistics"/>
    <d v="1976-06-07T00:00:00"/>
    <s v="Modeling indoor air pollution to improve health delivery systems and public health in Malawi "/>
    <s v="Field"/>
    <s v="No"/>
    <s v="Primary"/>
    <n v="18"/>
    <d v="2011-03-10T00:00:00"/>
    <x v="0"/>
    <m/>
    <s v="Lawrence N.M. Kazembe"/>
    <s v="Dr. Liz Thomas"/>
    <m/>
    <n v="2"/>
    <s v="Home"/>
    <s v="Host"/>
    <m/>
    <s v="Yes"/>
    <s v="No"/>
    <m/>
    <s v="Academic"/>
    <s v="Lecturer"/>
    <s v="Associate Professor "/>
    <x v="1"/>
    <m/>
    <s v="University of Malawi"/>
    <s v="0000-0002-7597-3339"/>
    <m/>
    <d v="2011-04-01T00:00:00"/>
    <d v="2011-12-01T00:00:00"/>
    <s v="Yes"/>
    <m/>
    <m/>
    <d v="2012-10-11T00:00:00"/>
    <s v="Multilevel analysis of determinants of HIV- related sexual risks-taking and decision making among youths in urban informal settlements in Malawi and South Africa"/>
    <d v="2013-07-01T00:00:00"/>
    <s v="Yes"/>
    <d v="2014-03-07T00:00:00"/>
    <s v="Yes"/>
    <m/>
    <m/>
    <m/>
    <d v="2016-03-31T00:00:00"/>
    <x v="0"/>
    <n v="60"/>
    <n v="52"/>
    <m/>
    <n v="0"/>
    <n v="5"/>
    <n v="10"/>
    <n v="5"/>
    <n v="0"/>
    <n v="0"/>
    <n v="0"/>
    <s v="No"/>
    <s v="No"/>
    <m/>
    <m/>
    <m/>
    <m/>
    <s v="No"/>
    <m/>
    <m/>
    <n v="1"/>
    <n v="2"/>
    <m/>
    <s v="NF"/>
  </r>
  <r>
    <n v="13"/>
    <s v="C1/013"/>
    <s v="Esther"/>
    <s v="Clyde"/>
    <s v="Nabakwe"/>
    <x v="1"/>
    <x v="0"/>
    <x v="2"/>
    <x v="2"/>
    <s v="Pediatrics &amp; Child health"/>
    <m/>
    <x v="2"/>
    <s v="Yes"/>
    <m/>
    <s v="Single"/>
    <s v="Single"/>
    <s v="Single"/>
    <s v="nabakwe@cartafrica.org"/>
    <s v="echirwa@chanco.unima.mw_x000a_edkwalira@yahoo.com"/>
    <m/>
    <s v="M.Med Paediatrics"/>
    <d v="1963-02-21T00:00:00"/>
    <s v="Socio-cultural and economic determinants of HIV mothers' knowledge, attitude and practise of current WHO infant feeding policy and the impact on infants' outcome"/>
    <s v="Field"/>
    <s v="No"/>
    <s v="Primary"/>
    <n v="25"/>
    <d v="2011-03-03T00:00:00"/>
    <x v="0"/>
    <m/>
    <s v="Prof Joshua Akong’a"/>
    <s v="Dr. Grace Ettyang"/>
    <m/>
    <n v="2"/>
    <s v="Home"/>
    <s v="Host"/>
    <m/>
    <s v="Yes"/>
    <s v="Yes"/>
    <m/>
    <s v="Academic"/>
    <m/>
    <s v="Senior Lecturer"/>
    <x v="0"/>
    <m/>
    <s v="Moi University"/>
    <s v="0000-0002-0401-3373"/>
    <m/>
    <d v="2011-04-01T00:00:00"/>
    <d v="2011-12-01T00:00:00"/>
    <s v="Yes"/>
    <d v="2011-05-02T00:00:00"/>
    <d v="2011-07-03T00:00:00"/>
    <m/>
    <m/>
    <d v="2013-07-01T00:00:00"/>
    <s v="Yes"/>
    <d v="2014-03-08T00:00:00"/>
    <s v="Yes"/>
    <m/>
    <m/>
    <m/>
    <d v="2019-08-22T00:00:00"/>
    <x v="0"/>
    <n v="101"/>
    <n v="93"/>
    <s v="Sex and young people in urban slums: Exploring the material_x000a_deprivation and sexual risk nexus in_x000a_Malawi and South Africa"/>
    <n v="4"/>
    <n v="4"/>
    <n v="2"/>
    <n v="0"/>
    <n v="0"/>
    <n v="0"/>
    <n v="0"/>
    <s v="No"/>
    <s v="No"/>
    <m/>
    <m/>
    <m/>
    <m/>
    <s v="No"/>
    <m/>
    <m/>
    <n v="3"/>
    <n v="3"/>
    <m/>
    <s v="NF"/>
  </r>
  <r>
    <n v="14"/>
    <s v="C1/014"/>
    <s v="Nicole"/>
    <m/>
    <s v="De Wet"/>
    <x v="1"/>
    <x v="0"/>
    <x v="5"/>
    <x v="6"/>
    <s v="Demography"/>
    <s v="Demography and Population Studies"/>
    <x v="3"/>
    <s v="Yes"/>
    <s v="0211542Y"/>
    <s v="Single"/>
    <s v="Married"/>
    <s v="Single"/>
    <s v="ndewet@cartafrica.org"/>
    <s v="nicole.dewet@wits.ac.za_x000a_Nic_dewet@yahoo.com"/>
    <m/>
    <s v="Master of Arts Demography and Population Studies"/>
    <d v="1984-05-13T00:00:00"/>
    <s v="Domestic Violence and child health outcomes: An investigation into the relationship between frequency of abuse and negative child health outcomes in two African countries."/>
    <s v="Field"/>
    <s v="No"/>
    <s v="Primary"/>
    <n v="22.5"/>
    <d v="2011-03-03T00:00:00"/>
    <x v="0"/>
    <m/>
    <s v="Prof Clifford Odimegwu"/>
    <m/>
    <m/>
    <n v="1"/>
    <s v="Home"/>
    <m/>
    <m/>
    <s v="No"/>
    <m/>
    <m/>
    <s v="Academic"/>
    <s v="Tutor"/>
    <s v="Associate Professor "/>
    <x v="1"/>
    <s v="Assistant Dean for Postgraduate Studies, Faculty of Humanities"/>
    <s v="University of the Witwatersrand"/>
    <s v="0000-0001-5750-2851"/>
    <m/>
    <d v="2011-04-01T00:00:00"/>
    <d v="2011-12-01T00:00:00"/>
    <s v="Yes"/>
    <m/>
    <m/>
    <m/>
    <m/>
    <d v="2013-07-01T00:00:00"/>
    <s v="Yes"/>
    <d v="2014-03-09T00:00:00"/>
    <s v="Yes"/>
    <m/>
    <m/>
    <m/>
    <d v="2013-11-30T00:00:00"/>
    <x v="0"/>
    <n v="32"/>
    <n v="24"/>
    <m/>
    <n v="0"/>
    <n v="2"/>
    <n v="56"/>
    <n v="4"/>
    <n v="6"/>
    <n v="11"/>
    <n v="7"/>
    <s v="No"/>
    <s v="No"/>
    <m/>
    <m/>
    <m/>
    <m/>
    <s v="No"/>
    <m/>
    <m/>
    <n v="0"/>
    <n v="0"/>
    <m/>
    <s v="NF"/>
  </r>
  <r>
    <n v="15"/>
    <s v="C1/015"/>
    <s v="Kennedy"/>
    <s v="S.Naviava"/>
    <s v="Otwombe"/>
    <x v="0"/>
    <x v="0"/>
    <x v="5"/>
    <x v="6"/>
    <s v=" Epidemiology &amp; Medical Biostatistics"/>
    <s v="Perinatal HIV Research Unit, Dept. Data and Statistics"/>
    <x v="3"/>
    <s v="Yes"/>
    <m/>
    <s v="Married"/>
    <s v="Married"/>
    <s v="Married"/>
    <s v="otwombek@phru.co.za"/>
    <s v="otwombek@phru.co.za"/>
    <m/>
    <s v="M.Sc Mathematical statistics"/>
    <d v="1973-05-17T00:00:00"/>
    <s v="Use of frailty modeling with arbitrary censoring in determining predictors of mortality for a Clinical researchized HIV positive population in South Africa"/>
    <s v="Clinical research"/>
    <s v="No"/>
    <s v="Secondary"/>
    <n v="21"/>
    <d v="2011-04-05T00:00:00"/>
    <x v="0"/>
    <m/>
    <s v="Dr. Tobias Chirwa"/>
    <s v="Dr. Guy de Bruyn"/>
    <m/>
    <n v="2"/>
    <s v="Home"/>
    <s v="Home"/>
    <m/>
    <s v="Yes"/>
    <s v="No"/>
    <m/>
    <s v="Other"/>
    <s v="Senior Statistician"/>
    <s v="Associate Professor "/>
    <x v="1"/>
    <m/>
    <s v="University of the Witwatersrand"/>
    <s v="0000-0002-7433-4383"/>
    <m/>
    <d v="2011-04-01T00:00:00"/>
    <d v="2011-12-01T00:00:00"/>
    <s v="Yes"/>
    <m/>
    <m/>
    <m/>
    <m/>
    <d v="2013-07-01T00:00:00"/>
    <s v="Yes"/>
    <d v="2014-03-10T00:00:00"/>
    <s v="Yes"/>
    <m/>
    <m/>
    <m/>
    <d v="2018-07-04T00:00:00"/>
    <x v="0"/>
    <n v="88"/>
    <n v="80"/>
    <m/>
    <n v="8"/>
    <n v="45"/>
    <n v="55"/>
    <n v="5"/>
    <n v="2"/>
    <n v="0"/>
    <n v="0"/>
    <s v="No"/>
    <s v="No"/>
    <m/>
    <m/>
    <m/>
    <m/>
    <s v="No"/>
    <m/>
    <m/>
    <n v="2"/>
    <n v="2"/>
    <m/>
    <s v="NF"/>
  </r>
  <r>
    <n v="16"/>
    <s v="C1/016"/>
    <s v="Peter"/>
    <s v="Suriwakenda"/>
    <s v="Nyasulu"/>
    <x v="0"/>
    <x v="0"/>
    <x v="3"/>
    <x v="6"/>
    <s v=" Epidemiology &amp; Medical Biostatistics"/>
    <s v="Division of Epidemiology &amp; Medical Biostatistics"/>
    <x v="3"/>
    <s v="Yes"/>
    <m/>
    <s v=""/>
    <s v="Married"/>
    <m/>
    <s v="pnyasulu@cartafrica.org"/>
    <s v="Peter.Nyasulu@wits.ac.za"/>
    <m/>
    <s v="M.Sc (Medicine)"/>
    <d v="1968-12-29T00:00:00"/>
    <s v="Surveillance of antimicrobial susceptibility patterns among pathogens isolated in public sector Clinical researchs associated with academic institutions, South Africa during a 5 year period 2005-2009"/>
    <s v="Clinical research - Retrospective"/>
    <s v="yes"/>
    <s v="Secondary"/>
    <n v="11"/>
    <d v="2011-03-03T00:00:00"/>
    <x v="0"/>
    <m/>
    <s v="Prof Jill Murray"/>
    <s v="Prof. Hendrik J. Koornhof"/>
    <s v="Dr. Olga Perovic"/>
    <n v="3"/>
    <s v="Home"/>
    <s v="Home"/>
    <s v="Home"/>
    <s v="Yes"/>
    <s v="No"/>
    <s v="No"/>
    <s v="Academic"/>
    <m/>
    <s v="Associate Professor "/>
    <x v="1"/>
    <m/>
    <s v="Stellenbosch University"/>
    <s v="0000-0003-2757-0663"/>
    <m/>
    <d v="2011-04-01T00:00:00"/>
    <d v="2011-12-01T00:00:00"/>
    <s v="Yes"/>
    <m/>
    <m/>
    <m/>
    <m/>
    <d v="2013-07-01T00:00:00"/>
    <s v="Yes"/>
    <d v="2014-03-11T00:00:00"/>
    <s v="Yes"/>
    <m/>
    <m/>
    <m/>
    <d v="2014-09-30T00:00:00"/>
    <x v="0"/>
    <n v="42"/>
    <n v="34"/>
    <m/>
    <n v="3"/>
    <n v="10"/>
    <n v="77"/>
    <n v="4"/>
    <n v="10"/>
    <n v="6"/>
    <n v="9"/>
    <s v="No"/>
    <s v="No"/>
    <m/>
    <m/>
    <m/>
    <m/>
    <s v="No"/>
    <m/>
    <m/>
    <s v="NF"/>
    <s v="NF"/>
    <m/>
    <s v="NF"/>
  </r>
  <r>
    <n v="17"/>
    <s v="C1/017"/>
    <s v="Rose"/>
    <s v="Okoyo"/>
    <s v="Opiyo"/>
    <x v="1"/>
    <x v="0"/>
    <x v="2"/>
    <x v="7"/>
    <s v="Nutrition"/>
    <s v="Food Science, Nutrition and Technology"/>
    <x v="6"/>
    <s v="Yes"/>
    <s v="A80/82301/2011"/>
    <s v="Married"/>
    <s v="Married"/>
    <s v="Married"/>
    <s v="ropiyo@cartafrica.org"/>
    <s v="roseopiyo@uonbi.ac.ke_x000a_ roseopiyo04@yahoo.co.uk"/>
    <s v="+254 722473122"/>
    <s v="Msc Applied Human Nutrition"/>
    <d v="1962-12-12T00:00:00"/>
    <s v="Effect of Omega-3 Fatty Acids (Fish Oil) Supplementation along with Diet on Depression and Nutrition Status of HIV-Seropositive and HIV-Seronegative Pregnant Mothers among Low-income Urban Population in Nairobi"/>
    <s v="Clinical research - RCT"/>
    <s v="yes"/>
    <s v="Primary"/>
    <n v="17"/>
    <d v="2011-09-15T00:00:00"/>
    <x v="0"/>
    <m/>
    <s v="Prof. Wambui Kogi-Makau"/>
    <s v="Prof. Koigi R. Kamau"/>
    <s v="Dr. Anne Obondo"/>
    <n v="3"/>
    <s v="Home"/>
    <s v="Home"/>
    <s v="Home"/>
    <s v="Yes"/>
    <s v="No"/>
    <s v="No"/>
    <s v="Academic"/>
    <s v=" Lecturer"/>
    <s v="Senior Lecturer"/>
    <x v="2"/>
    <s v="Member of  College of Health Sciences, University of Nairobi Committee on Guidelines for PhD Equivalent Qualifications for Clinicians."/>
    <s v="University of Nairobi"/>
    <s v="0000-0003-1885-9991"/>
    <m/>
    <d v="2011-04-01T00:00:00"/>
    <d v="2011-12-01T00:00:00"/>
    <s v="Yes"/>
    <m/>
    <m/>
    <m/>
    <s v="Effect of fish oil Omega- 3 fatty acids on reduction of depressive symptoms among HIV - seropositive pregnant women"/>
    <d v="2013-07-01T00:00:00"/>
    <s v="Yes"/>
    <d v="2014-03-12T00:00:00"/>
    <s v="Yes"/>
    <m/>
    <m/>
    <m/>
    <d v="2015-09-30T00:00:00"/>
    <x v="0"/>
    <n v="54"/>
    <n v="46"/>
    <s v="Effect of fish oil Omega- 3 fatty acids on reduction of depressive symptoms among HIV - seropositive pregnant women"/>
    <m/>
    <n v="3"/>
    <n v="8"/>
    <n v="1"/>
    <n v="1"/>
    <n v="1"/>
    <n v="0"/>
    <s v="No"/>
    <s v="No"/>
    <m/>
    <m/>
    <m/>
    <m/>
    <s v="No"/>
    <m/>
    <m/>
    <n v="2"/>
    <n v="2"/>
    <m/>
    <s v="NF"/>
  </r>
  <r>
    <n v="18"/>
    <s v="C1/018"/>
    <s v="Sunday"/>
    <s v="Adepoju"/>
    <s v="Adedini"/>
    <x v="0"/>
    <x v="0"/>
    <x v="0"/>
    <x v="5"/>
    <s v="Demography and Population Studies"/>
    <s v="Demography and Population Studies"/>
    <x v="3"/>
    <s v="No"/>
    <n v="560454"/>
    <s v="Married"/>
    <s v="Married"/>
    <s v="Married"/>
    <s v="sadedini@cartafrica.org"/>
    <s v="sunday.adedini@gmail.com_x000a_adedinisunday@yahoo.com"/>
    <s v="+234-803 397 7498"/>
    <s v="M.Sc Demography and Social Statistics "/>
    <d v="1975-04-27T00:00:00"/>
    <s v="Multilevel Analysis of Determinants of Infant and Child Mortality in West Africa"/>
    <s v="Field"/>
    <s v="No"/>
    <s v="Secondary"/>
    <n v="13"/>
    <d v="2011-02-08T00:00:00"/>
    <x v="0"/>
    <m/>
    <s v="Prof Clifford Odimegwu"/>
    <s v="Dr. Samson Bamiwuye"/>
    <m/>
    <n v="2"/>
    <s v="Host"/>
    <s v="Home"/>
    <m/>
    <s v="Yes"/>
    <s v="Yes"/>
    <m/>
    <s v="Academic"/>
    <s v="Lecturer"/>
    <s v="Professor "/>
    <x v="1"/>
    <s v="Head Demographer; Head of Demography and Social Statistics (2021)"/>
    <s v="Federal University, Oye-Ekiti (2020)"/>
    <s v="0000-0003-0378-1941"/>
    <m/>
    <d v="2011-04-01T00:00:00"/>
    <d v="2011-12-01T00:00:00"/>
    <s v="Yes"/>
    <m/>
    <m/>
    <m/>
    <m/>
    <d v="2013-07-01T00:00:00"/>
    <s v="Yes"/>
    <d v="2014-03-13T00:00:00"/>
    <s v="Yes"/>
    <m/>
    <m/>
    <m/>
    <d v="2013-03-01T00:00:00"/>
    <x v="0"/>
    <n v="24"/>
    <n v="16"/>
    <m/>
    <s v="NF"/>
    <n v="4"/>
    <n v="43"/>
    <n v="6"/>
    <n v="4"/>
    <n v="6"/>
    <n v="6"/>
    <s v="No"/>
    <s v="No"/>
    <m/>
    <m/>
    <m/>
    <m/>
    <s v="No"/>
    <m/>
    <m/>
    <n v="3"/>
    <n v="3"/>
    <m/>
    <s v="NF"/>
  </r>
  <r>
    <n v="19"/>
    <s v="C1/019"/>
    <s v="Sulaimon"/>
    <s v="Taiwo"/>
    <s v="Adedokun"/>
    <x v="0"/>
    <x v="0"/>
    <x v="0"/>
    <x v="5"/>
    <s v="Demography and Social Statistics"/>
    <s v="Demography and Social Statistics"/>
    <x v="7"/>
    <s v="Yes"/>
    <m/>
    <s v="Married"/>
    <s v="Married"/>
    <s v="Married"/>
    <s v="sadedokun@cartafrica.org"/>
    <s v="adedokunsulait@gmail.com"/>
    <s v="+2348051398276"/>
    <s v="M.Sc Demography and Social Statistics "/>
    <d v="1972-12-11T00:00:00"/>
    <s v="Maternal and Socio-demographic Correlates of Under-five Mortality in Yobe State, Nigeria"/>
    <s v="Field"/>
    <s v="No"/>
    <s v="Secondary"/>
    <n v="21.5"/>
    <d v="2011-03-03T00:00:00"/>
    <x v="0"/>
    <m/>
    <s v="Ogunjuyigbe Peter Olasupo"/>
    <m/>
    <m/>
    <n v="1"/>
    <s v="Home"/>
    <m/>
    <m/>
    <s v="Yes"/>
    <m/>
    <m/>
    <s v="Academic"/>
    <s v="Lecturer II"/>
    <s v="Professor"/>
    <x v="1"/>
    <m/>
    <s v="Obafemi Awolowo University"/>
    <s v="0000-0003-0021-8045"/>
    <m/>
    <d v="2011-04-01T00:00:00"/>
    <d v="2011-12-01T00:00:00"/>
    <s v="Yes"/>
    <m/>
    <m/>
    <d v="2012-11-12T00:00:00"/>
    <s v="Comparative analysis of the factors accounting for under-five mortality differentials in North East and South West of Nigeria"/>
    <d v="2013-07-01T00:00:00"/>
    <s v="Yes"/>
    <d v="2015-03-01T00:00:00"/>
    <s v="No"/>
    <m/>
    <m/>
    <m/>
    <d v="2013-05-01T00:00:00"/>
    <x v="0"/>
    <n v="26"/>
    <n v="18"/>
    <s v="Comparative analysis of the factors accounting for under-five mortality differentials in North East and South West of Nigeria"/>
    <m/>
    <m/>
    <n v="12"/>
    <n v="0"/>
    <n v="0"/>
    <n v="4"/>
    <n v="1"/>
    <s v="No"/>
    <s v="No"/>
    <m/>
    <m/>
    <m/>
    <m/>
    <s v="No"/>
    <m/>
    <m/>
    <n v="3"/>
    <n v="5"/>
    <m/>
    <s v="NF"/>
  </r>
  <r>
    <n v="20"/>
    <s v="C1/020"/>
    <s v="Sulaimon"/>
    <s v="Atolagbe"/>
    <s v="Afolabi"/>
    <x v="0"/>
    <x v="0"/>
    <x v="0"/>
    <x v="8"/>
    <s v="Demography &amp; Population Studies"/>
    <s v="Demography &amp; Population Studies"/>
    <x v="3"/>
    <s v="No"/>
    <s v="0607789e"/>
    <s v=""/>
    <s v="Married"/>
    <m/>
    <s v="safolabi@cartafrica.org"/>
    <s v="afolaborn@gmail.com"/>
    <s v="+2771718311"/>
    <s v="MA in Demography and Population studies"/>
    <d v="1978-09-11T00:00:00"/>
    <s v="License to move: a longitudinal study of migration and its relation to HIV and TB in high mortality post-apartheid South Africa."/>
    <s v="Field"/>
    <s v="yes"/>
    <s v="Primary"/>
    <n v="12"/>
    <d v="2011-03-07T00:00:00"/>
    <x v="0"/>
    <m/>
    <s v="Dr. Mark Collinson"/>
    <s v="Prof. Philippe Bocquier"/>
    <m/>
    <n v="2"/>
    <s v="Home"/>
    <s v="Host"/>
    <m/>
    <s v="Yes"/>
    <s v="No"/>
    <m/>
    <s v="Other"/>
    <m/>
    <s v="Lead Data Scientist"/>
    <x v="0"/>
    <m/>
    <s v="University of the Witwatersrand"/>
    <s v="0000-0001-9382-6386"/>
    <m/>
    <d v="2011-04-01T00:00:00"/>
    <d v="2011-12-01T00:00:00"/>
    <s v="Yes"/>
    <m/>
    <m/>
    <m/>
    <m/>
    <d v="2013-07-01T00:00:00"/>
    <s v="Yes"/>
    <d v="2014-03-14T00:00:00"/>
    <s v="Yes"/>
    <m/>
    <m/>
    <m/>
    <d v="2017-12-04T00:00:00"/>
    <x v="0"/>
    <n v="81"/>
    <n v="73"/>
    <m/>
    <n v="1"/>
    <n v="8"/>
    <n v="3"/>
    <n v="0"/>
    <n v="0"/>
    <n v="0"/>
    <n v="0"/>
    <s v="No"/>
    <s v="No"/>
    <m/>
    <m/>
    <m/>
    <m/>
    <s v="No"/>
    <m/>
    <m/>
    <s v="NF"/>
    <s v="NF"/>
    <m/>
    <s v="NF"/>
  </r>
  <r>
    <n v="21"/>
    <s v="C1/021"/>
    <s v="Kanyiva "/>
    <m/>
    <s v="Muindi"/>
    <x v="1"/>
    <x v="0"/>
    <x v="6"/>
    <x v="9"/>
    <m/>
    <m/>
    <x v="3"/>
    <s v="No"/>
    <s v="NF"/>
    <s v="NF"/>
    <s v="NF"/>
    <s v="NF"/>
    <m/>
    <m/>
    <m/>
    <m/>
    <m/>
    <m/>
    <m/>
    <m/>
    <m/>
    <m/>
    <m/>
    <x v="0"/>
    <m/>
    <m/>
    <m/>
    <m/>
    <m/>
    <m/>
    <m/>
    <m/>
    <m/>
    <m/>
    <m/>
    <m/>
    <m/>
    <m/>
    <x v="0"/>
    <m/>
    <m/>
    <m/>
    <m/>
    <m/>
    <m/>
    <m/>
    <m/>
    <m/>
    <m/>
    <m/>
    <m/>
    <m/>
    <m/>
    <m/>
    <m/>
    <m/>
    <m/>
    <m/>
    <x v="1"/>
    <s v="Didn’t take up"/>
    <m/>
    <m/>
    <m/>
    <m/>
    <m/>
    <m/>
    <m/>
    <m/>
    <m/>
    <s v="No"/>
    <s v=""/>
    <m/>
    <m/>
    <m/>
    <m/>
    <m/>
    <m/>
    <m/>
    <m/>
    <m/>
    <m/>
    <m/>
  </r>
  <r>
    <n v="22"/>
    <s v="C1/022"/>
    <s v="Theresa"/>
    <s v="Njeri"/>
    <s v="Kinyari"/>
    <x v="1"/>
    <x v="0"/>
    <x v="2"/>
    <x v="7"/>
    <m/>
    <m/>
    <x v="8"/>
    <m/>
    <s v="NF"/>
    <s v="NF"/>
    <s v="NF"/>
    <s v="NF"/>
    <m/>
    <m/>
    <m/>
    <m/>
    <m/>
    <m/>
    <m/>
    <m/>
    <m/>
    <m/>
    <m/>
    <x v="0"/>
    <d v="2011-11-18T00:00:00"/>
    <m/>
    <m/>
    <m/>
    <n v="0"/>
    <m/>
    <m/>
    <m/>
    <m/>
    <m/>
    <m/>
    <m/>
    <m/>
    <m/>
    <x v="0"/>
    <m/>
    <m/>
    <m/>
    <m/>
    <d v="2011-04-01T00:00:00"/>
    <m/>
    <m/>
    <m/>
    <m/>
    <m/>
    <m/>
    <m/>
    <m/>
    <m/>
    <m/>
    <m/>
    <m/>
    <m/>
    <m/>
    <x v="2"/>
    <s v="Terminated"/>
    <m/>
    <m/>
    <m/>
    <m/>
    <m/>
    <m/>
    <m/>
    <m/>
    <m/>
    <s v="No"/>
    <s v=""/>
    <m/>
    <m/>
    <m/>
    <m/>
    <m/>
    <m/>
    <m/>
    <m/>
    <m/>
    <m/>
    <s v="NF"/>
  </r>
  <r>
    <n v="23"/>
    <s v="C1/023"/>
    <s v="Peter "/>
    <s v="Mwamba "/>
    <s v="Maturi"/>
    <x v="0"/>
    <x v="0"/>
    <x v="2"/>
    <x v="7"/>
    <m/>
    <m/>
    <x v="6"/>
    <s v="Yes"/>
    <s v="NF"/>
    <s v="NF"/>
    <s v="NF"/>
    <s v="NF"/>
    <m/>
    <m/>
    <m/>
    <m/>
    <m/>
    <m/>
    <m/>
    <m/>
    <m/>
    <m/>
    <m/>
    <x v="0"/>
    <d v="2016-08-31T00:00:00"/>
    <m/>
    <m/>
    <m/>
    <n v="0"/>
    <m/>
    <m/>
    <m/>
    <m/>
    <m/>
    <m/>
    <m/>
    <m/>
    <m/>
    <x v="0"/>
    <m/>
    <m/>
    <m/>
    <m/>
    <d v="2011-04-01T00:00:00"/>
    <m/>
    <m/>
    <m/>
    <m/>
    <m/>
    <m/>
    <m/>
    <m/>
    <m/>
    <m/>
    <m/>
    <m/>
    <m/>
    <m/>
    <x v="2"/>
    <s v="Terminated"/>
    <m/>
    <m/>
    <m/>
    <m/>
    <m/>
    <m/>
    <m/>
    <m/>
    <m/>
    <s v="No"/>
    <s v=""/>
    <m/>
    <m/>
    <m/>
    <m/>
    <m/>
    <m/>
    <m/>
    <m/>
    <m/>
    <m/>
    <s v="NF"/>
  </r>
  <r>
    <n v="24"/>
    <s v="C1/024"/>
    <s v="Jaclkline"/>
    <s v="Halima"/>
    <s v="Mgumia"/>
    <x v="1"/>
    <x v="0"/>
    <x v="4"/>
    <x v="10"/>
    <m/>
    <m/>
    <x v="8"/>
    <m/>
    <s v="NF"/>
    <s v="NF"/>
    <s v="NF"/>
    <s v="NF"/>
    <m/>
    <m/>
    <m/>
    <m/>
    <m/>
    <m/>
    <m/>
    <m/>
    <m/>
    <m/>
    <m/>
    <x v="0"/>
    <d v="2012-12-31T00:00:00"/>
    <m/>
    <m/>
    <m/>
    <n v="0"/>
    <m/>
    <m/>
    <m/>
    <m/>
    <m/>
    <m/>
    <m/>
    <m/>
    <m/>
    <x v="0"/>
    <m/>
    <m/>
    <m/>
    <m/>
    <d v="2011-04-01T00:00:00"/>
    <m/>
    <m/>
    <m/>
    <m/>
    <m/>
    <m/>
    <m/>
    <m/>
    <m/>
    <m/>
    <m/>
    <m/>
    <m/>
    <m/>
    <x v="2"/>
    <s v="Terminated"/>
    <m/>
    <m/>
    <m/>
    <m/>
    <m/>
    <m/>
    <m/>
    <m/>
    <m/>
    <s v="No"/>
    <m/>
    <m/>
    <m/>
    <m/>
    <m/>
    <m/>
    <m/>
    <m/>
    <m/>
    <m/>
    <m/>
    <s v="NF"/>
  </r>
  <r>
    <n v="25"/>
    <s v="C1/025"/>
    <s v="Joseph "/>
    <m/>
    <s v="Matovu"/>
    <x v="0"/>
    <x v="0"/>
    <x v="7"/>
    <x v="11"/>
    <m/>
    <m/>
    <x v="8"/>
    <m/>
    <s v="NF"/>
    <s v="NF"/>
    <s v="NF"/>
    <s v="NF"/>
    <m/>
    <m/>
    <m/>
    <m/>
    <m/>
    <m/>
    <m/>
    <m/>
    <m/>
    <m/>
    <m/>
    <x v="0"/>
    <m/>
    <m/>
    <m/>
    <m/>
    <n v="0"/>
    <m/>
    <m/>
    <m/>
    <m/>
    <m/>
    <m/>
    <m/>
    <m/>
    <m/>
    <x v="0"/>
    <m/>
    <m/>
    <m/>
    <m/>
    <d v="2011-04-01T00:00:00"/>
    <m/>
    <m/>
    <m/>
    <m/>
    <m/>
    <m/>
    <m/>
    <m/>
    <m/>
    <m/>
    <m/>
    <m/>
    <m/>
    <m/>
    <x v="1"/>
    <s v="Didn’t take up"/>
    <m/>
    <m/>
    <m/>
    <m/>
    <m/>
    <m/>
    <m/>
    <m/>
    <m/>
    <s v="No"/>
    <m/>
    <m/>
    <m/>
    <m/>
    <m/>
    <m/>
    <m/>
    <m/>
    <m/>
    <m/>
    <m/>
    <s v="NF"/>
  </r>
  <r>
    <n v="26"/>
    <s v="C2/001"/>
    <s v="Adebolajo"/>
    <m/>
    <s v="Adeyemo"/>
    <x v="0"/>
    <x v="1"/>
    <x v="0"/>
    <x v="0"/>
    <s v="Epidemiology"/>
    <m/>
    <x v="0"/>
    <s v="Yes"/>
    <m/>
    <s v="Married"/>
    <s v="Married"/>
    <m/>
    <s v="aadeyemo@cartafrica.org"/>
    <s v="adebolajo@hotmail.com"/>
    <m/>
    <s v="M.Sc Immunology"/>
    <d v="1974-02-02T00:00:00"/>
    <s v="Genetic epidemiology in Nigeria"/>
    <s v="Field"/>
    <s v="yes"/>
    <s v="Primary"/>
    <n v="13.5"/>
    <d v="2012-01-16T00:00:00"/>
    <x v="1"/>
    <m/>
    <s v="Prof. Odunayo Moronfoluwa Oluwatosin"/>
    <s v="Prof. Omotade Olayemi Olufemi-Julius"/>
    <m/>
    <n v="2"/>
    <s v="Home"/>
    <s v="Home"/>
    <m/>
    <s v="Yes"/>
    <s v="No"/>
    <m/>
    <s v="Academic"/>
    <s v="Assistant Lecturer"/>
    <m/>
    <x v="0"/>
    <m/>
    <s v="University of Ibadan"/>
    <s v="0000-0002-7486-5758"/>
    <m/>
    <d v="2012-03-01T00:00:00"/>
    <d v="2012-11-01T00:00:00"/>
    <s v="Yes"/>
    <m/>
    <m/>
    <m/>
    <m/>
    <d v="2014-08-01T00:00:00"/>
    <s v="Yes"/>
    <d v="2015-03-01T00:00:00"/>
    <s v="Yes"/>
    <m/>
    <m/>
    <m/>
    <d v="2023-09-14T00:00:00"/>
    <x v="0"/>
    <n v="139"/>
    <n v="131"/>
    <m/>
    <n v="1"/>
    <n v="14"/>
    <n v="0"/>
    <n v="1"/>
    <n v="0"/>
    <n v="0"/>
    <n v="0"/>
    <s v="No"/>
    <n v="0"/>
    <m/>
    <m/>
    <m/>
    <m/>
    <s v="No"/>
    <m/>
    <m/>
    <n v="2"/>
    <s v="NF"/>
    <m/>
    <s v="NF"/>
  </r>
  <r>
    <n v="27"/>
    <s v="C2/002"/>
    <s v="Alinane Linda"/>
    <m/>
    <s v="Nyondo-Mipando"/>
    <x v="1"/>
    <x v="1"/>
    <x v="3"/>
    <x v="3"/>
    <s v="Health Systems and Policy"/>
    <s v="Health Systems and Policy"/>
    <x v="4"/>
    <s v="Yes"/>
    <s v="-"/>
    <s v="Married"/>
    <s v="Married"/>
    <s v="Married"/>
    <s v="alinda@cartafrica.org"/>
    <s v="lindaalinane@gmail.com"/>
    <s v="+265 999 44 1212"/>
    <s v="Master of Nursing (Community Health) Online"/>
    <d v="1976-12-09T00:00:00"/>
    <s v="The feasibility of male involvement in Prevention of Mother to Child Transmission of HIV services in Malawi."/>
    <s v="Field"/>
    <s v="No"/>
    <s v="Primary"/>
    <n v="18"/>
    <d v="2012-01-09T00:00:00"/>
    <x v="1"/>
    <m/>
    <s v="Dr. Angela Chimwaza"/>
    <s v="Dr. Adamson Muula"/>
    <m/>
    <n v="2"/>
    <s v="Home"/>
    <s v="Home"/>
    <m/>
    <s v="Yes"/>
    <s v="Yes"/>
    <m/>
    <s v="Academic"/>
    <s v="Project Coordinator"/>
    <s v="Associate Professor"/>
    <x v="1"/>
    <s v="Deputy Dean, SPH and coordinator of Postgraduate Programs, School of Governance"/>
    <s v="_x000a_University of Liverpool, Department of Women's and Children's Health (2022)"/>
    <s v=" 0000-0002-3572-3810"/>
    <m/>
    <d v="2012-03-01T00:00:00"/>
    <d v="2012-11-01T00:00:00"/>
    <s v="Yes"/>
    <m/>
    <m/>
    <m/>
    <m/>
    <d v="2014-08-01T00:00:00"/>
    <s v="Yes"/>
    <d v="2015-03-01T00:00:00"/>
    <s v="Yes"/>
    <m/>
    <m/>
    <m/>
    <d v="2016-03-31T00:00:00"/>
    <x v="0"/>
    <n v="49"/>
    <n v="41"/>
    <m/>
    <n v="0"/>
    <n v="4"/>
    <n v="36"/>
    <n v="1"/>
    <n v="0"/>
    <n v="1"/>
    <n v="1"/>
    <s v="No"/>
    <n v="0"/>
    <m/>
    <m/>
    <m/>
    <m/>
    <s v="No"/>
    <m/>
    <m/>
    <n v="2"/>
    <n v="2"/>
    <m/>
    <s v="FF"/>
  </r>
  <r>
    <n v="28"/>
    <s v="C2/003"/>
    <s v="Austin"/>
    <s v="Henderson"/>
    <s v="Mtethiwa"/>
    <x v="0"/>
    <x v="1"/>
    <x v="3"/>
    <x v="3"/>
    <s v="Environmental Sciences"/>
    <m/>
    <x v="4"/>
    <s v="Yes"/>
    <m/>
    <m/>
    <s v="NF"/>
    <m/>
    <s v="amtethiwa@cartafrica.org"/>
    <m/>
    <s v="+265888316331"/>
    <s v="M. Sc Limnology &amp; Wetland Ecosystems"/>
    <n v="26796"/>
    <s v="Contribution of domestic waste water treatment plants to proliferation of schistosomiasis and pollution of aquatic resources and ability herbaceous plants for waste water treatment"/>
    <s v="Field"/>
    <s v="yes"/>
    <s v="Primary"/>
    <n v="12"/>
    <d v="2012-03-09T00:00:00"/>
    <x v="1"/>
    <m/>
    <s v="Wilson Mandala"/>
    <s v="Dr. Lucy Namkinga"/>
    <m/>
    <n v="2"/>
    <s v="Home"/>
    <s v="Other"/>
    <m/>
    <s v="Yes"/>
    <s v="Yes"/>
    <m/>
    <s v="Academic"/>
    <s v="Lecturer"/>
    <s v="Associate Professor"/>
    <x v="1"/>
    <m/>
    <s v="University of Malawi"/>
    <s v="0000-0003-0793-5186"/>
    <m/>
    <d v="2012-03-01T00:00:00"/>
    <d v="2012-11-01T00:00:00"/>
    <s v="Yes"/>
    <m/>
    <m/>
    <m/>
    <m/>
    <d v="2014-08-01T00:00:00"/>
    <s v="Yes"/>
    <d v="2015-03-01T00:00:00"/>
    <s v="Yes"/>
    <m/>
    <m/>
    <m/>
    <d v="2016-11-30T00:00:00"/>
    <x v="0"/>
    <n v="57"/>
    <n v="49"/>
    <m/>
    <n v="2"/>
    <n v="1"/>
    <n v="9"/>
    <n v="1"/>
    <n v="1"/>
    <n v="0"/>
    <n v="0"/>
    <s v="No"/>
    <n v="0"/>
    <m/>
    <m/>
    <m/>
    <m/>
    <s v="No"/>
    <m/>
    <m/>
    <s v="NF"/>
    <s v="NF"/>
    <m/>
    <s v="CARNEGIE 2"/>
  </r>
  <r>
    <n v="29"/>
    <s v="C2/004"/>
    <s v="Diana"/>
    <s v="-"/>
    <s v="Menya"/>
    <x v="1"/>
    <x v="1"/>
    <x v="2"/>
    <x v="2"/>
    <s v="Medical Epidemiology"/>
    <s v="Library"/>
    <x v="2"/>
    <s v="Yes"/>
    <m/>
    <s v="Married"/>
    <s v="Married"/>
    <m/>
    <s v="dmenya@cartafrica.org"/>
    <s v="dianamenya@gmail.com"/>
    <s v="+254 720352579/+254 733777500"/>
    <s v="MSc. Clinical Epidemiology"/>
    <d v="1975-05-17T00:00:00"/>
    <m/>
    <s v="Clinical research"/>
    <s v="unkown"/>
    <s v="Primary"/>
    <m/>
    <d v="2013-03-01T00:00:00"/>
    <x v="1"/>
    <m/>
    <s v="Prof. Odipo Osano"/>
    <s v="Prof Rafael Carel"/>
    <m/>
    <n v="2"/>
    <s v="Other "/>
    <s v="Other"/>
    <m/>
    <s v="No"/>
    <s v="No"/>
    <m/>
    <s v="Academic"/>
    <s v="Senior Lecturer"/>
    <s v="Associate Professor"/>
    <x v="1"/>
    <m/>
    <s v="Moi University"/>
    <s v="000 0000337081871"/>
    <m/>
    <d v="2012-03-01T00:00:00"/>
    <d v="2012-11-01T00:00:00"/>
    <s v="Yes"/>
    <m/>
    <m/>
    <m/>
    <m/>
    <d v="2014-08-01T00:00:00"/>
    <s v="Yes"/>
    <d v="2015-03-01T00:00:00"/>
    <s v="Yes"/>
    <m/>
    <m/>
    <m/>
    <d v="2016-11-30T00:00:00"/>
    <x v="0"/>
    <n v="57"/>
    <n v="49"/>
    <s v="Behavioral, Nutritional and Environmental Factors_x000a_associated with Esophageal Cancer in western Kenya"/>
    <n v="8"/>
    <n v="19"/>
    <n v="43"/>
    <n v="2"/>
    <n v="2"/>
    <n v="1"/>
    <n v="0"/>
    <s v="No"/>
    <n v="0"/>
    <m/>
    <m/>
    <m/>
    <m/>
    <s v="No"/>
    <m/>
    <m/>
    <n v="2"/>
    <n v="2"/>
    <n v="2"/>
    <s v="NF"/>
  </r>
  <r>
    <n v="30"/>
    <s v="C2/005"/>
    <s v="Evaline"/>
    <m/>
    <s v="Mcharo"/>
    <x v="1"/>
    <x v="1"/>
    <x v="4"/>
    <x v="10"/>
    <s v="Epidemiology"/>
    <s v="Geography"/>
    <x v="6"/>
    <s v="No"/>
    <m/>
    <s v="Single"/>
    <s v="Single"/>
    <s v="Single"/>
    <s v="emcharo@cartafrica.org"/>
    <s v="mcharoevaline@gmail.com;_x000a_evalinemcharo@yahoo.co.uk"/>
    <m/>
    <s v="MA in demography (online)"/>
    <d v="1979-07-28T00:00:00"/>
    <s v="Socioeconomic determinants of unsafe abortion and its implication to women in Tanzania."/>
    <s v="Field"/>
    <s v="No"/>
    <s v="Primary"/>
    <n v="21.5"/>
    <d v="2012-02-07T00:00:00"/>
    <x v="1"/>
    <m/>
    <s v="Dr. Lawrence Ikamari"/>
    <s v="Dr. Alfred Agwanda Otieno"/>
    <m/>
    <n v="2"/>
    <s v="Host"/>
    <s v="Host"/>
    <m/>
    <s v="Yes"/>
    <s v="Yes"/>
    <m/>
    <s v="Researcher"/>
    <s v="Assistant Lecturer"/>
    <s v="Lecturer"/>
    <x v="2"/>
    <m/>
    <s v="University of Dar es Salaam"/>
    <m/>
    <m/>
    <d v="2012-03-01T00:00:00"/>
    <d v="2012-11-01T00:00:00"/>
    <s v="Yes"/>
    <m/>
    <m/>
    <m/>
    <m/>
    <d v="2014-08-01T00:00:00"/>
    <s v="Yes"/>
    <d v="2015-03-01T00:00:00"/>
    <s v="Yes"/>
    <m/>
    <m/>
    <m/>
    <d v="2016-12-31T00:00:00"/>
    <x v="0"/>
    <n v="58"/>
    <n v="50"/>
    <m/>
    <s v="NF"/>
    <n v="0"/>
    <n v="1"/>
    <n v="0"/>
    <n v="0"/>
    <n v="0"/>
    <n v="1"/>
    <s v="No"/>
    <n v="0"/>
    <m/>
    <m/>
    <m/>
    <m/>
    <s v="No"/>
    <m/>
    <m/>
    <s v="NF"/>
    <s v="NF"/>
    <m/>
    <s v="WT"/>
  </r>
  <r>
    <n v="31"/>
    <s v="C2/006"/>
    <s v="Stephen"/>
    <s v="Ojiambo"/>
    <s v="Wandera"/>
    <x v="0"/>
    <x v="1"/>
    <x v="7"/>
    <x v="11"/>
    <s v="Epidemiology"/>
    <s v="Department of Population Studies"/>
    <x v="9"/>
    <s v="Yes"/>
    <m/>
    <s v="Married"/>
    <s v="Married"/>
    <s v="Married"/>
    <s v="swandera@cartafrica.org"/>
    <s v="swandera@gmail.com"/>
    <s v="+256774976879"/>
    <s v="M.Sc Population &amp; Reproductive Health"/>
    <d v="1984-01-16T00:00:00"/>
    <s v="Intergenerational Support and Health of the Ageing Population In Rural Uganda"/>
    <s v="Field"/>
    <s v="No"/>
    <s v="Primary"/>
    <n v="2"/>
    <d v="2012-02-07T00:00:00"/>
    <x v="1"/>
    <m/>
    <s v="Dr. James Ntozi"/>
    <s v="Dr. Betty Kwagala"/>
    <m/>
    <n v="2"/>
    <s v="Home"/>
    <s v="Home"/>
    <m/>
    <s v="Yes"/>
    <s v="No"/>
    <m/>
    <s v="Academic"/>
    <s v="Assistant Lecturer"/>
    <s v="Senior Lecturer"/>
    <x v="1"/>
    <s v="Head of Department"/>
    <s v="Makerere Univeristy"/>
    <s v="0000-0002-5617-0274"/>
    <m/>
    <d v="2012-03-01T00:00:00"/>
    <d v="2012-11-01T00:00:00"/>
    <s v="Yes"/>
    <m/>
    <m/>
    <m/>
    <s v="Disaparities in health and access to healthcare among older persons in Uganda"/>
    <d v="2014-08-01T00:00:00"/>
    <s v="Yes"/>
    <d v="2015-03-01T00:00:00"/>
    <s v="Yes"/>
    <m/>
    <m/>
    <m/>
    <d v="2016-03-31T00:00:00"/>
    <x v="0"/>
    <n v="49"/>
    <n v="41"/>
    <s v="Disaparities in health and access to healthcare among older persons in Uganda"/>
    <n v="0"/>
    <n v="10"/>
    <n v="16"/>
    <n v="6"/>
    <n v="2"/>
    <n v="2"/>
    <n v="0"/>
    <s v="No"/>
    <n v="0"/>
    <m/>
    <m/>
    <m/>
    <m/>
    <s v="No"/>
    <m/>
    <m/>
    <n v="2"/>
    <n v="3"/>
    <m/>
    <s v="WT"/>
  </r>
  <r>
    <n v="32"/>
    <s v="C2/007"/>
    <s v="Adeniyi"/>
    <s v="Francis"/>
    <s v="Fagbamigbe"/>
    <x v="0"/>
    <x v="1"/>
    <x v="0"/>
    <x v="0"/>
    <s v="BIOSTATISTICS"/>
    <s v="Epidemiology and Medical Statistics"/>
    <x v="0"/>
    <s v="Yes"/>
    <n v="152419"/>
    <m/>
    <s v="Married"/>
    <m/>
    <s v="fadeniyi@cartafrica.org"/>
    <s v="franstel74@yahoo.com"/>
    <s v="+2348061348165"/>
    <s v="Masters in medical statistics"/>
    <d v="1974-02-16T00:00:00"/>
    <s v="Modeling association between bivariate censored outcomes: a case study of bipolar disorder"/>
    <s v="Field"/>
    <s v="No"/>
    <s v="Primary"/>
    <n v="4"/>
    <d v="2012-03-19T00:00:00"/>
    <x v="1"/>
    <m/>
    <s v="Prof. Elijah Afolabi Bamgboye"/>
    <m/>
    <m/>
    <n v="1"/>
    <s v="Home"/>
    <m/>
    <m/>
    <s v="Yes"/>
    <m/>
    <m/>
    <s v="Academic"/>
    <s v="Lecturer II "/>
    <s v="Senior Lecturer"/>
    <x v="1"/>
    <m/>
    <s v="University of Ibadan"/>
    <s v="0000-0001-9184-8258"/>
    <m/>
    <d v="2012-03-01T00:00:00"/>
    <d v="2012-11-01T00:00:00"/>
    <s v="Yes"/>
    <m/>
    <m/>
    <m/>
    <m/>
    <d v="2014-08-01T00:00:00"/>
    <s v="Yes"/>
    <d v="2015-03-01T00:00:00"/>
    <s v="Yes"/>
    <m/>
    <m/>
    <m/>
    <d v="2014-03-31T00:00:00"/>
    <x v="0"/>
    <n v="25"/>
    <n v="17"/>
    <m/>
    <n v="6"/>
    <n v="6"/>
    <n v="93"/>
    <n v="8"/>
    <n v="4"/>
    <n v="18"/>
    <n v="4"/>
    <s v="No"/>
    <n v="0"/>
    <m/>
    <m/>
    <m/>
    <m/>
    <s v="No"/>
    <m/>
    <m/>
    <s v="NF"/>
    <n v="2"/>
    <m/>
    <s v="MAC"/>
  </r>
  <r>
    <n v="33"/>
    <s v="C2/008"/>
    <s v="Tumwine"/>
    <m/>
    <s v="Gabriel"/>
    <x v="0"/>
    <x v="1"/>
    <x v="7"/>
    <x v="11"/>
    <s v="Epidemiology"/>
    <m/>
    <x v="9"/>
    <s v="Yes"/>
    <m/>
    <m/>
    <s v="NF"/>
    <m/>
    <s v="gtumwine@cartafrica.org"/>
    <s v="gtumwine@vetmed.mak.ac.ug; tumwinegabriel@gmail.com _x000a_"/>
    <s v="+256782194819"/>
    <s v="M.Sc Molecular Biology"/>
    <d v="1981-08-27T00:00:00"/>
    <s v="Malaria and filariasis co-infection during pregnancy in high malaria transmission areas of Uganda: Impacts on pregnancy outcomes, immune response and antifolates effects"/>
    <s v="Clinical research"/>
    <s v="yes"/>
    <s v="Primary"/>
    <n v="18.5"/>
    <d v="2012-01-25T00:00:00"/>
    <x v="1"/>
    <m/>
    <s v="Dr. Enock Matovu"/>
    <s v="Dr. Jean Langhorne"/>
    <m/>
    <n v="2"/>
    <s v="Home"/>
    <s v="Other"/>
    <m/>
    <s v="Yes"/>
    <s v="No"/>
    <m/>
    <s v="Academic"/>
    <s v="Teaching Assistant"/>
    <m/>
    <x v="0"/>
    <m/>
    <s v="MAKERERE UNIVERSITY"/>
    <s v="0000-0003-3338-5333"/>
    <m/>
    <d v="2012-03-01T00:00:00"/>
    <d v="2012-11-01T00:00:00"/>
    <s v="Yes"/>
    <m/>
    <m/>
    <m/>
    <m/>
    <d v="2014-08-01T00:00:00"/>
    <s v="Yes"/>
    <d v="2015-03-01T00:00:00"/>
    <s v="Yes"/>
    <m/>
    <m/>
    <m/>
    <m/>
    <x v="3"/>
    <m/>
    <m/>
    <m/>
    <n v="1"/>
    <n v="9"/>
    <n v="0"/>
    <n v="1"/>
    <n v="0"/>
    <n v="0"/>
    <n v="0"/>
    <s v="No"/>
    <n v="0"/>
    <m/>
    <m/>
    <m/>
    <m/>
    <s v="No"/>
    <m/>
    <m/>
    <n v="3"/>
    <s v="NF"/>
    <m/>
    <s v="CARNEGIE 2"/>
  </r>
  <r>
    <n v="34"/>
    <s v="C2/009"/>
    <s v="Herbert"/>
    <s v="Hudson"/>
    <s v="Longwe"/>
    <x v="0"/>
    <x v="1"/>
    <x v="3"/>
    <x v="3"/>
    <s v="Epidemiology"/>
    <s v="Department of Population Studies"/>
    <x v="4"/>
    <s v="Yes"/>
    <m/>
    <s v="Married"/>
    <s v="Married"/>
    <s v="Married"/>
    <s v="hlongwe@cartafrica.org"/>
    <s v="Herbert.longwe@gmail.com,  hlongwe@medcol.mw "/>
    <m/>
    <s v="Master of Philosophy (Tropical Medicine)."/>
    <d v="1979-09-24T00:00:00"/>
    <s v="Investigating the effect of daily cotrimoxazole prophylaxis on the acquisition of malaria specific immunity in HIV exposed children and HIV infected children "/>
    <s v="Clinical research"/>
    <s v="yes"/>
    <s v="Primary"/>
    <n v="5.5"/>
    <d v="2012-02-22T00:00:00"/>
    <x v="1"/>
    <m/>
    <s v="Dr. Wilson Mandala"/>
    <s v="Dr. Adam Cunningham"/>
    <s v="Cal MacLennan"/>
    <n v="3"/>
    <s v="Home"/>
    <s v="Other"/>
    <m/>
    <s v="Yes"/>
    <s v="No"/>
    <m/>
    <m/>
    <s v="Research Scientist"/>
    <s v="Laboratory Director"/>
    <x v="1"/>
    <m/>
    <s v="Columbia University, South Africa"/>
    <s v="0000-0002-2496-896X"/>
    <m/>
    <d v="2012-03-01T00:00:00"/>
    <d v="2012-11-01T00:00:00"/>
    <s v="Yes"/>
    <m/>
    <m/>
    <m/>
    <s v="Efect of daily contrimoxazole prophylaxis on naturally acquired plasmodium falciparum -Specific Immune Responses in HIV - exposed uninfected Malawian Children"/>
    <d v="2014-08-01T00:00:00"/>
    <s v="Yes"/>
    <d v="2015-03-01T00:00:00"/>
    <s v="Yes"/>
    <m/>
    <m/>
    <m/>
    <d v="2015-06-30T00:00:00"/>
    <x v="0"/>
    <n v="40"/>
    <n v="32"/>
    <s v="Efect of daily contrimoxazole prophylaxis on naturally acquired plasmodium falciparum -Specific Immune Responses in HIV - exposed uninfected Malawian Children"/>
    <n v="3"/>
    <n v="1"/>
    <n v="13"/>
    <n v="3"/>
    <n v="0"/>
    <n v="0"/>
    <n v="0"/>
    <s v="No"/>
    <n v="0"/>
    <m/>
    <m/>
    <m/>
    <m/>
    <s v="No"/>
    <m/>
    <m/>
    <n v="1"/>
    <n v="2"/>
    <m/>
    <s v="NF"/>
  </r>
  <r>
    <n v="35"/>
    <s v="C2/010"/>
    <s v="Joseph"/>
    <s v="Maurice"/>
    <s v="Mutisya"/>
    <x v="0"/>
    <x v="1"/>
    <x v="2"/>
    <x v="12"/>
    <s v="Public Health"/>
    <s v="Education Research Program"/>
    <x v="3"/>
    <s v="No"/>
    <m/>
    <s v="Married"/>
    <s v="Married"/>
    <s v="Married"/>
    <s v="jmutisya@cartafrica.org"/>
    <s v="mmutisya@aphrc.org_x000a_mmutisya@ymail.com "/>
    <s v="+25421987850"/>
    <s v="MSC (Population Based Epidemiology)"/>
    <d v="1980-04-11T00:00:00"/>
    <s v="Knowledge, Attitude and Beliefs on Stigma and Discrimination among people living with HIV &amp; AIDS in Kenya: Individual and Community Level Effects"/>
    <s v="Field"/>
    <s v="yes"/>
    <s v="Primary"/>
    <n v="2"/>
    <d v="2012-03-19T00:00:00"/>
    <x v="1"/>
    <m/>
    <s v="Dr. Moses Ngware"/>
    <s v="Dr. Caroline Kabiru"/>
    <s v="Dr. Kandala Ngianga"/>
    <n v="3"/>
    <s v="Home"/>
    <s v="Home"/>
    <s v="Other"/>
    <s v="Yes"/>
    <s v="Yes"/>
    <s v="No"/>
    <s v="Researcher"/>
    <s v="Data Analyst"/>
    <s v="Director Research at Zizi Afrique_x000a_"/>
    <x v="1"/>
    <m/>
    <s v="Zizi Afrique Foundation, Kenya (2022)"/>
    <s v="0000-0001-5981-6344"/>
    <m/>
    <d v="2012-03-05T00:00:00"/>
    <d v="2012-11-12T00:00:00"/>
    <s v="Yes"/>
    <d v="2014-04-11T00:00:00"/>
    <m/>
    <d v="2014-08-29T00:00:00"/>
    <m/>
    <d v="2014-08-01T00:00:00"/>
    <s v="Yes"/>
    <d v="2015-03-01T00:00:00"/>
    <s v="Yes"/>
    <d v="2017-05-04T00:00:00"/>
    <d v="2017-05-04T00:00:00"/>
    <d v="2017-11-08T00:00:00"/>
    <d v="2018-12-04T00:00:00"/>
    <x v="0"/>
    <n v="81"/>
    <n v="73"/>
    <s v="Household food security, child Nutrition, and education: A longitudinal Analysis in Two urban informal Settlements in Kenya"/>
    <n v="6"/>
    <n v="20"/>
    <n v="7"/>
    <n v="1"/>
    <n v="2"/>
    <n v="0"/>
    <n v="0"/>
    <s v="No"/>
    <n v="0"/>
    <m/>
    <m/>
    <m/>
    <m/>
    <s v="No"/>
    <m/>
    <m/>
    <n v="1"/>
    <n v="3"/>
    <m/>
    <s v="CARNEGIE 2"/>
  </r>
  <r>
    <n v="36"/>
    <s v="C2/011"/>
    <s v="Njuguna"/>
    <s v="John"/>
    <s v="Njenga"/>
    <x v="0"/>
    <x v="1"/>
    <x v="2"/>
    <x v="7"/>
    <s v="Demography &amp; Social statistics"/>
    <s v="Population Studies and Research Institute (PSRI"/>
    <x v="6"/>
    <s v="Yes"/>
    <m/>
    <m/>
    <s v="NF"/>
    <m/>
    <s v="jnjega@cartafrica.org"/>
    <m/>
    <s v="+254721473921"/>
    <s v="NF"/>
    <d v="1972-03-11T00:00:00"/>
    <s v="Determinants of Active Life Expectancy among Adult HIV/AIDS Patients in Kenya"/>
    <s v="Field"/>
    <s v="No"/>
    <s v="Primary"/>
    <n v="15"/>
    <d v="2012-02-20T00:00:00"/>
    <x v="1"/>
    <m/>
    <s v="Dr. Lawrence Ikamari"/>
    <s v="Dr. Murungaru Kimani"/>
    <m/>
    <n v="2"/>
    <s v="Home"/>
    <s v="Home"/>
    <m/>
    <s v="Yes"/>
    <s v="No"/>
    <m/>
    <s v="Academic"/>
    <m/>
    <m/>
    <x v="0"/>
    <m/>
    <s v="NF"/>
    <s v="0000-0001-7130-1626"/>
    <m/>
    <d v="2012-03-01T00:00:00"/>
    <d v="2012-11-01T00:00:00"/>
    <s v="Yes"/>
    <m/>
    <m/>
    <m/>
    <m/>
    <d v="2014-08-01T00:00:00"/>
    <s v="Yes"/>
    <d v="2015-03-01T00:00:00"/>
    <s v="Yes"/>
    <m/>
    <m/>
    <m/>
    <d v="2016-12-31T00:00:00"/>
    <x v="0"/>
    <n v="58"/>
    <n v="50"/>
    <m/>
    <n v="1"/>
    <n v="6"/>
    <n v="6"/>
    <n v="0"/>
    <n v="0"/>
    <n v="0"/>
    <n v="0"/>
    <s v="No"/>
    <n v="0"/>
    <m/>
    <m/>
    <m/>
    <m/>
    <s v="No"/>
    <m/>
    <m/>
    <s v="NF"/>
    <s v="NF"/>
    <m/>
    <s v="WT"/>
  </r>
  <r>
    <n v="37"/>
    <s v="C2/012"/>
    <s v="Mary"/>
    <s v="Oluwafunke"/>
    <s v="Obiyan"/>
    <x v="1"/>
    <x v="1"/>
    <x v="0"/>
    <x v="5"/>
    <s v="Demography"/>
    <s v="Demography and Social Statistics"/>
    <x v="7"/>
    <s v="Yes"/>
    <m/>
    <s v="Married"/>
    <s v="Married"/>
    <s v="Married"/>
    <s v="mobiyan@cartafrica.org"/>
    <s v="maryobiyan@gmail.com"/>
    <s v="+2348038161303"/>
    <s v="M.Sc Demography and Social Statistics "/>
    <d v="1980-06-08T00:00:00"/>
    <s v="Wealth Quintile and Fertility Differentials among Households in Nigeria"/>
    <s v="Field"/>
    <s v="No"/>
    <s v="Primary"/>
    <n v="11"/>
    <d v="2012-02-22T00:00:00"/>
    <x v="1"/>
    <m/>
    <s v="Prof. Peter O. Ogunjuyigbe"/>
    <s v="Ambrose Akinlo"/>
    <m/>
    <n v="2"/>
    <s v="Home"/>
    <m/>
    <m/>
    <s v="Yes"/>
    <m/>
    <m/>
    <s v="Academic"/>
    <s v="Lecturer II"/>
    <s v="Senior Lecturer"/>
    <x v="1"/>
    <m/>
    <s v="Obafemi Awolowo University"/>
    <s v="0000-0003-3583-0138"/>
    <m/>
    <d v="2012-03-01T00:00:00"/>
    <d v="2012-11-01T00:00:00"/>
    <s v="Yes"/>
    <m/>
    <m/>
    <m/>
    <m/>
    <d v="2014-08-01T00:00:00"/>
    <s v="Yes"/>
    <d v="2015-03-01T00:00:00"/>
    <s v="Yes"/>
    <m/>
    <m/>
    <m/>
    <d v="2014-03-31T00:00:00"/>
    <x v="0"/>
    <n v="25"/>
    <n v="17"/>
    <m/>
    <n v="1"/>
    <n v="0"/>
    <n v="12"/>
    <n v="1"/>
    <n v="0"/>
    <n v="1"/>
    <n v="0"/>
    <s v="GW, 2016"/>
    <n v="0"/>
    <m/>
    <m/>
    <m/>
    <m/>
    <s v="No"/>
    <m/>
    <m/>
    <n v="2"/>
    <n v="3"/>
    <m/>
    <s v="WT"/>
  </r>
  <r>
    <n v="38"/>
    <s v="C2/013"/>
    <s v="Abiodun"/>
    <s v="Olufunke"/>
    <s v="Oluwatoba"/>
    <x v="1"/>
    <x v="1"/>
    <x v="0"/>
    <x v="0"/>
    <s v="Environmental Sciences"/>
    <m/>
    <x v="0"/>
    <s v="Yes"/>
    <m/>
    <m/>
    <s v="Married"/>
    <s v="Married"/>
    <s v="ooluwatoba@cartafrica.org"/>
    <s v="oluwatobang@yahoo.com"/>
    <s v="+2348023451103"/>
    <s v="M.Sc. Cellular Parasitology, M.Sc Epidemiology"/>
    <d v="1971-12-17T00:00:00"/>
    <s v="Impact of environmental pollution on the prevalence of soil transmitted helminthes infection among primary school children in Ibadan"/>
    <s v="Field"/>
    <s v="No"/>
    <s v="Primary"/>
    <n v="17"/>
    <d v="2012-01-12T00:00:00"/>
    <x v="1"/>
    <m/>
    <s v="Dr. Roseangela Nwuba"/>
    <m/>
    <m/>
    <n v="1"/>
    <s v="Home"/>
    <m/>
    <m/>
    <s v="Yes"/>
    <m/>
    <m/>
    <s v="Academic"/>
    <m/>
    <s v="Lecturer"/>
    <x v="0"/>
    <m/>
    <s v="University of Ibadan"/>
    <s v="0000-0003-1781-2550"/>
    <m/>
    <d v="2012-03-01T00:00:00"/>
    <d v="2012-11-01T00:00:00"/>
    <s v="Yes"/>
    <m/>
    <m/>
    <m/>
    <m/>
    <d v="2014-08-01T00:00:00"/>
    <s v="Yes"/>
    <d v="2015-03-01T00:00:00"/>
    <s v="Yes"/>
    <m/>
    <m/>
    <m/>
    <d v="2019-11-18T00:00:00"/>
    <x v="0"/>
    <n v="93"/>
    <n v="85"/>
    <m/>
    <n v="4"/>
    <n v="0"/>
    <n v="0"/>
    <n v="0"/>
    <n v="0"/>
    <n v="0"/>
    <n v="0"/>
    <s v="No"/>
    <n v="0"/>
    <m/>
    <m/>
    <m/>
    <m/>
    <s v="No"/>
    <m/>
    <m/>
    <n v="3"/>
    <n v="3"/>
    <m/>
    <s v="NF"/>
  </r>
  <r>
    <n v="39"/>
    <s v="C2/014"/>
    <s v="Peter"/>
    <s v="Mpasho"/>
    <s v="Mwamtobe"/>
    <x v="0"/>
    <x v="1"/>
    <x v="3"/>
    <x v="3"/>
    <s v="Disease Epidemiology"/>
    <s v="MATHEMATICS AND STATISTICS"/>
    <x v="4"/>
    <s v="Yes"/>
    <m/>
    <m/>
    <s v="Married"/>
    <s v="Married"/>
    <s v="pmwamtobe@cartafrica.org"/>
    <s v="pmwamtobe@gmail.com,  pmwamtobe@poly.ac.mw "/>
    <s v="265999458069/265888626168"/>
    <s v="MSc in Mathematical Epidemiology (online)"/>
    <d v="1976-03-07T00:00:00"/>
    <s v="Optimal (control of) intervention strategies for malaria – TB co-infection"/>
    <s v="Clinical research"/>
    <s v="yes"/>
    <s v="Primary"/>
    <n v="8"/>
    <d v="2012-10-04T00:00:00"/>
    <x v="1"/>
    <m/>
    <s v="Prof. Ebrahim Momoniat"/>
    <s v="Prof. Shirley Abelman"/>
    <s v="Prof. Jean M. Tchuenche"/>
    <n v="3"/>
    <s v="Other "/>
    <s v="Other "/>
    <s v="Other "/>
    <s v="No"/>
    <s v="No"/>
    <s v="No"/>
    <s v="Academic"/>
    <s v="Lecturer"/>
    <s v="Lecturer"/>
    <x v="2"/>
    <s v="Senior Lecturer, Head of Applied Studies Dept"/>
    <s v="University of Malawi"/>
    <s v="0000-0003-1861-3377"/>
    <m/>
    <d v="2012-03-01T00:00:00"/>
    <d v="2012-11-01T00:00:00"/>
    <s v="Yes"/>
    <m/>
    <m/>
    <m/>
    <m/>
    <d v="2014-08-01T00:00:00"/>
    <s v="Yes"/>
    <d v="2015-03-01T00:00:00"/>
    <s v="Yes"/>
    <m/>
    <m/>
    <m/>
    <d v="2015-03-01T00:00:00"/>
    <x v="0"/>
    <n v="37"/>
    <n v="29"/>
    <m/>
    <n v="0"/>
    <n v="2"/>
    <n v="6"/>
    <n v="1"/>
    <n v="0"/>
    <n v="1"/>
    <n v="0"/>
    <s v="No"/>
    <n v="0"/>
    <m/>
    <m/>
    <m/>
    <m/>
    <s v="No"/>
    <m/>
    <m/>
    <n v="5"/>
    <n v="6"/>
    <m/>
    <s v="NF"/>
  </r>
  <r>
    <n v="40"/>
    <s v="C2/015"/>
    <s v="Siphesihle"/>
    <s v="Primrose Theodora"/>
    <s v="Mtshali"/>
    <x v="1"/>
    <x v="1"/>
    <x v="5"/>
    <x v="6"/>
    <s v="Kinesiology"/>
    <s v="Department of Physiotherapy"/>
    <x v="3"/>
    <s v="Yes"/>
    <m/>
    <m/>
    <s v="NF"/>
    <m/>
    <s v="pmtshali@cartafrica.org"/>
    <s v="Siphe.mtshali@wits.ac.za"/>
    <s v="+27723106078"/>
    <s v="M.Sc Physiotherapy"/>
    <d v="1975-03-17T00:00:00"/>
    <s v="Impact of an education programme on coaches’ knowledge, attitudes and practices on injury prevention amongst football players."/>
    <s v="Field"/>
    <s v="No"/>
    <s v="Primary"/>
    <n v="15.5"/>
    <d v="2012-02-13T00:00:00"/>
    <x v="1"/>
    <d v="2025-03-25T00:00:00"/>
    <s v="Prof. Mbambo-Kekana Nonceba Priscilla"/>
    <s v="Dr. Hellen Myezwa"/>
    <s v="Dr. Kerith Aginsky"/>
    <n v="3"/>
    <s v="Other "/>
    <s v="Home"/>
    <s v="Home/ Host"/>
    <s v="Yes"/>
    <s v="Yes"/>
    <s v="Yes"/>
    <s v="Academic"/>
    <s v="Lecturer"/>
    <m/>
    <x v="0"/>
    <m/>
    <s v="NF"/>
    <s v="0000-0002-8343-0342"/>
    <m/>
    <d v="2012-03-01T00:00:00"/>
    <d v="2012-11-01T00:00:00"/>
    <s v="Yes"/>
    <m/>
    <m/>
    <m/>
    <m/>
    <d v="2014-08-01T00:00:00"/>
    <s v="Yes"/>
    <d v="2015-03-01T00:00:00"/>
    <s v="Yes"/>
    <m/>
    <m/>
    <m/>
    <m/>
    <x v="2"/>
    <m/>
    <m/>
    <m/>
    <n v="1"/>
    <n v="0"/>
    <n v="0"/>
    <n v="0"/>
    <n v="0"/>
    <n v="0"/>
    <n v="0"/>
    <s v="No"/>
    <n v="0"/>
    <m/>
    <m/>
    <m/>
    <m/>
    <s v="No"/>
    <m/>
    <m/>
    <n v="1"/>
    <s v="NF"/>
    <m/>
    <s v="NF"/>
  </r>
  <r>
    <n v="41"/>
    <s v="C2/016"/>
    <s v="Nalugo"/>
    <s v="Scovia"/>
    <s v="Mbalinda"/>
    <x v="1"/>
    <x v="1"/>
    <x v="7"/>
    <x v="11"/>
    <s v="Epidemiology"/>
    <s v="Dept of Nursing"/>
    <x v="9"/>
    <s v="Yes"/>
    <m/>
    <s v="Married"/>
    <s v="Married"/>
    <s v="Married"/>
    <s v="smbalinda@cartafrica.org"/>
    <s v="snmbalinda@gmail.com,  snmbalinda@chs.mak.ac.ug"/>
    <s v="+256782212151"/>
    <s v="MSc. Population and Reproductive Health (online)"/>
    <d v="1978-06-16T00:00:00"/>
    <s v="Assessment of rural Ugandan HIV+ young adults women’s reproductive needs and rights to design a positive prevention service framework"/>
    <s v="Field"/>
    <s v="No"/>
    <s v="Primary"/>
    <n v="29"/>
    <d v="2011-11-20T00:00:00"/>
    <x v="1"/>
    <m/>
    <s v="Dr. Daniel Kabonge Kaye"/>
    <s v="Dr. Noah Kiwanuka"/>
    <s v="Prof. Fred Wabwire-Mangen"/>
    <n v="3"/>
    <s v="Home"/>
    <s v="Home"/>
    <s v="Home/ Host"/>
    <s v="Yes"/>
    <s v="No"/>
    <s v="No"/>
    <s v="Academic"/>
    <s v="Lecturer"/>
    <s v="Lecturer"/>
    <x v="2"/>
    <m/>
    <s v="Makerere Univeristy"/>
    <s v="0000-0002-4945-130X"/>
    <m/>
    <d v="2012-03-01T00:00:00"/>
    <d v="2012-11-01T00:00:00"/>
    <s v="Yes"/>
    <m/>
    <m/>
    <m/>
    <m/>
    <d v="2014-08-01T00:00:00"/>
    <s v="Yes"/>
    <d v="2015-03-01T00:00:00"/>
    <s v="Yes"/>
    <m/>
    <m/>
    <m/>
    <d v="2018-01-08T00:00:00"/>
    <x v="0"/>
    <n v="71"/>
    <n v="63"/>
    <m/>
    <n v="6"/>
    <n v="20"/>
    <n v="18"/>
    <n v="5"/>
    <n v="0"/>
    <n v="0"/>
    <n v="0"/>
    <s v="JAS 2, 2012"/>
    <n v="0"/>
    <m/>
    <m/>
    <m/>
    <m/>
    <s v="No"/>
    <m/>
    <m/>
    <n v="3"/>
    <n v="3"/>
    <m/>
    <s v="NF"/>
  </r>
  <r>
    <n v="42"/>
    <s v="C2/017"/>
    <s v="Nakubulwa"/>
    <m/>
    <s v="Sarah"/>
    <x v="1"/>
    <x v="1"/>
    <x v="7"/>
    <x v="11"/>
    <s v="Obstertrics and reproductive health nursing"/>
    <m/>
    <x v="9"/>
    <s v="Yes"/>
    <m/>
    <m/>
    <s v="NF"/>
    <m/>
    <s v="snakubulwa@cartafrica.org"/>
    <s v="sarahug@gmail.com"/>
    <s v="+256772443416"/>
    <s v="M.Mc Obstetrics &amp; Gynaecology"/>
    <d v="1973-08-16T00:00:00"/>
    <s v="Herpes Simplex Virus type 2 in pregnancy: Assessing the burden and associated factors in women with pre-labour rupture of membranes and exploring the effect of acyclovir on obstetric outcomes in this population in Mulago Clinical research."/>
    <s v="Clinical research"/>
    <s v="No"/>
    <s v="Primary"/>
    <n v="19"/>
    <d v="2012-01-23T00:00:00"/>
    <x v="1"/>
    <m/>
    <s v="Dr. Nazarius Mbona Tumwesigye"/>
    <s v="Dr. Florence Mirembe"/>
    <s v="Dr. Daniel Kabonge Kaye"/>
    <n v="3"/>
    <s v="Home"/>
    <s v="Home"/>
    <s v="Home/ Host"/>
    <s v="Yes"/>
    <s v="No"/>
    <s v="Yes"/>
    <m/>
    <s v="Lecturer"/>
    <s v="Senior Lecturer"/>
    <x v="1"/>
    <m/>
    <s v="Makerere Univeristy"/>
    <s v=" 000 0002 1433 7312"/>
    <m/>
    <d v="2012-03-01T00:00:00"/>
    <d v="2012-11-01T00:00:00"/>
    <s v="Yes"/>
    <m/>
    <m/>
    <m/>
    <m/>
    <d v="2014-08-01T00:00:00"/>
    <s v="Yes"/>
    <d v="2015-03-01T00:00:00"/>
    <s v="Yes"/>
    <m/>
    <m/>
    <m/>
    <d v="2017-01-31T00:00:00"/>
    <x v="0"/>
    <n v="59"/>
    <n v="51"/>
    <m/>
    <s v="NF"/>
    <n v="2"/>
    <n v="0"/>
    <n v="1"/>
    <n v="0"/>
    <n v="0"/>
    <n v="0"/>
    <s v="No"/>
    <n v="0"/>
    <m/>
    <m/>
    <m/>
    <m/>
    <s v="No"/>
    <m/>
    <m/>
    <s v="NF"/>
    <s v="NF"/>
    <m/>
    <s v="NF"/>
  </r>
  <r>
    <n v="43"/>
    <s v="C2/018"/>
    <s v="Simbaharshe"/>
    <m/>
    <s v="Takuva"/>
    <x v="0"/>
    <x v="1"/>
    <x v="5"/>
    <x v="6"/>
    <s v="Epidemiology"/>
    <m/>
    <x v="3"/>
    <s v="Yes"/>
    <m/>
    <m/>
    <s v="NF"/>
    <m/>
    <s v="stakuva@cartafrica.org"/>
    <m/>
    <s v="27727577369"/>
    <s v="M.Sc Epidiomology"/>
    <d v="1977-05-25T00:00:00"/>
    <s v="Epidemiological Studies of Impact of Vitamin D Status and Vitamin D Gene Polymorphisms on HIV Disease Progression and Tuberculosis Susceptibility among HIV-infected Patients"/>
    <s v="Clinical research"/>
    <s v="No"/>
    <s v="Primary"/>
    <n v="1.5"/>
    <d v="2011-12-15T00:00:00"/>
    <x v="1"/>
    <d v="2025-03-25T00:00:00"/>
    <s v="Dr. Tobias Chirwa"/>
    <s v="Dr. Patrick MacPhail"/>
    <s v="Prof. Ian M. Sanne"/>
    <n v="3"/>
    <s v="Home"/>
    <s v="Home"/>
    <s v="Home/ Host"/>
    <s v="Yes"/>
    <s v="No"/>
    <s v="No"/>
    <s v="Researcher"/>
    <s v="Joint Faculty"/>
    <m/>
    <x v="0"/>
    <m/>
    <s v="University of the Witwatersrand"/>
    <s v="0000-0001-6030-2359"/>
    <m/>
    <d v="2012-03-01T00:00:00"/>
    <d v="2012-11-01T00:00:00"/>
    <s v="Yes"/>
    <m/>
    <m/>
    <m/>
    <m/>
    <d v="2014-08-01T00:00:00"/>
    <s v="Yes"/>
    <s v="Not attended"/>
    <s v="No"/>
    <m/>
    <m/>
    <m/>
    <m/>
    <x v="2"/>
    <m/>
    <m/>
    <m/>
    <n v="1"/>
    <n v="31"/>
    <n v="0"/>
    <n v="7"/>
    <n v="3"/>
    <n v="0"/>
    <n v="0"/>
    <s v="No"/>
    <n v="0"/>
    <m/>
    <m/>
    <m/>
    <m/>
    <s v="No"/>
    <m/>
    <m/>
    <s v="NF"/>
    <s v="NF"/>
    <m/>
    <s v="NF"/>
  </r>
  <r>
    <n v="44"/>
    <s v="C2/019"/>
    <s v="Gloria"/>
    <s v="Susan"/>
    <s v="Omosa - Momanyi"/>
    <x v="1"/>
    <x v="1"/>
    <x v="2"/>
    <x v="7"/>
    <m/>
    <m/>
    <x v="3"/>
    <s v="No"/>
    <s v="NF"/>
    <s v="NF"/>
    <s v="NF"/>
    <s v="NF"/>
    <m/>
    <m/>
    <m/>
    <m/>
    <m/>
    <m/>
    <m/>
    <m/>
    <m/>
    <n v="4"/>
    <m/>
    <x v="1"/>
    <d v="2016-10-19T00:00:00"/>
    <m/>
    <m/>
    <m/>
    <n v="0"/>
    <m/>
    <m/>
    <m/>
    <m/>
    <m/>
    <m/>
    <m/>
    <m/>
    <m/>
    <x v="0"/>
    <m/>
    <m/>
    <m/>
    <m/>
    <d v="2012-03-01T00:00:00"/>
    <m/>
    <m/>
    <m/>
    <m/>
    <m/>
    <m/>
    <m/>
    <m/>
    <m/>
    <m/>
    <m/>
    <m/>
    <m/>
    <m/>
    <x v="2"/>
    <s v="Terminated"/>
    <m/>
    <m/>
    <m/>
    <m/>
    <m/>
    <m/>
    <m/>
    <m/>
    <m/>
    <s v="No"/>
    <m/>
    <m/>
    <m/>
    <m/>
    <m/>
    <m/>
    <m/>
    <m/>
    <m/>
    <m/>
    <m/>
    <s v="WT"/>
  </r>
  <r>
    <n v="45"/>
    <s v="C2/020"/>
    <s v="Phanuel"/>
    <s v="Humphrey Jacob"/>
    <s v="Shao"/>
    <x v="0"/>
    <x v="1"/>
    <x v="4"/>
    <x v="4"/>
    <m/>
    <s v="TB Clinic"/>
    <x v="1"/>
    <s v="No"/>
    <s v="NF"/>
    <s v="NF"/>
    <s v="NF"/>
    <s v="NF"/>
    <s v="hshao@cartafrica.org"/>
    <s v="humphreyshao@gmail.com"/>
    <m/>
    <m/>
    <m/>
    <m/>
    <m/>
    <m/>
    <m/>
    <n v="22.5"/>
    <m/>
    <x v="1"/>
    <d v="2016-01-11T00:00:00"/>
    <m/>
    <m/>
    <m/>
    <n v="0"/>
    <m/>
    <m/>
    <m/>
    <m/>
    <m/>
    <m/>
    <m/>
    <m/>
    <m/>
    <x v="0"/>
    <m/>
    <m/>
    <m/>
    <m/>
    <d v="2012-03-01T00:00:00"/>
    <m/>
    <m/>
    <m/>
    <m/>
    <m/>
    <m/>
    <m/>
    <m/>
    <m/>
    <m/>
    <m/>
    <m/>
    <m/>
    <m/>
    <x v="2"/>
    <s v="Terminated"/>
    <m/>
    <m/>
    <m/>
    <m/>
    <m/>
    <m/>
    <m/>
    <m/>
    <m/>
    <s v="No"/>
    <m/>
    <m/>
    <m/>
    <m/>
    <m/>
    <m/>
    <m/>
    <m/>
    <m/>
    <m/>
    <m/>
    <s v="NF"/>
  </r>
  <r>
    <n v="47"/>
    <s v="C3/001"/>
    <s v="Adefolarin"/>
    <s v="Olufolake"/>
    <s v="Adeyinka"/>
    <x v="1"/>
    <x v="2"/>
    <x v="0"/>
    <x v="0"/>
    <s v="Health Promotion Professional"/>
    <s v="Health Promotion and Education"/>
    <x v="0"/>
    <s v="Yes"/>
    <s v="PGX12112012314129"/>
    <s v="Single"/>
    <s v="Single"/>
    <s v="Single"/>
    <s v="aadefolarin@cartafrica.org"/>
    <s v="yinkuss2000@yahoo.com"/>
    <s v="+2348033915930"/>
    <s v="Masters of Public Health (Health Promotion), Master of Social Work"/>
    <d v="1972-08-29T00:00:00"/>
    <s v="Maternal Mental Health and Fetal Outcome Among Pregnant Women Attending University College Clinical research Antenatal Clinic, Ibadan, Nigeria"/>
    <s v="Clinical research"/>
    <s v="No"/>
    <s v="Primary"/>
    <n v="17"/>
    <d v="2013-02-20T00:00:00"/>
    <x v="2"/>
    <m/>
    <s v="Oyedunni Arulogun"/>
    <s v="PROF Oye Gureje"/>
    <m/>
    <n v="2"/>
    <s v="Home"/>
    <m/>
    <m/>
    <s v="Yes"/>
    <m/>
    <m/>
    <s v="Other"/>
    <s v="Principal Social Worker 1"/>
    <s v="Lecturer "/>
    <x v="1"/>
    <s v="Secretary of Ibadan Public Health Conference"/>
    <s v="University of Ibadan"/>
    <s v="0000-0001-7238-2413"/>
    <m/>
    <d v="2013-03-01T00:00:00"/>
    <d v="2013-11-01T00:00:00"/>
    <s v="Yes"/>
    <d v="2014-10-01T00:00:00"/>
    <m/>
    <d v="2015-05-29T00:00:00"/>
    <s v="Effect of training and supervision on health talk delivery on maternal depression among primary health care workers in Ibadan, Nigeria"/>
    <d v="2015-08-01T00:00:00"/>
    <s v="Yes"/>
    <d v="2016-02-28T00:00:00"/>
    <s v="Yes"/>
    <d v="2017-08-29T00:00:00"/>
    <d v="2017-10-03T00:00:00"/>
    <d v="2017-10-30T00:00:00"/>
    <d v="2017-10-30T00:00:00"/>
    <x v="0"/>
    <n v="56"/>
    <n v="48"/>
    <s v="Effect of training and supervision on health talk delivery on maternal depression among primary health care workers in Ibadan, Nigeria"/>
    <n v="0"/>
    <n v="0"/>
    <n v="5"/>
    <n v="2"/>
    <n v="0"/>
    <n v="0"/>
    <n v="0"/>
    <s v="No"/>
    <n v="0"/>
    <m/>
    <m/>
    <m/>
    <m/>
    <s v="No"/>
    <m/>
    <m/>
    <n v="1"/>
    <n v="1"/>
    <m/>
    <s v="WT"/>
  </r>
  <r>
    <n v="48"/>
    <s v="C3/002"/>
    <s v="Angeline"/>
    <m/>
    <s v="Chepchirchir"/>
    <x v="1"/>
    <x v="2"/>
    <x v="2"/>
    <x v="7"/>
    <s v="Epidemiology"/>
    <m/>
    <x v="6"/>
    <s v="Yes"/>
    <m/>
    <s v="Married"/>
    <s v="Married"/>
    <s v="Married"/>
    <s v="achepchirchir@cartafrica.org"/>
    <s v="chepchirchir@uonbi.ac.ke"/>
    <s v="254720440665"/>
    <s v="NF"/>
    <d v="1975-11-04T00:00:00"/>
    <s v="Determination of the Pathogen burden and individual variability in immune response: a comparative study of non-hypertensive and hypertensive subjects at Kenyatta National Clinical research."/>
    <s v="Clinical research"/>
    <s v="yes"/>
    <s v="Primary"/>
    <n v="18.5"/>
    <d v="2013-02-24T00:00:00"/>
    <x v="2"/>
    <m/>
    <s v="Prof. Nyagol Akelo Joshua"/>
    <s v="Prof. Jaoko Walter"/>
    <m/>
    <n v="2"/>
    <s v="Home"/>
    <m/>
    <m/>
    <s v="Yes"/>
    <m/>
    <m/>
    <s v="Academic"/>
    <m/>
    <s v="Lecturer"/>
    <x v="1"/>
    <m/>
    <s v="NF"/>
    <s v="0000-0002-4033-7869"/>
    <m/>
    <d v="2013-03-01T00:00:00"/>
    <d v="2013-11-01T00:00:00"/>
    <s v="Yes"/>
    <m/>
    <m/>
    <m/>
    <m/>
    <d v="2015-08-01T00:00:00"/>
    <s v="Yes"/>
    <d v="2016-02-28T00:00:00"/>
    <s v="Yes"/>
    <m/>
    <m/>
    <m/>
    <d v="2019-12-20T00:00:00"/>
    <x v="0"/>
    <n v="82"/>
    <n v="74"/>
    <m/>
    <n v="2"/>
    <n v="1"/>
    <n v="1"/>
    <n v="0"/>
    <n v="0"/>
    <n v="0"/>
    <n v="0"/>
    <s v="No"/>
    <n v="0"/>
    <m/>
    <m/>
    <m/>
    <m/>
    <s v="No"/>
    <m/>
    <m/>
    <n v="1"/>
    <n v="4"/>
    <m/>
    <s v="WT"/>
  </r>
  <r>
    <n v="49"/>
    <s v="C3/003"/>
    <s v="Anne"/>
    <s v="Majuma"/>
    <s v="Khisa"/>
    <x v="1"/>
    <x v="2"/>
    <x v="2"/>
    <x v="7"/>
    <s v="Obstertrics and reproductive health nursing"/>
    <s v="Reseach Capacity Strengtheniing Division"/>
    <x v="6"/>
    <s v="Yes"/>
    <s v="H80/83881/2012"/>
    <s v="Single"/>
    <s v="Single"/>
    <m/>
    <s v="akhisa@cartafrica.org"/>
    <s v="annekhisa@gmail.com"/>
    <s v="+254 724 348 661"/>
    <s v="MA in Gender and Development Studies"/>
    <d v="1983-10-31T00:00:00"/>
    <s v="Health Seeking Behaviour and Reintegration of Patients with Obstetric Fistula in Kenya "/>
    <s v="Field"/>
    <s v="No"/>
    <s v="Primary"/>
    <n v="6.5"/>
    <d v="2012-07-07T00:00:00"/>
    <x v="2"/>
    <m/>
    <s v="Grace Omoni"/>
    <s v="Prof Isaac Nyamongo"/>
    <s v="Dr Sabina Wakasiaka"/>
    <n v="3"/>
    <s v="Home"/>
    <s v="Home"/>
    <s v="Home"/>
    <s v="Yes"/>
    <s v="No"/>
    <s v="No"/>
    <s v="Other"/>
    <s v="Part Time Lecturer"/>
    <s v="Post Doc Research Fellow"/>
    <x v="1"/>
    <m/>
    <s v="APHRC"/>
    <s v="0000-0001-6110-0118"/>
    <m/>
    <d v="2013-03-01T00:00:00"/>
    <d v="2013-11-01T00:00:00"/>
    <s v="Yes"/>
    <m/>
    <m/>
    <m/>
    <s v="A grounded theory of regaining normalcy: Health seeking behaviour and reintegration of patients with obstetric fistula in Kenya"/>
    <d v="2015-08-01T00:00:00"/>
    <s v="Yes"/>
    <d v="2016-02-28T00:00:00"/>
    <s v="Yes"/>
    <m/>
    <m/>
    <m/>
    <d v="2016-12-31T00:00:00"/>
    <x v="0"/>
    <n v="46"/>
    <n v="38"/>
    <s v="A grounded theory of regaining normalcy: Health seeking behaviour and reintegration of patients with obstetric fistula in Kenya"/>
    <n v="1"/>
    <n v="1"/>
    <n v="4"/>
    <n v="1"/>
    <n v="0"/>
    <n v="0"/>
    <n v="0"/>
    <s v="No"/>
    <n v="0"/>
    <m/>
    <m/>
    <m/>
    <m/>
    <s v="No"/>
    <m/>
    <m/>
    <n v="0"/>
    <n v="0"/>
    <m/>
    <s v="WT"/>
  </r>
  <r>
    <n v="50"/>
    <s v="C3/004"/>
    <s v="Adesola"/>
    <s v="Oluwafunmilola"/>
    <s v="Olumide"/>
    <x v="1"/>
    <x v="2"/>
    <x v="0"/>
    <x v="0"/>
    <s v="Adolescent health"/>
    <s v="Institute of Child health"/>
    <x v="0"/>
    <s v="Yes"/>
    <m/>
    <s v="Single"/>
    <s v="Single"/>
    <m/>
    <s v="asangowawa@cartafrica.org"/>
    <s v="daisyolu@yahoo.com"/>
    <s v="+2348033265796"/>
    <s v="MPH"/>
    <d v="1973-09-06T00:00:00"/>
    <s v="Epidemiology and Costs of Injuries Among Adolescents in Ibadan, South-Western Nigeria"/>
    <s v="Field"/>
    <s v="No"/>
    <s v="Primary"/>
    <n v="6.5"/>
    <d v="2013-02-21T00:00:00"/>
    <x v="2"/>
    <m/>
    <s v="Olayemi Omotade"/>
    <m/>
    <m/>
    <n v="1"/>
    <s v="Home"/>
    <m/>
    <m/>
    <s v="Yes"/>
    <m/>
    <m/>
    <s v="Academic"/>
    <s v="Senior Research Fellow"/>
    <s v="Senior Medical Research Fellow"/>
    <x v="2"/>
    <s v="Head and Actg director Institute of Child Health"/>
    <s v="University of Ibadan"/>
    <s v="0000-0003-4372-9822"/>
    <m/>
    <d v="2013-03-01T00:00:00"/>
    <d v="2013-11-01T00:00:00"/>
    <s v="Yes"/>
    <m/>
    <m/>
    <m/>
    <m/>
    <d v="2015-08-01T00:00:00"/>
    <s v="Yes"/>
    <d v="2016-02-28T00:00:00"/>
    <s v="Yes"/>
    <m/>
    <m/>
    <m/>
    <d v="2017-06-30T00:00:00"/>
    <x v="0"/>
    <n v="52"/>
    <n v="44"/>
    <m/>
    <n v="0"/>
    <n v="18"/>
    <n v="17"/>
    <n v="11"/>
    <n v="1"/>
    <n v="0"/>
    <n v="0"/>
    <s v="No"/>
    <n v="0"/>
    <m/>
    <m/>
    <m/>
    <m/>
    <s v="No"/>
    <m/>
    <m/>
    <n v="0"/>
    <n v="0"/>
    <m/>
    <s v="MAC"/>
  </r>
  <r>
    <n v="51"/>
    <s v="C3/005"/>
    <s v="Kato"/>
    <s v="Charles"/>
    <s v="Drago "/>
    <x v="0"/>
    <x v="2"/>
    <x v="7"/>
    <x v="11"/>
    <s v="Immunity and Infection"/>
    <m/>
    <x v="9"/>
    <s v="Yes"/>
    <m/>
    <s v="Married"/>
    <s v="Married"/>
    <s v="Married"/>
    <s v="ckato@cartafrica.org"/>
    <s v="katodrago@yahoo.com"/>
    <s v="+256712959954"/>
    <s v="MSc. Structural Molecular Biology"/>
    <d v="1979-08-16T00:00:00"/>
    <s v="Cytokine responses &amp; parasite genotypes associated with the pathogenesis of human African trypanosomiasis (HAT) in north-eastern Uganda"/>
    <s v="Experimental model"/>
    <s v="yes"/>
    <s v="Primary"/>
    <n v="18.5"/>
    <d v="2012-09-11T00:00:00"/>
    <x v="2"/>
    <m/>
    <s v="Prof. Matovu Enock"/>
    <s v="Dr. Vincent Pius Alibu"/>
    <m/>
    <n v="2"/>
    <s v="Home"/>
    <m/>
    <m/>
    <s v="Yes"/>
    <m/>
    <m/>
    <s v="Academic"/>
    <s v="Assistant Lecturer"/>
    <s v="Lecturer"/>
    <x v="1"/>
    <m/>
    <s v="Makerere Univeristy"/>
    <s v="0000-0003-3160-6657"/>
    <m/>
    <d v="2013-03-01T00:00:00"/>
    <d v="2013-11-01T00:00:00"/>
    <s v="Yes"/>
    <m/>
    <m/>
    <m/>
    <m/>
    <d v="2015-08-01T00:00:00"/>
    <s v="Yes"/>
    <d v="2016-02-28T00:00:00"/>
    <s v="Yes"/>
    <m/>
    <m/>
    <m/>
    <d v="2016-03-31T00:00:00"/>
    <x v="0"/>
    <n v="37"/>
    <n v="29"/>
    <m/>
    <n v="0"/>
    <n v="6"/>
    <n v="31"/>
    <n v="0"/>
    <n v="1"/>
    <n v="0"/>
    <n v="0"/>
    <s v="No"/>
    <n v="0"/>
    <m/>
    <m/>
    <m/>
    <m/>
    <s v="No"/>
    <m/>
    <m/>
    <n v="1"/>
    <n v="2"/>
    <m/>
    <s v="SIDA"/>
  </r>
  <r>
    <n v="52"/>
    <s v="C3/006"/>
    <s v="Charles "/>
    <s v="Masulani"/>
    <s v="Mwale"/>
    <x v="0"/>
    <x v="2"/>
    <x v="1"/>
    <x v="1"/>
    <s v="Public Health"/>
    <m/>
    <x v="5"/>
    <s v="Yes"/>
    <m/>
    <m/>
    <s v="NF"/>
    <m/>
    <s v="cmwale@cartafrica.org"/>
    <s v="cmmwale@hotmail.com"/>
    <s v="+265999927938"/>
    <s v="Master of Public Health"/>
    <d v="1977-09-27T00:00:00"/>
    <s v="A cross-sectional study on the mental health service delivery for people living with AIDS (PLWAs) in Malawi"/>
    <s v="Field"/>
    <s v="No"/>
    <s v="Primary"/>
    <n v="15"/>
    <d v="2012-10-18T00:00:00"/>
    <x v="2"/>
    <m/>
    <s v="Pascal Mathanga"/>
    <m/>
    <m/>
    <n v="1"/>
    <s v="Home"/>
    <m/>
    <m/>
    <s v="Yes"/>
    <m/>
    <m/>
    <s v="Academic"/>
    <s v="Part Time Senior Lecturer"/>
    <s v="Part Time Senior Lecturer"/>
    <x v="2"/>
    <m/>
    <s v="University of Malawi"/>
    <s v="0000-0001-8676-1713"/>
    <m/>
    <d v="2013-03-01T00:00:00"/>
    <d v="2013-11-01T00:00:00"/>
    <s v="Yes"/>
    <m/>
    <m/>
    <m/>
    <s v="A mixed methods study on designing and testing effectiveness of a psychosocial training intervention (Titukulane) in improving psychological wellbeing of parents for intellectually disabled children in Malawi"/>
    <d v="2015-08-01T00:00:00"/>
    <s v="Yes"/>
    <d v="2016-02-28T00:00:00"/>
    <s v="Yes"/>
    <m/>
    <m/>
    <m/>
    <d v="2017-11-30T00:00:00"/>
    <x v="0"/>
    <n v="57"/>
    <n v="49"/>
    <s v="A mixed methods study on designing and testing effectiveness of a psychosocial training intervention (Titukulane) in improving psychological wellbeing of parents for intellectually disabled children in Malawi"/>
    <n v="0"/>
    <n v="3"/>
    <n v="3"/>
    <n v="2"/>
    <n v="0"/>
    <n v="0"/>
    <n v="0"/>
    <s v="No"/>
    <n v="0"/>
    <m/>
    <m/>
    <m/>
    <m/>
    <s v="No"/>
    <m/>
    <m/>
    <s v="NF"/>
    <s v="NF"/>
    <m/>
    <s v="WT"/>
  </r>
  <r>
    <n v="53"/>
    <s v="C3/007"/>
    <s v="Olusegun"/>
    <s v="Emmanuel"/>
    <s v="Thomas"/>
    <x v="0"/>
    <x v="2"/>
    <x v="0"/>
    <x v="0"/>
    <s v="Pharmaceutical Sciences"/>
    <s v="Pharmaceutical Chemistry"/>
    <x v="0"/>
    <s v="Yes"/>
    <n v="95534"/>
    <s v="Married"/>
    <s v="Married"/>
    <s v="Married"/>
    <s v="tolusegun@cartafrica.org"/>
    <s v="seguntom@yahoo.com"/>
    <s v="+2348034198737"/>
    <s v="MSc. Pharmaceutical Chemistry and Drug Analysis"/>
    <d v="1978-08-06T00:00:00"/>
    <s v="Design, synthesis and genotoxicity evaluation of non-toxic azo dyes based on tetracyclic structures"/>
    <s v="Experimental model"/>
    <s v="yes"/>
    <s v="Primary"/>
    <n v="14.5"/>
    <d v="2012-04-05T00:00:00"/>
    <x v="2"/>
    <m/>
    <s v="Prof. Adegoke Aremu Olajire"/>
    <m/>
    <m/>
    <n v="1"/>
    <s v="Home"/>
    <m/>
    <m/>
    <s v="Yes"/>
    <m/>
    <m/>
    <s v="Academic"/>
    <s v="Lecturer"/>
    <s v="Senior Lecturer"/>
    <x v="1"/>
    <m/>
    <s v="University of Ibadan"/>
    <s v="0000-0001-8519-2125"/>
    <m/>
    <d v="2013-03-01T00:00:00"/>
    <d v="2013-11-01T00:00:00"/>
    <s v="Yes"/>
    <m/>
    <m/>
    <m/>
    <m/>
    <d v="2015-08-01T00:00:00"/>
    <s v="Yes"/>
    <d v="2017-02-28T00:00:00"/>
    <s v="No"/>
    <m/>
    <m/>
    <m/>
    <d v="2017-08-31T00:00:00"/>
    <x v="0"/>
    <n v="54"/>
    <n v="46"/>
    <m/>
    <n v="0"/>
    <n v="3"/>
    <n v="4"/>
    <n v="2"/>
    <n v="0"/>
    <n v="0"/>
    <n v="0"/>
    <s v="No"/>
    <n v="0"/>
    <m/>
    <m/>
    <m/>
    <m/>
    <s v="No"/>
    <m/>
    <m/>
    <m/>
    <n v="1"/>
    <m/>
    <s v="MAC"/>
  </r>
  <r>
    <n v="54"/>
    <s v="C3/008"/>
    <s v="Tonney"/>
    <s v="Stophen"/>
    <s v="Nyirenda"/>
    <x v="0"/>
    <x v="2"/>
    <x v="3"/>
    <x v="3"/>
    <s v="Immunity and Infection"/>
    <s v="Pathology"/>
    <x v="4"/>
    <s v="Yes"/>
    <m/>
    <m/>
    <s v="Married"/>
    <m/>
    <s v="tnyirenda@cartafrica.org"/>
    <s v="tnyirenda@medcol.mw"/>
    <s v="+265995573845"/>
    <s v="MSc. Immunology"/>
    <d v="1981-04-21T00:00:00"/>
    <s v="Development of adaptive immunity to non-typhoidal Salmonella in Children "/>
    <s v="Field"/>
    <s v="yes"/>
    <s v="Primary"/>
    <n v="10.5"/>
    <d v="2011-11-01T00:00:00"/>
    <x v="2"/>
    <m/>
    <s v="Wilson Mandala"/>
    <m/>
    <m/>
    <n v="1"/>
    <s v="Home"/>
    <m/>
    <m/>
    <s v="Yes"/>
    <m/>
    <m/>
    <s v="Academic"/>
    <s v="PhD Student"/>
    <s v="Lecturer"/>
    <x v="1"/>
    <m/>
    <s v="University of Malawi"/>
    <s v="0000-0002-4874-9518"/>
    <m/>
    <d v="2013-03-01T00:00:00"/>
    <d v="2013-11-01T00:00:00"/>
    <s v="Yes"/>
    <m/>
    <m/>
    <m/>
    <m/>
    <d v="2015-08-01T00:00:00"/>
    <s v="Yes"/>
    <d v="2016-02-28T00:00:00"/>
    <s v="Yes"/>
    <m/>
    <m/>
    <m/>
    <d v="2015-06-18T00:00:00"/>
    <x v="0"/>
    <n v="28"/>
    <n v="20"/>
    <m/>
    <n v="1"/>
    <n v="1"/>
    <n v="15"/>
    <n v="2"/>
    <n v="0"/>
    <n v="2"/>
    <n v="0"/>
    <s v="No"/>
    <n v="0"/>
    <m/>
    <m/>
    <m/>
    <m/>
    <s v="No"/>
    <m/>
    <m/>
    <s v="NF"/>
    <s v="NF"/>
    <m/>
    <s v="SIDA"/>
  </r>
  <r>
    <n v="55"/>
    <s v="C3/009"/>
    <s v="Evangeline"/>
    <s v="Wawira"/>
    <s v="Njiru"/>
    <x v="1"/>
    <x v="2"/>
    <x v="2"/>
    <x v="2"/>
    <s v="MEDICAL ANTHROPOLOGY"/>
    <s v="ANTHROPOLOGY AND HUMAN ECOLOGY"/>
    <x v="2"/>
    <s v="Yes"/>
    <s v="SASS/DPHIL/ANT/02/12"/>
    <s v="Married"/>
    <s v="Separated"/>
    <m/>
    <s v="enjiru@cartafrica.org"/>
    <s v="oyungueva@yahoo.com"/>
    <s v="+254-722-624-353"/>
    <s v="Masters in Medicine"/>
    <d v="1973-03-27T00:00:00"/>
    <s v="Situational analysis of cancer care in the Western Kenya population"/>
    <s v="Field"/>
    <s v="No"/>
    <s v="Primary"/>
    <n v="15"/>
    <d v="2012-09-01T00:00:00"/>
    <x v="2"/>
    <m/>
    <s v="Jamin Masinde"/>
    <s v="Dr. Harrison Maithya"/>
    <m/>
    <n v="2"/>
    <s v="Home"/>
    <s v="Home"/>
    <m/>
    <s v="Yes"/>
    <s v="Yes"/>
    <m/>
    <s v="Academic"/>
    <s v="Lecturer"/>
    <m/>
    <x v="0"/>
    <m/>
    <s v="Moi University"/>
    <s v="0000-0002-0064-8777"/>
    <m/>
    <d v="2013-03-01T00:00:00"/>
    <d v="2013-11-01T00:00:00"/>
    <s v="Yes"/>
    <m/>
    <m/>
    <m/>
    <m/>
    <d v="2016-08-03T00:00:00"/>
    <s v="No"/>
    <d v="2017-02-27T00:00:00"/>
    <s v="No"/>
    <m/>
    <m/>
    <m/>
    <m/>
    <x v="3"/>
    <m/>
    <m/>
    <m/>
    <n v="0"/>
    <n v="7"/>
    <n v="0"/>
    <n v="0"/>
    <n v="0"/>
    <n v="0"/>
    <n v="0"/>
    <s v="No"/>
    <n v="0"/>
    <m/>
    <m/>
    <m/>
    <m/>
    <s v="No"/>
    <m/>
    <m/>
    <n v="3"/>
    <s v="NF"/>
    <m/>
    <s v="SIDA"/>
  </r>
  <r>
    <n v="56"/>
    <s v="C3/010"/>
    <s v="Samanta"/>
    <s v="Tresha"/>
    <s v="Lalla-Edward"/>
    <x v="1"/>
    <x v="2"/>
    <x v="5"/>
    <x v="6"/>
    <s v="Public Health"/>
    <s v="Wits Reproductive Health and HIV Institute"/>
    <x v="3"/>
    <s v="Yes"/>
    <n v="705854"/>
    <m/>
    <s v="Married"/>
    <m/>
    <s v="esamanta@cartafrica.org"/>
    <s v="slallaedward@ezintsha.org;"/>
    <n v="113585404"/>
    <s v="Masters in Social Behaviour Studies in HIV/AIDS"/>
    <d v="1980-02-07T00:00:00"/>
    <s v="The effect of combination HIV prevention interventions: a comparison between men who have sex with men (MSM) sex workers and MSM non-sex workers"/>
    <s v="Field"/>
    <s v="No"/>
    <s v="Primary"/>
    <n v="8.5"/>
    <d v="2013-10-01T00:00:00"/>
    <x v="2"/>
    <m/>
    <s v="Maria Elizabeth Rabe"/>
    <m/>
    <m/>
    <n v="1"/>
    <s v="Other "/>
    <m/>
    <m/>
    <s v="No"/>
    <m/>
    <m/>
    <s v="Other"/>
    <s v="M&amp;E Technical Specialist - Wits"/>
    <s v="Program Manager"/>
    <x v="1"/>
    <m/>
    <s v="Ezintsha, South Africa (2021)"/>
    <s v="0000-0003-3597-1643"/>
    <m/>
    <d v="2013-03-01T00:00:00"/>
    <d v="2013-11-01T00:00:00"/>
    <s v="Yes"/>
    <m/>
    <m/>
    <m/>
    <s v="A process evaluation of newly implementing South African Roadside wellness clinics for truck drivers"/>
    <d v="2015-08-01T00:00:00"/>
    <s v="Yes"/>
    <d v="2016-02-28T00:00:00"/>
    <s v="Yes"/>
    <m/>
    <m/>
    <m/>
    <d v="2018-07-10T00:00:00"/>
    <x v="0"/>
    <n v="65"/>
    <n v="57"/>
    <s v="A process evaluation of newly implementing South African Roadside wellness clinics for truck drivers"/>
    <n v="0"/>
    <n v="5"/>
    <n v="31"/>
    <n v="1"/>
    <n v="0"/>
    <n v="0"/>
    <n v="0"/>
    <s v="No"/>
    <n v="0"/>
    <m/>
    <m/>
    <m/>
    <m/>
    <s v="No"/>
    <m/>
    <m/>
    <n v="1"/>
    <n v="2"/>
    <m/>
    <s v="FF"/>
  </r>
  <r>
    <n v="57"/>
    <s v="C3/011"/>
    <s v="Emmanuel"/>
    <m/>
    <s v="Shema"/>
    <x v="0"/>
    <x v="2"/>
    <x v="1"/>
    <x v="1"/>
    <s v="Demography"/>
    <m/>
    <x v="2"/>
    <s v="No"/>
    <s v="EDU/D.Phil/CM/1010/16"/>
    <s v="Married"/>
    <s v="Married"/>
    <m/>
    <s v="esebahutu@cartafrica.org"/>
    <s v="esebahutu@nur.ac.rw_x000a_ sebem01@yahoo.fr"/>
    <s v="250788647761"/>
    <s v="Masters in Social Educational research Methods"/>
    <d v="1976-08-25T00:00:00"/>
    <s v="Building Awareness of both Men and Women through Formal Education with regard to Women’s Sexual and Reproductive Rights towards the Reduction of Fertility Rates in Rwanda: Challenges and Future Trends."/>
    <s v="Field"/>
    <s v="No"/>
    <s v="Primary"/>
    <n v="17.5"/>
    <d v="2013-03-27T00:00:00"/>
    <x v="2"/>
    <m/>
    <s v="Prof Mukwa Wekesa Christopher"/>
    <s v="Dr. Wanyonyi Wamamili David"/>
    <m/>
    <n v="2"/>
    <s v="Host"/>
    <m/>
    <m/>
    <s v="Yes"/>
    <m/>
    <m/>
    <s v="Academic"/>
    <s v="Assistant Lecturer"/>
    <s v="Assistant Lecturer"/>
    <x v="2"/>
    <m/>
    <s v="University of Rwanda"/>
    <m/>
    <m/>
    <d v="2013-03-01T00:00:00"/>
    <d v="2013-11-01T00:00:00"/>
    <s v="Yes"/>
    <d v="2017-05-05T00:00:00"/>
    <d v="2017-05-05T00:00:00"/>
    <m/>
    <s v="Factors Associated with the Integration of Internet in Teaching Comprehensive Sexuality Education in Southern Province, Rwanda"/>
    <d v="2017-08-01T00:00:00"/>
    <s v="No"/>
    <d v="2018-03-05T00:00:00"/>
    <s v="No"/>
    <m/>
    <m/>
    <m/>
    <m/>
    <x v="3"/>
    <m/>
    <m/>
    <m/>
    <n v="0"/>
    <n v="0"/>
    <n v="0"/>
    <n v="0"/>
    <n v="0"/>
    <n v="0"/>
    <n v="0"/>
    <s v="No"/>
    <n v="0"/>
    <m/>
    <m/>
    <m/>
    <m/>
    <s v="No"/>
    <m/>
    <m/>
    <n v="4"/>
    <n v="5"/>
    <m/>
    <s v="FF"/>
  </r>
  <r>
    <n v="58"/>
    <s v="C3/012"/>
    <s v="Fredrick"/>
    <s v="Okoth"/>
    <s v="Okaka"/>
    <x v="0"/>
    <x v="2"/>
    <x v="2"/>
    <x v="2"/>
    <s v="Human Geography"/>
    <s v="Geography"/>
    <x v="2"/>
    <s v="Yes"/>
    <s v="SASS/GEO/DPHIL/01/12"/>
    <s v="Married"/>
    <s v="Married"/>
    <s v="Married"/>
    <s v="fokaka@cartafrica.org"/>
    <s v="fredrickokaka@yaoo.com_x000a_fredrickokaka@gmail.com"/>
    <s v="+254 722 260034"/>
    <s v="Masters of Art (Settlement Geography)"/>
    <d v="1973-05-03T00:00:00"/>
    <s v="Urban Residents’ Perception of Climate Change as a Human Health Risk in Kenya: The Case of Kisumu and Mombasa Urban Centers"/>
    <s v="Field"/>
    <s v="No"/>
    <s v="Primary"/>
    <n v="22.5"/>
    <d v="2012-08-09T00:00:00"/>
    <x v="2"/>
    <m/>
    <s v="Prof. Paul Omondi"/>
    <s v="Prof. Beneah D. O. Odhiambo"/>
    <m/>
    <n v="2"/>
    <s v="Home"/>
    <m/>
    <m/>
    <s v="Yes"/>
    <m/>
    <m/>
    <s v="Academic"/>
    <s v="Assistant Lecturer"/>
    <s v="Senior Lecturer"/>
    <x v="1"/>
    <m/>
    <s v="Moi University"/>
    <s v="0000-0002-7140-0306"/>
    <m/>
    <d v="2013-03-01T00:00:00"/>
    <d v="2013-11-01T00:00:00"/>
    <s v="Yes"/>
    <d v="2014-06-12T00:00:00"/>
    <m/>
    <d v="2014-11-17T00:00:00"/>
    <s v="Urban residents' perception and adaptive capacity and behaviour to the health risks of climate change in Mombasa city, Kenya"/>
    <d v="2015-08-01T00:00:00"/>
    <s v="Yes"/>
    <d v="2016-02-28T00:00:00"/>
    <s v="Yes"/>
    <d v="2016-06-01T00:00:00"/>
    <d v="2016-10-17T00:00:00"/>
    <d v="2016-11-04T00:00:00"/>
    <d v="2016-11-04T00:00:00"/>
    <x v="0"/>
    <n v="45"/>
    <n v="37"/>
    <s v="Urban residents' perception and adaptive capacity and behaviour to the health risks of climate change in Mombasa city, Kenya"/>
    <n v="0"/>
    <n v="1"/>
    <n v="4"/>
    <n v="0"/>
    <n v="0"/>
    <n v="2"/>
    <n v="0"/>
    <s v="No"/>
    <n v="0"/>
    <m/>
    <m/>
    <m/>
    <m/>
    <s v="No"/>
    <m/>
    <m/>
    <n v="3"/>
    <n v="3"/>
    <m/>
    <s v="WT"/>
  </r>
  <r>
    <n v="59"/>
    <s v="C3/013"/>
    <s v="Joel"/>
    <s v="Olayiwola"/>
    <s v="Faronbi"/>
    <x v="0"/>
    <x v="2"/>
    <x v="0"/>
    <x v="5"/>
    <s v="Epidemiology"/>
    <m/>
    <x v="7"/>
    <s v="Yes"/>
    <m/>
    <s v="Married"/>
    <s v="Married"/>
    <s v="Married"/>
    <s v="jfaronbi@cartafrica.org"/>
    <s v="faronbiy2k@yahoh.co.uk"/>
    <s v="+2348033383018"/>
    <s v="MSC Nursing"/>
    <d v="1972-11-05T00:00:00"/>
    <s v="Impact of Nurse Moderated Intervention on the Quality of Life, Burden and Coping Strategies of Caregivers of the Elderly with Chronic Illness."/>
    <s v="Field"/>
    <s v="No"/>
    <s v="Primary"/>
    <n v="20"/>
    <d v="2012-09-26T00:00:00"/>
    <x v="2"/>
    <m/>
    <s v="Olaogun Adenike Ayobola"/>
    <m/>
    <m/>
    <n v="1"/>
    <s v="Home"/>
    <m/>
    <m/>
    <s v="Yes"/>
    <m/>
    <m/>
    <s v="Academic"/>
    <s v="Lecturer II"/>
    <s v="Senior Lecturer"/>
    <x v="1"/>
    <s v="Department Postgraduate programme cordinator"/>
    <s v="Obafemi Awolowo University"/>
    <s v="0000-0003-3392-4472"/>
    <m/>
    <d v="2013-03-01T00:00:00"/>
    <d v="2013-11-01T00:00:00"/>
    <s v="Yes"/>
    <d v="2013-08-20T00:00:00"/>
    <m/>
    <d v="2018-10-30T00:00:00"/>
    <s v="Burden, coping strategies and health related quality of life of caregivers of elderly with chronic illness in Osun State, Nigeria"/>
    <d v="2015-08-01T00:00:00"/>
    <s v="Yes"/>
    <d v="2016-02-28T00:00:00"/>
    <s v="Yes"/>
    <d v="2015-07-20T00:00:00"/>
    <d v="2015-08-15T00:00:00"/>
    <d v="2015-09-11T00:00:00"/>
    <d v="2015-12-12T00:00:00"/>
    <x v="0"/>
    <n v="34"/>
    <n v="26"/>
    <s v="Burden, coping strategies and health related quality of life of caregivers of elderly with chronic illness in Osun State, Nigeria"/>
    <n v="3"/>
    <n v="1"/>
    <n v="13"/>
    <n v="2"/>
    <n v="0"/>
    <n v="3"/>
    <n v="0"/>
    <s v="No"/>
    <n v="0"/>
    <m/>
    <m/>
    <m/>
    <m/>
    <s v="No"/>
    <m/>
    <m/>
    <n v="2"/>
    <n v="3"/>
    <m/>
    <s v="WT"/>
  </r>
  <r>
    <n v="60"/>
    <s v="C3/014"/>
    <s v="Judith"/>
    <s v="Nekesa"/>
    <s v="Mangeni"/>
    <x v="1"/>
    <x v="2"/>
    <x v="2"/>
    <x v="2"/>
    <s v="Epidemiology"/>
    <s v="Epidemiology and Biostatistics"/>
    <x v="6"/>
    <s v="No"/>
    <s v="H80/92321/2013"/>
    <s v="Married"/>
    <s v="Married"/>
    <s v="Married"/>
    <s v="jmangeni@cartafrica.org"/>
    <s v="nakholi2001@yahoo.com"/>
    <s v="+254-722-647-415"/>
    <s v="MPH (Epidemiology and Disease control tract"/>
    <d v="1977-06-17T00:00:00"/>
    <s v="Motivational Interventions in community hypertension screening in western Kenya"/>
    <s v="Field"/>
    <s v="No"/>
    <s v="Primary"/>
    <n v="3.5"/>
    <d v="2013-06-07T00:00:00"/>
    <x v="2"/>
    <m/>
    <s v="Anne Wanjiru Mwangi"/>
    <m/>
    <m/>
    <n v="1"/>
    <s v="Home"/>
    <m/>
    <m/>
    <s v="Yes"/>
    <m/>
    <m/>
    <s v="Academic"/>
    <s v="Assistant Lecturer"/>
    <s v="Lecturer"/>
    <x v="1"/>
    <s v="Head ISO Quality Management system"/>
    <s v="Moi University"/>
    <s v="0000-0001-7333-9329"/>
    <m/>
    <d v="2013-03-01T00:00:00"/>
    <d v="2013-11-01T00:00:00"/>
    <s v="Yes"/>
    <m/>
    <m/>
    <m/>
    <m/>
    <d v="2015-08-01T00:00:00"/>
    <s v="Yes"/>
    <d v="2016-02-28T00:00:00"/>
    <s v="Yes"/>
    <m/>
    <m/>
    <m/>
    <d v="2017-04-30T00:00:00"/>
    <x v="0"/>
    <n v="50"/>
    <n v="42"/>
    <m/>
    <n v="3"/>
    <n v="3"/>
    <n v="10"/>
    <n v="4"/>
    <n v="1"/>
    <n v="0"/>
    <n v="0"/>
    <s v="No"/>
    <n v="0"/>
    <m/>
    <m/>
    <m/>
    <m/>
    <s v="No"/>
    <m/>
    <m/>
    <n v="3"/>
    <n v="3"/>
    <m/>
    <s v="SIDA"/>
  </r>
  <r>
    <n v="61"/>
    <s v="C3/015"/>
    <s v="Ojo"/>
    <s v="Melvin"/>
    <s v="Agunbiade"/>
    <x v="0"/>
    <x v="2"/>
    <x v="0"/>
    <x v="5"/>
    <s v="Sociology"/>
    <s v="Sociology"/>
    <x v="3"/>
    <s v="No"/>
    <n v="671975"/>
    <s v="Married"/>
    <s v="Married"/>
    <s v="Married"/>
    <s v="magunbiade@cartafrica.org"/>
    <s v="ojomelvin@yahoo.com_x000a_ojomelvin@gmail.com"/>
    <s v="+2348059221715"/>
    <s v="MSC Sociology and Anthropology (Medical Sociology option)"/>
    <d v="1976-04-07T00:00:00"/>
    <s v="Attitudes towards Sexuality in Later Life among Yoruba People in Southwestern Nigeria"/>
    <s v="Field"/>
    <s v="No"/>
    <s v="Primary"/>
    <n v="11.5"/>
    <d v="2013-02-25T00:00:00"/>
    <x v="2"/>
    <m/>
    <s v="Emeritus Professor Gilbert Leah"/>
    <m/>
    <m/>
    <n v="1"/>
    <s v="Host"/>
    <m/>
    <m/>
    <s v="No"/>
    <m/>
    <m/>
    <s v="Academic"/>
    <s v="Lecturer II"/>
    <s v="Professor"/>
    <x v="1"/>
    <s v="Co-ordinator the University wide research methodology for all doctoral candidates at OAU"/>
    <s v="Obafemi Awolowo University"/>
    <s v="0000-0001-8566-0662"/>
    <m/>
    <d v="2013-03-04T00:00:00"/>
    <d v="2013-11-01T00:00:00"/>
    <s v="Yes"/>
    <d v="2013-07-30T00:00:00"/>
    <m/>
    <d v="2013-11-29T00:00:00"/>
    <m/>
    <d v="2015-08-11T00:00:00"/>
    <s v="Yes"/>
    <d v="2016-02-29T00:00:00"/>
    <s v="Yes"/>
    <d v="2016-02-29T00:00:00"/>
    <d v="2016-07-08T00:00:00"/>
    <d v="2016-09-05T00:00:00"/>
    <d v="2016-09-07T00:00:00"/>
    <x v="0"/>
    <n v="43"/>
    <n v="35"/>
    <s v="Socio-cultural constructions of Sexuality and help-seeking behaviour among eldeerly Yoruba people in Urban Ibadan, SouthWest Nigeria"/>
    <n v="9"/>
    <n v="5"/>
    <n v="10"/>
    <n v="4"/>
    <n v="2"/>
    <n v="2"/>
    <n v="1"/>
    <s v="No"/>
    <n v="0"/>
    <m/>
    <m/>
    <m/>
    <m/>
    <s v="No"/>
    <m/>
    <m/>
    <n v="1"/>
    <n v="3"/>
    <m/>
    <s v="FF"/>
  </r>
  <r>
    <n v="62"/>
    <s v="C3/016"/>
    <s v="Marjorie"/>
    <s v="Kyomuhendo"/>
    <s v="Niyitegeka"/>
    <x v="1"/>
    <x v="2"/>
    <x v="7"/>
    <x v="11"/>
    <s v="Public Health"/>
    <s v="Department of Journalism and Communication"/>
    <x v="9"/>
    <s v="Yes"/>
    <m/>
    <s v="Married"/>
    <s v="Married"/>
    <s v="Married"/>
    <s v="mkyomuhendo@cartafrica.org"/>
    <s v="marjorie@masscom.mak.ac.ug_x000a_ marjkyom@gmail.com"/>
    <s v="+256776672000/256772672300"/>
    <s v="Master of Philosophy (media studies)"/>
    <d v="1977-12-10T00:00:00"/>
    <s v="Awareness to practice: Improving the Effectiveness of Family Planning Communication in Uganda"/>
    <s v="Field"/>
    <s v="No"/>
    <s v="Primary"/>
    <n v="20.5"/>
    <d v="2013-02-20T00:00:00"/>
    <x v="2"/>
    <m/>
    <s v="Monica Chibita"/>
    <s v="Fred Ntoni Nuwaha"/>
    <m/>
    <n v="2"/>
    <s v="Other "/>
    <s v="Home"/>
    <m/>
    <s v="No"/>
    <m/>
    <m/>
    <s v="Administrative"/>
    <s v="Assistant Lecturer"/>
    <m/>
    <x v="0"/>
    <m/>
    <s v="MAKERERE UNIVERSITY"/>
    <m/>
    <m/>
    <d v="2013-03-01T00:00:00"/>
    <d v="2013-11-01T00:00:00"/>
    <s v="Yes"/>
    <m/>
    <m/>
    <m/>
    <m/>
    <d v="2015-08-01T00:00:00"/>
    <s v="Yes"/>
    <d v="2016-02-28T00:00:00"/>
    <s v="Yes"/>
    <m/>
    <d v="2022-01-17T00:00:00"/>
    <m/>
    <d v="2022-01-17T00:00:00"/>
    <x v="0"/>
    <n v="107"/>
    <n v="99"/>
    <s v="Family planning communication in Uganda: An interrogation of media reporting, communication campaigns and audience perspectives"/>
    <n v="0"/>
    <n v="0"/>
    <n v="0"/>
    <n v="0"/>
    <n v="0"/>
    <n v="0"/>
    <n v="0"/>
    <s v="No"/>
    <n v="0"/>
    <m/>
    <m/>
    <m/>
    <m/>
    <s v="No"/>
    <m/>
    <m/>
    <n v="2"/>
    <n v="2"/>
    <m/>
    <s v="WT"/>
  </r>
  <r>
    <n v="63"/>
    <s v="C3/017"/>
    <s v="Nicolette"/>
    <s v="Prea"/>
    <s v="Naidoo"/>
    <x v="1"/>
    <x v="2"/>
    <x v="5"/>
    <x v="6"/>
    <s v="Public Health"/>
    <m/>
    <x v="3"/>
    <s v="Yes"/>
    <m/>
    <m/>
    <s v="NF"/>
    <m/>
    <s v="nnaidoo@cartafrica.org"/>
    <s v="nnaidoo@wrhi.ac.za"/>
    <s v="0824901214"/>
    <s v="MPH (Health Management)"/>
    <d v="1981-10-06T00:00:00"/>
    <s v="An individually randomised multisite controlled trial of a comprehensive mobile phone intervention compared to the standard of care for improving adherence and retention outcomes in adult patients accessing HIV testing and treatment services in the inner city of Johannesburg, South Africa. "/>
    <s v="Field"/>
    <s v="No"/>
    <s v="Primary"/>
    <n v="4"/>
    <d v="2013-03-12T00:00:00"/>
    <x v="2"/>
    <d v="2025-03-25T00:00:00"/>
    <s v="Sinead-Delany Moretlwe"/>
    <s v="Prof Alain Labrique"/>
    <m/>
    <n v="2"/>
    <s v="Home"/>
    <s v="Other"/>
    <m/>
    <s v="Yes"/>
    <s v="No"/>
    <m/>
    <s v="Academic"/>
    <s v="Researcher"/>
    <m/>
    <x v="0"/>
    <m/>
    <s v="University of the Witwatersrand"/>
    <s v="0000-0002-7197-9426"/>
    <m/>
    <d v="2013-03-01T00:00:00"/>
    <d v="2013-11-01T00:00:00"/>
    <s v="Yes"/>
    <m/>
    <m/>
    <m/>
    <m/>
    <d v="2015-08-01T00:00:00"/>
    <s v="Yes"/>
    <d v="2016-02-28T00:00:00"/>
    <s v="Yes"/>
    <m/>
    <m/>
    <m/>
    <m/>
    <x v="2"/>
    <m/>
    <m/>
    <m/>
    <n v="1"/>
    <n v="13"/>
    <n v="0"/>
    <n v="0"/>
    <n v="0"/>
    <n v="0"/>
    <n v="0"/>
    <s v="No"/>
    <n v="0"/>
    <m/>
    <m/>
    <m/>
    <m/>
    <s v="No"/>
    <m/>
    <m/>
    <s v="NF"/>
    <s v="NF"/>
    <m/>
    <s v="NF"/>
  </r>
  <r>
    <n v="64"/>
    <s v="C3/018"/>
    <s v="Olufunmilayo"/>
    <s v="Olufunmilola"/>
    <s v="Banjo"/>
    <x v="1"/>
    <x v="2"/>
    <x v="0"/>
    <x v="5"/>
    <s v="Demography"/>
    <s v="Demography &amp; Social Statistics"/>
    <x v="7"/>
    <s v="Yes"/>
    <s v="SSP/08/09/H/1290"/>
    <s v="Married"/>
    <s v="Married"/>
    <s v="Married"/>
    <s v="obanjo@cartafrica.org"/>
    <s v="banjoolufunmilayo@gmail.com"/>
    <s v="+2348034962623"/>
    <s v="MSc. Demography and Social Statistics"/>
    <d v="1976-06-15T00:00:00"/>
    <s v="Women status and fertility in sub Saharan Africa. "/>
    <s v="Field"/>
    <s v="No"/>
    <s v="Secondary"/>
    <n v="19.5"/>
    <d v="2013-01-30T00:00:00"/>
    <x v="2"/>
    <m/>
    <s v="Bisiriyu Adeleke Luqman"/>
    <s v="Dr. BAMIWUYE, Samson Olusina "/>
    <m/>
    <n v="2"/>
    <s v="Home"/>
    <s v="Home"/>
    <m/>
    <s v="Yes"/>
    <s v="Yes"/>
    <m/>
    <s v="Academic"/>
    <s v="Lecturer II"/>
    <s v="Professor"/>
    <x v="1"/>
    <s v="Acting Director, Centre for Gender and Social policy"/>
    <s v="Obafemi Awolowo University"/>
    <s v="0000-0001-6433-9300"/>
    <m/>
    <d v="2013-03-01T00:00:00"/>
    <d v="2013-11-01T00:00:00"/>
    <s v="Yes"/>
    <m/>
    <m/>
    <m/>
    <m/>
    <d v="2015-08-01T00:00:00"/>
    <s v="Yes"/>
    <d v="2016-02-28T00:00:00"/>
    <s v="Yes"/>
    <m/>
    <m/>
    <m/>
    <d v="2015-05-27T00:00:00"/>
    <x v="0"/>
    <n v="27"/>
    <n v="19"/>
    <m/>
    <n v="1"/>
    <n v="0"/>
    <n v="12"/>
    <n v="0"/>
    <n v="0"/>
    <n v="1"/>
    <n v="1"/>
    <s v="JAS 1, 2013"/>
    <n v="0"/>
    <m/>
    <m/>
    <m/>
    <m/>
    <s v="No"/>
    <m/>
    <m/>
    <n v="5"/>
    <n v="5"/>
    <m/>
    <s v="WT"/>
  </r>
  <r>
    <n v="65"/>
    <s v="C3/019"/>
    <s v="Obasola"/>
    <s v="Ireti"/>
    <s v="Oluwaseun"/>
    <x v="1"/>
    <x v="2"/>
    <x v="0"/>
    <x v="0"/>
    <s v="Public Health"/>
    <m/>
    <x v="0"/>
    <s v="Yes"/>
    <m/>
    <s v="Married"/>
    <s v="Married"/>
    <s v="Married"/>
    <s v="oobasola@cartafrica.org"/>
    <s v="olaseun@yahoo.com"/>
    <s v="+2348033517020"/>
    <s v="Master of Library Science, Archival and information Studies"/>
    <d v="1977-02-11T00:00:00"/>
    <s v="Impact of ICT Utilization in the Provision of Health Information on Maternal and Child Health in Nigeria."/>
    <s v="Field"/>
    <s v="No"/>
    <s v="Primary"/>
    <n v="15"/>
    <d v="2012-09-26T00:00:00"/>
    <x v="2"/>
    <m/>
    <s v="Iyabo Mabawonku"/>
    <m/>
    <m/>
    <n v="1"/>
    <s v="Home"/>
    <m/>
    <m/>
    <s v="Yes"/>
    <m/>
    <m/>
    <s v="Academic"/>
    <s v="Librarian II"/>
    <s v="Senior Librarian_x000a_"/>
    <x v="1"/>
    <m/>
    <s v="University of Ibadan to 2020_x000a_International Atomic Energy Agency"/>
    <s v="0000-0001-8164-3953"/>
    <m/>
    <d v="2013-03-04T00:00:00"/>
    <d v="2013-11-18T00:00:00"/>
    <s v="Yes"/>
    <d v="2014-09-01T00:00:00"/>
    <m/>
    <d v="2015-02-05T00:00:00"/>
    <m/>
    <d v="2015-08-01T00:00:00"/>
    <s v="Yes"/>
    <d v="2016-02-29T00:00:00"/>
    <s v="Yes"/>
    <m/>
    <s v="27/5/2015"/>
    <d v="2017-08-10T00:00:00"/>
    <d v="2017-03-31T00:00:00"/>
    <x v="0"/>
    <n v="49"/>
    <n v="41"/>
    <s v="Mothers’ Perception of ICT use by Health Workers and Disseminated Information on_x000a_Maternal Health Practices in Nigeria"/>
    <n v="1"/>
    <n v="3"/>
    <n v="6"/>
    <n v="3"/>
    <n v="0"/>
    <n v="0"/>
    <n v="0"/>
    <s v="No"/>
    <n v="0"/>
    <m/>
    <m/>
    <m/>
    <m/>
    <s v="No"/>
    <m/>
    <m/>
    <n v="3"/>
    <n v="3"/>
    <m/>
    <s v="SIDA"/>
  </r>
  <r>
    <n v="66"/>
    <s v="C3/020"/>
    <s v="Anitha"/>
    <s v="-"/>
    <s v="Philbert"/>
    <x v="1"/>
    <x v="2"/>
    <x v="4"/>
    <x v="10"/>
    <s v="Zoology/Ecology"/>
    <s v="Zoology and Wildlife Conservation"/>
    <x v="1"/>
    <s v="Yes"/>
    <s v="2012-04-00184"/>
    <s v="Married"/>
    <s v="Married"/>
    <s v="Married"/>
    <s v="panitha@cartafrica.org"/>
    <s v="annybyabato@yahoo.com"/>
    <s v="+255784454541"/>
    <s v="MSC. Applied Zoology"/>
    <d v="1980-09-12T00:00:00"/>
    <s v="Causes and Consequences of Insecticide Resistance in Malaria Vectors.  A Case Study of Dar es Salaam, Tanzania"/>
    <s v="Experimental model"/>
    <s v="yes"/>
    <s v="Primary"/>
    <n v="19.5"/>
    <d v="2012-10-23T00:00:00"/>
    <x v="1"/>
    <m/>
    <s v="Nkwengulila Gamba"/>
    <s v="DR SYLVESTER LYANTAGAYE"/>
    <m/>
    <n v="2"/>
    <s v="Home"/>
    <s v="Home"/>
    <m/>
    <s v="Yes"/>
    <s v="No"/>
    <m/>
    <s v="Academic"/>
    <s v="Assistant Lecturer"/>
    <s v="Lecturer"/>
    <x v="1"/>
    <m/>
    <s v="University of Dar es Salaam"/>
    <s v="0000-0002-0301-2272"/>
    <m/>
    <d v="2013-03-01T00:00:00"/>
    <d v="2013-11-01T00:00:00"/>
    <s v="Yes"/>
    <d v="2013-06-07T00:00:00"/>
    <m/>
    <d v="2013-11-12T00:00:00"/>
    <s v="Insecticide resistance in malaria vectors: seasonal susceptibility mechanisms and relationships to agricultural practices in Magu and Sengerema Agro-Ecosystem Zone"/>
    <d v="2015-08-01T00:00:00"/>
    <s v="Yes"/>
    <d v="2016-02-28T00:00:00"/>
    <s v="Yes"/>
    <d v="2015-09-13T00:00:00"/>
    <d v="2016-07-14T00:00:00"/>
    <d v="2016-08-30T00:00:00"/>
    <d v="2016-08-30T00:00:00"/>
    <x v="0"/>
    <n v="42"/>
    <n v="34"/>
    <s v="Insecticide resistance in malaria vectors: seasonal susceptibility mechanisms and relationships to agricultural practices in Magu and Sengerema Agro-Ecosystem Zone"/>
    <n v="0"/>
    <n v="0"/>
    <n v="8"/>
    <n v="2"/>
    <n v="0"/>
    <n v="0"/>
    <n v="0"/>
    <s v="No"/>
    <n v="0"/>
    <m/>
    <m/>
    <m/>
    <m/>
    <s v="No"/>
    <m/>
    <m/>
    <n v="2"/>
    <n v="2"/>
    <s v="1 by thesis"/>
    <s v="WT"/>
  </r>
  <r>
    <n v="67"/>
    <s v="C3/021"/>
    <s v="Providence"/>
    <s v="Jechirchir"/>
    <s v="Kiptoo"/>
    <x v="1"/>
    <x v="2"/>
    <x v="2"/>
    <x v="2"/>
    <s v="ENVIRONMENTAL HEALTH"/>
    <s v="ENVIRONMENTAL HEALTH AND BIOLOGY"/>
    <x v="2"/>
    <s v="Yes"/>
    <s v="SES/DPHIL/05/12"/>
    <m/>
    <s v="Married"/>
    <m/>
    <s v="pkiptoo@cartafrica.org"/>
    <s v="providencechiri@gmail.com"/>
    <s v="+254722421678"/>
    <s v="MOH (Epidemiology &amp; Disease Control)"/>
    <d v="1979-01-02T00:00:00"/>
    <s v="Maternal pesticide exposures and birth outcomes among flower farm workers in Kenya-A case control study."/>
    <s v="Field"/>
    <s v="No"/>
    <s v="Primary"/>
    <n v="5"/>
    <d v="2012-09-01T00:00:00"/>
    <x v="2"/>
    <m/>
    <s v="Peter M. Gatongi"/>
    <s v="Prof Odipo Osano"/>
    <m/>
    <n v="2"/>
    <s v="Home"/>
    <s v="Other"/>
    <m/>
    <n v="2013"/>
    <m/>
    <m/>
    <m/>
    <s v="Assistant Lecturer"/>
    <m/>
    <x v="0"/>
    <m/>
    <s v="Moi University"/>
    <s v="0000-0001-6975-5434"/>
    <m/>
    <d v="2013-03-01T00:00:00"/>
    <d v="2013-11-01T00:00:00"/>
    <s v="Yes"/>
    <m/>
    <m/>
    <m/>
    <m/>
    <d v="2016-08-01T00:00:00"/>
    <s v="No"/>
    <d v="2017-02-27T00:00:00"/>
    <s v="No"/>
    <m/>
    <m/>
    <m/>
    <m/>
    <x v="3"/>
    <m/>
    <m/>
    <m/>
    <n v="0"/>
    <n v="0"/>
    <n v="0"/>
    <n v="0"/>
    <n v="0"/>
    <n v="0"/>
    <n v="0"/>
    <s v="JAS 4, 2017"/>
    <n v="0"/>
    <m/>
    <m/>
    <m/>
    <m/>
    <s v="No"/>
    <m/>
    <m/>
    <s v="NF"/>
    <s v="NF"/>
    <m/>
    <s v="SIDA"/>
  </r>
  <r>
    <n v="68"/>
    <s v="C3/022"/>
    <s v="Save"/>
    <m/>
    <s v="Kumwenda"/>
    <x v="0"/>
    <x v="2"/>
    <x v="3"/>
    <x v="3"/>
    <s v="Public Health"/>
    <s v="Public Health"/>
    <x v="4"/>
    <s v="Yes"/>
    <s v="201380012518"/>
    <m/>
    <s v="Married"/>
    <s v="Married"/>
    <s v="skumwenda@cartafrica.org"/>
    <s v="skumwenda@gmail.com"/>
    <s v="+265888389452"/>
    <s v="Master of Public Health"/>
    <d v="1977-02-11T00:00:00"/>
    <s v="Comparative analysis of determinants of access to good maternal health care services"/>
    <s v="Field"/>
    <s v="yes"/>
    <s v="Primary"/>
    <n v="8.5"/>
    <d v="2013-11-01T00:00:00"/>
    <x v="2"/>
    <m/>
    <s v="Dr. Chisomo Msefula"/>
    <s v="Dr. Bagrey Ngwira"/>
    <m/>
    <n v="2"/>
    <s v="Home"/>
    <s v="Home"/>
    <m/>
    <s v="No"/>
    <s v="No"/>
    <m/>
    <s v="Academic"/>
    <s v="Lecturer"/>
    <s v="Associate Professor"/>
    <x v="1"/>
    <m/>
    <s v="University of Malawi"/>
    <s v="0000-0002-3329-5875"/>
    <m/>
    <d v="2013-03-01T00:00:00"/>
    <d v="2013-11-01T00:00:00"/>
    <s v="Yes"/>
    <d v="2013-05-21T00:00:00"/>
    <d v="2014-03-02T00:00:00"/>
    <m/>
    <s v="Pathogen survival in Ecosan latrines and the associated health risks"/>
    <d v="2015-08-01T00:00:00"/>
    <s v="Yes"/>
    <d v="2016-02-28T00:00:00"/>
    <s v="Yes"/>
    <m/>
    <m/>
    <m/>
    <d v="2019-04-13T00:00:00"/>
    <x v="0"/>
    <n v="74"/>
    <n v="66"/>
    <m/>
    <n v="1"/>
    <n v="16"/>
    <n v="5"/>
    <n v="5"/>
    <n v="1"/>
    <n v="0"/>
    <n v="0"/>
    <s v="No"/>
    <n v="0"/>
    <m/>
    <m/>
    <m/>
    <m/>
    <s v="No"/>
    <m/>
    <m/>
    <n v="1"/>
    <n v="3"/>
    <m/>
    <s v="SIDA"/>
  </r>
  <r>
    <n v="69"/>
    <s v="C3/023"/>
    <s v="Hakizamungu"/>
    <m/>
    <s v="Massudi"/>
    <x v="0"/>
    <x v="2"/>
    <x v="1"/>
    <x v="1"/>
    <m/>
    <m/>
    <x v="5"/>
    <s v="Yes"/>
    <s v="NF"/>
    <s v="NF"/>
    <s v="NF"/>
    <s v="NF"/>
    <m/>
    <m/>
    <m/>
    <m/>
    <m/>
    <m/>
    <m/>
    <m/>
    <m/>
    <m/>
    <m/>
    <x v="2"/>
    <m/>
    <m/>
    <m/>
    <m/>
    <n v="0"/>
    <m/>
    <m/>
    <m/>
    <m/>
    <m/>
    <m/>
    <m/>
    <m/>
    <m/>
    <x v="0"/>
    <m/>
    <m/>
    <m/>
    <m/>
    <d v="2013-03-01T00:00:00"/>
    <m/>
    <m/>
    <m/>
    <m/>
    <m/>
    <m/>
    <m/>
    <m/>
    <m/>
    <m/>
    <m/>
    <m/>
    <m/>
    <m/>
    <x v="1"/>
    <s v="Didn’t take up"/>
    <m/>
    <m/>
    <m/>
    <m/>
    <m/>
    <m/>
    <m/>
    <m/>
    <m/>
    <s v="No"/>
    <m/>
    <m/>
    <m/>
    <m/>
    <m/>
    <m/>
    <m/>
    <m/>
    <m/>
    <m/>
    <m/>
    <s v="NF"/>
  </r>
  <r>
    <n v="70"/>
    <s v="C3/024"/>
    <s v="Steven"/>
    <m/>
    <s v="Pentz"/>
    <x v="0"/>
    <x v="2"/>
    <x v="5"/>
    <x v="6"/>
    <m/>
    <m/>
    <x v="3"/>
    <s v="No"/>
    <s v="NF"/>
    <s v="NF"/>
    <s v="NF"/>
    <s v="NF"/>
    <m/>
    <m/>
    <m/>
    <m/>
    <m/>
    <m/>
    <m/>
    <m/>
    <m/>
    <m/>
    <m/>
    <x v="2"/>
    <d v="2014-12-31T00:00:00"/>
    <m/>
    <m/>
    <m/>
    <n v="0"/>
    <m/>
    <m/>
    <m/>
    <m/>
    <m/>
    <m/>
    <m/>
    <m/>
    <m/>
    <x v="0"/>
    <m/>
    <m/>
    <m/>
    <m/>
    <d v="2013-03-01T00:00:00"/>
    <m/>
    <m/>
    <m/>
    <m/>
    <m/>
    <m/>
    <m/>
    <m/>
    <m/>
    <m/>
    <m/>
    <m/>
    <m/>
    <m/>
    <x v="2"/>
    <s v="Terminated"/>
    <m/>
    <m/>
    <m/>
    <m/>
    <m/>
    <m/>
    <m/>
    <m/>
    <m/>
    <s v="No"/>
    <m/>
    <m/>
    <m/>
    <m/>
    <m/>
    <m/>
    <m/>
    <m/>
    <m/>
    <m/>
    <m/>
    <s v="NF"/>
  </r>
  <r>
    <n v="71"/>
    <s v="C4/001"/>
    <s v="Ayodele"/>
    <s v="John"/>
    <s v="Alonge"/>
    <x v="0"/>
    <x v="3"/>
    <x v="0"/>
    <x v="0"/>
    <s v="Communication and Information"/>
    <s v="School of Journalism and Mass Communication"/>
    <x v="6"/>
    <s v="No"/>
    <s v="K90/97550/2015"/>
    <s v="Married"/>
    <s v="Married"/>
    <m/>
    <s v="aalonge@cartafrica.org"/>
    <s v="ayoalonge@gmail.com"/>
    <s v="+2348023594427"/>
    <s v="Master of Publishing and Copyright Studies"/>
    <d v="1976-05-26T00:00:00"/>
    <s v="Efficacy of Social Media and Mobile Technology Use for HIV/AIDS Knowledge and Prevention among Teenagers in South-West Nigeria"/>
    <s v="Field"/>
    <s v="No"/>
    <s v="Primary"/>
    <n v="33"/>
    <d v="2015-09-30T00:00:00"/>
    <x v="3"/>
    <m/>
    <s v="Prof wanbii Kiai"/>
    <s v="Dr  Ndei Ndati"/>
    <m/>
    <n v="2"/>
    <s v="Host"/>
    <m/>
    <m/>
    <s v="Yes"/>
    <m/>
    <m/>
    <s v="Academic"/>
    <s v="Librarian II"/>
    <s v="Lecturer II"/>
    <x v="1"/>
    <m/>
    <s v="University of Ibadan"/>
    <s v=" 0000-0001-6014-3271"/>
    <m/>
    <d v="2014-03-02T00:00:00"/>
    <d v="2014-11-03T00:00:00"/>
    <s v="Yes"/>
    <m/>
    <m/>
    <m/>
    <s v="The use of social media for HIV and AIDS communication among university undergraduatres in South - West Nigeria"/>
    <d v="2016-08-03T00:00:00"/>
    <s v="Yes"/>
    <d v="2017-02-27T00:00:00"/>
    <s v="Yes"/>
    <d v="2017-08-04T00:00:00"/>
    <m/>
    <m/>
    <d v="2017-12-20T00:00:00"/>
    <x v="0"/>
    <n v="46"/>
    <n v="38"/>
    <m/>
    <n v="2"/>
    <n v="0"/>
    <n v="2"/>
    <n v="3"/>
    <n v="1"/>
    <n v="0"/>
    <n v="1"/>
    <s v="No"/>
    <n v="0"/>
    <m/>
    <m/>
    <m/>
    <m/>
    <s v="No"/>
    <m/>
    <m/>
    <n v="2"/>
    <n v="3"/>
    <n v="2"/>
    <s v="FF"/>
  </r>
  <r>
    <n v="72"/>
    <s v="C4/002"/>
    <s v="Admire"/>
    <s v="Takuranhamo"/>
    <s v="Chikandiwa"/>
    <x v="0"/>
    <x v="3"/>
    <x v="5"/>
    <x v="6"/>
    <s v="EPIDEMIOLOGY"/>
    <s v="WITS  Reproductive and HIV Research Institute"/>
    <x v="3"/>
    <s v="Yes"/>
    <n v="769258"/>
    <s v="Married"/>
    <s v="Married"/>
    <s v="Married"/>
    <s v="achikandiwa@cartafrica.org"/>
    <s v="achikandiwa@gmail.com"/>
    <s v="27717388187"/>
    <s v="Master of Public Health"/>
    <d v="1981-09-11T00:00:00"/>
    <s v="The effects of HIV infection and treatment on the epidemiology of sexually transmitted infections in men in South Africa"/>
    <s v="Clinical research"/>
    <s v="yes"/>
    <s v="Primary"/>
    <n v="6"/>
    <d v="2017-03-15T00:00:00"/>
    <x v="3"/>
    <m/>
    <s v="Sinead Delany - Moretlwe"/>
    <m/>
    <m/>
    <n v="1"/>
    <s v="Home"/>
    <m/>
    <m/>
    <s v="Yes"/>
    <m/>
    <m/>
    <s v="Researcher"/>
    <s v="Researcher"/>
    <s v="Epidemiologist"/>
    <x v="0"/>
    <m/>
    <s v="University of the Witwatersrand"/>
    <s v="0000-0003-4954-2225"/>
    <m/>
    <d v="2014-03-02T00:00:00"/>
    <d v="2014-11-03T00:00:00"/>
    <s v="Yes"/>
    <d v="2015-12-03T00:00:00"/>
    <d v="2016-07-28T00:00:00"/>
    <m/>
    <s v="Epidemiology of HPV infection and related diseases among HIV positive men in South Africa"/>
    <d v="2017-08-03T00:00:00"/>
    <s v="No"/>
    <d v="2018-03-05T00:00:00"/>
    <s v="No"/>
    <m/>
    <m/>
    <m/>
    <d v="2019-11-30T00:00:00"/>
    <x v="0"/>
    <n v="69"/>
    <n v="61"/>
    <m/>
    <n v="1"/>
    <n v="17"/>
    <n v="11"/>
    <n v="4"/>
    <n v="0"/>
    <n v="0"/>
    <n v="0"/>
    <s v="No"/>
    <n v="0"/>
    <m/>
    <m/>
    <m/>
    <m/>
    <s v="No"/>
    <m/>
    <m/>
    <n v="1"/>
    <s v="NF"/>
    <m/>
    <s v="SIDA"/>
  </r>
  <r>
    <n v="73"/>
    <s v="C4/003"/>
    <s v="Andrew"/>
    <s v="-"/>
    <s v="Tamale"/>
    <x v="0"/>
    <x v="3"/>
    <x v="7"/>
    <x v="11"/>
    <s v="Public Health"/>
    <s v="Wild life and Aquatic Animal Resources"/>
    <x v="9"/>
    <s v="Yes"/>
    <s v="2011/HD17/18372U"/>
    <s v="Married"/>
    <s v="Married"/>
    <s v="Married"/>
    <s v="atamale@cartafrica.org"/>
    <s v="andietam@gmail.com"/>
    <s v="+256752330207/256788671192"/>
    <s v="Master of Public Health"/>
    <d v="1977-10-02T00:00:00"/>
    <s v="Risk Assessment of mercury and lead along the fish value chain in the lake Victoria Basin"/>
    <s v="Experimental model"/>
    <s v="yes"/>
    <s v="Primary"/>
    <n v="25.5"/>
    <d v="2014-03-12T00:00:00"/>
    <x v="3"/>
    <m/>
    <s v="Assoc. Prof. Francis Ejobi"/>
    <s v="Prof MUYANJA Charles"/>
    <s v="Dr. Naigaga Irene"/>
    <n v="3"/>
    <s v="Home"/>
    <m/>
    <m/>
    <s v="No"/>
    <m/>
    <m/>
    <s v="Academic"/>
    <s v="Assistant Lecturer"/>
    <s v="Assistant Lecturer"/>
    <x v="2"/>
    <m/>
    <s v="Makerere Univeristy"/>
    <s v="0000-0002-9742-1172"/>
    <m/>
    <d v="2014-03-02T00:00:00"/>
    <d v="2014-11-03T00:00:00"/>
    <s v="Yes"/>
    <m/>
    <m/>
    <m/>
    <m/>
    <d v="2016-08-03T00:00:00"/>
    <s v="Yes"/>
    <d v="2017-02-27T00:00:00"/>
    <s v="Yes"/>
    <m/>
    <m/>
    <m/>
    <d v="2017-03-30T00:00:00"/>
    <x v="0"/>
    <n v="37"/>
    <n v="29"/>
    <m/>
    <n v="1"/>
    <n v="4"/>
    <n v="8"/>
    <n v="1"/>
    <n v="0"/>
    <n v="0"/>
    <n v="0"/>
    <s v="No"/>
    <n v="0"/>
    <m/>
    <m/>
    <m/>
    <m/>
    <s v="No"/>
    <m/>
    <m/>
    <n v="3"/>
    <n v="4"/>
    <m/>
    <s v="SIDA"/>
  </r>
  <r>
    <n v="74"/>
    <s v="C4/004"/>
    <s v="Boladale"/>
    <s v="Moyosore"/>
    <s v="Mapayi"/>
    <x v="1"/>
    <x v="3"/>
    <x v="0"/>
    <x v="5"/>
    <s v="Psychology"/>
    <s v="Mental Health"/>
    <x v="7"/>
    <s v="Yes"/>
    <s v="CLI/12/13/H/2219"/>
    <s v="Married"/>
    <s v="Married"/>
    <s v="Married"/>
    <s v="bmapayi@cartafrica.org"/>
    <s v="daledosu@yahoo.com"/>
    <s v="+2348033930096"/>
    <s v="Msc Clinical Psychology"/>
    <d v="1974-05-03T00:00:00"/>
    <s v="Integration of FP Services into Mental Health services: An Assessment of Psychosocial Correlates of uptake and continuance of mentally ill females at the Psychiatric Clinic of OAU Teaching Clinical research"/>
    <s v="Clinical research"/>
    <s v="No"/>
    <s v="Primary"/>
    <n v="14"/>
    <d v="2013-03-15T00:00:00"/>
    <x v="3"/>
    <m/>
    <s v="Ukpong Morenike"/>
    <s v="Harrison Abigail"/>
    <m/>
    <n v="2"/>
    <s v="Home"/>
    <m/>
    <m/>
    <s v="Yes"/>
    <m/>
    <m/>
    <s v="Academic"/>
    <s v="Lecturer"/>
    <s v="Associate Professor"/>
    <x v="1"/>
    <s v="Vice Dean, Faculty of clinical Sciences"/>
    <s v="Obafemi Awolowo University"/>
    <s v="0000-0002-0596-2132"/>
    <m/>
    <d v="2014-03-02T00:00:00"/>
    <d v="2014-11-03T00:00:00"/>
    <s v="Yes"/>
    <m/>
    <m/>
    <m/>
    <s v="Integratining family planning into mental helath services for women attending the psychiatric outpatient clinic of Obafemi Awolowo University Teaching Clinical researchs Complex, Ile-Ife"/>
    <d v="2016-08-03T00:00:00"/>
    <s v="Yes"/>
    <d v="2017-02-27T00:00:00"/>
    <s v="Yes"/>
    <m/>
    <m/>
    <m/>
    <d v="2017-03-31T00:00:00"/>
    <x v="0"/>
    <n v="37"/>
    <n v="29"/>
    <s v="Integratining family planning into mental helath services for women attending the psychiatric outpatient clinic of Obafemi Awolowo University Teaching Clinical researchs Complex, Ile-Ife"/>
    <n v="9"/>
    <n v="6"/>
    <n v="15"/>
    <n v="0"/>
    <n v="1"/>
    <n v="0"/>
    <n v="0"/>
    <s v="No"/>
    <n v="0"/>
    <m/>
    <m/>
    <m/>
    <m/>
    <s v="No"/>
    <m/>
    <m/>
    <n v="3"/>
    <n v="3"/>
    <m/>
    <s v="SIDA"/>
  </r>
  <r>
    <n v="75"/>
    <s v="C4/005"/>
    <s v="Bolutife"/>
    <s v="Ayokunnu"/>
    <s v="Olusanya"/>
    <x v="0"/>
    <x v="3"/>
    <x v="0"/>
    <x v="0"/>
    <s v="Medicine"/>
    <s v="Epidemiology and Medical Statistics"/>
    <x v="0"/>
    <s v="Yes"/>
    <n v="65466"/>
    <s v="Married"/>
    <s v="Married"/>
    <s v="Married"/>
    <s v="bolusanya@cartafrica.org"/>
    <s v="bolutifeo@yahoo.com"/>
    <s v="+2348034051563"/>
    <s v="M.Sc Epidemiology &amp; Medical Statistics"/>
    <d v="1975-10-20T00:00:00"/>
    <s v="Assessment of the magnitude, causes and risk factors of childhood blindness in Oyo state, Nigeria"/>
    <s v="Field"/>
    <s v="No"/>
    <s v="Primary"/>
    <n v="3"/>
    <d v="2014-07-10T00:00:00"/>
    <x v="3"/>
    <m/>
    <s v="Prof. Ajayi Ikeoluwapo"/>
    <s v="Prof Baiyeroju Aderonke"/>
    <m/>
    <n v="2"/>
    <s v="Home"/>
    <m/>
    <m/>
    <s v="Yes"/>
    <m/>
    <m/>
    <s v="Academic"/>
    <s v="Lecturer"/>
    <s v="Associate Professor"/>
    <x v="1"/>
    <m/>
    <s v="University of Ibadan"/>
    <s v="0000-0002-8027-2844"/>
    <m/>
    <d v="2014-03-02T00:00:00"/>
    <d v="2014-11-03T00:00:00"/>
    <s v="Yes"/>
    <d v="2017-05-11T00:00:00"/>
    <d v="2017-04-04T00:00:00"/>
    <d v="2017-05-08T00:00:00"/>
    <s v="Development and validation of a screening tool for the early detection of blinding eye diseases among infants attending immunization centres in Ibadan, Nigeria "/>
    <d v="2017-08-03T00:00:00"/>
    <s v="No"/>
    <d v="2018-03-05T00:00:00"/>
    <s v="No"/>
    <m/>
    <m/>
    <m/>
    <d v="2021-03-05T00:00:00"/>
    <x v="0"/>
    <n v="85"/>
    <n v="77"/>
    <m/>
    <n v="14"/>
    <n v="17"/>
    <n v="2"/>
    <n v="5"/>
    <n v="5"/>
    <n v="0"/>
    <n v="0"/>
    <s v="No"/>
    <n v="0"/>
    <m/>
    <m/>
    <m/>
    <m/>
    <s v="No"/>
    <m/>
    <m/>
    <n v="2"/>
    <n v="2"/>
    <m/>
    <s v="WT"/>
  </r>
  <r>
    <n v="76"/>
    <s v="C4/006"/>
    <s v="Chrispus"/>
    <s v="-"/>
    <s v="Mayora"/>
    <x v="0"/>
    <x v="3"/>
    <x v="7"/>
    <x v="11"/>
    <s v="Public health"/>
    <s v="School of public health"/>
    <x v="3"/>
    <s v="No"/>
    <n v="1018550"/>
    <s v="Married"/>
    <s v="Married"/>
    <s v="Married"/>
    <s v="cmayora@cartafrica.org"/>
    <s v="cmayora@musph.ac.ug"/>
    <s v="+256773313016"/>
    <s v="Master of Health Economics"/>
    <d v="1981-08-09T00:00:00"/>
    <s v="Scaling up Community Health workers (CHWs) program in Uganda: Implications for Human Resources for Health Management (HRHM)"/>
    <s v="Field"/>
    <s v="No"/>
    <s v="Primary"/>
    <n v="13.5"/>
    <d v="2015-01-01T00:00:00"/>
    <x v="3"/>
    <m/>
    <s v="Prof. Ngianga Kandala Bakwin"/>
    <s v="Dr. Henry Wamani"/>
    <s v="Dr. Elizabeth Ekirapa-Kiracho"/>
    <n v="3"/>
    <s v="Host"/>
    <m/>
    <m/>
    <s v="Yes"/>
    <m/>
    <m/>
    <s v="Academic"/>
    <s v="Assistant Lecturer"/>
    <s v="Assistant Lecturer"/>
    <x v="2"/>
    <m/>
    <s v="MAKERERE UNIVERSITY"/>
    <s v="0000-0002-6640-6519"/>
    <m/>
    <d v="2014-03-02T00:00:00"/>
    <d v="2014-11-03T00:00:00"/>
    <s v="Yes"/>
    <d v="2015-04-10T00:00:00"/>
    <d v="2015-04-15T00:00:00"/>
    <m/>
    <m/>
    <d v="2016-08-03T00:00:00"/>
    <s v="Yes"/>
    <d v="2017-02-27T00:00:00"/>
    <s v="Yes"/>
    <m/>
    <m/>
    <m/>
    <d v="2021-06-18T00:00:00"/>
    <x v="0"/>
    <n v="88"/>
    <n v="80"/>
    <s v="Retail drug shops market in Uganda: Incentives, effect on health care system, and implications care system, and implications for child health"/>
    <n v="1"/>
    <n v="11"/>
    <n v="3"/>
    <n v="2"/>
    <n v="0"/>
    <n v="0"/>
    <n v="0"/>
    <s v="No"/>
    <n v="0"/>
    <m/>
    <m/>
    <m/>
    <m/>
    <s v="No"/>
    <m/>
    <m/>
    <n v="1"/>
    <n v="2"/>
    <m/>
    <s v="SIDA"/>
  </r>
  <r>
    <n v="77"/>
    <s v="C4/007"/>
    <s v="Caroline"/>
    <s v="Jepkoech"/>
    <s v="Sawe"/>
    <x v="1"/>
    <x v="3"/>
    <x v="2"/>
    <x v="2"/>
    <s v="Applied Human Nutrition"/>
    <s v="Department of Food Science, Nutrition and Technology"/>
    <x v="6"/>
    <s v="No"/>
    <s v="A80/96627/2014"/>
    <s v="Married"/>
    <s v="Married"/>
    <m/>
    <s v="csawe@cartafrica.org"/>
    <s v="carolsawej@yahoo.com"/>
    <s v="+254721540248"/>
    <s v="Master of Public Health"/>
    <d v="1980-05-04T00:00:00"/>
    <s v="Assess the Impact of Community strategy program in Nutritional Status of children under five years in Uasin Gishu County"/>
    <s v="Field"/>
    <s v="No"/>
    <s v="Primary"/>
    <n v="17"/>
    <d v="2014-04-01T00:00:00"/>
    <x v="3"/>
    <m/>
    <s v="Prof W Kogi-Makau"/>
    <s v="Prof Grace A. Ettyang "/>
    <s v="Dr Charkes O Kimamo"/>
    <n v="2"/>
    <s v="Host"/>
    <m/>
    <m/>
    <s v="Yes"/>
    <m/>
    <m/>
    <s v="Academic"/>
    <s v="Administrator"/>
    <s v="Lecturer"/>
    <x v="1"/>
    <m/>
    <s v="Moi University"/>
    <s v="0000-0002-9808-4091"/>
    <m/>
    <d v="2014-03-02T00:00:00"/>
    <d v="2014-11-03T00:00:00"/>
    <s v="Yes"/>
    <d v="2015-02-12T00:00:00"/>
    <d v="2015-03-10T00:00:00"/>
    <m/>
    <s v="Impact of community health workers on nutritional status and cognitive development of children aged less than two years in Kisumu County, Kenya"/>
    <d v="2016-08-03T00:00:00"/>
    <s v="Yes"/>
    <d v="2017-02-27T00:00:00"/>
    <s v="Yes"/>
    <m/>
    <m/>
    <m/>
    <d v="2021-09-03T00:00:00"/>
    <x v="0"/>
    <n v="91"/>
    <n v="83"/>
    <m/>
    <n v="0"/>
    <n v="0"/>
    <n v="0"/>
    <n v="0"/>
    <n v="0"/>
    <n v="0"/>
    <n v="0"/>
    <s v="JAS 3, 2016"/>
    <n v="0"/>
    <m/>
    <m/>
    <m/>
    <m/>
    <s v="No"/>
    <m/>
    <m/>
    <n v="1"/>
    <n v="2"/>
    <m/>
    <s v="SIDA"/>
  </r>
  <r>
    <n v="78"/>
    <s v="C4/008"/>
    <s v="Dieter"/>
    <m/>
    <s v="Hartmann"/>
    <x v="0"/>
    <x v="3"/>
    <x v="5"/>
    <x v="6"/>
    <s v="Civil Engineering"/>
    <s v="School of Mechanical, Industrial and Aeronautical Engineering"/>
    <x v="3"/>
    <s v="Yes"/>
    <m/>
    <s v="Married"/>
    <s v="Married"/>
    <s v="Married"/>
    <s v="dhartmann@cartafrica.org"/>
    <s v="Dieter.Hartmann@wits.ac.za"/>
    <n v="27716861252"/>
    <s v="M.Sc Industrial Enginnering"/>
    <d v="1981-07-14T00:00:00"/>
    <s v="Determining a framework of benchmarks for efficient healthcare delivery in South Africa. "/>
    <s v="Clinical research"/>
    <s v="No"/>
    <s v="Primary"/>
    <n v="12"/>
    <d v="2013-12-09T00:00:00"/>
    <x v="3"/>
    <m/>
    <s v="Prof. Alex van den Heever"/>
    <m/>
    <m/>
    <n v="1"/>
    <s v="Home"/>
    <m/>
    <m/>
    <s v="No"/>
    <m/>
    <m/>
    <s v="Academic"/>
    <s v="Lecturer"/>
    <m/>
    <x v="0"/>
    <m/>
    <s v="University of the Witwatersrand"/>
    <s v="0000-0001-9641-0095"/>
    <m/>
    <d v="2014-03-02T00:00:00"/>
    <d v="2014-11-03T00:00:00"/>
    <s v="Yes"/>
    <d v="2017-04-21T00:00:00"/>
    <d v="2016-05-19T00:00:00"/>
    <m/>
    <s v="Demand management in South African Public Healthcare: The case for failure demand"/>
    <d v="2018-08-03T00:00:00"/>
    <s v="No"/>
    <d v="2019-03-04T00:00:00"/>
    <s v="No"/>
    <m/>
    <m/>
    <m/>
    <d v="2022-04-07T00:00:00"/>
    <x v="0"/>
    <n v="98"/>
    <n v="90"/>
    <s v="Demand management in healthcare service delivery: The case for failure demand"/>
    <n v="4"/>
    <n v="5"/>
    <n v="0"/>
    <n v="2"/>
    <n v="3"/>
    <n v="0"/>
    <n v="0"/>
    <s v="No"/>
    <n v="0"/>
    <m/>
    <m/>
    <m/>
    <m/>
    <s v="No"/>
    <m/>
    <m/>
    <n v="0"/>
    <n v="1"/>
    <m/>
    <s v="SIDA"/>
  </r>
  <r>
    <n v="79"/>
    <s v="C4/009"/>
    <s v="Winnie"/>
    <s v="Chepkurui"/>
    <s v="Mutai"/>
    <x v="1"/>
    <x v="3"/>
    <x v="2"/>
    <x v="7"/>
    <s v="Medical Bacteriology"/>
    <s v="Medical Microbiology"/>
    <x v="6"/>
    <s v="Yes"/>
    <s v="H80/99967/2015"/>
    <s v="Married"/>
    <s v="Separated"/>
    <s v="Separated"/>
    <s v="wmutai@cartafrica.org"/>
    <s v="vynnmutai@gmail.com; vynnemutai@yahoo.com"/>
    <s v="+254724886584"/>
    <s v="Master in medical microbiology"/>
    <d v="1981-09-13T00:00:00"/>
    <s v="Molecular epidemiology of Clostridium difficile among patients in Kenyatta National Clinical research"/>
    <s v="Clinical research"/>
    <s v="yes"/>
    <s v="Primary"/>
    <n v="37"/>
    <d v="2015-03-15T00:00:00"/>
    <x v="3"/>
    <m/>
    <s v="Prof. Omu Anzala"/>
    <m/>
    <m/>
    <n v="1"/>
    <s v="Home"/>
    <m/>
    <m/>
    <s v="Yes"/>
    <m/>
    <m/>
    <s v="Academic"/>
    <s v="Tutorial Fellow"/>
    <s v="Tutorial Fellow"/>
    <x v="0"/>
    <m/>
    <s v="University of Nairobi"/>
    <s v="0000-0003-0612-9430"/>
    <m/>
    <d v="2014-03-02T00:00:00"/>
    <d v="2014-11-03T00:00:00"/>
    <s v="Yes"/>
    <d v="2019-08-22T00:00:00"/>
    <d v="2015-08-22T00:00:00"/>
    <m/>
    <m/>
    <d v="2016-08-03T00:00:00"/>
    <s v="Yes"/>
    <d v="2017-02-27T00:00:00"/>
    <s v="Yes"/>
    <m/>
    <m/>
    <m/>
    <d v="2023-09-22T00:00:00"/>
    <x v="0"/>
    <n v="115"/>
    <n v="107"/>
    <s v="Molecular Epidemiology of Clostridiodes Difficile Among Inpatients Presenting with Diarrhea in Selected Clinical researchs in Nairobi, Kenya.’"/>
    <n v="0"/>
    <n v="5"/>
    <n v="0"/>
    <n v="1"/>
    <n v="0"/>
    <n v="0"/>
    <n v="0"/>
    <s v="JAS 3, 2016"/>
    <n v="0"/>
    <m/>
    <m/>
    <m/>
    <m/>
    <s v="No"/>
    <m/>
    <m/>
    <n v="1"/>
    <n v="3"/>
    <m/>
    <s v="SIDA"/>
  </r>
  <r>
    <n v="80"/>
    <s v="C4/010"/>
    <s v="Tumaini"/>
    <s v="Chiseko"/>
    <s v="Malenga"/>
    <x v="1"/>
    <x v="3"/>
    <x v="3"/>
    <x v="3"/>
    <s v="Medical Athropology"/>
    <s v="Health Systems and Policy Development"/>
    <x v="4"/>
    <s v="Yes"/>
    <s v="201380012572"/>
    <s v="Single"/>
    <s v="Married"/>
    <s v="Married"/>
    <s v="tmalenga@cartafrica.org"/>
    <s v="tmalenga@gmail.com"/>
    <s v="+265999544544"/>
    <s v="M.Sc International Development"/>
    <d v="1984-09-08T00:00:00"/>
    <s v="Determining the predominant motivations that promote transactional sex in densely populated areas in Malawi. "/>
    <s v="Field"/>
    <s v="No"/>
    <s v="Primary"/>
    <n v="36"/>
    <d v="2014-03-31T00:00:00"/>
    <x v="3"/>
    <m/>
    <s v="Prof  Umar Eric "/>
    <s v="Prof Griffiths Frances"/>
    <s v="Prof Van den Berg  Marrit"/>
    <n v="3"/>
    <s v="Home"/>
    <m/>
    <m/>
    <s v="Yes"/>
    <m/>
    <m/>
    <s v="Researcher"/>
    <s v="Research Administrator"/>
    <s v="Research and Policy Analyst"/>
    <x v="1"/>
    <m/>
    <s v="African Institute for Development Policy (AFIDEP)"/>
    <s v="0000-0002-7269-0405"/>
    <m/>
    <d v="2014-03-02T00:00:00"/>
    <d v="2014-11-03T00:00:00"/>
    <s v="Yes"/>
    <m/>
    <m/>
    <m/>
    <m/>
    <d v="2016-08-03T00:00:00"/>
    <s v="Yes"/>
    <d v="2017-02-27T00:00:00"/>
    <s v="Yes"/>
    <m/>
    <d v="2020-12-11T00:00:00"/>
    <m/>
    <d v="2021-12-09T00:00:00"/>
    <x v="0"/>
    <n v="94"/>
    <n v="86"/>
    <m/>
    <n v="0"/>
    <n v="6"/>
    <n v="0"/>
    <n v="1"/>
    <n v="0"/>
    <n v="0"/>
    <n v="0"/>
    <s v="No"/>
    <n v="0"/>
    <m/>
    <m/>
    <m/>
    <m/>
    <s v="No"/>
    <m/>
    <m/>
    <n v="0"/>
    <n v="1"/>
    <m/>
    <s v="FF"/>
  </r>
  <r>
    <n v="81"/>
    <s v="C4/011"/>
    <s v="Flavia"/>
    <s v="Kiweewa"/>
    <s v="Matovu"/>
    <x v="1"/>
    <x v="3"/>
    <x v="7"/>
    <x v="11"/>
    <s v="PUBLIC HEALTH"/>
    <s v="PUBLIC HEALTH"/>
    <x v="3"/>
    <s v="No"/>
    <n v="1060654"/>
    <s v="Married"/>
    <s v="Married"/>
    <s v="Married"/>
    <s v="fmatovu@cartafrica.org"/>
    <s v="fmatovu@mujhu.org"/>
    <s v="+256772544759/256702544759"/>
    <s v="M.Sc Epidemiology"/>
    <d v="1976-11-16T00:00:00"/>
    <s v="Bone Mineral Density Study in Young Adult Women on Depot-medroxyprogesterone  at the Mulago FP Clinic, Uganda"/>
    <s v="Clinical research"/>
    <s v="yes"/>
    <s v="Primary"/>
    <n v="15.5"/>
    <d v="2017-05-31T00:00:00"/>
    <x v="3"/>
    <m/>
    <s v="Dr. Mags Beksinska"/>
    <m/>
    <m/>
    <n v="1"/>
    <s v="Host"/>
    <m/>
    <m/>
    <s v="Yes"/>
    <m/>
    <m/>
    <s v="Researcher"/>
    <s v="Researcher"/>
    <s v="Director of Research"/>
    <x v="0"/>
    <m/>
    <s v="MAKERERE UNIVERSITY"/>
    <s v="0000-0002-0046-4353"/>
    <m/>
    <d v="2014-03-02T00:00:00"/>
    <d v="2014-11-03T00:00:00"/>
    <s v="Yes"/>
    <d v="2015-07-22T00:00:00"/>
    <d v="2019-02-07T00:00:00"/>
    <m/>
    <s v="Bone mineral density in a cohort of young women using Tenofovir and Depo-Provera"/>
    <d v="2016-08-03T00:00:00"/>
    <s v="Yes"/>
    <d v="2017-02-27T00:00:00"/>
    <s v="Yes"/>
    <m/>
    <m/>
    <m/>
    <d v="2021-11-08T00:00:00"/>
    <x v="0"/>
    <n v="93"/>
    <n v="85"/>
    <m/>
    <n v="1"/>
    <n v="15"/>
    <n v="6"/>
    <n v="1"/>
    <n v="1"/>
    <n v="0"/>
    <n v="0"/>
    <s v="No"/>
    <n v="0"/>
    <m/>
    <m/>
    <m/>
    <m/>
    <s v="No"/>
    <m/>
    <m/>
    <s v="NF"/>
    <s v="NF"/>
    <m/>
    <s v="WT"/>
  </r>
  <r>
    <n v="82"/>
    <s v="C4/012"/>
    <s v="Grace"/>
    <s v="Wambura"/>
    <s v="Mbuthia"/>
    <x v="1"/>
    <x v="3"/>
    <x v="2"/>
    <x v="2"/>
    <s v="Anthropology"/>
    <s v="Medical anthropology"/>
    <x v="6"/>
    <s v="No"/>
    <s v="N79/94988/14"/>
    <s v="Married"/>
    <s v="Married"/>
    <s v="Married"/>
    <s v="gmbuthia@cartafrica.org"/>
    <s v="gmbuthia2002@yahoo.co.uk"/>
    <s v="+254 722 287 196"/>
    <s v="MPH-Epidemiology and disease control"/>
    <d v="1979-11-13T00:00:00"/>
    <s v="Assessment of the impact of community health workers programme in the control of tuberculosis in remote pastoralists communities -Kenya  "/>
    <s v="Field"/>
    <s v="No"/>
    <s v="Primary"/>
    <n v="10"/>
    <d v="2014-10-01T00:00:00"/>
    <x v="3"/>
    <m/>
    <s v="Prof. Charles Owour Olungah"/>
    <s v="Dr. Tom Ondicho"/>
    <m/>
    <n v="2"/>
    <s v="Host"/>
    <m/>
    <m/>
    <s v="Yes"/>
    <m/>
    <m/>
    <s v="Academic"/>
    <s v="Assistant Lecturer"/>
    <s v="Lecturer"/>
    <x v="1"/>
    <m/>
    <s v="JKUAT"/>
    <s v="0000-0003-0994-5249"/>
    <m/>
    <d v="2014-03-03T00:00:00"/>
    <d v="2014-11-03T00:00:00"/>
    <s v="Yes"/>
    <m/>
    <m/>
    <m/>
    <s v="Perceptions, stigma and treatment pathways among Tuberclosis patients in West Pokot County, Kenya"/>
    <d v="2016-08-03T00:00:00"/>
    <s v="Yes"/>
    <d v="2017-02-27T00:00:00"/>
    <s v="Yes"/>
    <m/>
    <m/>
    <m/>
    <d v="2018-05-22T00:00:00"/>
    <x v="0"/>
    <n v="51"/>
    <n v="43"/>
    <s v="Treatment pathways perceptions and stigma among tuberculosis _x000a_patients in West- Pokot County Kenya"/>
    <n v="2"/>
    <n v="3"/>
    <n v="5"/>
    <n v="6"/>
    <n v="1"/>
    <n v="0"/>
    <n v="0"/>
    <s v="No"/>
    <n v="0"/>
    <m/>
    <m/>
    <m/>
    <m/>
    <s v="No"/>
    <m/>
    <m/>
    <n v="2"/>
    <n v="3"/>
    <m/>
    <s v="WT"/>
  </r>
  <r>
    <n v="83"/>
    <s v="C4/013"/>
    <s v="Henry"/>
    <m/>
    <s v="Zakumumpa"/>
    <x v="0"/>
    <x v="3"/>
    <x v="7"/>
    <x v="11"/>
    <s v="Public Health"/>
    <s v="Health Policy, Planning and Management"/>
    <x v="9"/>
    <s v="Yes"/>
    <m/>
    <s v="Married"/>
    <s v="Married"/>
    <s v="Married"/>
    <s v="hzakumpa@cartafrica.org"/>
    <s v="zakumumpa@yahoo.com"/>
    <s v="+256772 520519"/>
    <s v="Master of Arts (Social Sector Planning)"/>
    <d v="1975-11-14T00:00:00"/>
    <s v="Characterizing the sustainability of donor-funded ART  programs in Uganda:"/>
    <s v="Field"/>
    <s v="No"/>
    <s v="Primary"/>
    <n v="9.5"/>
    <d v="2013-11-26T00:00:00"/>
    <x v="3"/>
    <m/>
    <s v="Prof. Freddie Ssemgooba"/>
    <s v="Prof Sara Bennett"/>
    <m/>
    <n v="2"/>
    <s v="Home"/>
    <m/>
    <m/>
    <s v="Yes"/>
    <m/>
    <m/>
    <s v="Academic"/>
    <s v="Assistant Registrar"/>
    <s v="Post Doc Research Fellow"/>
    <x v="1"/>
    <m/>
    <s v="Makerere Univeristy"/>
    <s v="0000-0002-8169-1151"/>
    <m/>
    <d v="2014-03-04T00:00:00"/>
    <d v="2014-11-03T00:00:00"/>
    <s v="Yes"/>
    <m/>
    <m/>
    <m/>
    <s v="Examining the sustainability of anti - retroviral therapy  (ART) scale - up implementation in health facilities in Uganda"/>
    <d v="2016-08-03T00:00:00"/>
    <s v="Yes"/>
    <d v="2018-03-05T00:00:00"/>
    <s v="No"/>
    <d v="2018-06-05T00:00:00"/>
    <d v="2018-10-05T00:00:00"/>
    <d v="2018-10-26T00:00:00"/>
    <d v="2018-10-26T00:00:00"/>
    <x v="0"/>
    <n v="56"/>
    <n v="48"/>
    <s v="Examining the sustainability of anti - retroviral therapy  (ART) scale - up implementation in health facilities in Uganda"/>
    <n v="0"/>
    <n v="6"/>
    <n v="19"/>
    <n v="3"/>
    <n v="0"/>
    <n v="0"/>
    <n v="0"/>
    <s v="No"/>
    <n v="0"/>
    <m/>
    <m/>
    <m/>
    <m/>
    <s v="No"/>
    <m/>
    <m/>
    <n v="2"/>
    <n v="3"/>
    <m/>
    <s v="SIDA"/>
  </r>
  <r>
    <n v="84"/>
    <s v="C4/014"/>
    <s v="Irene"/>
    <s v="Richard"/>
    <s v="Moshi"/>
    <x v="1"/>
    <x v="3"/>
    <x v="4"/>
    <x v="4"/>
    <s v="Social Sciences/Medical Athropology"/>
    <s v="Centre for Health Policy"/>
    <x v="3"/>
    <s v="No"/>
    <n v="1197596"/>
    <m/>
    <s v="Married"/>
    <s v="Married"/>
    <s v="imoshi@cartafrica.org"/>
    <s v="imoshi@ihi.or.tz"/>
    <s v="+255 712498879"/>
    <s v="MA Demography"/>
    <d v="1984-05-07T00:00:00"/>
    <s v="Exploring relationships between outdoor human activities and persistent malaria transmission in rural Tanzanian populations"/>
    <s v="Field"/>
    <s v="No"/>
    <s v="Primary"/>
    <n v="9.5"/>
    <d v="2015-02-01T00:00:00"/>
    <x v="3"/>
    <m/>
    <s v="Distinguished Proffesor, Lenore Manderson"/>
    <s v="Associated Prof. Ladislaus Mnyone"/>
    <s v="Distinguished Professor. Moureen Coetzee"/>
    <n v="3"/>
    <s v="Home"/>
    <m/>
    <m/>
    <s v="Yes"/>
    <m/>
    <m/>
    <s v="Researcher"/>
    <s v="Research Officer"/>
    <s v="Research Scientist"/>
    <x v="1"/>
    <m/>
    <s v="Ifakara Health Institute"/>
    <s v="0000-0002-9516-6657"/>
    <m/>
    <d v="2014-03-05T00:00:00"/>
    <d v="2014-11-03T00:00:00"/>
    <s v="Yes"/>
    <d v="2015-07-20T00:00:00"/>
    <d v="2015-08-14T00:00:00"/>
    <m/>
    <s v="Outdoor Malaria Transmission: Human activities and the risks of acquiring malaria infection in rural communities of Morogoro Region, Tanzania"/>
    <d v="2016-08-03T00:00:00"/>
    <s v="Yes"/>
    <d v="2017-02-27T00:00:00"/>
    <s v="Yes"/>
    <m/>
    <m/>
    <m/>
    <d v="2019-12-31T00:00:00"/>
    <x v="0"/>
    <n v="70"/>
    <n v="62"/>
    <m/>
    <n v="1"/>
    <n v="5"/>
    <n v="3"/>
    <n v="2"/>
    <n v="0"/>
    <n v="0"/>
    <n v="0"/>
    <s v="JAS 3, 2016"/>
    <n v="0"/>
    <m/>
    <m/>
    <m/>
    <m/>
    <s v="No"/>
    <m/>
    <m/>
    <n v="1"/>
    <n v="2"/>
    <m/>
    <s v="SIDA"/>
  </r>
  <r>
    <n v="85"/>
    <s v="C4/015"/>
    <s v="Magutah"/>
    <s v="Joel"/>
    <s v="Karani"/>
    <x v="0"/>
    <x v="3"/>
    <x v="2"/>
    <x v="2"/>
    <s v="Medical physiology"/>
    <s v="Medical physiology"/>
    <x v="6"/>
    <s v="No"/>
    <s v="H80/95068/2014"/>
    <s v="Married"/>
    <s v="Married"/>
    <s v="Married"/>
    <s v="jkarani@cartafrica.org"/>
    <s v="kmagutah@gmail.com"/>
    <s v="+254721545063"/>
    <s v="Master of Science. Medical Physiology"/>
    <d v="1978-01-07T00:00:00"/>
    <s v="Cardio-respiratory fitness trends in physically healthy Kenyan Populace from rural and Urban set-ups"/>
    <s v="Field"/>
    <s v="yes"/>
    <s v="Primary"/>
    <n v="13"/>
    <d v="2014-01-03T00:00:00"/>
    <x v="3"/>
    <m/>
    <s v="Prof. Nilesh B. Patel"/>
    <s v="Prof. Kihumbu Thairu"/>
    <m/>
    <n v="2"/>
    <s v="Host"/>
    <m/>
    <m/>
    <s v="Yes"/>
    <m/>
    <m/>
    <s v="Academic"/>
    <s v="Graduate Assistant"/>
    <s v="Lecturer"/>
    <x v="1"/>
    <m/>
    <s v="Moi University"/>
    <s v="0000-0003-3105-2981"/>
    <m/>
    <d v="2014-03-06T00:00:00"/>
    <d v="2014-11-03T00:00:00"/>
    <s v="Yes"/>
    <d v="2015-05-01T00:00:00"/>
    <d v="2015-06-01T00:00:00"/>
    <d v="2015-08-01T00:00:00"/>
    <s v="The effect of short and long bouts of Home based moderate intensity exercises on cardiorespiratory fitness among sedentary Western Kenya Adults Aged at least 50 Years."/>
    <d v="2016-08-03T00:00:00"/>
    <s v="Yes"/>
    <d v="2017-02-25T00:00:00"/>
    <s v="Yes"/>
    <d v="2018-01-15T00:00:00"/>
    <d v="2018-09-06T00:00:00"/>
    <d v="2018-11-22T00:00:00"/>
    <d v="2018-11-30T00:00:00"/>
    <x v="0"/>
    <n v="57"/>
    <n v="49"/>
    <s v="The Effect of Short and Long Bouts of Home-based Moderate Intensity Exercises on Cardiorespiratory Fitness among Sedentary Western-Kenya Adults Aged at least 50 Years."/>
    <n v="1"/>
    <n v="4"/>
    <n v="3"/>
    <n v="2"/>
    <n v="0"/>
    <n v="0"/>
    <n v="0"/>
    <s v="No"/>
    <n v="0"/>
    <m/>
    <m/>
    <m/>
    <m/>
    <s v="No"/>
    <m/>
    <m/>
    <n v="2"/>
    <n v="2"/>
    <m/>
    <s v="SIDA"/>
  </r>
  <r>
    <n v="86"/>
    <s v="C4/016"/>
    <s v="Jackline"/>
    <s v="Chepchirchir"/>
    <s v="Sitienei"/>
    <x v="1"/>
    <x v="3"/>
    <x v="2"/>
    <x v="2"/>
    <s v="Public Health"/>
    <s v="Center of Health Policy"/>
    <x v="3"/>
    <s v="No"/>
    <n v="1061559"/>
    <m/>
    <s v="Married"/>
    <m/>
    <s v="jsitienei@cartafrica.org"/>
    <s v="sitieneij@yahoo.com"/>
    <s v="+254722926800"/>
    <s v="Master of International Research Ethics"/>
    <d v="1969-04-04T00:00:00"/>
    <s v="Multilevel Community Participation in Health Facilities, Western Kenya"/>
    <s v="Field"/>
    <s v="No"/>
    <s v="Primary"/>
    <n v="16"/>
    <d v="2014-02-23T00:00:00"/>
    <x v="3"/>
    <m/>
    <s v="Mabel Nangami"/>
    <m/>
    <m/>
    <n v="1"/>
    <s v="Home"/>
    <m/>
    <m/>
    <s v="No"/>
    <m/>
    <m/>
    <s v="Academic"/>
    <s v="Assistant Lecturer"/>
    <s v="Lecturer"/>
    <x v="1"/>
    <m/>
    <s v="Moi University"/>
    <s v="0000-0001-6182-2209"/>
    <m/>
    <d v="2014-03-02T00:00:00"/>
    <d v="2014-11-03T00:00:00"/>
    <s v="Yes"/>
    <d v="2016-07-04T00:00:00"/>
    <d v="2017-09-11T00:00:00"/>
    <m/>
    <m/>
    <d v="2016-08-03T00:00:00"/>
    <s v="Yes"/>
    <d v="2017-02-27T00:00:00"/>
    <s v="Yes"/>
    <m/>
    <m/>
    <m/>
    <m/>
    <x v="3"/>
    <m/>
    <m/>
    <m/>
    <n v="2"/>
    <n v="3"/>
    <n v="0"/>
    <n v="3"/>
    <n v="0"/>
    <n v="0"/>
    <n v="0"/>
    <s v="No"/>
    <n v="0"/>
    <m/>
    <m/>
    <m/>
    <m/>
    <s v="No"/>
    <m/>
    <m/>
    <s v="NF"/>
    <s v="NF"/>
    <m/>
    <s v="CARNEGIE"/>
  </r>
  <r>
    <n v="87"/>
    <s v="C4/017"/>
    <s v="Kaitesi"/>
    <s v="Batamuliza"/>
    <s v="Mukara"/>
    <x v="1"/>
    <x v="3"/>
    <x v="1"/>
    <x v="1"/>
    <s v="Public Health"/>
    <s v="Health Policy"/>
    <x v="9"/>
    <s v="No"/>
    <s v="2014/HD07/18709X"/>
    <s v="Separated"/>
    <s v="Divorced"/>
    <s v="Divorced"/>
    <s v="kmukara@cartafrica.org"/>
    <s v="kaibat@hotmail.com"/>
    <s v="+250 788467587"/>
    <s v="M.Sc Audiology"/>
    <d v="1977-06-18T00:00:00"/>
    <s v="Audiology: Planning and policies for improved care in resource limited settings – the case of Rwanda"/>
    <s v="Field"/>
    <s v="No"/>
    <s v="Primary"/>
    <n v="7.5"/>
    <d v="2015-12-15T00:00:00"/>
    <x v="3"/>
    <m/>
    <s v="Dr. Peter Waiswa"/>
    <m/>
    <m/>
    <n v="1"/>
    <s v="Host"/>
    <m/>
    <m/>
    <s v="Yes"/>
    <m/>
    <m/>
    <s v="Academic"/>
    <s v="Lecturer"/>
    <s v="CEO"/>
    <x v="1"/>
    <m/>
    <s v="Hearing Health Rwanda (2019)"/>
    <s v="0000-0003-0585-2846"/>
    <m/>
    <d v="2014-03-02T00:00:00"/>
    <d v="2014-11-03T00:00:00"/>
    <s v="Yes"/>
    <m/>
    <m/>
    <m/>
    <m/>
    <d v="2016-08-03T00:00:00"/>
    <s v="Yes"/>
    <d v="2017-02-27T00:00:00"/>
    <s v="Yes"/>
    <m/>
    <d v="2021-01-25T00:00:00"/>
    <m/>
    <d v="2021-05-17T00:00:00"/>
    <x v="0"/>
    <n v="87"/>
    <n v="79"/>
    <s v="Prevalence of ear infections and care seeking practices in children under five in a dsitrict of Kigali city, Rwanda"/>
    <n v="0"/>
    <n v="4"/>
    <n v="0"/>
    <n v="0"/>
    <n v="1"/>
    <n v="0"/>
    <n v="0"/>
    <s v="No"/>
    <n v="0"/>
    <m/>
    <m/>
    <m/>
    <m/>
    <s v="No"/>
    <m/>
    <m/>
    <n v="2"/>
    <n v="2"/>
    <m/>
    <s v="SIDA/DAAD"/>
  </r>
  <r>
    <n v="88"/>
    <s v="C4/018"/>
    <s v="Harrison"/>
    <s v="Lackson"/>
    <s v="Tembo"/>
    <x v="0"/>
    <x v="3"/>
    <x v="3"/>
    <x v="3"/>
    <s v="Public Health"/>
    <s v="Basic Medical Sciences"/>
    <x v="4"/>
    <s v="Yes"/>
    <s v="2013-07-00251"/>
    <s v="NF"/>
    <s v="Married"/>
    <m/>
    <s v="ltembo@cartafrica.org"/>
    <s v="ltembo@medcol.mw"/>
    <s v="+265997723601"/>
    <s v="M.Sc Human Anatomy"/>
    <n v="30152"/>
    <s v="Assessing the effect of HIV/AIDS on bone microstructure and composition on bone tissue."/>
    <s v="Clinical research"/>
    <s v="yes"/>
    <s v="Primary"/>
    <n v="25"/>
    <d v="2014-02-22T00:00:00"/>
    <x v="3"/>
    <d v="2020-02-06T00:00:00"/>
    <s v="Professor Amadi O. Ihunwo "/>
    <m/>
    <m/>
    <n v="1"/>
    <s v="Other "/>
    <m/>
    <m/>
    <s v="Yes"/>
    <m/>
    <m/>
    <s v="Academic"/>
    <s v="Lecturer"/>
    <m/>
    <x v="0"/>
    <m/>
    <s v="University of Malawi"/>
    <m/>
    <m/>
    <d v="2014-03-02T00:00:00"/>
    <d v="2014-11-03T00:00:00"/>
    <s v="Yes"/>
    <m/>
    <m/>
    <m/>
    <m/>
    <n v="42585"/>
    <s v="Yes"/>
    <m/>
    <s v="No"/>
    <m/>
    <m/>
    <m/>
    <m/>
    <x v="2"/>
    <s v="Terminated"/>
    <m/>
    <m/>
    <n v="0"/>
    <n v="2"/>
    <n v="0"/>
    <n v="1"/>
    <n v="0"/>
    <n v="0"/>
    <n v="0"/>
    <s v="No"/>
    <n v="0"/>
    <m/>
    <m/>
    <m/>
    <m/>
    <s v="No"/>
    <m/>
    <m/>
    <s v="NF"/>
    <s v="NF"/>
    <m/>
    <s v="SIDA"/>
  </r>
  <r>
    <n v="89"/>
    <s v="C4/019"/>
    <s v="Mohamed"/>
    <s v="Kassim"/>
    <s v="Ally"/>
    <x v="0"/>
    <x v="3"/>
    <x v="4"/>
    <x v="10"/>
    <s v="Library Science"/>
    <s v="Information Studies"/>
    <x v="1"/>
    <s v="Yes"/>
    <n v="1034515"/>
    <s v="Married"/>
    <s v="Married"/>
    <s v="Married"/>
    <s v="mkassim@cartafrica.org"/>
    <s v="mohdie2@yahoo.com"/>
    <s v="+255 713 742 525"/>
    <s v="M.A Information Studies"/>
    <d v="1981-06-27T00:00:00"/>
    <s v="Maternal Health Information Needs and Information Seeking Behavior of Women of Reproductive Age in Rural Tanzania"/>
    <s v="Field"/>
    <s v="No"/>
    <s v="Primary"/>
    <n v="28"/>
    <d v="2014-04-01T00:00:00"/>
    <x v="3"/>
    <m/>
    <s v="Prof. Jangawe Msuya"/>
    <m/>
    <m/>
    <n v="1"/>
    <s v="Home"/>
    <m/>
    <m/>
    <s v="No"/>
    <m/>
    <m/>
    <s v="Researcher"/>
    <s v="Assistant Lecturer"/>
    <s v="Senior Lecturer"/>
    <x v="1"/>
    <m/>
    <s v="University of Dar es Salaam"/>
    <s v="0000-0002-3016-9283"/>
    <m/>
    <d v="2014-03-02T00:00:00"/>
    <d v="2014-11-03T00:00:00"/>
    <s v="Yes"/>
    <m/>
    <m/>
    <m/>
    <m/>
    <d v="2016-08-03T00:00:00"/>
    <s v="Yes"/>
    <d v="2017-02-27T00:00:00"/>
    <s v="Yes"/>
    <m/>
    <m/>
    <m/>
    <d v="2018-04-11T00:00:00"/>
    <x v="0"/>
    <n v="50"/>
    <n v="42"/>
    <s v="Maternal health information needs and seeking behaviour of_x000a_women of reproductive age in rural Tanzania: a case of_x000a_Mpwapwa district, Dodoma region"/>
    <n v="0"/>
    <n v="0"/>
    <n v="6"/>
    <n v="1"/>
    <n v="0"/>
    <n v="0"/>
    <n v="0"/>
    <s v="No"/>
    <n v="0"/>
    <m/>
    <m/>
    <m/>
    <m/>
    <s v="No"/>
    <m/>
    <m/>
    <n v="1"/>
    <n v="1"/>
    <m/>
    <s v="SIDA"/>
  </r>
  <r>
    <n v="90"/>
    <s v="C4/020"/>
    <s v="Mbithi"/>
    <s v="Michael"/>
    <s v="Mutua"/>
    <x v="0"/>
    <x v="3"/>
    <x v="2"/>
    <x v="12"/>
    <s v="Public Health"/>
    <s v="Research"/>
    <x v="3"/>
    <s v="No"/>
    <s v="SSP11/12/H/2901"/>
    <s v="Married"/>
    <s v="Married"/>
    <s v="Married"/>
    <s v="mmutua@cartafrica.org"/>
    <s v="mutua_mike@yahoo.com;mmutua@bristolpark.or.ke; mutuamike@gmail.com_x000a_"/>
    <s v="+25422365431"/>
    <s v="Master of Social Statistics "/>
    <d v="1977-05-25T00:00:00"/>
    <s v="Abortion and Post Abortion Care in Kenya"/>
    <s v="Field"/>
    <s v="No"/>
    <s v="Primary"/>
    <n v="21"/>
    <d v="2014-04-27T00:00:00"/>
    <x v="3"/>
    <m/>
    <s v="Prof Manderson Lenore"/>
    <s v="Prof Musenge Eustasius"/>
    <s v="Dr Achia Thomas"/>
    <n v="3"/>
    <s v="Host"/>
    <m/>
    <m/>
    <s v="Yes"/>
    <m/>
    <m/>
    <s v="Researcher"/>
    <s v="Statistical Data Analyst"/>
    <s v="Consultant"/>
    <x v="2"/>
    <m/>
    <s v="Self employed (2019)"/>
    <s v="0000-0002-7326-3886"/>
    <m/>
    <d v="2014-03-02T00:00:00"/>
    <d v="2014-11-03T00:00:00"/>
    <s v="Yes"/>
    <d v="2015-08-19T00:00:00"/>
    <d v="2015-07-10T00:00:00"/>
    <m/>
    <s v="Quality of post abortion Care in Kenya"/>
    <d v="2016-08-03T00:00:00"/>
    <s v="Yes"/>
    <d v="2017-02-27T00:00:00"/>
    <s v="Yes"/>
    <m/>
    <m/>
    <m/>
    <d v="2019-07-11T00:00:00"/>
    <x v="0"/>
    <n v="65"/>
    <n v="57"/>
    <m/>
    <n v="2"/>
    <n v="17"/>
    <n v="6"/>
    <n v="3"/>
    <n v="1"/>
    <n v="0"/>
    <n v="0"/>
    <s v="No"/>
    <n v="0"/>
    <m/>
    <m/>
    <m/>
    <m/>
    <s v="No"/>
    <m/>
    <m/>
    <n v="3"/>
    <n v="3"/>
    <m/>
    <s v="SIDA"/>
  </r>
  <r>
    <n v="91"/>
    <s v="C4/021"/>
    <s v="Modupe"/>
    <s v="Oladunni"/>
    <s v="Taiwo"/>
    <x v="1"/>
    <x v="3"/>
    <x v="0"/>
    <x v="5"/>
    <s v="Health Psychology"/>
    <s v="Center for Gender and Social Policy Studies"/>
    <x v="7"/>
    <s v="Yes"/>
    <s v="0702658H"/>
    <s v="Married"/>
    <s v="Married"/>
    <s v="Married"/>
    <s v="mtaiwo@cartafrica.org"/>
    <s v="oladunnitaiwo@gmail.com"/>
    <s v="+234(0)8062234960"/>
    <s v="MPA-   Reproductive Health "/>
    <d v="1971-11-02T00:00:00"/>
    <s v="Relationship between Psychological well-being and HAART adherence among HIV/AIDS infected persons in three nationally designated treatment centers in Southwest Nigeria"/>
    <s v="Field"/>
    <s v="No"/>
    <s v="Primary"/>
    <n v="26"/>
    <d v="2012-09-04T00:00:00"/>
    <x v="3"/>
    <m/>
    <s v="Professor Funmi Togonu-Bickersteth"/>
    <m/>
    <m/>
    <n v="1"/>
    <s v="Home"/>
    <m/>
    <m/>
    <s v="Yes"/>
    <m/>
    <m/>
    <s v="Academic"/>
    <s v="Junior Research Fellow"/>
    <m/>
    <x v="0"/>
    <m/>
    <s v="Obafemi Awolowo University"/>
    <s v="0000-0002-1377-3470"/>
    <m/>
    <d v="2014-03-02T00:00:00"/>
    <d v="2014-11-03T00:00:00"/>
    <s v="Yes"/>
    <m/>
    <m/>
    <m/>
    <m/>
    <d v="2016-08-03T00:00:00"/>
    <s v="Yes"/>
    <d v="2017-02-27T00:00:00"/>
    <s v="Yes"/>
    <m/>
    <m/>
    <m/>
    <d v="2016-03-31T00:00:00"/>
    <x v="0"/>
    <n v="25"/>
    <n v="17"/>
    <m/>
    <n v="3"/>
    <n v="0"/>
    <n v="2"/>
    <n v="0"/>
    <n v="0"/>
    <n v="0"/>
    <n v="0"/>
    <s v="No"/>
    <n v="0"/>
    <m/>
    <m/>
    <m/>
    <m/>
    <s v="No"/>
    <m/>
    <m/>
    <n v="1"/>
    <n v="1"/>
    <m/>
    <s v="SIDA"/>
  </r>
  <r>
    <n v="92"/>
    <s v="C4/022"/>
    <s v="Nkosiyazi"/>
    <s v="-"/>
    <s v="Dube"/>
    <x v="0"/>
    <x v="3"/>
    <x v="5"/>
    <x v="6"/>
    <s v="Social Development"/>
    <s v="Social Work"/>
    <x v="3"/>
    <s v="Yes"/>
    <s v="U803/98508/2015"/>
    <s v="Married"/>
    <s v="Married"/>
    <s v="Married"/>
    <s v="ndube@cartafrica.org"/>
    <s v="dubenkosipnj@gmail.com"/>
    <s v="+27730933485"/>
    <s v="Master of Arts (Social Work – Social Development)"/>
    <d v="1977-06-11T00:00:00"/>
    <s v="Exploring the experiences and social complexity associated with non/disclosure of HIV status to children born HIV positive living at Child and Youth Care Centres in South Africa"/>
    <s v="Field"/>
    <s v="No"/>
    <s v="Primary"/>
    <n v="20.5"/>
    <d v="2014-01-01T00:00:00"/>
    <x v="3"/>
    <m/>
    <s v="Professor Edwell Kaseke"/>
    <s v="Professor Edmarie Pretorius"/>
    <m/>
    <n v="2"/>
    <s v="Home"/>
    <m/>
    <m/>
    <s v="Yes"/>
    <m/>
    <m/>
    <s v="Academic"/>
    <s v="Tutor"/>
    <s v="Senior Lecturer"/>
    <x v="1"/>
    <s v="Deputy Head of Department and course Cordinator (2021 Jan)"/>
    <s v="University of the Witwatersrand"/>
    <s v="0000-0002-3036-2008"/>
    <m/>
    <d v="2014-03-02T00:00:00"/>
    <d v="2014-11-03T00:00:00"/>
    <s v="Yes"/>
    <m/>
    <m/>
    <m/>
    <s v="Informal social security and its contributions towards meeting the needs of the poor: The case of stokvels in Soweto, Johannesburg"/>
    <d v="2016-08-03T00:00:00"/>
    <s v="Yes"/>
    <d v="2018-03-05T00:00:00"/>
    <s v="No"/>
    <m/>
    <m/>
    <m/>
    <d v="2018-07-04T00:00:00"/>
    <x v="0"/>
    <n v="53"/>
    <n v="45"/>
    <s v="Informal social security and its contributions towards meeting the needs of the poor: The case of stokvels in Soweto, Johannesburg"/>
    <n v="1"/>
    <n v="5"/>
    <n v="6"/>
    <n v="2"/>
    <n v="2"/>
    <n v="0"/>
    <n v="0"/>
    <s v="No"/>
    <n v="0"/>
    <m/>
    <m/>
    <m/>
    <m/>
    <s v="No"/>
    <m/>
    <m/>
    <n v="1"/>
    <n v="2"/>
    <n v="1"/>
    <s v="SIDA"/>
  </r>
  <r>
    <n v="93"/>
    <s v="C4/023"/>
    <s v="Nilian"/>
    <s v="Ayuma"/>
    <s v="Mukungu"/>
    <x v="1"/>
    <x v="3"/>
    <x v="2"/>
    <x v="7"/>
    <s v="Pharmacognosy"/>
    <s v="Pharmacology and Pharmacognosy"/>
    <x v="6"/>
    <s v="Yes"/>
    <s v="2013-07-00246"/>
    <s v="Married"/>
    <s v="Married"/>
    <s v="Married"/>
    <s v="nmukungu@cartafrica.org"/>
    <s v="nillyanne2004@yahoo.com"/>
    <s v="+254 721291660"/>
    <s v="M.Sc Pharmacognosy"/>
    <d v="1982-04-24T00:00:00"/>
    <s v="Antimalarial activity of plants used for treating malaria in rural western Kenya"/>
    <s v="Field"/>
    <s v="yes"/>
    <s v="Primary"/>
    <n v="38"/>
    <d v="2015-03-02T00:00:00"/>
    <x v="3"/>
    <m/>
    <s v="Prof. Mwangi Julius "/>
    <m/>
    <m/>
    <n v="1"/>
    <s v="Home"/>
    <m/>
    <m/>
    <s v="Yes"/>
    <m/>
    <m/>
    <s v="Academic"/>
    <s v="Graduate Assistant"/>
    <s v="Lecturer"/>
    <x v="0"/>
    <m/>
    <s v="UNIVERSITY OF NAIROBI"/>
    <s v="0000-0002-7510-247X"/>
    <m/>
    <d v="2014-03-02T00:00:00"/>
    <d v="2014-11-03T00:00:00"/>
    <s v="Yes"/>
    <d v="2015-07-14T00:00:00"/>
    <d v="2015-05-13T00:00:00"/>
    <m/>
    <m/>
    <d v="2016-08-03T00:00:00"/>
    <s v="Yes"/>
    <d v="2017-02-27T00:00:00"/>
    <s v="Yes"/>
    <m/>
    <m/>
    <m/>
    <d v="2022-09-23T00:00:00"/>
    <x v="0"/>
    <n v="103"/>
    <n v="95"/>
    <m/>
    <n v="0"/>
    <n v="1"/>
    <n v="0"/>
    <n v="1"/>
    <n v="0"/>
    <n v="0"/>
    <n v="0"/>
    <s v="No"/>
    <n v="0"/>
    <m/>
    <m/>
    <m/>
    <m/>
    <s v="No"/>
    <m/>
    <m/>
    <n v="2"/>
    <n v="3"/>
    <m/>
    <s v="SIDA"/>
  </r>
  <r>
    <n v="94"/>
    <s v="C4/024"/>
    <s v="Respicius"/>
    <s v="Shombusho"/>
    <s v="Damian"/>
    <x v="0"/>
    <x v="3"/>
    <x v="4"/>
    <x v="10"/>
    <s v="Political Science and Public Administration"/>
    <s v="Political Science and Public Administration"/>
    <x v="1"/>
    <s v="Yes"/>
    <s v="BMSP13/14/H/1471"/>
    <s v="Married"/>
    <s v="Married"/>
    <s v="Married"/>
    <s v="rdamian@cartafrica.org"/>
    <s v="shumbusho35@gmail.com"/>
    <s v="+255713428318/ 255738679039"/>
    <s v="M.A (Political Science and Public Administration"/>
    <d v="1980-04-24T00:00:00"/>
    <s v="Financial Accountability in Rural Public Health: The Case of Maternal Health in Kigoma and Rukwa Regions"/>
    <s v="Field"/>
    <s v="No"/>
    <s v="Primary"/>
    <n v="19.5"/>
    <d v="2014-04-17T00:00:00"/>
    <x v="3"/>
    <m/>
    <s v="Dr Benson Alfred Bana"/>
    <s v="Professor/Kessy/Thebald/Ambrose"/>
    <m/>
    <n v="2"/>
    <s v="Home"/>
    <m/>
    <m/>
    <s v="Yes"/>
    <m/>
    <m/>
    <s v="Academic"/>
    <s v="Assistant Lecturer"/>
    <s v="Lecturer"/>
    <x v="1"/>
    <m/>
    <s v="University of Dar es Salaam"/>
    <s v="0000-0001-9761-2270"/>
    <m/>
    <d v="2014-03-02T00:00:00"/>
    <d v="2014-11-03T00:00:00"/>
    <s v="Yes"/>
    <d v="2014-03-08T00:00:00"/>
    <m/>
    <d v="2015-03-17T00:00:00"/>
    <s v="Community empowerment and accountability in Rural Primary Health Care: The case of Kasulu District in Tanzania"/>
    <d v="2016-08-03T00:00:00"/>
    <s v="Yes"/>
    <d v="2017-02-27T00:00:00"/>
    <s v="Yes"/>
    <d v="2018-03-06T00:00:00"/>
    <d v="2018-10-03T00:00:00"/>
    <d v="2018-10-26T00:00:00"/>
    <d v="2018-11-13T00:00:00"/>
    <x v="0"/>
    <n v="57"/>
    <n v="49"/>
    <s v="Community empowerment and accountability in Rural Primary Health Care: The case of Kasulu District in Tanzania"/>
    <n v="0"/>
    <n v="0"/>
    <n v="3"/>
    <n v="2"/>
    <n v="0"/>
    <n v="0"/>
    <n v="0"/>
    <s v="No"/>
    <n v="0"/>
    <m/>
    <m/>
    <m/>
    <m/>
    <s v="No"/>
    <m/>
    <m/>
    <n v="2"/>
    <n v="2"/>
    <m/>
    <s v="WT"/>
  </r>
  <r>
    <n v="95"/>
    <s v="C4/025"/>
    <s v="Sunday"/>
    <s v="Joseph"/>
    <s v="Ayamolowo"/>
    <x v="0"/>
    <x v="3"/>
    <x v="0"/>
    <x v="5"/>
    <s v="Nursing"/>
    <s v="Learners’ Support Services, Centre for Distance Learning"/>
    <x v="7"/>
    <s v="Yes"/>
    <m/>
    <s v="Married"/>
    <s v="Married"/>
    <s v="Married"/>
    <s v="sayamolowo@cartafrica.org"/>
    <s v="olowoyamolowo@yahoo.com"/>
    <s v="+2347038761908"/>
    <s v="Master of Science (MSc) in Nursing."/>
    <d v="1976-09-28T00:00:00"/>
    <s v="Burden and coping pattern of pregnant teenagers and teenage mothers in selected primary health care centres in Ekiti state, Nigeria"/>
    <s v="Field"/>
    <s v="No"/>
    <s v="Primary"/>
    <n v="31.5"/>
    <d v="2014-08-15T00:00:00"/>
    <x v="3"/>
    <m/>
    <s v="Prof Irinoye  Oladunni Omolola"/>
    <m/>
    <m/>
    <n v="1"/>
    <s v="Home"/>
    <m/>
    <m/>
    <s v="Yes"/>
    <m/>
    <m/>
    <s v="Academic"/>
    <s v="Lecturer II"/>
    <s v="Senior Lecturer"/>
    <x v="1"/>
    <m/>
    <s v="Obafemi Awolowo University"/>
    <s v="0000-0003-3307-6485"/>
    <m/>
    <d v="2014-03-02T00:00:00"/>
    <d v="2014-11-03T00:00:00"/>
    <s v="Yes"/>
    <m/>
    <m/>
    <m/>
    <m/>
    <d v="2017-08-04T00:00:00"/>
    <s v="No"/>
    <d v="2018-03-05T00:00:00"/>
    <s v="No"/>
    <m/>
    <m/>
    <m/>
    <d v="2018-11-29T00:00:00"/>
    <x v="0"/>
    <n v="57"/>
    <n v="49"/>
    <s v="Effect of Technology-moderated Intervention on Family Childbirth Experiences, Maternal and Newborn  outcomes_x000a_in Home and Clinical research Deliveries in Ekiti State"/>
    <n v="0"/>
    <n v="1"/>
    <n v="4"/>
    <n v="1"/>
    <n v="2"/>
    <n v="0"/>
    <n v="0"/>
    <s v="No"/>
    <n v="0"/>
    <m/>
    <m/>
    <m/>
    <m/>
    <s v="No"/>
    <m/>
    <m/>
    <n v="2"/>
    <n v="3"/>
    <m/>
    <s v="CARNEGIE"/>
  </r>
  <r>
    <n v="96"/>
    <s v="C4/026"/>
    <s v="Oladapo"/>
    <s v="Oluwaseun"/>
    <s v="Akinyemi"/>
    <x v="0"/>
    <x v="3"/>
    <x v="0"/>
    <x v="0"/>
    <s v="Public Health"/>
    <s v="Health Policy and Management"/>
    <x v="3"/>
    <s v="Yes"/>
    <m/>
    <s v="Married"/>
    <s v="Married"/>
    <s v="Married"/>
    <s v="aoladapo@cartafrica.org"/>
    <s v="seunakinyemi@hotmail.com"/>
    <s v="2348035020136"/>
    <s v="M.Sc International Public Health"/>
    <d v="1977-02-01T00:00:00"/>
    <s v="Analysis of Maternal Health Policies in Nigeria: Challenges and Lessons"/>
    <s v="Field"/>
    <s v="No"/>
    <s v="Primary"/>
    <n v="17.5"/>
    <d v="2014-02-25T00:00:00"/>
    <x v="3"/>
    <m/>
    <s v="Mary Kawonga"/>
    <m/>
    <m/>
    <n v="1"/>
    <s v="Other "/>
    <m/>
    <m/>
    <s v="No"/>
    <m/>
    <m/>
    <s v="Academic"/>
    <s v="Lecturer I"/>
    <s v="Senior Lecturer"/>
    <x v="1"/>
    <m/>
    <s v="UNIVERSITY OF IBADAN"/>
    <s v="0000-0003-4135-1459"/>
    <m/>
    <d v="2014-03-02T00:00:00"/>
    <d v="2014-11-03T00:00:00"/>
    <s v="Yes"/>
    <d v="2016-07-29T00:00:00"/>
    <d v="2016-07-29T00:00:00"/>
    <m/>
    <s v="Scale up of community-based injectable contraceptives in Gombe state, Nigeria"/>
    <d v="2017-08-05T00:00:00"/>
    <s v="No"/>
    <d v="2018-03-05T00:00:00"/>
    <s v="No"/>
    <m/>
    <m/>
    <m/>
    <d v="2020-11-02T00:00:00"/>
    <x v="0"/>
    <n v="81"/>
    <n v="72"/>
    <s v="Scale up of community-based injectable contaceptives in Gombe, Nigeria"/>
    <n v="5"/>
    <n v="17"/>
    <n v="16"/>
    <n v="0"/>
    <n v="2"/>
    <n v="0"/>
    <n v="0"/>
    <s v="No"/>
    <n v="0"/>
    <m/>
    <m/>
    <m/>
    <m/>
    <s v="No"/>
    <m/>
    <m/>
    <n v="3"/>
    <n v="3"/>
    <m/>
    <s v="CARNEGIE"/>
  </r>
  <r>
    <n v="97"/>
    <s v="C4/027"/>
    <s v="Sara"/>
    <s v="Jewett"/>
    <s v="Nieuwoudt"/>
    <x v="1"/>
    <x v="3"/>
    <x v="5"/>
    <x v="6"/>
    <s v="Public Health"/>
    <s v="Division of Social &amp; Behaviour Change Communication"/>
    <x v="3"/>
    <s v="Yes"/>
    <m/>
    <s v="Married"/>
    <s v="Married"/>
    <s v="Married"/>
    <s v="snieuwoudt@cartafrica.org"/>
    <s v="sara.nieuwoudt@gmail.com or sara.nieuwoudt@wits.ac.z"/>
    <s v="+27834284392"/>
    <s v="MPH (Behavioral Sciences &amp; Health Education) "/>
    <d v="1978-04-07T00:00:00"/>
    <s v="The role of social capital in health seeking and maternal and child health outcomes of urban migrants in Johannesburg, South Africa "/>
    <s v="Field"/>
    <s v="No"/>
    <s v="Primary"/>
    <n v="7"/>
    <d v="2014-08-16T00:00:00"/>
    <x v="3"/>
    <m/>
    <s v="Prof. Lenore Manderson"/>
    <m/>
    <m/>
    <n v="1"/>
    <s v="Home"/>
    <m/>
    <m/>
    <s v="Yes"/>
    <m/>
    <m/>
    <s v="Academic"/>
    <s v="Lecturer"/>
    <s v="Senior Lecturer"/>
    <x v="2"/>
    <s v=" &amp; Social and Behaviour Change Communication Coordinator"/>
    <s v="University of the Witwatersrand"/>
    <s v=" 0000-0002-6658-2061"/>
    <m/>
    <d v="2014-03-02T00:00:00"/>
    <d v="2014-11-03T00:00:00"/>
    <s v="Yes"/>
    <m/>
    <m/>
    <m/>
    <m/>
    <d v="2017-08-06T00:00:00"/>
    <s v="No"/>
    <d v="2018-03-05T00:00:00"/>
    <s v="No"/>
    <m/>
    <m/>
    <m/>
    <d v="2019-07-12T00:00:00"/>
    <x v="0"/>
    <n v="65"/>
    <n v="57"/>
    <m/>
    <n v="0"/>
    <n v="2"/>
    <n v="2"/>
    <n v="2"/>
    <n v="1"/>
    <n v="0"/>
    <n v="0"/>
    <s v="No"/>
    <n v="365"/>
    <m/>
    <m/>
    <m/>
    <m/>
    <s v="Yes"/>
    <m/>
    <m/>
    <n v="1"/>
    <n v="1"/>
    <m/>
    <s v="WT"/>
  </r>
  <r>
    <n v="98"/>
    <s v="C5/001"/>
    <s v="Cheikh Mbacké"/>
    <m/>
    <s v="Faye"/>
    <x v="0"/>
    <x v="4"/>
    <x v="8"/>
    <x v="12"/>
    <s v="Public Health"/>
    <s v="Research Division"/>
    <x v="3"/>
    <s v="No"/>
    <n v="1513579"/>
    <s v="Married"/>
    <s v="Married"/>
    <s v="Married"/>
    <s v="cfaye@cartafrica.org"/>
    <s v="cmfaye@hotmail.com"/>
    <s v="+254739211509"/>
    <s v="Masters in Statistics"/>
    <d v="1976-07-08T00:00:00"/>
    <s v="Maternal characteristics,reproductive behaviors, breastfeeding practices and nutritional outcomes among children under five years in Nairobi’s informal settlements."/>
    <s v="Field"/>
    <s v="No"/>
    <s v="Primary"/>
    <n v="5.5"/>
    <d v="2016-01-01T00:00:00"/>
    <x v="4"/>
    <m/>
    <s v="DonatienBeguy, PhD"/>
    <s v="Elizabeth Kimani, PhD"/>
    <s v="Sharon Fonn"/>
    <n v="3"/>
    <s v="Home"/>
    <s v="Home"/>
    <s v="Host"/>
    <s v="Yes"/>
    <s v="No"/>
    <s v="Yes"/>
    <s v="Researcher"/>
    <s v="Senior Research Officer"/>
    <s v="Research Scientist"/>
    <x v="1"/>
    <s v="Head, APHRC West Africa Region Office"/>
    <s v="APHRC Sengal"/>
    <s v="0000-0002-4028-0575"/>
    <s v="No"/>
    <d v="2015-03-02T00:00:00"/>
    <d v="2015-11-02T00:00:00"/>
    <s v="Yes"/>
    <m/>
    <d v="2016-05-02T00:00:00"/>
    <m/>
    <s v="Factors associated with stunting and recovery from stunting among under-five children in Nairobi informal settlements"/>
    <d v="2017-07-31T00:00:00"/>
    <s v="Yes"/>
    <d v="2019-03-04T00:00:00"/>
    <s v="No"/>
    <m/>
    <m/>
    <m/>
    <d v="2019-06-30T00:00:00"/>
    <x v="0"/>
    <n v="52"/>
    <n v="44"/>
    <m/>
    <n v="4"/>
    <n v="2"/>
    <n v="19"/>
    <n v="1"/>
    <n v="1"/>
    <n v="0"/>
    <n v="0"/>
    <s v="No"/>
    <n v="0"/>
    <m/>
    <m/>
    <m/>
    <m/>
    <s v="No"/>
    <m/>
    <m/>
    <n v="3"/>
    <n v="3"/>
    <m/>
    <s v="SIDA"/>
  </r>
  <r>
    <n v="99"/>
    <s v="C5/002"/>
    <s v="Celestin"/>
    <m/>
    <s v="Ndikumana"/>
    <x v="0"/>
    <x v="4"/>
    <x v="1"/>
    <x v="1"/>
    <s v="Human Resource Management"/>
    <s v="Development Studies"/>
    <x v="2"/>
    <s v="No"/>
    <s v="SHRD/PhDH/03/15"/>
    <s v="Married"/>
    <s v="Married"/>
    <s v="Married"/>
    <s v="cndikumana@cartafrica.org"/>
    <s v="cndikumana@hotmail.com"/>
    <s v="+250 788833975"/>
    <s v="M. BA International Business"/>
    <d v="1980-01-01T00:00:00"/>
    <s v="The interface of environmental management in the Clinical researchity industry in Rwanda: A practical approach to sustainable health."/>
    <s v="Field"/>
    <s v="No"/>
    <s v="Primary"/>
    <n v="39"/>
    <d v="2017-09-15T00:00:00"/>
    <x v="4"/>
    <m/>
    <s v="Dr. Ruth J. Tubey"/>
    <s v="Dr. Alice Kurgat"/>
    <m/>
    <n v="2"/>
    <s v="Host"/>
    <s v="Host"/>
    <m/>
    <s v="Yes"/>
    <s v="No"/>
    <m/>
    <s v="Academic"/>
    <s v="Assistant Lecturer"/>
    <s v="Senior Lecturer"/>
    <x v="1"/>
    <s v="Head of Department: Governance and Public Science and International Relations Administration; Political"/>
    <s v="University of Rwanda"/>
    <s v="0000-0002-5726-6921"/>
    <s v="No"/>
    <d v="2015-03-02T00:00:00"/>
    <d v="2015-11-02T00:00:00"/>
    <s v="Yes"/>
    <d v="2017-04-25T00:00:00"/>
    <d v="2017-05-08T00:00:00"/>
    <m/>
    <s v="Effect of Human Resource Managenment Practices on the retention of professional health workers in the Public District Clinical researchs in Kigali, Rwanda"/>
    <d v="2017-07-31T00:00:00"/>
    <s v="Yes"/>
    <d v="2018-03-05T00:00:00"/>
    <s v="Yes"/>
    <m/>
    <m/>
    <m/>
    <d v="2019-12-31T00:00:00"/>
    <x v="0"/>
    <n v="58"/>
    <n v="50"/>
    <m/>
    <n v="0"/>
    <n v="1"/>
    <n v="2"/>
    <n v="2"/>
    <n v="0"/>
    <n v="0"/>
    <n v="0"/>
    <s v="No"/>
    <n v="0"/>
    <m/>
    <m/>
    <m/>
    <m/>
    <s v="No"/>
    <m/>
    <m/>
    <n v="1"/>
    <n v="3"/>
    <m/>
    <s v="SIDA"/>
  </r>
  <r>
    <n v="100"/>
    <s v="C5/003"/>
    <s v="Esther"/>
    <s v="Kikelomo"/>
    <s v="Afolabi"/>
    <x v="1"/>
    <x v="4"/>
    <x v="0"/>
    <x v="5"/>
    <s v="Nursing"/>
    <s v="Nursing Science"/>
    <x v="7"/>
    <s v="Yes"/>
    <s v="BMSP13/14/H/0859"/>
    <s v="Married"/>
    <s v="Married"/>
    <s v="Married"/>
    <s v="eafolabi@cartafrica.org"/>
    <s v="eafolabi16@gmail.com"/>
    <s v="+234 803 801 3115"/>
    <s v="M.Sc Nursing"/>
    <d v="1982-02-16T00:00:00"/>
    <s v="Correlation of cervical cancer risk factors with cervical smear and histopathological diagnosis among reproductive age women in Ile- Ife, Osun State."/>
    <s v="Clinical research"/>
    <s v="yes"/>
    <s v="Primary"/>
    <n v="22"/>
    <d v="2014-04-19T00:00:00"/>
    <x v="4"/>
    <m/>
    <s v="Prof. Oluwafemi N. Mimiko"/>
    <s v="Dr. A. A. E Olaogun"/>
    <m/>
    <n v="2"/>
    <s v="Home"/>
    <s v="Home"/>
    <m/>
    <s v="No"/>
    <s v="Yes"/>
    <m/>
    <s v="Academic"/>
    <s v="Lecturer II"/>
    <s v="Senior Lecturer"/>
    <x v="1"/>
    <m/>
    <s v="Arden University (2023)"/>
    <s v="0000-0002-0381-737X."/>
    <s v="Yes"/>
    <d v="2015-03-02T00:00:00"/>
    <d v="2015-11-02T00:00:00"/>
    <s v="Yes"/>
    <m/>
    <m/>
    <m/>
    <m/>
    <d v="2017-07-31T00:00:00"/>
    <s v="Yes"/>
    <d v="2018-03-05T00:00:00"/>
    <s v="Yes"/>
    <m/>
    <m/>
    <m/>
    <d v="2018-05-30T00:00:00"/>
    <x v="0"/>
    <n v="39"/>
    <n v="31"/>
    <m/>
    <n v="0"/>
    <n v="0"/>
    <n v="3"/>
    <n v="0"/>
    <n v="0"/>
    <n v="0"/>
    <n v="0"/>
    <s v="No"/>
    <n v="0"/>
    <m/>
    <m/>
    <m/>
    <m/>
    <s v="No"/>
    <m/>
    <m/>
    <n v="3"/>
    <n v="3"/>
    <m/>
    <s v="SIDA"/>
  </r>
  <r>
    <n v="101"/>
    <s v="C5/004"/>
    <s v="Yolanda"/>
    <s v="Malele"/>
    <s v="Kolisa"/>
    <x v="1"/>
    <x v="4"/>
    <x v="5"/>
    <x v="6"/>
    <s v="Community Dentistry"/>
    <s v="Community Dentistry"/>
    <x v="3"/>
    <s v="Yes"/>
    <s v="8803014E"/>
    <s v="Married"/>
    <s v="Married"/>
    <m/>
    <s v="ykolisa@cartafrica.org"/>
    <s v="yolanda.kolisa@wits.ac.za"/>
    <s v="837800907"/>
    <s v="MPH, M.Dental"/>
    <d v="1971-10-30T00:00:00"/>
    <s v="Measurement of oral health related quality of life(OHRQoL) in HIV-infected and non-infected children: Investigation of socio- cultural influences in a South African context."/>
    <s v="Field"/>
    <s v="No"/>
    <s v="Primary"/>
    <n v="11.5"/>
    <d v="2016-03-01T00:00:00"/>
    <x v="4"/>
    <m/>
    <s v="Dr. Jude Igumbor"/>
    <s v="Prof. Magnus Hakeburg"/>
    <m/>
    <n v="2"/>
    <s v="Home"/>
    <s v="Other"/>
    <m/>
    <s v="Yes"/>
    <s v="No"/>
    <m/>
    <s v="Academic"/>
    <m/>
    <s v="Lecturer"/>
    <x v="0"/>
    <m/>
    <s v="UNIVERSITY OF THE WITWATERSRAND"/>
    <s v="0000-0003-3368-9193"/>
    <s v="No"/>
    <d v="2015-03-02T00:00:00"/>
    <d v="2015-11-02T00:00:00"/>
    <s v="Yes"/>
    <m/>
    <m/>
    <m/>
    <m/>
    <d v="2017-07-31T00:00:00"/>
    <s v="Yes"/>
    <d v="2018-03-05T00:00:00"/>
    <s v="Yes"/>
    <m/>
    <m/>
    <m/>
    <d v="2021-05-18T00:00:00"/>
    <x v="0"/>
    <n v="75"/>
    <n v="67"/>
    <s v="Oral Health needs and Oral Health related Quality of Life of Adolescents Living with HIV in Johannesburg, South Africa"/>
    <n v="2"/>
    <n v="5"/>
    <n v="1"/>
    <n v="1"/>
    <n v="0"/>
    <n v="0"/>
    <n v="0"/>
    <s v="No"/>
    <n v="0"/>
    <m/>
    <m/>
    <m/>
    <m/>
    <s v="No"/>
    <m/>
    <m/>
    <n v="3"/>
    <n v="3"/>
    <m/>
    <s v="SIDA"/>
  </r>
  <r>
    <n v="102"/>
    <s v="C5/005"/>
    <s v="Taiwo"/>
    <s v="Akinyode"/>
    <s v="Obembe"/>
    <x v="0"/>
    <x v="4"/>
    <x v="0"/>
    <x v="0"/>
    <s v="Public Health"/>
    <s v="Health Policy"/>
    <x v="3"/>
    <s v="No"/>
    <n v="951466"/>
    <s v="Married"/>
    <s v="Married"/>
    <m/>
    <s v="tobembe@cartafrica.org"/>
    <s v="tobems@yahoo.com"/>
    <s v="+234 805 840 9495"/>
    <s v="MPH"/>
    <d v="1979-05-17T00:00:00"/>
    <s v="Coping with out of pocket payment among urban poor: Findings from South Western Nigeria."/>
    <s v="Field"/>
    <s v="No"/>
    <s v="Primary"/>
    <n v="18"/>
    <d v="2016-07-04T00:00:00"/>
    <x v="4"/>
    <m/>
    <s v="Dr. Oyediran Oyewole"/>
    <s v="Sharon Fonn"/>
    <m/>
    <n v="2"/>
    <s v="Home"/>
    <s v="Host"/>
    <m/>
    <s v="Yes"/>
    <s v="Yes"/>
    <m/>
    <s v="Academic"/>
    <m/>
    <m/>
    <x v="0"/>
    <m/>
    <s v="UNIVERSITY OF IBADAN"/>
    <s v="0000-0001-9610-1137"/>
    <s v="Yes"/>
    <d v="2015-03-02T00:00:00"/>
    <d v="2015-11-02T00:00:00"/>
    <s v="Yes"/>
    <d v="2016-06-14T00:00:00"/>
    <d v="2016-09-07T00:00:00"/>
    <m/>
    <s v="Patterns of expenditure, coping mechanisms among urban slum dwellers admitted for emergency surgeries in Ibadan, Nigeria"/>
    <d v="2017-07-31T00:00:00"/>
    <s v="Yes"/>
    <d v="2018-03-05T00:00:00"/>
    <s v="Yes"/>
    <m/>
    <m/>
    <m/>
    <d v="2021-11-29T00:00:00"/>
    <x v="0"/>
    <n v="81"/>
    <n v="73"/>
    <s v="Patterns of expenditure, coping mechanisms among urban slum dwellers admitted for emergency surgeries in Ibadan, Nigeria"/>
    <n v="0"/>
    <n v="15"/>
    <n v="3"/>
    <n v="6"/>
    <n v="1"/>
    <n v="0"/>
    <n v="0"/>
    <s v="No"/>
    <n v="0"/>
    <m/>
    <m/>
    <m/>
    <m/>
    <s v="Yes"/>
    <m/>
    <m/>
    <n v="2"/>
    <s v="NF"/>
    <m/>
    <s v="SIDA"/>
  </r>
  <r>
    <n v="103"/>
    <s v="C5/006"/>
    <s v="Emmanuel"/>
    <s v="Wilson"/>
    <s v="Kaindoa"/>
    <x v="0"/>
    <x v="4"/>
    <x v="4"/>
    <x v="4"/>
    <s v="Medical Entomology"/>
    <s v="Environmental Health and Ecological Science"/>
    <x v="3"/>
    <s v="No"/>
    <n v="1362999"/>
    <s v="Single"/>
    <s v="Married"/>
    <s v="Married"/>
    <s v="ekaindoa@cartafrica.org"/>
    <s v="ekaindoa@ihi.or.tz"/>
    <s v="+255787430307"/>
    <s v="Masters of Science in Biology and Control of Parasites and Disease Vectors"/>
    <d v="1985-12-25T00:00:00"/>
    <s v="Assessing the impact of settlement patterns and distances between households on malaria transmission in rural Tanzanian populations."/>
    <s v="Field"/>
    <s v="yes"/>
    <s v="Primary"/>
    <n v="8.5"/>
    <d v="2015-08-15T00:00:00"/>
    <x v="4"/>
    <m/>
    <s v="Fredros Okumu"/>
    <m/>
    <m/>
    <n v="1"/>
    <s v="Home"/>
    <m/>
    <m/>
    <s v="Yes"/>
    <m/>
    <m/>
    <s v="Researcher"/>
    <s v="Research scientist"/>
    <s v="Research Scientist"/>
    <x v="2"/>
    <s v="Deputy Head, Environmental Health Dept"/>
    <s v="Ifakara Health Institute"/>
    <s v="0000-0001-6170-5694"/>
    <m/>
    <d v="2015-03-02T00:00:00"/>
    <d v="2015-11-02T00:00:00"/>
    <s v="Yes"/>
    <m/>
    <m/>
    <m/>
    <m/>
    <d v="2017-07-31T00:00:00"/>
    <s v="Yes"/>
    <d v="2018-03-05T00:00:00"/>
    <s v="Yes"/>
    <m/>
    <m/>
    <m/>
    <d v="2019-12-31T00:00:00"/>
    <x v="0"/>
    <n v="58"/>
    <n v="50"/>
    <s v="Assessing Relationship between Human Settlement Patterns and_x000a_Malaria Risk in a Residual Transmission Setting in South-Eastern_x000a_Tanzania"/>
    <n v="1"/>
    <n v="16"/>
    <n v="9"/>
    <n v="3"/>
    <n v="0"/>
    <n v="0"/>
    <n v="0"/>
    <s v="No"/>
    <n v="0"/>
    <m/>
    <m/>
    <m/>
    <m/>
    <s v="No"/>
    <m/>
    <m/>
    <n v="0"/>
    <n v="1"/>
    <m/>
    <s v="SIDA"/>
  </r>
  <r>
    <n v="104"/>
    <s v="C5/007"/>
    <s v="Esther"/>
    <s v="Wamuyu"/>
    <s v="Karumi"/>
    <x v="1"/>
    <x v="4"/>
    <x v="2"/>
    <x v="7"/>
    <s v="Pharmacy"/>
    <s v="Pharmacology and Pharmacognosy"/>
    <x v="6"/>
    <s v="Yes"/>
    <s v="U803/98509/2015"/>
    <m/>
    <s v="Single"/>
    <m/>
    <s v="ekarumi@cartafrica.org"/>
    <s v="e_karumi@yahoo.com"/>
    <s v="+254721293354"/>
    <s v="M.Sc Pharmacognosy"/>
    <d v="1980-02-26T00:00:00"/>
    <s v="Antioxidant, antidiabetic and hypolipidemic activities of selected medicinal plants used by the Maasai"/>
    <s v="Field"/>
    <s v="yes"/>
    <s v="Primary"/>
    <n v="28.5"/>
    <d v="2015-09-08T00:00:00"/>
    <x v="4"/>
    <m/>
    <s v="Prof. Julius Wanjohi Mwangi"/>
    <s v="Dr. Kennedy Omondi Abuga"/>
    <m/>
    <n v="2"/>
    <s v="Home"/>
    <s v="Home"/>
    <m/>
    <s v="Yes"/>
    <s v="No"/>
    <m/>
    <s v="Academic"/>
    <s v="Lecturer"/>
    <s v="Lecturer"/>
    <x v="0"/>
    <m/>
    <s v="UNIVERSITY OF NAIROBI"/>
    <s v=" 0000-0001-6367-1010"/>
    <s v="No"/>
    <d v="2015-03-02T00:00:00"/>
    <d v="2015-11-02T00:00:00"/>
    <s v="Yes"/>
    <d v="2015-09-01T00:00:00"/>
    <d v="2019-02-07T00:00:00"/>
    <m/>
    <s v="A study of antioxidant, hypoglycemic and hypolipidemic activities of plants used in food by the Maasai community"/>
    <d v="2017-07-31T00:00:00"/>
    <s v="Yes"/>
    <d v="2018-03-05T00:00:00"/>
    <s v="Yes"/>
    <m/>
    <m/>
    <m/>
    <m/>
    <x v="3"/>
    <m/>
    <m/>
    <m/>
    <n v="0"/>
    <n v="0"/>
    <n v="0"/>
    <n v="0"/>
    <n v="0"/>
    <n v="0"/>
    <n v="0"/>
    <s v="No"/>
    <n v="0"/>
    <m/>
    <m/>
    <m/>
    <m/>
    <s v="No"/>
    <m/>
    <m/>
    <n v="2"/>
    <s v="NF"/>
    <m/>
    <s v="SIDA/DAAD"/>
  </r>
  <r>
    <n v="105"/>
    <s v="C5/008"/>
    <s v="Folusho"/>
    <s v="Mubowale"/>
    <s v="Balogun"/>
    <x v="1"/>
    <x v="4"/>
    <x v="0"/>
    <x v="0"/>
    <s v="Pediatrics"/>
    <s v="Institute of Child Health"/>
    <x v="0"/>
    <s v="Yes"/>
    <n v="130949"/>
    <s v="Married"/>
    <s v="Married"/>
    <s v="Married"/>
    <s v="fbalogun@cartafrica.org"/>
    <s v="folushom@yahoo.com"/>
    <s v="+234 812 8797 778"/>
    <s v="Master of Public Health"/>
    <d v="1976-05-22T00:00:00"/>
    <s v="The state of adolescent immunization in Ibadan, Nigeria."/>
    <s v="Field"/>
    <s v="No"/>
    <s v="Primary"/>
    <n v="18"/>
    <d v="2014-08-01T00:00:00"/>
    <x v="4"/>
    <m/>
    <s v="Prof. Olayemi Olufemi  Omotade"/>
    <s v="Prof.  Mikael  Svensson"/>
    <m/>
    <n v="2"/>
    <s v="Home"/>
    <m/>
    <m/>
    <s v="Yes"/>
    <m/>
    <m/>
    <s v="Academic"/>
    <m/>
    <m/>
    <x v="0"/>
    <m/>
    <s v="University of Ibadan"/>
    <s v="0000-0002-2645-9106"/>
    <m/>
    <d v="2015-03-02T00:00:00"/>
    <d v="2015-11-02T00:00:00"/>
    <s v="Yes"/>
    <d v="2014-04-01T00:00:00"/>
    <d v="2016-01-15T00:00:00"/>
    <m/>
    <s v="Understanding and acceptability of HPV vaccine for adolescents by stakeholders in selected communities in Ibadan, Nigeria"/>
    <d v="2017-07-31T00:00:00"/>
    <s v="Yes"/>
    <d v="2018-03-05T00:00:00"/>
    <s v="Yes"/>
    <m/>
    <m/>
    <m/>
    <d v="2020-01-02T00:00:00"/>
    <x v="0"/>
    <n v="59"/>
    <n v="51"/>
    <m/>
    <n v="0"/>
    <n v="7"/>
    <n v="7"/>
    <n v="6"/>
    <n v="3"/>
    <n v="0"/>
    <n v="0"/>
    <s v="JAS 1 &amp;2, 2015"/>
    <n v="0"/>
    <m/>
    <m/>
    <m/>
    <m/>
    <s v="No"/>
    <m/>
    <m/>
    <n v="3"/>
    <n v="3"/>
    <m/>
    <s v="SIDA/DAAD"/>
  </r>
  <r>
    <n v="106"/>
    <s v="C5/009"/>
    <s v="Felix"/>
    <m/>
    <s v="Khuluza"/>
    <x v="0"/>
    <x v="4"/>
    <x v="3"/>
    <x v="3"/>
    <s v="Pharmaceutical Analysis"/>
    <s v="Pharmacy"/>
    <x v="4"/>
    <s v="Yes"/>
    <s v="201580013236"/>
    <s v="Married"/>
    <s v="Married"/>
    <s v="Married"/>
    <s v="fkhuluza@cartafrica.org"/>
    <s v="fkhuluza@medcol.mw"/>
    <s v="+265(0)999 289874"/>
    <s v="Master of Health Economics,"/>
    <d v="1980-03-25T00:00:00"/>
    <s v="Quality and content of live-saving medicines in the formal and informal sector in Malawi, and assessment of the economic or financial costs of counterfeit and sub standard medicines to the healthcare provider."/>
    <s v="Field"/>
    <s v="yes"/>
    <s v="Primary"/>
    <n v="28.5"/>
    <d v="2015-02-02T00:00:00"/>
    <x v="4"/>
    <m/>
    <s v="Professor Lutz Heide"/>
    <s v="Prof. Dr. Ulrike Holzgrabe"/>
    <m/>
    <n v="2"/>
    <s v="Home"/>
    <s v="Other"/>
    <m/>
    <s v="Yes"/>
    <s v="No"/>
    <m/>
    <s v="Academic"/>
    <s v="Lecturer "/>
    <s v="Associate Professor"/>
    <x v="1"/>
    <m/>
    <s v="University of Malawi"/>
    <s v=" 0000-0002-8334-0160"/>
    <s v="No"/>
    <d v="2015-03-02T00:00:00"/>
    <d v="2015-11-02T00:00:00"/>
    <s v="Yes"/>
    <d v="2014-12-01T00:00:00"/>
    <m/>
    <d v="2015-07-29T00:00:00"/>
    <s v="Quality, availability and affordability of antimalarial and antibiotic medicines in Malawi"/>
    <d v="2017-07-31T00:00:00"/>
    <s v="Yes"/>
    <d v="2018-03-05T00:00:00"/>
    <s v="Yes"/>
    <d v="2018-01-19T00:00:00"/>
    <d v="2018-08-16T00:00:00"/>
    <d v="2018-11-20T00:00:00"/>
    <d v="2018-12-31T00:00:00"/>
    <x v="0"/>
    <n v="46"/>
    <n v="38"/>
    <s v="Quality, availability and affordability of antimalarial and antibiotic medicines in Malawi"/>
    <n v="1"/>
    <n v="3"/>
    <n v="13"/>
    <n v="2"/>
    <n v="0"/>
    <n v="0"/>
    <n v="0"/>
    <s v="No"/>
    <n v="0"/>
    <m/>
    <m/>
    <m/>
    <m/>
    <s v="No"/>
    <m/>
    <m/>
    <n v="1"/>
    <n v="3"/>
    <n v="3"/>
    <s v="SIDA"/>
  </r>
  <r>
    <n v="107"/>
    <s v="C5/010"/>
    <s v="Fred"/>
    <m/>
    <s v="Maniragba"/>
    <x v="0"/>
    <x v="4"/>
    <x v="7"/>
    <x v="11"/>
    <s v="Demography"/>
    <s v="Population Studies"/>
    <x v="9"/>
    <s v="Yes"/>
    <s v="203001135.   Reg No. 2014/HD06/18709U"/>
    <s v="Married"/>
    <s v="Married"/>
    <s v="Married"/>
    <s v="fmaniragaba@cartafrica.org"/>
    <s v="fmaniragaba@gmail.com"/>
    <s v="+256 777 821673"/>
    <s v="M.Sc Population Studies"/>
    <d v="1981-05-12T00:00:00"/>
    <s v="Intimate partner violence and fertility outcomes in Uganda."/>
    <s v="Field"/>
    <s v="No"/>
    <s v="Primary"/>
    <n v="32.5"/>
    <d v="2015-05-01T00:00:00"/>
    <x v="4"/>
    <m/>
    <s v="Prof. James Ntozi"/>
    <s v="Dr. Betty Kwagala"/>
    <m/>
    <n v="2"/>
    <s v="Home"/>
    <s v="Home"/>
    <m/>
    <s v="Yes"/>
    <s v="No"/>
    <m/>
    <s v="Academic"/>
    <s v="Assistant Lecturer"/>
    <s v="Assistant Lecturer"/>
    <x v="2"/>
    <m/>
    <s v="Makerere Univeristy"/>
    <s v="0000-0001-5977-1924"/>
    <s v="No"/>
    <d v="2015-03-02T00:00:00"/>
    <d v="2015-11-02T00:00:00"/>
    <s v="Yes"/>
    <d v="2016-05-04T00:00:00"/>
    <d v="2016-07-02T00:00:00"/>
    <m/>
    <s v="Determinants of quality of life of older persons in rural Uganda"/>
    <d v="2017-07-31T00:00:00"/>
    <s v="Yes"/>
    <d v="2018-03-05T00:00:00"/>
    <s v="Yes"/>
    <m/>
    <m/>
    <m/>
    <d v="2019-07-31T00:00:00"/>
    <x v="0"/>
    <n v="53"/>
    <n v="45"/>
    <m/>
    <n v="0"/>
    <n v="2"/>
    <n v="3"/>
    <n v="1"/>
    <n v="0"/>
    <n v="0"/>
    <n v="0"/>
    <s v="No"/>
    <n v="0"/>
    <m/>
    <m/>
    <m/>
    <m/>
    <s v="No"/>
    <m/>
    <m/>
    <n v="1"/>
    <n v="3"/>
    <m/>
    <s v="SIDA"/>
  </r>
  <r>
    <n v="108"/>
    <s v="C5/011"/>
    <s v="Hellen"/>
    <s v="Jepngetich"/>
    <s v="Jepngetich"/>
    <x v="1"/>
    <x v="4"/>
    <x v="2"/>
    <x v="2"/>
    <s v="Medical education"/>
    <s v="Medical education"/>
    <x v="2"/>
    <s v="Yes"/>
    <s v="SM/PhDME/05/15"/>
    <s v="Married"/>
    <s v="Married"/>
    <s v="Married"/>
    <s v="hjepngetich@cartafrica.org"/>
    <s v="jepngetichkeny@gmail.com and kenyhellen@yahoo.com"/>
    <s v="+254721271337"/>
    <s v="NF"/>
    <d v="1978-01-01T00:00:00"/>
    <s v="Determinants of male involvement in sexual andreproductive health services in Kenya."/>
    <s v="Field"/>
    <s v="No"/>
    <s v="Primary"/>
    <n v="8"/>
    <d v="2015-09-10T00:00:00"/>
    <x v="4"/>
    <m/>
    <s v="Prof  Mabel Nangami"/>
    <s v="Prof  Joyce Baliddawa"/>
    <s v="Dr. Caleb Isaboke Nyamwange"/>
    <n v="3"/>
    <s v="Home"/>
    <m/>
    <m/>
    <s v="No"/>
    <m/>
    <m/>
    <s v="Academic"/>
    <m/>
    <s v="Lecturer"/>
    <x v="0"/>
    <s v="Head of Department of Environmental Health and Disaster Risk Management at the School of Public Health, College of Health Sciences"/>
    <s v="MOI UNIVERSITY"/>
    <m/>
    <m/>
    <d v="2015-03-02T00:00:00"/>
    <d v="2015-11-02T00:00:00"/>
    <s v="Yes"/>
    <d v="2021-07-16T00:00:00"/>
    <d v="2021-07-16T00:00:00"/>
    <m/>
    <m/>
    <d v="2017-07-31T00:00:00"/>
    <s v="Yes"/>
    <d v="2018-03-05T00:00:00"/>
    <s v="Yes"/>
    <m/>
    <m/>
    <m/>
    <d v="2020-11-20T00:00:00"/>
    <x v="0"/>
    <n v="69"/>
    <n v="61"/>
    <s v="Bachelor of science environmental health graduates academic competences and public health work expectations in Kenya: Graduate and emplyers perspectives"/>
    <m/>
    <n v="2"/>
    <n v="0"/>
    <n v="2"/>
    <n v="0"/>
    <n v="0"/>
    <n v="0"/>
    <s v="JAS 1, 2015"/>
    <n v="0"/>
    <m/>
    <d v="2020-03-15T00:00:00"/>
    <d v="2020-08-06T00:00:00"/>
    <n v="5"/>
    <s v="No"/>
    <m/>
    <m/>
    <n v="4"/>
    <n v="4"/>
    <m/>
    <s v="SIDA"/>
  </r>
  <r>
    <n v="109"/>
    <s v="C5/012"/>
    <s v="Hillary"/>
    <s v="Kipruto"/>
    <s v="Sang"/>
    <x v="0"/>
    <x v="4"/>
    <x v="2"/>
    <x v="2"/>
    <s v="LINGUISTICS"/>
    <s v="LINGUISTICS AND FOREIGN LANGUAGES"/>
    <x v="2"/>
    <s v="Yes"/>
    <s v="SASS/DPHIL/LIN/06/14"/>
    <m/>
    <s v="Married"/>
    <m/>
    <s v="hsang@cartafrica.org"/>
    <s v="hillarysang@yahoo.com"/>
    <s v="+254 724 017107"/>
    <s v="NF"/>
    <d v="1983-03-17T00:00:00"/>
    <s v="Communication disorders in school children identified with psychiatric disorders"/>
    <s v="Field"/>
    <s v="No"/>
    <s v="Primary"/>
    <n v="16.5"/>
    <d v="2014-09-01T00:00:00"/>
    <x v="4"/>
    <m/>
    <s v="Dr. Tom Abuom"/>
    <m/>
    <m/>
    <n v="1"/>
    <s v="Home"/>
    <m/>
    <m/>
    <s v="Yes"/>
    <m/>
    <m/>
    <s v="Academic"/>
    <m/>
    <s v="Lecturer"/>
    <x v="0"/>
    <m/>
    <s v="MOI UNIVERSITY"/>
    <m/>
    <m/>
    <d v="2015-03-02T00:00:00"/>
    <d v="2015-11-02T00:00:00"/>
    <s v="Yes"/>
    <m/>
    <m/>
    <m/>
    <m/>
    <d v="2017-07-31T00:00:00"/>
    <s v="Yes"/>
    <d v="2018-03-05T00:00:00"/>
    <s v="Yes"/>
    <m/>
    <m/>
    <m/>
    <m/>
    <x v="3"/>
    <m/>
    <m/>
    <m/>
    <m/>
    <n v="2"/>
    <n v="0"/>
    <n v="2"/>
    <n v="0"/>
    <n v="0"/>
    <n v="0"/>
    <s v="No"/>
    <n v="0"/>
    <m/>
    <m/>
    <m/>
    <m/>
    <s v="Yes"/>
    <m/>
    <m/>
    <s v="NF"/>
    <s v="NF"/>
    <m/>
    <s v="SIDA"/>
  </r>
  <r>
    <n v="110"/>
    <s v="C5/013"/>
    <s v="Ikeola"/>
    <s v="Adejoke"/>
    <s v="Adeoye"/>
    <x v="1"/>
    <x v="4"/>
    <x v="0"/>
    <x v="0"/>
    <s v="MATERNAL HEALTH"/>
    <s v="EPIDEMIOLOGY AND MEDICAL STATISTICS"/>
    <x v="0"/>
    <s v="Yes"/>
    <n v="148600"/>
    <s v="Married"/>
    <s v="Married"/>
    <m/>
    <s v="iadeoye@cartafrica.org"/>
    <s v="adeoyeikeola@yahoo.com"/>
    <s v="+234-8052153252"/>
    <s v="Master in Public Health"/>
    <d v="1973-02-08T00:00:00"/>
    <s v="Maternal obesity and associated maternal, periantal and neo natal outcomes among women in Ibadan, Nigeria"/>
    <s v="Field"/>
    <s v="No"/>
    <s v="Primary"/>
    <n v="14.5"/>
    <d v="2013-02-01T00:00:00"/>
    <x v="4"/>
    <m/>
    <s v="Prof. Afolabi Bamigboye"/>
    <m/>
    <m/>
    <n v="1"/>
    <s v="Home"/>
    <m/>
    <m/>
    <s v="Yes"/>
    <m/>
    <m/>
    <s v="Academic"/>
    <m/>
    <s v="Lecturer"/>
    <x v="0"/>
    <m/>
    <s v="UNIVERSITY OF IBADAN"/>
    <s v="0000-0003-3085-0965"/>
    <m/>
    <d v="2015-03-02T00:00:00"/>
    <d v="2015-11-02T00:00:00"/>
    <s v="Yes"/>
    <d v="2018-01-01T00:00:00"/>
    <d v="2018-01-27T00:00:00"/>
    <m/>
    <s v="The prevalence, determinants, preganancy and neonatal outcomes of Maternal obesity and its associated metabolic Dysfunction in Ibadan, Nigeria "/>
    <d v="2019-07-29T00:00:00"/>
    <s v="No"/>
    <d v="2020-03-01T00:00:00"/>
    <s v="No"/>
    <m/>
    <d v="2021-07-15T00:00:00"/>
    <d v="2021-08-03T00:00:00"/>
    <d v="2021-08-03T00:00:00"/>
    <x v="0"/>
    <n v="78"/>
    <n v="70"/>
    <m/>
    <n v="5"/>
    <n v="10"/>
    <n v="4"/>
    <n v="1"/>
    <n v="3"/>
    <n v="1"/>
    <n v="0"/>
    <s v="No"/>
    <n v="0"/>
    <m/>
    <d v="2017-03-01T00:00:00"/>
    <d v="2018-02-01T00:00:00"/>
    <n v="12"/>
    <s v="No"/>
    <m/>
    <m/>
    <n v="3"/>
    <n v="3"/>
    <m/>
    <s v="SIDA"/>
  </r>
  <r>
    <n v="111"/>
    <s v="C5/014"/>
    <s v="Justine"/>
    <s v="Nnakate"/>
    <s v="Bukenya"/>
    <x v="1"/>
    <x v="4"/>
    <x v="7"/>
    <x v="11"/>
    <s v="Public Health"/>
    <s v="Community Health &amp; Behavioural Sciencess"/>
    <x v="9"/>
    <s v="Yes"/>
    <n v="216023303"/>
    <s v="Married"/>
    <s v="Married"/>
    <s v="Married"/>
    <s v="jbukenya@cartafrica.org"/>
    <s v="jbukenya@musph.ac.ug"/>
    <s v="+256772446355"/>
    <s v="MPH"/>
    <d v="1971-08-24T00:00:00"/>
    <s v="Pregnancy experiences and reproductive health outcome among adolescents in Uganda."/>
    <s v="Field"/>
    <s v="No"/>
    <s v="Primary"/>
    <n v="11"/>
    <d v="2017-01-30T00:00:00"/>
    <x v="4"/>
    <m/>
    <s v="Christopher Garimoi Orach, PhD"/>
    <s v="David Guwatudde, PhD"/>
    <m/>
    <n v="2"/>
    <s v="Home"/>
    <s v="Home"/>
    <m/>
    <s v="No"/>
    <s v="Yes"/>
    <m/>
    <s v="Academic"/>
    <s v="Lecturer"/>
    <s v="Lecturer"/>
    <x v="2"/>
    <m/>
    <s v="MAKERERE UNIVERSITY"/>
    <s v="0000-0001-9139-6183"/>
    <s v="Yes"/>
    <d v="2015-03-02T00:00:00"/>
    <d v="2015-11-02T00:00:00"/>
    <s v="Yes"/>
    <m/>
    <m/>
    <m/>
    <m/>
    <d v="2017-07-31T00:00:00"/>
    <s v="Yes"/>
    <d v="2018-03-05T00:00:00"/>
    <s v="Yes"/>
    <m/>
    <d v="2021-02-26T00:00:00"/>
    <m/>
    <d v="2021-05-17T00:00:00"/>
    <x v="0"/>
    <n v="75"/>
    <n v="67"/>
    <s v="Pregnancy Planning and utilization of Maternal Health Services by Female Sex workers in Uganda"/>
    <n v="10"/>
    <n v="27"/>
    <n v="7"/>
    <n v="1"/>
    <n v="0"/>
    <n v="0"/>
    <n v="0"/>
    <s v="No"/>
    <n v="0"/>
    <m/>
    <m/>
    <m/>
    <m/>
    <s v="No"/>
    <m/>
    <m/>
    <n v="4"/>
    <n v="4"/>
    <m/>
    <s v="SIDA"/>
  </r>
  <r>
    <n v="112"/>
    <s v="C5/015"/>
    <s v="Jeanette"/>
    <m/>
    <s v="Dawa"/>
    <x v="1"/>
    <x v="4"/>
    <x v="2"/>
    <x v="7"/>
    <s v="Public Health"/>
    <s v="KAVI - Institute of Clinical Reasearch"/>
    <x v="6"/>
    <s v="Yes"/>
    <s v="H84/50941/2016"/>
    <s v="Married"/>
    <s v="Married"/>
    <s v="Married"/>
    <s v="jdawa@cartafrica.org"/>
    <s v="jandawa@cartafrica.org"/>
    <s v="+254722653696"/>
    <s v="M.Sc Public Health"/>
    <d v="1984-02-16T00:00:00"/>
    <s v="An assessment of breast cancer risk factors among urban black Kenyan females."/>
    <s v="Field"/>
    <s v="No"/>
    <s v="Primary"/>
    <n v="25.5"/>
    <d v="2015-10-13T00:00:00"/>
    <x v="4"/>
    <m/>
    <s v="Prof.Omu Anzala"/>
    <m/>
    <m/>
    <n v="1"/>
    <s v="Home"/>
    <m/>
    <m/>
    <s v="Yes"/>
    <m/>
    <m/>
    <s v="Other"/>
    <s v="Medical Epidemiologist"/>
    <s v="Medical Epidemiologist and Center Director"/>
    <x v="0"/>
    <m/>
    <s v="Washington State University, Kenya Office (GLOBAL HEALTH PROG)"/>
    <s v="0000-0001-9405-148X"/>
    <m/>
    <d v="2015-03-02T00:00:00"/>
    <d v="2015-11-02T00:00:00"/>
    <s v="Yes"/>
    <d v="2016-02-19T00:00:00"/>
    <d v="2017-01-13T00:00:00"/>
    <m/>
    <s v="Modelling the health and economic impact of the influenza vaccine in Kenya"/>
    <d v="2017-07-31T00:00:00"/>
    <s v="Yes"/>
    <d v="2018-03-05T00:00:00"/>
    <s v="Yes"/>
    <m/>
    <m/>
    <m/>
    <d v="2020-11-25T00:00:00"/>
    <x v="0"/>
    <n v="69"/>
    <n v="61"/>
    <s v="Modelling the health and economic impact of the influenza vaccine in Kenya"/>
    <n v="0"/>
    <n v="6"/>
    <n v="8"/>
    <n v="1"/>
    <n v="0"/>
    <n v="0"/>
    <n v="0"/>
    <s v="No"/>
    <n v="0"/>
    <m/>
    <m/>
    <m/>
    <m/>
    <s v="No"/>
    <m/>
    <m/>
    <n v="0"/>
    <n v="0"/>
    <m/>
    <s v="CARNEGIE/DAAD"/>
  </r>
  <r>
    <n v="113"/>
    <s v="C5/016"/>
    <s v="Jepchirchir"/>
    <m/>
    <s v="Kiplagat"/>
    <x v="1"/>
    <x v="4"/>
    <x v="2"/>
    <x v="2"/>
    <s v="Public Health"/>
    <s v="Epidemiology and Biostatistics"/>
    <x v="3"/>
    <s v="No"/>
    <n v="1317323"/>
    <s v="Married"/>
    <s v="Married"/>
    <s v="Married"/>
    <s v="jkiplagat@cartafrica.org"/>
    <s v="chiri2809@gmail.com"/>
    <s v="+254722288653"/>
    <s v="Masters Epidemiology &amp; Disease Control"/>
    <d v="1980-09-28T00:00:00"/>
    <s v="HIV among adults aged 50years and older in East Africa."/>
    <s v="Clinical research - Retrospective and prospective"/>
    <s v="No"/>
    <s v="Primary and secondary"/>
    <n v="25"/>
    <d v="2015-08-06T00:00:00"/>
    <x v="4"/>
    <m/>
    <s v="Ann Mwangi, PhD"/>
    <s v="Charles Chasela, PhD"/>
    <m/>
    <n v="2"/>
    <s v="Home"/>
    <s v="Host"/>
    <m/>
    <s v="Yes"/>
    <s v="No"/>
    <m/>
    <s v="Academic"/>
    <m/>
    <s v="Research Adminstrator"/>
    <x v="1"/>
    <s v="AMPATH Associate Director of Research"/>
    <m/>
    <s v="0000-0002-7836-2138"/>
    <s v="No"/>
    <d v="2015-03-02T00:00:00"/>
    <d v="2015-11-02T00:00:00"/>
    <s v="Yes"/>
    <d v="2016-02-12T00:00:00"/>
    <d v="2016-04-07T00:00:00"/>
    <m/>
    <s v="Characteristics, outcomes and experiences of HIV infected adults aged 50 years and older in Western kenya"/>
    <d v="2017-07-31T00:00:00"/>
    <s v="Yes"/>
    <d v="2018-03-05T00:00:00"/>
    <s v="Yes"/>
    <m/>
    <m/>
    <m/>
    <d v="2019-10-31T00:00:00"/>
    <x v="0"/>
    <n v="56"/>
    <n v="48"/>
    <m/>
    <n v="3"/>
    <n v="8"/>
    <n v="4"/>
    <n v="2"/>
    <n v="0"/>
    <n v="0"/>
    <n v="0"/>
    <s v="No"/>
    <n v="0"/>
    <m/>
    <m/>
    <m/>
    <m/>
    <s v="No"/>
    <m/>
    <m/>
    <n v="1"/>
    <n v="2"/>
    <m/>
    <s v="SIDA"/>
  </r>
  <r>
    <n v="114"/>
    <s v="C5/017"/>
    <s v="Kikelomo"/>
    <s v="Abayowa"/>
    <s v="Mbada"/>
    <x v="1"/>
    <x v="4"/>
    <x v="0"/>
    <x v="5"/>
    <s v="Political Science"/>
    <s v="Political Science"/>
    <x v="7"/>
    <s v="Yes"/>
    <s v="SSP/13/14/H/0871"/>
    <s v="Married"/>
    <s v="Married"/>
    <s v="Married"/>
    <s v="kmbada@cartafrica.org"/>
    <s v="menteekas@yahoo.com"/>
    <s v="2348137729864"/>
    <s v="M.Sc Political Science"/>
    <d v="1981-12-23T00:00:00"/>
    <s v="Political economy of poverty and health in Ghana and Nigeria: A comparative policy analysis of the Millennium Development Goals."/>
    <s v="Policy analysis"/>
    <s v="No"/>
    <s v="Primary"/>
    <n v="17"/>
    <d v="2014-04-15T00:00:00"/>
    <x v="4"/>
    <m/>
    <s v="Prof. Oluwafemi N. Mimiko"/>
    <m/>
    <m/>
    <n v="1"/>
    <s v="Home"/>
    <m/>
    <m/>
    <s v="Yes"/>
    <m/>
    <m/>
    <s v="Academic"/>
    <s v="Assistant Lecturer"/>
    <s v="Lecturer I"/>
    <x v="1"/>
    <m/>
    <s v="Obafemi Awolowo University"/>
    <s v="0000-0002-2157-1940"/>
    <m/>
    <d v="2015-03-02T00:00:00"/>
    <d v="2015-11-02T00:00:00"/>
    <s v="Yes"/>
    <d v="2021-07-04T00:00:00"/>
    <d v="2021-07-04T00:00:00"/>
    <m/>
    <m/>
    <d v="2017-07-31T00:00:00"/>
    <s v="Yes"/>
    <d v="2019-03-04T00:00:00"/>
    <s v="No"/>
    <m/>
    <m/>
    <m/>
    <d v="2018-08-15T00:00:00"/>
    <x v="0"/>
    <n v="42"/>
    <n v="34"/>
    <m/>
    <n v="1"/>
    <n v="0"/>
    <n v="1"/>
    <n v="6"/>
    <n v="0"/>
    <n v="0"/>
    <n v="0"/>
    <s v="JAS 1, 2015 &amp; JAS 4, 2019"/>
    <n v="0"/>
    <m/>
    <m/>
    <m/>
    <m/>
    <s v="No"/>
    <m/>
    <m/>
    <n v="2"/>
    <n v="4"/>
    <m/>
    <s v="SIDA"/>
  </r>
  <r>
    <n v="115"/>
    <s v="C5/018"/>
    <s v="Lester"/>
    <m/>
    <s v="Kapanda"/>
    <x v="0"/>
    <x v="4"/>
    <x v="3"/>
    <x v="3"/>
    <s v="Epidemeology and Public Health"/>
    <s v="Public Health"/>
    <x v="4"/>
    <s v="Yes"/>
    <s v="201580013245"/>
    <s v="Married"/>
    <s v="Married"/>
    <s v="Married"/>
    <s v="lkapanda@cartafrica.org"/>
    <s v="lrphiri@medcol.mw"/>
    <s v="+265 994 958 249"/>
    <s v="M.Sc Epidemiology"/>
    <d v="1974-09-27T00:00:00"/>
    <s v="Exploring the potential drivers of demand and supply for transactional sex and sex work among female sex workers and their clients in Malawi."/>
    <s v="Field"/>
    <s v="No"/>
    <s v="Primary"/>
    <n v="20"/>
    <d v="2015-03-16T00:00:00"/>
    <x v="4"/>
    <m/>
    <s v="Prof. Adamson Muula"/>
    <s v="Dr. Chima Izgubara"/>
    <s v="Dr. Nicola Desmond "/>
    <n v="3"/>
    <s v="Home"/>
    <s v="Other"/>
    <s v="Other"/>
    <s v="Yes"/>
    <s v="Yes"/>
    <s v="No"/>
    <s v="Academic"/>
    <m/>
    <m/>
    <x v="0"/>
    <m/>
    <s v="University of Malawi"/>
    <s v="0000-0003-2887-2954"/>
    <s v="Yes"/>
    <d v="2015-03-02T00:00:00"/>
    <d v="2015-11-02T00:00:00"/>
    <s v="Yes"/>
    <m/>
    <m/>
    <m/>
    <m/>
    <d v="2017-07-31T00:00:00"/>
    <s v="Yes"/>
    <d v="2018-03-05T00:00:00"/>
    <s v="Yes"/>
    <m/>
    <m/>
    <m/>
    <d v="2020-03-19T00:00:00"/>
    <x v="0"/>
    <n v="61"/>
    <n v="53"/>
    <m/>
    <n v="0"/>
    <n v="3"/>
    <n v="1"/>
    <n v="0"/>
    <n v="0"/>
    <n v="0"/>
    <n v="0"/>
    <s v="No"/>
    <n v="0"/>
    <m/>
    <m/>
    <m/>
    <m/>
    <s v="No"/>
    <m/>
    <m/>
    <n v="2"/>
    <n v="2"/>
    <m/>
    <s v="SIDA"/>
  </r>
  <r>
    <n v="116"/>
    <s v="C5/019"/>
    <s v="Maria"/>
    <s v="Chifuniro"/>
    <s v="Chikalipo"/>
    <x v="1"/>
    <x v="4"/>
    <x v="3"/>
    <x v="3"/>
    <s v="Nursing and Midwifery"/>
    <s v="Public Health"/>
    <x v="4"/>
    <s v="Yes"/>
    <s v="201580013238"/>
    <s v="Married"/>
    <s v="Married"/>
    <s v="Married"/>
    <s v="mchikalipo@cartafrica.org"/>
    <s v="mchikalipo@kcn.unima.mw"/>
    <s v="+ 265 888309781"/>
    <s v="MA Social Development"/>
    <d v="1970-05-05T00:00:00"/>
    <s v="Centering pregnancy: Astrategy in improving maternal and neonatal outcomes among adolescents."/>
    <s v="Field"/>
    <s v="No"/>
    <s v="Primary"/>
    <n v="30"/>
    <d v="2015-12-14T00:00:00"/>
    <x v="4"/>
    <m/>
    <s v="Prof. Adamson Muula"/>
    <s v="Prof. Ellen Chirwa"/>
    <m/>
    <n v="2"/>
    <s v="Home"/>
    <s v="Home"/>
    <m/>
    <s v="Yes"/>
    <s v="No"/>
    <m/>
    <s v="Academic"/>
    <s v="Lecturer"/>
    <m/>
    <x v="0"/>
    <m/>
    <s v="University of Malawi"/>
    <s v="0000-0001-7062-9785"/>
    <s v="No"/>
    <d v="2015-03-02T00:00:00"/>
    <d v="2015-11-02T00:00:00"/>
    <s v="Yes"/>
    <d v="2015-06-11T00:00:00"/>
    <d v="2016-01-13T00:00:00"/>
    <m/>
    <s v="Feasibility, acceptability and effectiveness of couple antenatal education in Blantyre, Malawi"/>
    <d v="2017-07-31T00:00:00"/>
    <s v="Yes"/>
    <d v="2018-03-05T00:00:00"/>
    <s v="Yes"/>
    <m/>
    <m/>
    <m/>
    <d v="2019-11-30T00:00:00"/>
    <x v="0"/>
    <n v="57"/>
    <n v="49"/>
    <m/>
    <n v="0"/>
    <n v="4"/>
    <n v="2"/>
    <n v="2"/>
    <n v="0"/>
    <n v="0"/>
    <n v="0"/>
    <s v="No"/>
    <n v="0"/>
    <m/>
    <m/>
    <m/>
    <m/>
    <s v="No"/>
    <m/>
    <m/>
    <s v="NF"/>
    <s v="NF"/>
    <m/>
    <s v="SIDA"/>
  </r>
  <r>
    <n v="117"/>
    <s v="C5/020"/>
    <s v="Nomathemba"/>
    <s v="Chiwoneso"/>
    <s v="Chandiwana"/>
    <x v="1"/>
    <x v="4"/>
    <x v="5"/>
    <x v="6"/>
    <s v="Child and Adolescent Health"/>
    <s v="Wits Reproductive Health and HIV Institute"/>
    <x v="3"/>
    <s v="Yes"/>
    <s v="0403769G"/>
    <m/>
    <s v="Married"/>
    <m/>
    <s v="nchandiwana@cartafrica.org"/>
    <s v="nomathemba.chandiwana@gmail.com"/>
    <n v="27761643215"/>
    <s v="MPH Epidiomology &amp; Biostatistics"/>
    <m/>
    <s v="Impact of strengthening the continuum of care of HIV-infected pregnant and post-natal women and infantsin primary care clinics of South Africa."/>
    <s v="Clinical research"/>
    <s v="No"/>
    <s v="Primary"/>
    <n v="18"/>
    <d v="2017-02-01T00:00:00"/>
    <x v="4"/>
    <d v="2025-03-25T00:00:00"/>
    <s v="Prof. Charles S. Chasela"/>
    <s v="Dr. Lee Fairlie"/>
    <m/>
    <n v="2"/>
    <s v="Home"/>
    <s v="Home"/>
    <m/>
    <s v="No"/>
    <s v="Yes"/>
    <m/>
    <s v="Researcher"/>
    <s v="Technical advisor"/>
    <s v="Technical advisor"/>
    <x v="0"/>
    <m/>
    <s v="WITS RHI"/>
    <s v="0000-0001-7866-2651"/>
    <s v="Yes"/>
    <d v="2015-03-02T00:00:00"/>
    <d v="2015-11-02T00:00:00"/>
    <s v="Yes"/>
    <m/>
    <m/>
    <m/>
    <m/>
    <d v="2017-07-31T00:00:00"/>
    <s v="Yes"/>
    <d v="2018-03-05T00:00:00"/>
    <s v="Yes"/>
    <m/>
    <m/>
    <m/>
    <m/>
    <x v="2"/>
    <m/>
    <m/>
    <m/>
    <n v="0"/>
    <n v="0"/>
    <n v="14"/>
    <n v="0"/>
    <n v="0"/>
    <n v="0"/>
    <n v="0"/>
    <s v="JAS 4, 2018"/>
    <n v="0"/>
    <m/>
    <m/>
    <m/>
    <m/>
    <s v="No"/>
    <m/>
    <m/>
    <s v="NF"/>
    <s v="NF"/>
    <m/>
    <s v="SIDA"/>
  </r>
  <r>
    <n v="118"/>
    <s v="C5/021"/>
    <s v="Oyewale"/>
    <s v="Mayowa"/>
    <s v="Morakinyo"/>
    <x v="0"/>
    <x v="4"/>
    <x v="0"/>
    <x v="0"/>
    <s v="Environmental Health"/>
    <s v="Environmental Health Sciences"/>
    <x v="0"/>
    <s v="Yes"/>
    <n v="12963"/>
    <m/>
    <s v="Married"/>
    <m/>
    <s v="omorakinyo@cartafrica.org"/>
    <s v="wahlemirax@gmail.com"/>
    <s v="+2348034626106"/>
    <s v="MPH Environmental Health"/>
    <d v="1980-02-01T00:00:00"/>
    <s v="Molecular characterization of bio aerosols associated with sick building syndrome and related health risks in secondary schools in Ibadan,Nigeria."/>
    <s v="Clinical research"/>
    <s v="yes"/>
    <s v="Primary"/>
    <n v="13"/>
    <d v="2013-07-04T00:00:00"/>
    <x v="4"/>
    <m/>
    <s v="Prof. Ana Godson Rowland"/>
    <m/>
    <m/>
    <n v="1"/>
    <s v="Home"/>
    <m/>
    <m/>
    <s v="Yes"/>
    <m/>
    <m/>
    <s v="Academic"/>
    <s v="Lecturer"/>
    <s v="Lecturer"/>
    <x v="0"/>
    <m/>
    <s v="UNIVERSITY OF IBADAN"/>
    <s v="0000-0001-5289-9378"/>
    <m/>
    <d v="2015-03-02T00:00:00"/>
    <d v="2015-11-02T00:00:00"/>
    <s v="Yes"/>
    <d v="2015-02-02T00:00:00"/>
    <d v="2016-04-11T00:00:00"/>
    <m/>
    <s v="Indoor school building characteristics and molecular profiling of Bioaerosols as predictors of respiratory morbidities among primary school children in Ibadan, Nigeria "/>
    <d v="2017-07-31T00:00:00"/>
    <s v="Yes"/>
    <d v="2018-03-05T00:00:00"/>
    <s v="Yes"/>
    <m/>
    <m/>
    <m/>
    <d v="2023-01-31T00:00:00"/>
    <x v="0"/>
    <n v="95"/>
    <n v="87"/>
    <s v="Indoor Air Quality and Bioaerosols’ Size Distribution as Predictors of Respiratory Morbidities among Pupils in Ibadan North Local Government Area, Oyo State."/>
    <n v="0"/>
    <n v="25"/>
    <n v="0"/>
    <n v="3"/>
    <n v="1"/>
    <n v="1"/>
    <n v="1"/>
    <s v="No"/>
    <n v="0"/>
    <m/>
    <m/>
    <m/>
    <m/>
    <s v="No"/>
    <m/>
    <m/>
    <n v="2"/>
    <n v="3"/>
    <m/>
    <s v="SIDA"/>
  </r>
  <r>
    <n v="119"/>
    <s v="C5/022"/>
    <s v="Raymond"/>
    <s v="Felix"/>
    <s v="Odokonyero"/>
    <x v="0"/>
    <x v="4"/>
    <x v="7"/>
    <x v="11"/>
    <s v="Mental Health"/>
    <s v="Psychiatry"/>
    <x v="9"/>
    <s v="Yes"/>
    <m/>
    <s v="NF"/>
    <s v="NF"/>
    <m/>
    <s v="rodokonyero@cartafrica.org"/>
    <s v="rayhaddock@yahoo.com"/>
    <s v="+256701547646"/>
    <s v="NF"/>
    <m/>
    <s v="Investigating the relationship between parenting styles and coping techniques among parents with their adolescents’problem behavior in post conflict Northern Uganda"/>
    <s v="Field"/>
    <s v="No"/>
    <s v="Primary"/>
    <n v="15"/>
    <d v="2015-03-01T00:00:00"/>
    <x v="4"/>
    <d v="2020-04-09T00:00:00"/>
    <s v="Prof. Wilson Winston Muhwezi"/>
    <s v="Prof. Seggane Musisi"/>
    <s v="Dr.Akena Dickens Howard"/>
    <n v="3"/>
    <s v="Home"/>
    <s v="Home"/>
    <s v="Home"/>
    <s v="Yes"/>
    <s v="No"/>
    <s v="No"/>
    <m/>
    <s v="Lecturer"/>
    <s v="Lecturer"/>
    <x v="0"/>
    <m/>
    <s v="MAKERERE UNIVERSITY"/>
    <m/>
    <s v="No"/>
    <d v="2015-03-02T00:00:00"/>
    <d v="2015-11-02T00:00:00"/>
    <s v="Yes"/>
    <m/>
    <m/>
    <m/>
    <m/>
    <s v="Not attended"/>
    <s v="No"/>
    <s v="Not attended"/>
    <s v="No"/>
    <m/>
    <m/>
    <m/>
    <m/>
    <x v="2"/>
    <s v="Terminated"/>
    <m/>
    <m/>
    <m/>
    <n v="2"/>
    <n v="0"/>
    <n v="0"/>
    <n v="0"/>
    <n v="0"/>
    <n v="0"/>
    <s v="No"/>
    <n v="0"/>
    <m/>
    <m/>
    <m/>
    <m/>
    <s v="No"/>
    <m/>
    <m/>
    <s v="NF"/>
    <s v="NF"/>
    <m/>
    <s v="SIDA"/>
  </r>
  <r>
    <n v="120"/>
    <s v="C5/023"/>
    <s v="Gift"/>
    <m/>
    <s v="Khangamwa"/>
    <x v="0"/>
    <x v="4"/>
    <x v="3"/>
    <x v="3"/>
    <m/>
    <m/>
    <x v="4"/>
    <s v="Yes"/>
    <s v="NF"/>
    <s v="NF"/>
    <s v="NF"/>
    <s v="NF"/>
    <m/>
    <m/>
    <m/>
    <m/>
    <m/>
    <m/>
    <m/>
    <m/>
    <m/>
    <m/>
    <m/>
    <x v="4"/>
    <d v="2017-12-31T00:00:00"/>
    <m/>
    <m/>
    <m/>
    <n v="0"/>
    <m/>
    <m/>
    <m/>
    <m/>
    <m/>
    <m/>
    <m/>
    <m/>
    <m/>
    <x v="0"/>
    <m/>
    <m/>
    <m/>
    <d v="2017-07-05T00:00:00"/>
    <d v="2015-03-02T00:00:00"/>
    <m/>
    <m/>
    <m/>
    <m/>
    <m/>
    <m/>
    <m/>
    <m/>
    <m/>
    <m/>
    <m/>
    <m/>
    <m/>
    <m/>
    <x v="2"/>
    <s v="Terminated"/>
    <m/>
    <m/>
    <m/>
    <m/>
    <m/>
    <m/>
    <m/>
    <m/>
    <m/>
    <s v="No"/>
    <m/>
    <m/>
    <m/>
    <m/>
    <m/>
    <m/>
    <m/>
    <m/>
    <m/>
    <m/>
    <m/>
    <s v="SIDA"/>
  </r>
  <r>
    <n v="121"/>
    <s v="C5/024"/>
    <s v="Masoud"/>
    <s v="Hussein"/>
    <s v="Mahundi"/>
    <x v="0"/>
    <x v="4"/>
    <x v="4"/>
    <x v="10"/>
    <m/>
    <m/>
    <x v="1"/>
    <s v="Yes"/>
    <s v="NF"/>
    <s v="NF"/>
    <s v="NF"/>
    <s v="NF"/>
    <m/>
    <m/>
    <m/>
    <m/>
    <m/>
    <m/>
    <m/>
    <m/>
    <m/>
    <m/>
    <m/>
    <x v="4"/>
    <d v="2018-08-30T00:00:00"/>
    <m/>
    <m/>
    <m/>
    <n v="0"/>
    <m/>
    <m/>
    <m/>
    <m/>
    <m/>
    <m/>
    <m/>
    <m/>
    <m/>
    <x v="0"/>
    <m/>
    <m/>
    <m/>
    <m/>
    <d v="2015-03-02T00:00:00"/>
    <m/>
    <m/>
    <m/>
    <m/>
    <m/>
    <m/>
    <m/>
    <m/>
    <m/>
    <m/>
    <m/>
    <m/>
    <m/>
    <m/>
    <x v="2"/>
    <s v="Terminated"/>
    <m/>
    <m/>
    <m/>
    <m/>
    <m/>
    <m/>
    <m/>
    <m/>
    <m/>
    <s v="No"/>
    <m/>
    <m/>
    <m/>
    <m/>
    <m/>
    <m/>
    <m/>
    <m/>
    <m/>
    <m/>
    <m/>
    <s v="SIDA"/>
  </r>
  <r>
    <n v="122"/>
    <s v="C5/025"/>
    <s v="Callen"/>
    <s v="Kwamboka"/>
    <s v="Onyambu"/>
    <x v="1"/>
    <x v="4"/>
    <x v="2"/>
    <x v="7"/>
    <m/>
    <m/>
    <x v="6"/>
    <s v="Yes"/>
    <s v="NF"/>
    <s v="NF"/>
    <s v="NF"/>
    <s v="NF"/>
    <m/>
    <m/>
    <m/>
    <m/>
    <m/>
    <m/>
    <m/>
    <m/>
    <m/>
    <m/>
    <m/>
    <x v="4"/>
    <d v="2018-08-30T00:00:00"/>
    <m/>
    <m/>
    <m/>
    <n v="0"/>
    <m/>
    <m/>
    <m/>
    <m/>
    <m/>
    <m/>
    <m/>
    <m/>
    <m/>
    <x v="0"/>
    <m/>
    <m/>
    <m/>
    <d v="2017-07-05T00:00:00"/>
    <d v="2015-03-02T00:00:00"/>
    <m/>
    <m/>
    <m/>
    <m/>
    <m/>
    <m/>
    <m/>
    <m/>
    <m/>
    <m/>
    <m/>
    <m/>
    <m/>
    <m/>
    <x v="2"/>
    <s v="Terminated"/>
    <m/>
    <m/>
    <m/>
    <m/>
    <m/>
    <m/>
    <m/>
    <m/>
    <m/>
    <s v="No"/>
    <m/>
    <m/>
    <m/>
    <m/>
    <m/>
    <m/>
    <m/>
    <m/>
    <m/>
    <m/>
    <m/>
    <s v="SIDA"/>
  </r>
  <r>
    <n v="123"/>
    <s v="C6/001"/>
    <s v="Beatrice"/>
    <s v="Waitherero"/>
    <s v="Maina"/>
    <x v="1"/>
    <x v="5"/>
    <x v="2"/>
    <x v="12"/>
    <s v="Public Health"/>
    <s v="School of Public Health"/>
    <x v="3"/>
    <s v="No"/>
    <n v="1617548"/>
    <s v="Single"/>
    <s v="Single"/>
    <s v="Single"/>
    <s v="bmaina@cartafrica.org"/>
    <s v="waithereromaina@yahoo.com; bmaina@aphrc.org"/>
    <s v="+254 (20) 4001000; +254 721 456679"/>
    <s v="MA Population Studies"/>
    <d v="1977-05-15T00:00:00"/>
    <s v="Investigating the social co-construction of masculinity(ies) and sexual development among very young male adolescents in urban slums in Nairobi, Kenya"/>
    <s v="Field"/>
    <s v="No"/>
    <s v="Primary"/>
    <n v="8"/>
    <d v="2017-03-22T00:00:00"/>
    <x v="5"/>
    <m/>
    <s v="Dr. Caroline Kabiru"/>
    <s v="Dr Yandisa Sikweyiya"/>
    <m/>
    <n v="2"/>
    <s v="Home"/>
    <s v="Host"/>
    <m/>
    <s v="Yes"/>
    <s v="Yes"/>
    <m/>
    <s v="Researcher"/>
    <s v="Research Officer"/>
    <s v="Associate Research Scientist"/>
    <x v="1"/>
    <m/>
    <s v="APHRC"/>
    <s v="0000-0001-6205-3296"/>
    <m/>
    <d v="2016-02-28T00:00:00"/>
    <d v="2016-11-07T00:00:00"/>
    <s v="Yes"/>
    <d v="2017-09-27T00:00:00"/>
    <d v="2017-11-24T00:00:00"/>
    <m/>
    <s v="Investigating the social co-construction of masculinity(ies) and sexual development among very young male adolescents in urban slums in Nairobi, Kenya"/>
    <d v="2018-07-28T00:00:00"/>
    <s v="Yes"/>
    <d v="2019-03-04T00:00:00"/>
    <s v="Yes"/>
    <m/>
    <m/>
    <m/>
    <d v="2021-09-22T00:00:00"/>
    <x v="0"/>
    <n v="67"/>
    <n v="59"/>
    <s v="Investigating the social co-construction of masculinity(ies) and sexual development among very young male adolescents in urban slums in Nairobi, Kenya"/>
    <n v="6"/>
    <n v="13"/>
    <n v="3"/>
    <n v="0"/>
    <n v="0"/>
    <n v="0"/>
    <n v="0"/>
    <s v="No"/>
    <n v="0"/>
    <m/>
    <m/>
    <m/>
    <m/>
    <s v="No"/>
    <m/>
    <m/>
    <n v="0"/>
    <n v="0"/>
    <n v="2"/>
    <s v="SIDA"/>
  </r>
  <r>
    <n v="124"/>
    <s v="C6/002"/>
    <s v="Betty"/>
    <s v="Karimi"/>
    <s v="Mwiti"/>
    <x v="1"/>
    <x v="5"/>
    <x v="2"/>
    <x v="7"/>
    <s v="Design"/>
    <s v="School of the Arts and Design"/>
    <x v="6"/>
    <s v="Yes"/>
    <s v="B80/51242/2016"/>
    <s v="Married"/>
    <s v="Married"/>
    <s v="Married"/>
    <s v="bmwiti@cartafrica.org"/>
    <s v="mwiti.bk@gmail.com"/>
    <s v="+254 722 694853"/>
    <s v="MA Design"/>
    <d v="1984-03-23T00:00:00"/>
    <s v="ACTION TO HEALTH:  DECREASING THE INCIDENCE OF LIFESTYLE DISEASES  IN  INFORMAL SETTLEMENTS IN NAIROBI, KENYA THROUGH A POPULATION-LED COMMUNICATION STRATEGY"/>
    <s v="Field"/>
    <s v="No"/>
    <s v="Primary"/>
    <n v="34.5"/>
    <d v="2016-11-30T00:00:00"/>
    <x v="5"/>
    <m/>
    <s v="Dr. Lilac A. Osanjo"/>
    <s v="Dr. Ambole Amollo Lorraine"/>
    <m/>
    <n v="2"/>
    <s v="Home"/>
    <m/>
    <m/>
    <s v="Yes"/>
    <m/>
    <m/>
    <s v="Academic"/>
    <s v="Tutorial Fellow"/>
    <s v="Tutorial Fellow"/>
    <x v="0"/>
    <m/>
    <s v="University of Nairobi"/>
    <s v="0000-0001-7064-8003"/>
    <m/>
    <d v="2016-02-28T00:00:00"/>
    <d v="2016-11-07T00:00:00"/>
    <s v="Yes"/>
    <m/>
    <m/>
    <m/>
    <s v="Action to health: Decreasing the incidence of lifestyle diseases in informal settlement in Nairobi through a population led communication strategy"/>
    <d v="2018-07-28T00:00:00"/>
    <s v="Yes"/>
    <d v="2019-03-04T00:00:00"/>
    <s v="Yes"/>
    <m/>
    <m/>
    <m/>
    <d v="2020-08-26T00:00:00"/>
    <x v="0"/>
    <n v="54"/>
    <n v="46"/>
    <s v="Bottom-Up Approach: A community-Led Intervention in fighting lifestyle diseases in Urban informal settlements in Nairobi, Kenya"/>
    <n v="0"/>
    <n v="1"/>
    <n v="1"/>
    <n v="0"/>
    <n v="0"/>
    <n v="0"/>
    <n v="0"/>
    <s v="No"/>
    <n v="0"/>
    <m/>
    <d v="2020-04-20T00:00:00"/>
    <d v="2020-06-11T00:00:00"/>
    <n v="2"/>
    <s v="No"/>
    <m/>
    <m/>
    <n v="1"/>
    <n v="1"/>
    <m/>
    <s v="SIDA"/>
  </r>
  <r>
    <n v="125"/>
    <s v="C6/003"/>
    <s v="Chimwemwe"/>
    <s v="Chikoko"/>
    <s v="Kwanjo-Banda"/>
    <x v="1"/>
    <x v="5"/>
    <x v="3"/>
    <x v="3"/>
    <s v="Nursing"/>
    <s v="Medical and Surgical Nursing"/>
    <x v="4"/>
    <s v="Yes"/>
    <s v="201680013682"/>
    <s v="Married"/>
    <s v="Married"/>
    <m/>
    <s v="cbanda@cartafrica.org"/>
    <s v="joychikoko@yahoo.co.uk"/>
    <s v="+265884711313"/>
    <s v="MSC Nursing"/>
    <d v="1983-10-20T00:00:00"/>
    <s v="Personal, behavioural and environmental factors associated with self-management among diabetic patients attending Queen Elizabeth Central Clinical research diabetes clinic in Malawi: a mixed methods study"/>
    <s v="Clinical research"/>
    <s v="No"/>
    <s v="Primary"/>
    <n v="24"/>
    <d v="2017-04-01T00:00:00"/>
    <x v="5"/>
    <m/>
    <s v="Prof. Moffat Nyirenda"/>
    <s v="Dr. Belinda Gombachika"/>
    <m/>
    <n v="2"/>
    <s v="Other "/>
    <s v="Home"/>
    <m/>
    <s v="No"/>
    <s v="Yes"/>
    <m/>
    <s v="Academic"/>
    <s v="Lecturer"/>
    <s v="Lecturer"/>
    <x v="0"/>
    <m/>
    <s v="Malawi Liverpool Welcome Trust Clinical Research Program (2021)"/>
    <s v="0000-0001-9337-3583"/>
    <m/>
    <d v="2016-02-28T00:00:00"/>
    <d v="2016-11-07T00:00:00"/>
    <s v="Yes"/>
    <d v="2017-08-31T00:00:00"/>
    <d v="2017-09-19T00:00:00"/>
    <d v="2017-10-04T00:00:00"/>
    <s v="A mixed methods study on diabetes self management and social cognitive constructs at Queen Elizabeth Cantral Clinical research, Blantyre "/>
    <d v="2018-07-28T00:00:00"/>
    <s v="Yes"/>
    <d v="2019-03-04T00:00:00"/>
    <s v="Yes"/>
    <d v="2021-09-24T00:00:00"/>
    <m/>
    <m/>
    <m/>
    <x v="3"/>
    <m/>
    <m/>
    <m/>
    <m/>
    <n v="2"/>
    <n v="0"/>
    <n v="1"/>
    <n v="0"/>
    <n v="0"/>
    <n v="0"/>
    <s v="No"/>
    <n v="0"/>
    <m/>
    <m/>
    <m/>
    <m/>
    <s v="No"/>
    <m/>
    <m/>
    <m/>
    <m/>
    <m/>
    <s v="WT-DELTAS"/>
  </r>
  <r>
    <n v="126"/>
    <s v="C6/004"/>
    <s v="Oluwaseyi"/>
    <s v="Dolapo"/>
    <s v="Somefun"/>
    <x v="1"/>
    <x v="5"/>
    <x v="0"/>
    <x v="6"/>
    <s v="Demography and Population Studies"/>
    <s v="Dept of Demography and Population studies"/>
    <x v="3"/>
    <s v="Yes"/>
    <n v="6815541"/>
    <s v="Single"/>
    <s v="Single"/>
    <s v="Single"/>
    <s v="dsomefun@cartafrica.org"/>
    <s v="seyi.somefun@gmail.com"/>
    <s v="+27788552595"/>
    <s v="Master Demography &amp; Population Studies"/>
    <d v="1989-04-16T00:00:00"/>
    <s v="Beyond Risk: Understanding a Framework for Improving Adolescents' Sexual Health in Nigeria "/>
    <s v="Field"/>
    <s v="No"/>
    <s v="Primary"/>
    <n v="5.5"/>
    <d v="2016-04-04T00:00:00"/>
    <x v="5"/>
    <m/>
    <s v="Prof. Clifford Odimegwu"/>
    <m/>
    <m/>
    <n v="1"/>
    <s v="Home"/>
    <m/>
    <m/>
    <s v="No"/>
    <m/>
    <m/>
    <s v="Researcher"/>
    <s v="Research Associate"/>
    <s v="Research Associate"/>
    <x v="2"/>
    <m/>
    <s v="University of Western Cape, South Africa"/>
    <s v="0000-0002-3842-2685"/>
    <m/>
    <d v="2016-02-28T00:00:00"/>
    <d v="2016-11-07T00:00:00"/>
    <s v="Yes"/>
    <d v="2017-01-18T00:00:00"/>
    <d v="2018-05-22T00:00:00"/>
    <m/>
    <s v="Beyond Risk: Understanding a framework for improving adolescents's sexual health in Nigeria"/>
    <d v="2018-07-28T00:00:00"/>
    <s v="Yes"/>
    <d v="2019-03-04T00:00:00"/>
    <s v="Yes"/>
    <m/>
    <m/>
    <m/>
    <d v="2019-10-30T00:00:00"/>
    <x v="0"/>
    <n v="45"/>
    <n v="36"/>
    <m/>
    <n v="2"/>
    <n v="14"/>
    <n v="7"/>
    <n v="2"/>
    <n v="3"/>
    <n v="0"/>
    <n v="0"/>
    <s v="No"/>
    <n v="0"/>
    <m/>
    <d v="2022-12-01T00:00:00"/>
    <d v="2023-02-28T00:00:00"/>
    <n v="3"/>
    <s v="No"/>
    <m/>
    <m/>
    <n v="0"/>
    <n v="0"/>
    <n v="3"/>
    <s v="SIDA"/>
  </r>
  <r>
    <n v="127"/>
    <s v="C6/005"/>
    <s v="Valens"/>
    <m/>
    <s v="Mbarushimana"/>
    <x v="0"/>
    <x v="5"/>
    <x v="1"/>
    <x v="1"/>
    <s v="Public Health"/>
    <s v="Community Health"/>
    <x v="3"/>
    <s v="Yes"/>
    <n v="1584607"/>
    <s v="Married"/>
    <s v="Married"/>
    <m/>
    <s v="vmbarushimana@cartafrica.org"/>
    <s v="mbavalens@gmail.com; vmbarushimana@ur.ac.rw; mbavalens@yahoo.fr; vmbarushimana@nursph.org"/>
    <s v="+250788490718"/>
    <s v="Master of Public Health"/>
    <d v="1979-01-20T00:00:00"/>
    <s v="Early adolescents' knowledge, beliefs and behaviors regarding gender and sexuality in Rwanda: implications for their sexual experiences and health outcomes."/>
    <s v="Field"/>
    <s v="No"/>
    <s v="Primary"/>
    <n v="31.5"/>
    <d v="2017-03-16T00:00:00"/>
    <x v="5"/>
    <m/>
    <s v="Daphney Conco"/>
    <s v="Dr. Laetitia Nyirazinyoye"/>
    <m/>
    <n v="2"/>
    <s v="Other "/>
    <s v="Home"/>
    <m/>
    <s v="No"/>
    <s v="No"/>
    <m/>
    <s v="Academic"/>
    <s v="Assistant Lecturer"/>
    <s v="Lecturer"/>
    <x v="2"/>
    <m/>
    <s v="UNIVERSITY OF RWANDA"/>
    <s v="0000-0002-9700-0343"/>
    <m/>
    <d v="2016-02-28T00:00:00"/>
    <d v="2016-11-07T00:00:00"/>
    <s v="Yes"/>
    <d v="2018-11-29T00:00:00"/>
    <d v="2018-12-03T00:00:00"/>
    <m/>
    <s v="Early adolescents' knoledge, beliefs and behaviors regarding gender and sexuality in Rwanda: implications for their sexual experiences and health outcomes"/>
    <d v="2023-01-11T00:00:00"/>
    <s v="No"/>
    <d v="2021-08-23T00:00:00"/>
    <s v="No"/>
    <m/>
    <m/>
    <m/>
    <d v="2024-10-26T00:00:00"/>
    <x v="0"/>
    <n v="104"/>
    <n v="96"/>
    <s v="Early adolescents' knowledge, beliefs and behaviors regarding gender and sexuality in Rwanda: implications for their sexual experiences and health outcomes."/>
    <n v="1"/>
    <n v="1"/>
    <n v="0"/>
    <n v="0"/>
    <n v="0"/>
    <n v="0"/>
    <n v="0"/>
    <s v="No"/>
    <n v="0"/>
    <m/>
    <m/>
    <m/>
    <m/>
    <s v="No"/>
    <m/>
    <m/>
    <n v="2"/>
    <n v="4"/>
    <m/>
    <s v="WT-DELTAS"/>
  </r>
  <r>
    <n v="128"/>
    <s v="C6/006"/>
    <s v="Eniola"/>
    <m/>
    <s v="Bamgboye"/>
    <x v="0"/>
    <x v="5"/>
    <x v="0"/>
    <x v="0"/>
    <s v="EPIDEMIOLOGY"/>
    <s v="EPIDEMIOLOGY AND MEDICAL STATISTICS"/>
    <x v="0"/>
    <s v="Yes"/>
    <n v="98769"/>
    <s v="Married"/>
    <s v="Married"/>
    <s v="Married"/>
    <s v="ebamgboye@cartafrica.org"/>
    <s v="dr_enip@yahoo.co.uk"/>
    <s v="+234 8029537711"/>
    <s v="M.Sc Epidemiology &amp; Bio Statistics"/>
    <d v="1981-05-15T00:00:00"/>
    <s v="Modeling the effect of HIV on the survival of multi drug resistant tuberculosis co infected patients in Oyo State, South Western Nigeria."/>
    <s v="Field"/>
    <s v="No"/>
    <s v="Primary"/>
    <n v="5.5"/>
    <d v="2016-08-08T00:00:00"/>
    <x v="5"/>
    <m/>
    <s v="Dr. Ikeoluwapo  Ajayi"/>
    <m/>
    <m/>
    <n v="1"/>
    <s v="Home"/>
    <m/>
    <m/>
    <s v="Yes"/>
    <m/>
    <m/>
    <s v="Academic"/>
    <s v="Lecturer 1"/>
    <s v="Senior Lecturer"/>
    <x v="0"/>
    <m/>
    <s v="UNIVERSITY OF IBADAN"/>
    <s v="0000-0003-0500-8557"/>
    <m/>
    <d v="2016-02-28T00:00:00"/>
    <d v="2016-11-07T00:00:00"/>
    <s v="Yes"/>
    <d v="2017-01-17T00:00:00"/>
    <d v="2017-01-17T00:00:00"/>
    <d v="2018-01-16T00:00:00"/>
    <s v="Modelling the effect of HIV Co-infection on the survival of patients with multidrugs resistant Tuberculosis in Oyo State, Southern Western, Nigeria"/>
    <d v="2018-07-28T00:00:00"/>
    <s v="Yes"/>
    <d v="2019-03-04T00:00:00"/>
    <s v="Yes"/>
    <m/>
    <m/>
    <m/>
    <d v="2021-03-21T00:00:00"/>
    <x v="0"/>
    <n v="61"/>
    <n v="53"/>
    <m/>
    <n v="4"/>
    <n v="2"/>
    <n v="0"/>
    <n v="0"/>
    <n v="1"/>
    <n v="0"/>
    <n v="0"/>
    <s v="No"/>
    <n v="0"/>
    <m/>
    <d v="2020-03-17T00:00:00"/>
    <d v="2021-02-15T00:00:00"/>
    <n v="11"/>
    <s v="No"/>
    <m/>
    <m/>
    <n v="2"/>
    <n v="2"/>
    <m/>
    <s v="WT -DELTAS"/>
  </r>
  <r>
    <n v="129"/>
    <s v="C6/007"/>
    <s v="Nomfundo"/>
    <s v="Nzuza"/>
    <s v="Moroe"/>
    <x v="1"/>
    <x v="5"/>
    <x v="5"/>
    <x v="6"/>
    <s v="Audiology"/>
    <s v="Speech Pathology and Audiology"/>
    <x v="3"/>
    <s v="Yes"/>
    <s v="0103374D"/>
    <m/>
    <s v="Married"/>
    <s v="Married"/>
    <s v="fmoroe@cartafrica.org "/>
    <s v="nomfundo.moroe7@gmail.com"/>
    <s v="+27823178862"/>
    <s v="MA Audiology"/>
    <d v="1982-01-25T00:00:00"/>
    <s v="Occupational Noise-Induced Hearing Loss in South African Large Scale Mines: From policy formulation to implementation and monitoring"/>
    <s v="Field"/>
    <s v="No"/>
    <s v="Primary"/>
    <n v="13.5"/>
    <d v="2015-02-01T00:00:00"/>
    <x v="5"/>
    <m/>
    <s v="Prof. KatijahKhoza-Shangase"/>
    <m/>
    <m/>
    <n v="1"/>
    <s v="Home"/>
    <m/>
    <m/>
    <s v="Yes"/>
    <m/>
    <m/>
    <s v="Academic"/>
    <s v="Tutor"/>
    <s v="Associate Professor "/>
    <x v="1"/>
    <m/>
    <s v="University of the Witwatersrand"/>
    <s v="0000-0001-7186-5632"/>
    <m/>
    <d v="2016-02-28T00:00:00"/>
    <d v="2016-11-01T00:00:00"/>
    <s v="Yes"/>
    <d v="2016-03-01T00:00:00"/>
    <d v="2016-03-01T00:00:00"/>
    <d v="2016-04-01T00:00:00"/>
    <s v="Occupational Noise-induced hearing loss in South African Large Scale Mines: From policy formulation to implementation and monitoring "/>
    <d v="2018-07-28T00:00:00"/>
    <s v="Yes"/>
    <d v="2019-03-04T00:00:00"/>
    <s v="Yes"/>
    <d v="2018-08-01T00:00:00"/>
    <d v="2018-08-01T00:00:00"/>
    <d v="2018-10-20T00:00:00"/>
    <d v="2018-10-25T00:00:00"/>
    <x v="0"/>
    <n v="32"/>
    <n v="24"/>
    <s v="Occupational Noise-Induced Hearing Loss in South African Large Scale Mines: From policy_x000a_formulation to implementation and monitoring"/>
    <n v="1"/>
    <n v="8"/>
    <n v="20"/>
    <n v="7"/>
    <n v="1"/>
    <n v="0"/>
    <n v="0"/>
    <s v="No"/>
    <n v="0"/>
    <m/>
    <m/>
    <m/>
    <m/>
    <s v="No"/>
    <m/>
    <m/>
    <n v="2"/>
    <n v="2"/>
    <m/>
    <s v="WT -DELTAS"/>
  </r>
  <r>
    <n v="130"/>
    <s v="C6/008"/>
    <s v="Godwin"/>
    <m/>
    <s v="Anywar"/>
    <x v="0"/>
    <x v="5"/>
    <x v="7"/>
    <x v="11"/>
    <s v="Botany"/>
    <s v="Plant Sciences, Microbiology &amp; Biotechnology"/>
    <x v="9"/>
    <s v="Yes"/>
    <s v="2015/HD13/18793U"/>
    <s v="Married"/>
    <s v="Married"/>
    <s v="Married"/>
    <s v="ganywar@cartafrica.org"/>
    <s v="godwinanywar@gmail.com"/>
    <s v="+256 702983410"/>
    <s v="M.Sc Botany"/>
    <d v="1982-10-06T00:00:00"/>
    <s v="Antiviral, immunomodulatory and phytochemical profiles of medicinal plants used by traditional medicine practitioners for the treatment of HIV/AIDS in Uganda"/>
    <s v="Field"/>
    <s v="yes"/>
    <s v="Primary"/>
    <n v="17.5"/>
    <d v="2016-09-25T00:00:00"/>
    <x v="5"/>
    <m/>
    <s v="Ass. Prof. Kakudidi Eseszah"/>
    <s v="Ass. Prof. Byamukama Robert"/>
    <s v="Prof. Dr. Emmrich Frank, Fraunhofer "/>
    <n v="3"/>
    <s v="Home"/>
    <s v="Home"/>
    <s v="Other"/>
    <s v="Yes"/>
    <s v="No"/>
    <s v="No"/>
    <s v="Academic"/>
    <s v="Teaching Assistant"/>
    <s v="Lecturer"/>
    <x v="1"/>
    <s v=" Appointed as a Review editor in the Journal Frontiers in Pharmacology-Ethnopharmacology Section."/>
    <s v="MAKERERE UNIVERSITY"/>
    <s v="0000-0003-0926-1832"/>
    <m/>
    <d v="2016-02-28T00:00:00"/>
    <d v="2016-11-07T00:00:00"/>
    <s v="Yes"/>
    <d v="2017-01-10T00:00:00"/>
    <d v="2017-05-03T00:00:00"/>
    <m/>
    <s v="Antiviral, immunomodulatory and phytochemical profiles of medicinal plants used by traditional medicine practitioners for the treatment of HIV/AIDS in Uganda"/>
    <d v="2018-07-28T00:00:00"/>
    <s v="Yes"/>
    <d v="2019-03-04T00:00:00"/>
    <s v="Yes"/>
    <m/>
    <d v="2021-10-07T00:00:00"/>
    <m/>
    <d v="2022-02-15T00:00:00"/>
    <x v="0"/>
    <n v="72"/>
    <n v="64"/>
    <s v="Ethnopharmacogology, cytotoxicity, antiviral and immunodulatory profiles of medical plant species used by herbalists in treating people living with HIV/AIDS in Uganda"/>
    <n v="4"/>
    <n v="20"/>
    <n v="5"/>
    <n v="3"/>
    <n v="2"/>
    <n v="0"/>
    <n v="0"/>
    <s v="No"/>
    <n v="0"/>
    <m/>
    <m/>
    <m/>
    <m/>
    <s v="No"/>
    <m/>
    <m/>
    <n v="2"/>
    <n v="4"/>
    <m/>
    <s v="WT -DELTAS/DAAD"/>
  </r>
  <r>
    <n v="131"/>
    <s v="C6/009"/>
    <s v="John"/>
    <s v="Olugbenga"/>
    <s v="Abe"/>
    <x v="0"/>
    <x v="5"/>
    <x v="0"/>
    <x v="5"/>
    <s v="DEMOGRAPHY AND SOCIAL STATISTICS"/>
    <s v="DEMOGRAPHY AND SOCIAL STATISTICS"/>
    <x v="7"/>
    <s v="Yes"/>
    <s v="SSP15/16/R/0003"/>
    <s v="Married"/>
    <s v="Married"/>
    <s v="Married"/>
    <s v="jabe@cartafrica.org"/>
    <s v="abegbenga7@gmail.com"/>
    <s v="+2348034460713"/>
    <s v="Masters in Demography and Social Statistics"/>
    <d v="1979-04-07T00:00:00"/>
    <s v="Labour Force Disengagement Transitions and Quality of Life of Older Persons in Formal Organisations in Osun State, Nigeria"/>
    <s v="Field"/>
    <s v="No"/>
    <s v="Primary"/>
    <n v="24.5"/>
    <d v="2016-11-09T00:00:00"/>
    <x v="5"/>
    <m/>
    <s v="Prof. Akinyemi Ibukun Akanni"/>
    <s v="Dr. Oyedokun Olugbenga Amos"/>
    <m/>
    <n v="2"/>
    <s v="Home"/>
    <m/>
    <m/>
    <s v="Yes"/>
    <m/>
    <m/>
    <s v="Academic"/>
    <s v="Assistant Lecturer"/>
    <s v="Senior Lecturer"/>
    <x v="1"/>
    <s v="Department Postgraduate programme cordinator"/>
    <s v="Aquatech College of Agriculture "/>
    <s v="0000-0002-6312-0195"/>
    <m/>
    <d v="2016-02-28T00:00:00"/>
    <d v="2016-11-07T00:00:00"/>
    <s v="Yes"/>
    <d v="2017-10-26T00:00:00"/>
    <d v="2017-11-07T00:00:00"/>
    <m/>
    <s v="Labour force disengagement transitions and quality of life of older persons in formal organisations in Osun State, Nigeria"/>
    <d v="2018-07-28T00:00:00"/>
    <s v="Yes"/>
    <d v="2019-03-04T00:00:00"/>
    <s v="Yes"/>
    <m/>
    <m/>
    <m/>
    <d v="2019-06-21T00:00:00"/>
    <x v="0"/>
    <n v="40"/>
    <n v="32"/>
    <m/>
    <n v="2"/>
    <n v="3"/>
    <n v="0"/>
    <n v="0"/>
    <n v="0"/>
    <n v="0"/>
    <n v="0"/>
    <s v="No"/>
    <n v="0"/>
    <m/>
    <m/>
    <m/>
    <m/>
    <s v="No"/>
    <m/>
    <m/>
    <n v="1"/>
    <n v="2"/>
    <m/>
    <s v="SIDA"/>
  </r>
  <r>
    <n v="132"/>
    <s v="C6/010"/>
    <s v="Justin"/>
    <m/>
    <s v="Kumala"/>
    <x v="0"/>
    <x v="5"/>
    <x v="3"/>
    <x v="3"/>
    <s v="Biomedical research"/>
    <s v="Wits Research institute for Malaria (WRIM)"/>
    <x v="3"/>
    <s v="No"/>
    <n v="1598631"/>
    <s v="Single"/>
    <s v="Married"/>
    <m/>
    <s v="jkumala@cartafrica.org"/>
    <s v="justinkumala@yahoo.com"/>
    <s v="+27711374112"/>
    <s v="M.Sc Molecular Biology"/>
    <d v="1988-04-09T00:00:00"/>
    <s v="The impact of insecticide resistance on malaria vector control in Chikwawa, Southern Malawi"/>
    <s v="Experimental model"/>
    <s v="yes"/>
    <s v="Primary"/>
    <n v="25"/>
    <d v="2016-09-09T00:00:00"/>
    <x v="5"/>
    <m/>
    <s v="Prof. Maureen Coetzee"/>
    <s v="Dr. Themba Mzilahowa"/>
    <m/>
    <n v="2"/>
    <s v="Host"/>
    <s v="Home"/>
    <m/>
    <s v="Yes"/>
    <s v="Yes"/>
    <m/>
    <s v="Researcher"/>
    <s v="Research Assistant"/>
    <s v="Research Scientist"/>
    <x v="0"/>
    <m/>
    <s v="UNIVERSITY OF MALAWI"/>
    <s v="0000-0001-6357-9441"/>
    <m/>
    <d v="2016-02-28T00:00:00"/>
    <d v="2016-11-07T00:00:00"/>
    <s v="Yes"/>
    <d v="2018-06-06T00:00:00"/>
    <d v="2018-08-14T00:00:00"/>
    <d v="2017-09-14T00:00:00"/>
    <s v="The efect of insecticide resistance on malaria vector control in Chikwawa, Southern Malawi"/>
    <d v="2018-07-28T00:00:00"/>
    <s v="Yes"/>
    <d v="2019-03-04T00:00:00"/>
    <s v="Yes"/>
    <d v="2024-07-29T00:00:00"/>
    <m/>
    <m/>
    <d v="2024-11-14T00:00:00"/>
    <x v="0"/>
    <n v="105"/>
    <n v="97"/>
    <s v="The effect of insecticide resistance on Malaria vector control in Chikwawa, Southern Malawi"/>
    <n v="0"/>
    <n v="2"/>
    <n v="0"/>
    <n v="0"/>
    <n v="0"/>
    <n v="0"/>
    <n v="0"/>
    <s v="No"/>
    <n v="0"/>
    <m/>
    <m/>
    <m/>
    <m/>
    <s v="No"/>
    <m/>
    <m/>
    <n v="0"/>
    <s v="NF"/>
    <m/>
    <s v="WT-DELTAS"/>
  </r>
  <r>
    <n v="133"/>
    <s v="C6/011"/>
    <s v="Joan"/>
    <s v="Nankya"/>
    <s v="Mutyoba"/>
    <x v="1"/>
    <x v="5"/>
    <x v="7"/>
    <x v="11"/>
    <s v="PUBLIC HEALTH"/>
    <s v="Epidemiology &amp; Biostatistics"/>
    <x v="9"/>
    <s v="Yes"/>
    <s v="2014/HD07/18654U"/>
    <s v="Married"/>
    <s v="Married"/>
    <s v="Married"/>
    <s v="jmutyoba@cartafrica.org"/>
    <s v="eron.jm@hotmail.com"/>
    <s v="+256 772 324 309"/>
    <s v="MS Epidemiology &amp; Biostatistics"/>
    <d v="1971-04-16T00:00:00"/>
    <s v="Hepatitis B Among Pregnant Women:Epidemiology, Knowledge, perceptions and behavioral intentions"/>
    <s v="Field"/>
    <s v="No"/>
    <s v="Primary"/>
    <n v="8"/>
    <d v="2016-04-04T00:00:00"/>
    <x v="5"/>
    <m/>
    <s v="Professor Ponsiano Ocama"/>
    <s v="Assoc. Professor Frederick Makumbi"/>
    <m/>
    <n v="2"/>
    <s v="Home"/>
    <s v="Home"/>
    <m/>
    <s v="No"/>
    <s v="Yes"/>
    <m/>
    <s v="Academic"/>
    <s v="Lecturer"/>
    <s v="Senior Lecturer"/>
    <x v="1"/>
    <m/>
    <s v="MAKERERE UNIVERSITY"/>
    <s v="0000-0002-0661-5933"/>
    <m/>
    <d v="2016-02-28T00:00:00"/>
    <d v="2016-11-07T00:00:00"/>
    <s v="Yes"/>
    <d v="2016-07-13T00:00:00"/>
    <d v="2016-12-14T00:00:00"/>
    <m/>
    <s v="Hepatitis B among pregnant women: Epidemiology, knowledge, perceptions and behavioral intentions"/>
    <d v="2018-07-28T00:00:00"/>
    <s v="Yes"/>
    <d v="2019-03-04T00:00:00"/>
    <s v="Yes"/>
    <m/>
    <d v="2021-11-11T00:00:00"/>
    <m/>
    <d v="2022-02-15T00:00:00"/>
    <x v="0"/>
    <n v="72"/>
    <n v="64"/>
    <s v="Hepatitis B among Ugandan pregnant women: Studies on Epidemiology, Knowledge, Perceptions and Behavioural Intentions"/>
    <n v="5"/>
    <n v="15"/>
    <n v="3"/>
    <n v="1"/>
    <n v="1"/>
    <n v="0"/>
    <n v="0"/>
    <s v="No"/>
    <n v="0"/>
    <m/>
    <m/>
    <m/>
    <m/>
    <s v="No"/>
    <m/>
    <m/>
    <n v="4"/>
    <n v="4"/>
    <m/>
    <s v="WT-DELTAS"/>
  </r>
  <r>
    <n v="134"/>
    <s v="C6/012"/>
    <s v="Kudus"/>
    <s v="Oluwatoyin"/>
    <s v="Adebayo"/>
    <x v="0"/>
    <x v="5"/>
    <x v="0"/>
    <x v="0"/>
    <s v="Sociology"/>
    <s v="Sociology"/>
    <x v="0"/>
    <s v="Yes"/>
    <n v="121147"/>
    <s v="Single"/>
    <s v="Married"/>
    <s v="Married"/>
    <s v="kadebayo@cartafrica.org"/>
    <s v="oluwatoyinkudus@gmail.com"/>
    <s v="+2348029516738"/>
    <s v="M.Sc Sociology"/>
    <d v="1984-01-14T00:00:00"/>
    <s v="Migration and settlement experiences of Nigerians in Guangzhou, China"/>
    <s v="Field"/>
    <s v="No"/>
    <s v="Primary"/>
    <n v="17.5"/>
    <d v="2013-03-25T00:00:00"/>
    <x v="5"/>
    <m/>
    <s v="Prof Omololu O. Femi"/>
    <m/>
    <m/>
    <n v="1"/>
    <s v="Home"/>
    <m/>
    <m/>
    <s v="Yes"/>
    <m/>
    <m/>
    <s v="Academic"/>
    <s v="Tutorial Assistant"/>
    <s v="Research Fellow I"/>
    <x v="1"/>
    <m/>
    <s v="University of Ibadan"/>
    <s v="0000-0002-3746-4963"/>
    <m/>
    <d v="2016-02-28T00:00:00"/>
    <d v="2016-11-07T00:00:00"/>
    <s v="Yes"/>
    <d v="2016-02-20T00:00:00"/>
    <d v="2016-05-10T00:00:00"/>
    <d v="2017-07-05T00:00:00"/>
    <s v="International migration and settlement experiences of Nigerians in Guangzhou, China"/>
    <d v="2018-07-28T00:00:00"/>
    <s v="Yes"/>
    <d v="2019-03-04T00:00:00"/>
    <s v="Yes"/>
    <m/>
    <m/>
    <m/>
    <d v="2019-04-30T00:00:00"/>
    <x v="0"/>
    <n v="39"/>
    <n v="30"/>
    <m/>
    <n v="1"/>
    <n v="3"/>
    <n v="14"/>
    <n v="1"/>
    <n v="0"/>
    <n v="0"/>
    <n v="0"/>
    <s v="No"/>
    <n v="0"/>
    <m/>
    <m/>
    <m/>
    <m/>
    <s v="No"/>
    <m/>
    <m/>
    <n v="0"/>
    <n v="0"/>
    <m/>
    <s v="SIDA"/>
  </r>
  <r>
    <n v="135"/>
    <s v="C6/013"/>
    <s v="Taofeek"/>
    <s v="Kolawole"/>
    <s v="Aliyu"/>
    <x v="0"/>
    <x v="5"/>
    <x v="0"/>
    <x v="5"/>
    <s v="Sociology and Anthropology"/>
    <s v="Sociology and Anthropology"/>
    <x v="7"/>
    <s v="Yes"/>
    <s v="SSP15/16/R/0083"/>
    <s v="Married"/>
    <s v="Married"/>
    <s v="Married"/>
    <s v="kaliyu@cartafrica.org"/>
    <s v="aliyukola@gmail.com"/>
    <s v="+2348060100021"/>
    <s v="M.Sc Sociology &amp; Anthropology"/>
    <d v="1980-09-25T00:00:00"/>
    <s v="Socio-ecological Factors Influencing Parent-adolescent Communication on Sexual and Reproductive Health Issues in Selected Slum Communities of Ibadan, Southwest, Nigeria"/>
    <s v="Field"/>
    <s v="No"/>
    <s v="Primary"/>
    <n v="22"/>
    <d v="2016-12-20T00:00:00"/>
    <x v="5"/>
    <m/>
    <s v="Prof. Anna Baranowska-Rataj"/>
    <m/>
    <m/>
    <n v="1"/>
    <s v="Home"/>
    <m/>
    <m/>
    <s v="Yes"/>
    <m/>
    <m/>
    <s v="Academic"/>
    <s v="Assistant Lecturer"/>
    <s v="Senior Lecturer "/>
    <x v="1"/>
    <m/>
    <s v="Obafemi Awolowo University"/>
    <s v="0000-0001-7896-1061"/>
    <m/>
    <d v="2016-02-28T00:00:00"/>
    <d v="2016-11-07T00:00:00"/>
    <s v="Yes"/>
    <d v="2018-04-12T00:00:00"/>
    <d v="2017-11-07T00:00:00"/>
    <m/>
    <s v="Socio -ecological factors influencing parent -adolescent Communication on sexual and reproductive Health issues in selected slum cCommunities of Ibadan, Southwest, Nigeria"/>
    <d v="2018-07-28T00:00:00"/>
    <s v="Yes"/>
    <d v="2019-03-04T00:00:00"/>
    <s v="Yes"/>
    <m/>
    <m/>
    <m/>
    <d v="2019-08-01T00:00:00"/>
    <x v="0"/>
    <n v="42"/>
    <n v="33"/>
    <m/>
    <n v="0"/>
    <n v="0"/>
    <n v="0"/>
    <n v="0"/>
    <n v="0"/>
    <n v="0"/>
    <n v="0"/>
    <s v="No"/>
    <n v="0"/>
    <m/>
    <m/>
    <m/>
    <m/>
    <s v="No"/>
    <m/>
    <m/>
    <n v="2"/>
    <n v="2"/>
    <m/>
    <s v="WT-DELTAS"/>
  </r>
  <r>
    <n v="136"/>
    <s v="C6/014"/>
    <s v="Khumbo"/>
    <s v="Michael"/>
    <s v="Kalulu"/>
    <x v="0"/>
    <x v="5"/>
    <x v="3"/>
    <x v="3"/>
    <s v="Engineering"/>
    <s v="Environmental Health"/>
    <x v="4"/>
    <s v="Yes"/>
    <s v="PhD/13/MPL/001"/>
    <s v="Married"/>
    <s v="Married"/>
    <s v="Married"/>
    <s v="kkalulu@cartafrica.org"/>
    <s v="kmkalulu@gmail.com"/>
    <s v="+265 999 691 961"/>
    <s v="M.BA, Masters in Integrated Water Resources"/>
    <d v="1979-05-24T00:00:00"/>
    <s v="Improving resource efficiency in treatment of faecal sludge from unplanned settlements of in the cities of Malawi"/>
    <s v="Field"/>
    <s v="No"/>
    <s v="Primary"/>
    <n v="7.5"/>
    <d v="2014-07-08T00:00:00"/>
    <x v="5"/>
    <m/>
    <s v="Asso. Prof. Bernard Thole (PhD)"/>
    <s v="Ass. Prof. Theresa Mkandawire (PhD) "/>
    <s v="Prof. Grant Kululanga (PhD) "/>
    <n v="3"/>
    <s v="Home"/>
    <s v="Home"/>
    <s v="Home"/>
    <s v="Yes"/>
    <s v="No"/>
    <s v="No"/>
    <s v="Academic"/>
    <s v="Senior Lecturer"/>
    <s v="Senior Lecturer"/>
    <x v="1"/>
    <m/>
    <s v="University of Malawi"/>
    <s v="0000-0001-9841-9173"/>
    <m/>
    <d v="2016-02-28T00:00:00"/>
    <d v="2016-11-07T00:00:00"/>
    <s v="Yes"/>
    <d v="2016-12-16T00:00:00"/>
    <d v="2017-11-09T00:00:00"/>
    <m/>
    <s v="Improving resource efficiency in treatment of faecal sludge from unplanned settlements of in the cities of Malawi"/>
    <d v="2018-07-28T00:00:00"/>
    <s v="Yes"/>
    <d v="2019-03-04T00:00:00"/>
    <s v="Yes"/>
    <m/>
    <d v="2020-04-13T00:00:00"/>
    <d v="2020-04-27T00:00:00"/>
    <d v="2020-04-27T00:00:00"/>
    <x v="0"/>
    <n v="50"/>
    <n v="42"/>
    <m/>
    <n v="3"/>
    <n v="2"/>
    <n v="2"/>
    <n v="1"/>
    <n v="0"/>
    <n v="0"/>
    <n v="0"/>
    <s v="No"/>
    <n v="0"/>
    <m/>
    <m/>
    <m/>
    <m/>
    <s v="No"/>
    <m/>
    <m/>
    <n v="2"/>
    <n v="2"/>
    <m/>
    <s v="WT-DELTAS"/>
  </r>
  <r>
    <n v="137"/>
    <s v="C6/015"/>
    <s v="Mumuni"/>
    <m/>
    <s v="Adejumo"/>
    <x v="0"/>
    <x v="5"/>
    <x v="0"/>
    <x v="0"/>
    <s v="Environmental Health"/>
    <s v="Environmental Health Sciences"/>
    <x v="0"/>
    <s v="Yes"/>
    <n v="136414"/>
    <s v="Married"/>
    <s v="Married"/>
    <s v="Married"/>
    <s v="madejumo@cartafrica.org"/>
    <s v="adejumo_mumuni@yahoo.com"/>
    <s v="+234 8050821482"/>
    <s v="MPH Environmental Health"/>
    <d v="1976-09-24T00:00:00"/>
    <s v="Improving greywater quality and Harnessing Water Resources through Algae Based Technology in a Low to Middle-Income Community in South-West Nigeria"/>
    <s v="Field"/>
    <s v="No"/>
    <s v="Primary"/>
    <n v="18.5"/>
    <d v="2013-05-09T00:00:00"/>
    <x v="5"/>
    <m/>
    <s v="Dr. Elizabeth O. OLORUNTOBA"/>
    <s v="Prof. M.K.C. SRIDHAR"/>
    <m/>
    <n v="2"/>
    <s v="Home"/>
    <s v="Home"/>
    <m/>
    <s v="Yes"/>
    <m/>
    <m/>
    <s v="Academic"/>
    <s v="Lecturer II"/>
    <s v="Lecturer I"/>
    <x v="1"/>
    <m/>
    <s v="UNIVERSITY OF IBADAN"/>
    <s v="0000-0003-4797-7508"/>
    <m/>
    <d v="2016-02-28T00:00:00"/>
    <d v="2016-11-07T00:00:00"/>
    <s v="Yes"/>
    <d v="2017-05-02T00:00:00"/>
    <d v="2017-11-10T00:00:00"/>
    <d v="2017-11-07T00:00:00"/>
    <s v="Improving greywater quality and harnessing water resources through algae based technology in Low to Middle income community in South West Nigeria"/>
    <d v="2018-07-28T00:00:00"/>
    <s v="Yes"/>
    <d v="2019-03-04T00:00:00"/>
    <s v="Yes"/>
    <m/>
    <d v="2021-09-03T00:00:00"/>
    <d v="2021-09-14T00:00:00"/>
    <d v="2021-09-14T00:00:00"/>
    <x v="0"/>
    <n v="67"/>
    <n v="59"/>
    <m/>
    <n v="2"/>
    <n v="4"/>
    <n v="0"/>
    <n v="1"/>
    <n v="1"/>
    <n v="0"/>
    <n v="0"/>
    <s v="No"/>
    <n v="0"/>
    <m/>
    <m/>
    <m/>
    <m/>
    <s v="No"/>
    <m/>
    <m/>
    <n v="1"/>
    <n v="2"/>
    <m/>
    <s v="WT-DELTAS"/>
  </r>
  <r>
    <n v="138"/>
    <s v="C6/016"/>
    <s v="Macellina"/>
    <s v="Yinyinade"/>
    <s v="Ijadunola"/>
    <x v="1"/>
    <x v="5"/>
    <x v="0"/>
    <x v="5"/>
    <s v="Public Health"/>
    <s v="Community Health"/>
    <x v="7"/>
    <s v="Yes"/>
    <s v="CLP/13/14/H/2482"/>
    <s v="Married"/>
    <s v="Married"/>
    <s v="Married"/>
    <s v="mijadunola@cartafrica.org"/>
    <s v="yijadun@yahoo.com"/>
    <s v="+234 803 706 2008"/>
    <s v="MPH"/>
    <d v="1972-12-26T00:00:00"/>
    <s v="CHARACTERISTICS OF SKIPPED GENERATION HOUSEHOLDS AND HEALTH OF ADOLESCENTS IN IFE-IJESA ZONE, OSUN STATE, NIGERIA."/>
    <s v="Field"/>
    <s v="No"/>
    <s v="Primary"/>
    <n v="15.5"/>
    <d v="2014-08-11T00:00:00"/>
    <x v="5"/>
    <m/>
    <s v="Prof. Adesegun O. Fatusi"/>
    <s v="Dr. Olapeju A. Esimai"/>
    <m/>
    <n v="2"/>
    <s v="Home"/>
    <s v="Home"/>
    <m/>
    <s v="No"/>
    <s v="Yes"/>
    <m/>
    <s v="Academic"/>
    <s v="Senior Lecturer"/>
    <s v="Professor "/>
    <x v="1"/>
    <m/>
    <s v="Obafemi Awolowo University"/>
    <s v="0000-0002-4838-0431"/>
    <m/>
    <d v="2016-02-28T00:00:00"/>
    <d v="2016-11-07T00:00:00"/>
    <s v="Yes"/>
    <d v="2017-11-30T00:00:00"/>
    <d v="2018-01-30T00:00:00"/>
    <d v="2018-01-30T00:00:00"/>
    <s v="Characteristics of skipped generation houseolds and health of adolescents in Ife-Ijesa Nigeria: Implications for grandparents and adolescent Health"/>
    <d v="2018-07-28T00:00:00"/>
    <s v="Yes"/>
    <d v="2019-03-04T00:00:00"/>
    <s v="Yes"/>
    <m/>
    <m/>
    <m/>
    <d v="2019-12-14T00:00:00"/>
    <x v="0"/>
    <n v="46"/>
    <n v="38"/>
    <m/>
    <n v="11"/>
    <n v="7"/>
    <n v="5"/>
    <n v="0"/>
    <n v="1"/>
    <n v="0"/>
    <n v="0"/>
    <s v="No"/>
    <n v="0"/>
    <m/>
    <m/>
    <m/>
    <m/>
    <s v="No"/>
    <m/>
    <m/>
    <n v="3"/>
    <n v="3"/>
    <m/>
    <s v="WT-DELTAS"/>
  </r>
  <r>
    <n v="139"/>
    <s v="C6/017"/>
    <s v="Marie Chantal"/>
    <m/>
    <s v="Uwimana"/>
    <x v="1"/>
    <x v="5"/>
    <x v="1"/>
    <x v="1"/>
    <s v="Midwifery"/>
    <s v="Nursing Education"/>
    <x v="3"/>
    <s v="No"/>
    <n v="1586122"/>
    <s v="Married"/>
    <s v="Married"/>
    <s v="Married"/>
    <s v="muwimana@cartafrica.org"/>
    <s v="uwimac@yahoo.fr"/>
    <s v="+250(0) 788 527 435"/>
    <s v="Master of Nursing Management"/>
    <d v="1974-04-05T00:00:00"/>
    <s v="DEVELOPING AND PILOT TESTING OF A LABOUR SUPPORT INTERVENTION BY NURSES AND MIDWIVES AT PUBLIC HEALTH FACILITIES IN RWANDA"/>
    <s v="Clinical research"/>
    <s v="No"/>
    <s v="Primary"/>
    <n v="36"/>
    <d v="2017-02-16T00:00:00"/>
    <x v="5"/>
    <m/>
    <s v="Dr. Gorrette Nalwadda K"/>
    <s v="Prof. Nazarius Mbona T"/>
    <m/>
    <n v="2"/>
    <s v="Other "/>
    <s v="Other"/>
    <m/>
    <s v="No"/>
    <s v="Yes"/>
    <m/>
    <s v="Academic"/>
    <s v="Head of Midwifery"/>
    <s v="Senior Lecturer"/>
    <x v="1"/>
    <m/>
    <s v="University of Rwanda"/>
    <s v="0000-0001-6105-2611"/>
    <m/>
    <d v="2016-02-28T00:00:00"/>
    <d v="2016-11-07T00:00:00"/>
    <s v="Yes"/>
    <d v="2017-09-15T00:00:00"/>
    <d v="2018-03-15T00:00:00"/>
    <m/>
    <m/>
    <d v="2019-07-29T00:00:00"/>
    <s v="No"/>
    <d v="2020-03-01T00:00:00"/>
    <s v="No"/>
    <m/>
    <m/>
    <m/>
    <d v="2020-08-24T00:00:00"/>
    <x v="0"/>
    <n v="54"/>
    <n v="46"/>
    <s v="Measuring the importance of labour support practice for mothers and nurses and midwives at public health facilities in Rwanda"/>
    <n v="0"/>
    <n v="1"/>
    <n v="1"/>
    <n v="1"/>
    <n v="0"/>
    <n v="0"/>
    <n v="0"/>
    <s v="No"/>
    <n v="0"/>
    <m/>
    <m/>
    <m/>
    <m/>
    <s v="No"/>
    <m/>
    <m/>
    <n v="2"/>
    <n v="2"/>
    <m/>
    <s v="SIDA"/>
  </r>
  <r>
    <n v="140"/>
    <s v="C6/018"/>
    <s v="Mary"/>
    <s v="Wanjira"/>
    <s v="Njue-Kamau"/>
    <x v="1"/>
    <x v="5"/>
    <x v="2"/>
    <x v="7"/>
    <s v="COMMUNITY HEALTH"/>
    <s v="COMMUNITY HEALTH NURSING"/>
    <x v="6"/>
    <s v="Yes"/>
    <s v="H80/50154/2015"/>
    <s v="Married"/>
    <s v="Married"/>
    <s v="Married"/>
    <s v="mwanjira@cartafrica.org"/>
    <s v="mwkamau@gmail.com"/>
    <s v="+254 727 736810"/>
    <s v="Msc. Public Health"/>
    <d v="1975-08-20T00:00:00"/>
    <s v="Iron and Folic Acid Supplementation (IFAS) among pregnant women: A community based approach in Kiambu County"/>
    <s v="Field"/>
    <s v="No"/>
    <s v="Primary"/>
    <n v="23.5"/>
    <d v="2015-09-25T00:00:00"/>
    <x v="5"/>
    <m/>
    <s v="Dr. Waithira Mirie"/>
    <s v="Dr. Samuel T. Kimani  "/>
    <m/>
    <n v="2"/>
    <s v="Home"/>
    <s v="Home"/>
    <m/>
    <s v="Yes"/>
    <m/>
    <m/>
    <s v="Academic"/>
    <s v="Lecturer"/>
    <s v="Lecturer"/>
    <x v="2"/>
    <m/>
    <s v="University of Nairobi"/>
    <s v=" 0000-0002-4167-3549"/>
    <m/>
    <d v="2016-02-28T00:00:00"/>
    <d v="2016-11-07T00:00:00"/>
    <s v="Yes"/>
    <d v="2015-08-12T00:00:00"/>
    <d v="2015-09-02T00:00:00"/>
    <m/>
    <s v="Iron and folic acid supplementation (IFAS) among pregnant women: A community based approach in Kiambu County"/>
    <d v="2018-07-28T00:00:00"/>
    <s v="Yes"/>
    <d v="2019-03-04T00:00:00"/>
    <s v="Yes"/>
    <m/>
    <m/>
    <m/>
    <d v="2019-12-20T00:00:00"/>
    <x v="0"/>
    <n v="46"/>
    <n v="38"/>
    <m/>
    <n v="11"/>
    <n v="3"/>
    <n v="5"/>
    <n v="2"/>
    <n v="0"/>
    <n v="0"/>
    <n v="0"/>
    <s v="No"/>
    <n v="0"/>
    <m/>
    <m/>
    <m/>
    <m/>
    <s v="No"/>
    <m/>
    <m/>
    <n v="3"/>
    <n v="3"/>
    <m/>
    <s v="SIDA"/>
  </r>
  <r>
    <n v="141"/>
    <s v="C6/019"/>
    <s v="Makhosazane"/>
    <s v="Nomhle"/>
    <s v="Khoza"/>
    <x v="1"/>
    <x v="5"/>
    <x v="5"/>
    <x v="6"/>
    <s v="Clinical Medicine"/>
    <s v="Wits Reproductive Health &amp; HIV Institute"/>
    <x v="3"/>
    <s v="Yes"/>
    <n v="781183"/>
    <s v="Married"/>
    <s v="Married"/>
    <s v="Married"/>
    <s v="nkhoza@cartafrica.org"/>
    <s v="nomhle@tuks.co.za; u21128716@tuks.co.za"/>
    <s v="+27765125071"/>
    <s v="MA Research Psychology"/>
    <d v="1983-06-04T00:00:00"/>
    <s v="The use of cash transfers for cash outcomes: exploring the influence of gender"/>
    <s v="Field"/>
    <s v="No"/>
    <s v="Primary"/>
    <n v="28"/>
    <d v="2015-02-01T00:00:00"/>
    <x v="5"/>
    <m/>
    <s v="Catherine MacPhail"/>
    <s v="Prof. Delany-Moretlwe"/>
    <m/>
    <n v="2"/>
    <s v="Other "/>
    <s v="Other"/>
    <m/>
    <s v="No"/>
    <s v="No"/>
    <m/>
    <s v="Researcher"/>
    <s v="Honorary Researcher"/>
    <s v="Researcher"/>
    <x v="0"/>
    <m/>
    <s v="UNIVERSITY OF THE WITWATERSRAND"/>
    <s v="0000-0003-1312-7783"/>
    <m/>
    <d v="2016-02-28T00:00:00"/>
    <d v="2016-11-07T00:00:00"/>
    <s v="Yes"/>
    <m/>
    <m/>
    <m/>
    <s v="The social consequences of cash transfers on adolescent recipients and their relationships"/>
    <d v="2018-07-28T00:00:00"/>
    <s v="Yes"/>
    <d v="2019-03-04T00:00:00"/>
    <s v="Yes"/>
    <d v="2022-04-29T00:00:00"/>
    <m/>
    <m/>
    <d v="2022-06-06T00:00:00"/>
    <x v="0"/>
    <n v="76"/>
    <n v="67"/>
    <s v="Exploring the social consequences of cash transfers on adolescent recipients and their relationships"/>
    <n v="0"/>
    <n v="18"/>
    <n v="0"/>
    <n v="1"/>
    <n v="0"/>
    <n v="0"/>
    <n v="0"/>
    <s v="No"/>
    <n v="0"/>
    <m/>
    <m/>
    <m/>
    <m/>
    <s v="No"/>
    <m/>
    <m/>
    <n v="3"/>
    <n v="3"/>
    <m/>
    <s v="SIDA"/>
  </r>
  <r>
    <n v="142"/>
    <s v="C6/020"/>
    <s v="Aanuoluwapo"/>
    <s v="Omobolanle"/>
    <s v="Olajubu"/>
    <x v="1"/>
    <x v="5"/>
    <x v="0"/>
    <x v="5"/>
    <s v="Nursing"/>
    <s v="Nursing Science"/>
    <x v="7"/>
    <s v="Yes"/>
    <s v="Bmsp13/14/H/0861"/>
    <s v="Married"/>
    <s v="Married"/>
    <m/>
    <s v="oolajubu@cartafrica.org"/>
    <s v="bolajubu@gmail.com"/>
    <s v="+234 8062784468"/>
    <s v="M.Sc Community Health"/>
    <d v="1980-11-25T00:00:00"/>
    <s v="Impact of a Mobile Health Intervention on Uptake of Postnatal Care Services and Related Outcomes among Mothers in Osun State, Nigeria"/>
    <s v="Field"/>
    <s v="No"/>
    <s v="Primary"/>
    <n v="19"/>
    <d v="2014-09-26T00:00:00"/>
    <x v="5"/>
    <m/>
    <s v="Prof. R. B. Fajemilehin"/>
    <s v="Prof. B. S. Afolabi"/>
    <m/>
    <n v="2"/>
    <s v="Home"/>
    <m/>
    <m/>
    <s v="Yes"/>
    <m/>
    <m/>
    <s v="Academic"/>
    <s v="Lecturer"/>
    <s v="Professor"/>
    <x v="1"/>
    <m/>
    <s v="Obafemi Awolowo University"/>
    <s v="0000-0001-9617-8660"/>
    <m/>
    <d v="2016-02-28T00:00:00"/>
    <d v="2016-11-07T00:00:00"/>
    <s v="Yes"/>
    <m/>
    <m/>
    <m/>
    <s v="Impact Of A Mobile Health Intervention On Uptake Of Postnatal Care Services And Related Outcomes Among Mothers In Osun State, Nigeria."/>
    <d v="2018-07-28T00:00:00"/>
    <s v="Yes"/>
    <d v="2021-08-02T00:00:00"/>
    <s v="No"/>
    <m/>
    <m/>
    <m/>
    <d v="2018-06-30T00:00:00"/>
    <x v="0"/>
    <n v="29"/>
    <n v="20"/>
    <m/>
    <n v="2"/>
    <n v="1"/>
    <n v="8"/>
    <n v="3"/>
    <n v="0"/>
    <n v="0"/>
    <n v="0"/>
    <s v="No"/>
    <n v="0"/>
    <m/>
    <m/>
    <m/>
    <m/>
    <s v="No"/>
    <m/>
    <m/>
    <n v="1"/>
    <n v="1"/>
    <m/>
    <s v="SIDA"/>
  </r>
  <r>
    <n v="143"/>
    <s v="C6/021"/>
    <s v="Olivia"/>
    <s v="Millicent Awino"/>
    <s v="Osiro"/>
    <x v="1"/>
    <x v="5"/>
    <x v="2"/>
    <x v="7"/>
    <s v="Restorative and Preventive dentistry"/>
    <s v="Conservative and Prosthetic Dentistry"/>
    <x v="6"/>
    <s v="Yes"/>
    <s v="V91/51081/2016"/>
    <s v="Married"/>
    <s v="Married"/>
    <s v="Married"/>
    <s v="oosiro@cartafrica.org"/>
    <s v="oaosiro@uonbi.ac.ke"/>
    <s v="+254 722 861488"/>
    <s v="M.Sc Dental Materials"/>
    <d v="1982-01-18T00:00:00"/>
    <s v="Development of a glass ionomer cement using fluorspar from Kerio Valley and other raw materials in Kenya"/>
    <s v="Experimental model"/>
    <s v="yes"/>
    <s v="Primary"/>
    <n v="17.5"/>
    <d v="2016-10-06T00:00:00"/>
    <x v="5"/>
    <m/>
    <s v="Prof. David Kinuthia Kariuki"/>
    <s v="Dr. Elizabeth Dimba"/>
    <s v="Prof. Loice Gathece"/>
    <n v="3"/>
    <s v="Home"/>
    <s v="Home"/>
    <s v="Home"/>
    <s v="Yes"/>
    <s v="No"/>
    <s v="No"/>
    <s v="Academic"/>
    <s v="Lecturer"/>
    <s v="Senior Lecturer"/>
    <x v="1"/>
    <s v="Chairman of Department of Conservative and Prosthetic Dentistry  (Sep, 2020)"/>
    <s v="University of Nairobi"/>
    <s v="0000-0002-0095-4694"/>
    <m/>
    <d v="2016-02-28T00:00:00"/>
    <d v="2016-11-07T00:00:00"/>
    <s v="Yes"/>
    <d v="2016-10-10T00:00:00"/>
    <d v="2016-06-27T00:00:00"/>
    <m/>
    <s v="Development of a prototype for a restorative dental cement in Kenya"/>
    <d v="2018-07-28T00:00:00"/>
    <s v="Yes"/>
    <d v="2019-03-04T00:00:00"/>
    <s v="Yes"/>
    <m/>
    <m/>
    <m/>
    <d v="2019-11-20T00:00:00"/>
    <x v="0"/>
    <n v="45"/>
    <n v="37"/>
    <m/>
    <n v="2"/>
    <n v="2"/>
    <n v="2"/>
    <n v="4"/>
    <n v="0"/>
    <n v="0"/>
    <n v="0"/>
    <s v="JAS 1, 2016"/>
    <n v="0"/>
    <m/>
    <m/>
    <m/>
    <m/>
    <s v="No"/>
    <m/>
    <m/>
    <n v="2"/>
    <n v="2"/>
    <m/>
    <s v="SIDA/DAAD"/>
  </r>
  <r>
    <n v="144"/>
    <s v="C6/022"/>
    <s v="Olutoyin"/>
    <s v="Olubunmi"/>
    <s v="Sekoni"/>
    <x v="1"/>
    <x v="5"/>
    <x v="0"/>
    <x v="0"/>
    <s v="Public Health"/>
    <m/>
    <x v="3"/>
    <s v="No"/>
    <s v="Not yet available"/>
    <s v="Married"/>
    <s v="Married"/>
    <m/>
    <s v="osekoni@cartafrica.org"/>
    <s v="t1toyin@yahoo.com"/>
    <s v="+234-803-357-9048"/>
    <s v="MPH"/>
    <d v="1972-09-18T00:00:00"/>
    <s v="Structural factors associated with sexual risk behaviour among Out-of-School adolescents in an Urban slum in South West Nigeria"/>
    <s v="Field"/>
    <s v="No"/>
    <s v="Primary"/>
    <n v="4"/>
    <d v="2017-06-05T00:00:00"/>
    <x v="5"/>
    <m/>
    <s v="Prof. Christofides Nicola"/>
    <s v="Prof. Mall Sumaya"/>
    <m/>
    <n v="2"/>
    <m/>
    <m/>
    <m/>
    <m/>
    <m/>
    <m/>
    <s v="Academic"/>
    <s v="Lecturer 1"/>
    <s v="Lecturer"/>
    <x v="0"/>
    <m/>
    <s v="UNIVERSITY OF IBADAN"/>
    <s v="0000-0001-6993-1100"/>
    <m/>
    <d v="2016-02-28T00:00:00"/>
    <d v="2016-11-07T00:00:00"/>
    <s v="Yes"/>
    <d v="2017-11-30T00:00:00"/>
    <d v="2018-02-07T00:00:00"/>
    <m/>
    <m/>
    <d v="2019-07-29T00:00:00"/>
    <s v="No"/>
    <m/>
    <s v="No"/>
    <m/>
    <m/>
    <m/>
    <d v="2023-06-28T00:00:00"/>
    <x v="0"/>
    <n v="89"/>
    <n v="80"/>
    <m/>
    <n v="3"/>
    <n v="9"/>
    <n v="0"/>
    <n v="2"/>
    <n v="0"/>
    <n v="0"/>
    <n v="0"/>
    <s v="No"/>
    <n v="0"/>
    <m/>
    <m/>
    <m/>
    <m/>
    <s v="No"/>
    <m/>
    <m/>
    <n v="2"/>
    <m/>
    <m/>
    <s v="SIDA"/>
  </r>
  <r>
    <n v="145"/>
    <s v="C6/023"/>
    <s v="Mpho"/>
    <s v="Primrose"/>
    <s v="Molete"/>
    <x v="1"/>
    <x v="5"/>
    <x v="5"/>
    <x v="6"/>
    <s v="Oral Health"/>
    <s v="Public Health"/>
    <x v="3"/>
    <s v="Yes"/>
    <s v="9200430H"/>
    <s v="Married"/>
    <s v="Married"/>
    <s v="Married"/>
    <s v="pmpho@cartafrica.org"/>
    <s v="mpho.molete@wits.ac.za"/>
    <s v="0027 647523860"/>
    <s v="Master in Dentistry, M.Sc Dental Public health"/>
    <d v="1973-11-25T00:00:00"/>
    <s v="Extent of oral health service integration into the school health program in the Tshwane District."/>
    <s v="Field"/>
    <s v="No"/>
    <s v="Primary"/>
    <n v="12"/>
    <d v="2016-01-04T00:00:00"/>
    <x v="5"/>
    <m/>
    <s v="Dr. Jude Igumbor"/>
    <s v="Prof. Aimee Stewart"/>
    <m/>
    <n v="2"/>
    <s v="Home"/>
    <s v="Home"/>
    <m/>
    <s v="Yes"/>
    <s v="Yes"/>
    <m/>
    <s v="Academic"/>
    <s v="Specialist in Community Dentistry"/>
    <s v="Registered Specialist"/>
    <x v="0"/>
    <m/>
    <s v="UNIVERSITY OF THE WITWATERSRAND"/>
    <s v="0000-0001-9227-3927"/>
    <m/>
    <d v="2016-02-28T00:00:00"/>
    <d v="2016-11-07T00:00:00"/>
    <s v="Yes"/>
    <d v="2017-01-18T00:00:00"/>
    <d v="2017-01-27T00:00:00"/>
    <m/>
    <s v="Schoolbased oral health programmes in Tshwane District of Gauteng: Scope, implemntation and outcomes"/>
    <d v="2018-07-28T00:00:00"/>
    <s v="Yes"/>
    <d v="2019-03-04T00:00:00"/>
    <s v="Yes"/>
    <m/>
    <m/>
    <m/>
    <d v="2021-04-30T00:00:00"/>
    <x v="0"/>
    <n v="63"/>
    <n v="54"/>
    <s v="School-based oral health programmes in the Tshwane District of Gauteng: scope, implementation and outcomes.'"/>
    <n v="2"/>
    <n v="6"/>
    <n v="1"/>
    <n v="3"/>
    <n v="1"/>
    <n v="0"/>
    <n v="0"/>
    <s v="No"/>
    <n v="0"/>
    <m/>
    <m/>
    <m/>
    <m/>
    <s v="No"/>
    <m/>
    <m/>
    <n v="2"/>
    <n v="2"/>
    <m/>
    <s v="SIDA"/>
  </r>
  <r>
    <n v="146"/>
    <s v="C6/024"/>
    <s v="Tutu"/>
    <s v="Said"/>
    <s v="Mzee"/>
    <x v="1"/>
    <x v="5"/>
    <x v="4"/>
    <x v="4"/>
    <s v="Molecular genetics"/>
    <s v="Molecular biology and biotechnology"/>
    <x v="1"/>
    <s v="No"/>
    <s v="2016-07-00173"/>
    <s v="Married"/>
    <s v="Married"/>
    <m/>
    <s v="stutu@cartafrica.org"/>
    <s v="tmzee@ihi.or.tz"/>
    <s v="+255713869915"/>
    <s v="M.SC Biotechnology"/>
    <d v="1978-09-16T00:00:00"/>
    <s v="Molecular epidemiology of antibiotic resistant bacteria and their interaction mechanisms in human, livestock and environment.  "/>
    <s v="Experimental model"/>
    <s v="yes"/>
    <s v="Primary"/>
    <n v="36"/>
    <d v="2016-10-20T00:00:00"/>
    <x v="5"/>
    <m/>
    <s v="Dr. Rose J Masalu"/>
    <m/>
    <m/>
    <n v="1"/>
    <s v="Host"/>
    <m/>
    <m/>
    <s v="No"/>
    <m/>
    <m/>
    <s v="Researcher"/>
    <s v="Quality Assurance Officer"/>
    <s v="Research Scientist"/>
    <x v="0"/>
    <m/>
    <s v="IFAKARA HEALTH INSTITUTE"/>
    <s v="0000-0002-5918-0574"/>
    <m/>
    <d v="2016-02-28T00:00:00"/>
    <d v="2016-11-07T00:00:00"/>
    <s v="Yes"/>
    <d v="2017-04-13T00:00:00"/>
    <d v="2017-07-20T00:00:00"/>
    <m/>
    <s v="Molecular epidemiology of Antibiotic resistant S.aureaus in Livestock and their human contacts"/>
    <d v="2018-07-28T00:00:00"/>
    <s v="Yes"/>
    <d v="2019-03-04T00:00:00"/>
    <s v="Yes"/>
    <m/>
    <m/>
    <m/>
    <d v="2024-05-31T00:00:00"/>
    <x v="0"/>
    <n v="100"/>
    <n v="91"/>
    <m/>
    <n v="2"/>
    <n v="1"/>
    <n v="0"/>
    <n v="0"/>
    <n v="0"/>
    <n v="0"/>
    <n v="0"/>
    <s v="JAS 1, 2016"/>
    <n v="0"/>
    <m/>
    <m/>
    <m/>
    <m/>
    <s v="No"/>
    <m/>
    <m/>
    <m/>
    <m/>
    <m/>
    <s v="WT-DELTAS"/>
  </r>
  <r>
    <n v="147"/>
    <s v="C6/025"/>
    <s v="Edwin"/>
    <s v="Kipkosgei"/>
    <s v="Cheruiyot Sang"/>
    <x v="0"/>
    <x v="5"/>
    <x v="2"/>
    <x v="2"/>
    <s v="Biostatistics"/>
    <s v="Public and Population Health"/>
    <x v="3"/>
    <s v="No"/>
    <s v="NF"/>
    <s v="NF"/>
    <s v="NF"/>
    <s v="NF"/>
    <s v="esang@cartafrica.org"/>
    <s v="edwin.ampath@gmail.com"/>
    <s v="+254711531441"/>
    <m/>
    <m/>
    <m/>
    <m/>
    <m/>
    <m/>
    <m/>
    <m/>
    <x v="6"/>
    <d v="2018-08-30T00:00:00"/>
    <m/>
    <m/>
    <m/>
    <n v="0"/>
    <m/>
    <m/>
    <m/>
    <m/>
    <m/>
    <m/>
    <m/>
    <m/>
    <m/>
    <x v="0"/>
    <m/>
    <s v="MOI UNIVERSITY"/>
    <m/>
    <m/>
    <d v="2016-02-28T00:00:00"/>
    <m/>
    <m/>
    <m/>
    <m/>
    <m/>
    <m/>
    <m/>
    <m/>
    <m/>
    <m/>
    <m/>
    <m/>
    <m/>
    <m/>
    <x v="2"/>
    <s v="Terminated"/>
    <m/>
    <m/>
    <m/>
    <m/>
    <m/>
    <m/>
    <m/>
    <m/>
    <m/>
    <s v="No"/>
    <m/>
    <m/>
    <m/>
    <m/>
    <m/>
    <m/>
    <m/>
    <m/>
    <m/>
    <m/>
    <m/>
    <s v="WT-DELTAS"/>
  </r>
  <r>
    <n v="148"/>
    <s v="C7/001"/>
    <s v="Abigail"/>
    <s v="Ruth"/>
    <s v="Dreyer"/>
    <x v="1"/>
    <x v="6"/>
    <x v="5"/>
    <x v="6"/>
    <s v="Medical Education"/>
    <s v="School of Public Health"/>
    <x v="3"/>
    <s v="Yes"/>
    <n v="530939"/>
    <s v="Single"/>
    <s v="Single"/>
    <s v="Single"/>
    <s v="adreyer@cartafrica.org"/>
    <s v="abigaildreyer@gmail.com"/>
    <s v="+27 116152976"/>
    <s v="Masters of Public Health"/>
    <d v="1974-09-16T00:00:00"/>
    <s v="Comparative analysis of decentralised training platforms in undergraduate medical education at four South African universities"/>
    <s v="Field"/>
    <s v="No"/>
    <m/>
    <n v="3.5"/>
    <d v="2016-09-01T00:00:00"/>
    <x v="6"/>
    <m/>
    <s v="Prof. Laetitia Rispel  "/>
    <m/>
    <m/>
    <n v="1"/>
    <s v="Home"/>
    <m/>
    <m/>
    <s v="Yes"/>
    <m/>
    <m/>
    <s v="Academic"/>
    <s v="Lecturer"/>
    <s v="Lecturer"/>
    <x v="0"/>
    <m/>
    <s v="UNIVERSITY OF THE WITWATERSRAND"/>
    <s v="0000-0002-0499-0094"/>
    <m/>
    <d v="2017-02-27T00:00:00"/>
    <d v="2017-11-06T00:00:00"/>
    <s v="Yes"/>
    <m/>
    <m/>
    <d v="2017-07-28T00:00:00"/>
    <s v="A comparative study of decentralized training platforms in undergraduate medical education at four South African Universities"/>
    <d v="2019-07-29T00:00:00"/>
    <s v="Yes"/>
    <d v="2021-08-02T00:00:00"/>
    <s v="No"/>
    <m/>
    <m/>
    <m/>
    <d v="2025-07-14T00:00:00"/>
    <x v="0"/>
    <n v="101"/>
    <n v="93"/>
    <s v="A comparative study of decentralised training platforms in undergraduate medical education at four South African universities"/>
    <n v="2"/>
    <n v="3"/>
    <m/>
    <m/>
    <m/>
    <m/>
    <m/>
    <s v="No"/>
    <s v="No"/>
    <m/>
    <m/>
    <m/>
    <m/>
    <s v="No"/>
    <m/>
    <m/>
    <n v="1"/>
    <m/>
    <m/>
    <s v="WT-DELTAS"/>
  </r>
  <r>
    <n v="149"/>
    <s v="C7/002"/>
    <s v="Alexander"/>
    <s v="-"/>
    <s v="Kagaha"/>
    <x v="0"/>
    <x v="6"/>
    <x v="7"/>
    <x v="11"/>
    <s v="Sociology"/>
    <s v="Sociology and Social Anthropology"/>
    <x v="3"/>
    <s v="No"/>
    <n v="1834444"/>
    <s v="Single"/>
    <s v="Single"/>
    <s v="Single"/>
    <s v="akagaha@cartafrica.org"/>
    <s v="akagaha@gmail.com"/>
    <s v="+256772419211"/>
    <s v="MA Sociology; Msc. Development Management"/>
    <d v="1978-07-22T00:00:00"/>
    <s v="The Power Discourse in Health Services Uptake: A case of Maternal and Child Health services uptake in Eastern Uganda"/>
    <s v="Field"/>
    <s v="No"/>
    <m/>
    <m/>
    <d v="2017-06-03T00:00:00"/>
    <x v="6"/>
    <m/>
    <s v="Prof. Eleanor Manderson"/>
    <m/>
    <m/>
    <n v="1"/>
    <s v="Host"/>
    <m/>
    <m/>
    <s v="No"/>
    <m/>
    <m/>
    <s v="Academic"/>
    <s v="Assistant Lecturer "/>
    <s v="Assistant Lecturer"/>
    <x v="0"/>
    <m/>
    <s v="MAKERERE UNIVERSITY"/>
    <s v="0000-0002-7787-8597"/>
    <m/>
    <d v="2017-02-27T00:00:00"/>
    <d v="2017-11-06T00:00:00"/>
    <s v="Yes"/>
    <d v="2018-05-04T00:00:00"/>
    <d v="2018-05-02T00:00:00"/>
    <m/>
    <s v="Policy and Practice of Abortion Care in Eastern Uganda"/>
    <d v="2019-07-29T00:00:00"/>
    <s v="Yes"/>
    <d v="2020-03-01T00:00:00"/>
    <s v="Yes"/>
    <m/>
    <m/>
    <m/>
    <d v="2021-05-21T00:00:00"/>
    <x v="0"/>
    <n v="51"/>
    <n v="43"/>
    <s v="Policy and Practice of Abortion care in Eastern Uganda"/>
    <n v="1"/>
    <n v="2"/>
    <n v="2"/>
    <m/>
    <m/>
    <m/>
    <m/>
    <s v="No"/>
    <s v="Yes"/>
    <s v="PhD Research and dissertation writing "/>
    <d v="2017-04-05T00:00:00"/>
    <d v="2020-05-31T00:00:00"/>
    <n v="37"/>
    <s v="No"/>
    <m/>
    <m/>
    <n v="0"/>
    <n v="0"/>
    <m/>
    <s v="WT-DELTAS"/>
  </r>
  <r>
    <n v="150"/>
    <s v="C7/003"/>
    <s v="Abiola"/>
    <s v="Olubusola"/>
    <s v="Komolafe"/>
    <x v="1"/>
    <x v="6"/>
    <x v="0"/>
    <x v="5"/>
    <s v="Nursing"/>
    <s v="Department of Nursing Science"/>
    <x v="7"/>
    <s v="Yes"/>
    <s v="BMSP15/16/H/0919"/>
    <s v="Married"/>
    <s v="Married"/>
    <s v="Married"/>
    <s v="akomolafe@cartafrica.org"/>
    <s v="abiolakomolafe2016@gmail.com"/>
    <s v="XESC"/>
    <s v="MSc. (Nursing), OAU"/>
    <d v="1973-06-08T00:00:00"/>
    <s v="Digital Enabled Intervention for Improved Data Capture among Nurses in Perinatal Care in Selected Health Care Facilities in Osun State"/>
    <s v="Field"/>
    <s v="No"/>
    <m/>
    <m/>
    <d v="2016-03-29T00:00:00"/>
    <x v="6"/>
    <m/>
    <s v="Prof. Irinoye Oladunni Omolola "/>
    <m/>
    <m/>
    <n v="1"/>
    <s v="Home"/>
    <m/>
    <m/>
    <s v="Yes"/>
    <m/>
    <m/>
    <s v="Researcher"/>
    <s v="Instructor"/>
    <s v="Lecturer"/>
    <x v="0"/>
    <m/>
    <s v="Obafemi Awolowo University"/>
    <s v="0000-0002-2123-7782"/>
    <m/>
    <d v="2017-02-27T00:00:00"/>
    <d v="2017-11-06T00:00:00"/>
    <s v="Yes"/>
    <d v="2018-09-05T00:00:00"/>
    <d v="2018-09-10T00:00:00"/>
    <m/>
    <s v="Determinants of Implementation Success of Emergency Obstetric and Neonatal Care in Selected Health Facilities in Osun State, Nigeria"/>
    <d v="2019-07-29T00:00:00"/>
    <s v="Yes"/>
    <d v="2020-03-01T00:00:00"/>
    <s v="Yes"/>
    <m/>
    <m/>
    <m/>
    <d v="2019-12-14T00:00:00"/>
    <x v="0"/>
    <n v="34"/>
    <n v="26"/>
    <m/>
    <n v="0"/>
    <n v="1"/>
    <n v="2"/>
    <m/>
    <m/>
    <m/>
    <m/>
    <s v="No"/>
    <s v="No"/>
    <m/>
    <m/>
    <m/>
    <m/>
    <s v="No"/>
    <m/>
    <m/>
    <n v="3"/>
    <n v="3"/>
    <m/>
    <s v="WT-DELTAS"/>
  </r>
  <r>
    <n v="151"/>
    <s v="C7/004"/>
    <s v="Blessings"/>
    <s v="Nyasilia Kaunda"/>
    <s v="Kaunda-Khangamwa"/>
    <x v="1"/>
    <x v="6"/>
    <x v="3"/>
    <x v="3"/>
    <s v="Medical Anthropology"/>
    <s v="Public and Population Health"/>
    <x v="3"/>
    <s v="No"/>
    <n v="1487823"/>
    <s v="Married"/>
    <s v="Married"/>
    <s v="Married"/>
    <s v="bkaunda@cartafrica.org"/>
    <s v="b.n.kaunda@gmail.com"/>
    <s v="+ 265 888 554052"/>
    <s v="Master of Science in Medical Anthropology"/>
    <d v="1982-06-03T00:00:00"/>
    <s v="Sexuality and reproductive health needs of adolescents living with HIV in Malawi: An anthropological study of teen club members and non-members"/>
    <s v="Field"/>
    <s v="No"/>
    <m/>
    <n v="18"/>
    <d v="2017-04-30T00:00:00"/>
    <x v="6"/>
    <m/>
    <s v="Prof. Eleanor Manderson"/>
    <s v="Prof. Munthali, Alister"/>
    <s v="Dr. Chipeta, Effie"/>
    <n v="3"/>
    <s v="Host"/>
    <m/>
    <m/>
    <s v="No"/>
    <m/>
    <m/>
    <s v="Researcher"/>
    <s v="Research Scientist"/>
    <s v="Research Fellow"/>
    <x v="0"/>
    <m/>
    <s v="UNIVERSITY OF MALAWI"/>
    <s v="0000-0001-7345-9427"/>
    <m/>
    <d v="2017-02-27T00:00:00"/>
    <d v="2017-11-06T00:00:00"/>
    <s v="Yes"/>
    <d v="2018-05-15T00:00:00"/>
    <d v="2018-08-17T00:00:00"/>
    <d v="2018-08-17T00:00:00"/>
    <s v="Sexual and reproductive health, service use and resilience among adolescents in urban Blantyre"/>
    <d v="2019-07-29T00:00:00"/>
    <s v="Yes"/>
    <d v="2020-03-01T00:00:00"/>
    <s v="Yes"/>
    <m/>
    <m/>
    <m/>
    <d v="2021-05-21T00:00:00"/>
    <x v="0"/>
    <n v="51"/>
    <n v="43"/>
    <s v="Sexual and reproductive health, service use and resilience among adolescents in urban Blantyre"/>
    <n v="1"/>
    <n v="9"/>
    <n v="2"/>
    <m/>
    <m/>
    <m/>
    <m/>
    <s v="No"/>
    <s v="Yes"/>
    <s v="I work as a research scientist in a research institution and they cannot afford to employ me while studying for the PhD."/>
    <d v="2019-07-01T00:00:00"/>
    <d v="2020-12-31T00:00:00"/>
    <n v="17"/>
    <s v="No"/>
    <m/>
    <m/>
    <n v="2"/>
    <n v="2"/>
    <m/>
    <s v="WT-DELTAS"/>
  </r>
  <r>
    <n v="152"/>
    <s v="C7/005"/>
    <s v="Celestin"/>
    <m/>
    <s v="Banamwana"/>
    <x v="0"/>
    <x v="6"/>
    <x v="1"/>
    <x v="1"/>
    <s v="Environmental Sciences"/>
    <s v="Environmental Studies"/>
    <x v="9"/>
    <s v="No"/>
    <m/>
    <s v="Married"/>
    <s v="Married"/>
    <m/>
    <s v="cbanamwana@cartafrica.org"/>
    <s v="banacele@yahoo.fr"/>
    <s v="+250785160088"/>
    <s v="Biodiversity Concervation Sciences"/>
    <d v="1982-12-11T00:00:00"/>
    <s v="The use of Ecological Sanitation (EcoSan) latrines towards sustainable economics in Rwanda "/>
    <s v="Field"/>
    <m/>
    <m/>
    <m/>
    <d v="2017-06-30T00:00:00"/>
    <x v="6"/>
    <m/>
    <s v="Dr. David Musoke, PhD "/>
    <s v=" Assoc. Prof. Nazarius Mbona Tumwesigye"/>
    <s v="Assoc.Prof.Theoneste Ntakirutimana"/>
    <n v="3"/>
    <s v="Host"/>
    <m/>
    <m/>
    <s v="Yes"/>
    <m/>
    <m/>
    <s v="Academic"/>
    <s v="Assistant Lecturer"/>
    <s v="Senior Lecturer"/>
    <x v="2"/>
    <m/>
    <s v="UNIVERSITY OF RWANDA"/>
    <s v="0000-0002-2817-2926 "/>
    <m/>
    <d v="2017-02-27T00:00:00"/>
    <d v="2017-11-06T00:00:00"/>
    <s v="Yes"/>
    <d v="2018-07-09T00:00:00"/>
    <d v="2018-12-13T00:00:00"/>
    <m/>
    <s v="Ecological sanitation technology uptake and health risks among users of its products in Burera District, Rwanda"/>
    <d v="2021-01-11T00:00:00"/>
    <s v="No"/>
    <d v="2021-08-02T00:00:00"/>
    <s v="No"/>
    <m/>
    <m/>
    <m/>
    <d v="2023-12-13T00:00:00"/>
    <x v="0"/>
    <m/>
    <n v="74"/>
    <m/>
    <m/>
    <m/>
    <m/>
    <m/>
    <m/>
    <m/>
    <m/>
    <s v="No"/>
    <m/>
    <m/>
    <m/>
    <m/>
    <m/>
    <m/>
    <m/>
    <m/>
    <n v="3"/>
    <m/>
    <m/>
    <s v="WT-DELTAS/DAAD"/>
  </r>
  <r>
    <n v="153"/>
    <s v="C7/006"/>
    <s v="Catherine"/>
    <s v="Mawia"/>
    <s v="Musyoka"/>
    <x v="1"/>
    <x v="6"/>
    <x v="2"/>
    <x v="7"/>
    <s v="Clinical Psychology"/>
    <s v="Department of Psychiatry"/>
    <x v="6"/>
    <s v="Yes"/>
    <n v="10127492016"/>
    <s v="Married"/>
    <s v="Married"/>
    <s v="Married"/>
    <s v="cmusyoka@cartafrica.org"/>
    <s v="camulundu2011@gmail.com"/>
    <s v="+254 721 723514, +254 720 326 306"/>
    <s v="Master of Science Clinical Psychology"/>
    <d v="1972-09-28T00:00:00"/>
    <s v="Evaluating the Effectiveness of Peer Mentorship Programs in the Prevention of Alcohol and Drug Abuse among Students at the University of Nairobi"/>
    <s v="Field"/>
    <s v="No"/>
    <m/>
    <n v="21"/>
    <d v="2017-09-04T00:00:00"/>
    <x v="6"/>
    <m/>
    <s v="Dr. Muthoni Mathai"/>
    <s v="Dr William Byansi"/>
    <s v="Dr Thomas Crea"/>
    <n v="3"/>
    <s v="Home"/>
    <m/>
    <m/>
    <s v="Yes"/>
    <m/>
    <m/>
    <s v="Other"/>
    <s v="Clinical Psychologist"/>
    <s v="Clinical Psychologist &amp; ADAP Program Coordinator"/>
    <x v="0"/>
    <m/>
    <s v="UNIVERSITY OF NAIROBI"/>
    <s v="0000-0001-6669-9860"/>
    <m/>
    <d v="2017-02-27T00:00:00"/>
    <d v="2017-11-06T00:00:00"/>
    <s v="Yes"/>
    <d v="2018-02-09T00:00:00"/>
    <d v="2018-05-31T00:00:00"/>
    <m/>
    <s v="Prevention of Alcohol and Substance Abuse: mHealth Technology Based Peer Mentoring Among University of Nairobi Students"/>
    <d v="2019-07-29T00:00:00"/>
    <s v="Yes"/>
    <d v="2020-03-01T00:00:00"/>
    <s v="Yes"/>
    <d v="2021-03-05T00:00:00"/>
    <d v="2021-09-29T00:00:00"/>
    <m/>
    <d v="2021-09-29T00:00:00"/>
    <x v="0"/>
    <n v="56"/>
    <n v="47"/>
    <m/>
    <n v="0"/>
    <n v="2"/>
    <n v="0"/>
    <m/>
    <m/>
    <m/>
    <m/>
    <s v="No"/>
    <s v="No"/>
    <m/>
    <m/>
    <m/>
    <m/>
    <s v="No"/>
    <m/>
    <m/>
    <n v="5"/>
    <n v="5"/>
    <m/>
    <s v="WT-DELTAS/DAAD"/>
  </r>
  <r>
    <n v="154"/>
    <s v="C7/007"/>
    <s v="Eniola"/>
    <s v="Olubukola"/>
    <s v="Cadmus"/>
    <x v="1"/>
    <x v="6"/>
    <x v="0"/>
    <x v="0"/>
    <s v="Public Health"/>
    <s v="Community Medicine"/>
    <x v="0"/>
    <s v="Yes"/>
    <n v="1706"/>
    <s v="Married"/>
    <s v="Married"/>
    <s v="Married"/>
    <s v="colubukola@cartafrica.org"/>
    <s v="eniyolacadmus@gmail.com"/>
    <s v="+234802360510"/>
    <m/>
    <d v="1976-06-17T00:00:00"/>
    <s v="Feasibility and preferences of older persons in Oyo State Nigeria regarding ageing in place: A Rural-Urban Comparison"/>
    <s v="Field"/>
    <m/>
    <m/>
    <n v="30.5"/>
    <d v="2017-09-21T00:00:00"/>
    <x v="6"/>
    <m/>
    <s v="Prof. Eme Owoaje Theodara"/>
    <s v="Dr Adebusoye Adekunle Lawrence"/>
    <m/>
    <n v="2"/>
    <s v="Home"/>
    <m/>
    <m/>
    <s v="Yes"/>
    <m/>
    <m/>
    <s v="Academic"/>
    <m/>
    <s v="Senior Lecturer"/>
    <x v="1"/>
    <m/>
    <s v="UNIVERSITY OF IBADAN"/>
    <s v="0000-0002-0201-1462"/>
    <m/>
    <d v="2017-02-27T00:00:00"/>
    <d v="2017-11-06T00:00:00"/>
    <s v="Yes"/>
    <m/>
    <m/>
    <m/>
    <s v="An exploration of models for community care and desire to Age in Place among older persons in Oyo State, South Western Nigeria"/>
    <d v="2019-07-29T00:00:00"/>
    <s v="Yes"/>
    <d v="2020-03-01T00:00:00"/>
    <s v="Yes"/>
    <m/>
    <d v="2021-08-27T00:00:00"/>
    <d v="2021-09-13T00:00:00"/>
    <d v="2021-09-13T00:00:00"/>
    <x v="0"/>
    <n v="55"/>
    <n v="47"/>
    <s v="Unmet Needs for Informal Support and Their Health Implications for Older Adults in Oyo State, Nigeria"/>
    <n v="7"/>
    <n v="9"/>
    <n v="4"/>
    <m/>
    <m/>
    <m/>
    <m/>
    <s v="No"/>
    <m/>
    <m/>
    <d v="2020-09-04T00:00:00"/>
    <d v="2021-03-01T00:00:00"/>
    <n v="6"/>
    <m/>
    <m/>
    <m/>
    <n v="4"/>
    <n v="4"/>
    <m/>
    <s v="WT-DELTAS"/>
  </r>
  <r>
    <n v="155"/>
    <s v="C7/008"/>
    <s v="Wanangwa"/>
    <s v="Chimwaza"/>
    <s v="Manda"/>
    <x v="1"/>
    <x v="6"/>
    <x v="3"/>
    <x v="3"/>
    <s v="Public Health"/>
    <s v="Public Health"/>
    <x v="3"/>
    <s v="No"/>
    <n v="1746377"/>
    <s v="Married"/>
    <s v="Married"/>
    <m/>
    <s v="wmanda@cartafrica.org"/>
    <s v="wchimwaza@medcol.mw"/>
    <s v="+265999445465"/>
    <s v="Master of Public Health"/>
    <d v="1981-08-18T00:00:00"/>
    <s v="Lived Experiences of Couple Adopters of Modern Contraceptive Methods: Husbands’ Perspectives"/>
    <s v="Field"/>
    <s v="No"/>
    <m/>
    <n v="20"/>
    <d v="2017-08-31T00:00:00"/>
    <x v="6"/>
    <m/>
    <s v="Associate Professor Yandisa Sikweyiya"/>
    <s v="Associate Professor Mphatso Kamndaya"/>
    <m/>
    <n v="2"/>
    <s v="Home"/>
    <m/>
    <m/>
    <s v="Yes"/>
    <m/>
    <m/>
    <s v="Researcher"/>
    <s v="Research Coordinator"/>
    <s v="Research coordinator"/>
    <x v="0"/>
    <m/>
    <s v="UNIVERSITY OF MALAWI"/>
    <s v="0000-0001-8061-8457"/>
    <m/>
    <d v="2017-02-27T00:00:00"/>
    <d v="2017-11-06T00:00:00"/>
    <s v="Yes"/>
    <d v="2018-08-29T00:00:00"/>
    <d v="2018-11-06T00:00:00"/>
    <m/>
    <s v="Social Support and Sexual Health among Very Young adolescent girls in two Districts in Malawi: A Narrative Inquiry"/>
    <d v="2019-07-29T00:00:00"/>
    <s v="Yes"/>
    <d v="2020-03-01T00:00:00"/>
    <s v="Yes"/>
    <m/>
    <m/>
    <m/>
    <d v="2023-11-18T00:00:00"/>
    <x v="0"/>
    <n v="81"/>
    <n v="73"/>
    <s v="Social support and sexual health among very young adolescent girls in two districts in Malawi: A narrative inquiry"/>
    <n v="1"/>
    <n v="0"/>
    <n v="0"/>
    <m/>
    <m/>
    <m/>
    <m/>
    <s v="JAS 1&amp;2, 2017"/>
    <s v="No"/>
    <m/>
    <m/>
    <m/>
    <m/>
    <s v="No"/>
    <m/>
    <m/>
    <n v="2"/>
    <m/>
    <m/>
    <s v="SIDA"/>
  </r>
  <r>
    <n v="156"/>
    <s v="C7/009"/>
    <s v="Madalitso"/>
    <s v="Enock"/>
    <s v="Chisati"/>
    <x v="0"/>
    <x v="6"/>
    <x v="3"/>
    <x v="3"/>
    <s v="Exercise Science"/>
    <s v="Physiotherapy"/>
    <x v="4"/>
    <s v="Yes"/>
    <s v="201580013286"/>
    <s v="Married"/>
    <s v="Married"/>
    <s v="Married"/>
    <s v="echisati@cartafrica.org"/>
    <s v="echisati@medcol.mw"/>
    <s v="+265888168284"/>
    <s v="MSc in Exercise Physiology and Sports Sciences"/>
    <d v="1976-06-05T00:00:00"/>
    <s v="Lipodystrophy and physical fitness surveillance of people living with HIV while on antiretroviral therapy in Malawi"/>
    <s v="Clinical research"/>
    <m/>
    <m/>
    <n v="18.5"/>
    <d v="2016-11-30T00:00:00"/>
    <x v="6"/>
    <m/>
    <s v="Professor Lampiao Fanuel"/>
    <s v="Professor Demitri Constantino"/>
    <m/>
    <n v="2"/>
    <s v="Home"/>
    <m/>
    <m/>
    <s v="No"/>
    <m/>
    <m/>
    <s v="Academic"/>
    <s v="Lecturer"/>
    <s v="Associate Professor"/>
    <x v="1"/>
    <s v="Head of department of Physiotherapy; Country Contact |Global Observatory for Physical Activity (GoPA); Part Time Lecturer|Health &amp; Fitness Professionals Academy (HFPA) International; Chairperson |College of Medicine HPC Sports Science Committee; (Oct 22020)"/>
    <s v="UNIVERSITY OF MALAWI"/>
    <s v="0000-0001-5596-9386"/>
    <m/>
    <d v="2017-02-27T00:00:00"/>
    <d v="2017-11-06T00:00:00"/>
    <s v="Yes"/>
    <d v="2017-06-06T00:00:00"/>
    <d v="2017-08-28T00:00:00"/>
    <m/>
    <s v="Physical fitness and bone mineral density in people living with HIV and receiving antiretroviral therapy in Blantyre, Malawi"/>
    <d v="2019-07-29T00:00:00"/>
    <s v="Yes"/>
    <d v="2020-03-01T00:00:00"/>
    <s v="Yes"/>
    <m/>
    <d v="2020-11-12T00:00:00"/>
    <m/>
    <d v="2020-12-16T00:00:00"/>
    <x v="0"/>
    <n v="46"/>
    <n v="38"/>
    <s v="Reduced bone mineral density among people living wih HIV and receiving ant-retroviral therapy in Blantyre, Malawi: Pharmacological challenges, prevalence and the role of exercise"/>
    <n v="2"/>
    <n v="8"/>
    <n v="2"/>
    <m/>
    <m/>
    <m/>
    <m/>
    <s v="No"/>
    <s v="No"/>
    <m/>
    <m/>
    <m/>
    <m/>
    <s v="No"/>
    <m/>
    <m/>
    <n v="3"/>
    <n v="3"/>
    <m/>
    <s v="WT-DELTAS"/>
  </r>
  <r>
    <n v="157"/>
    <s v="C7/010"/>
    <s v="Edna"/>
    <s v="Wairimu"/>
    <s v="Kamau"/>
    <x v="1"/>
    <x v="6"/>
    <x v="2"/>
    <x v="7"/>
    <s v="Internal Medicine"/>
    <s v="Clinical Medicine and Therapeutics"/>
    <x v="6"/>
    <s v="Yes"/>
    <m/>
    <s v="Married"/>
    <s v="Married"/>
    <m/>
    <s v="ekamau@cartafrica.org"/>
    <s v="dr.ednakamau@gmail.com"/>
    <s v="+254 722-649187"/>
    <m/>
    <d v="1980-02-23T00:00:00"/>
    <s v="Detection of esophageal squamous cell dysplasia and early squamous cell carcinoma in high risk populations"/>
    <m/>
    <m/>
    <m/>
    <n v="22.5"/>
    <d v="2017-08-31T00:00:00"/>
    <x v="6"/>
    <d v="2021-01-18T00:00:00"/>
    <s v="Professor Lucy Muchiri"/>
    <m/>
    <m/>
    <n v="1"/>
    <s v="Home"/>
    <m/>
    <m/>
    <s v="Yes"/>
    <m/>
    <m/>
    <s v="Academic"/>
    <m/>
    <m/>
    <x v="0"/>
    <m/>
    <s v="UNIVERSITY OF NAIROBI"/>
    <m/>
    <m/>
    <d v="2017-02-27T00:00:00"/>
    <d v="2017-11-06T00:00:00"/>
    <s v="Yes"/>
    <d v="2017-08-23T00:00:00"/>
    <d v="2017-10-18T00:00:00"/>
    <d v="2017-11-08T00:00:00"/>
    <s v="Non-Alcoholic Steatohepatitis and Advanced Fibrosis in Patients with Non-Alcoholic Fatty Liver Disease at the Kenyatta National Clinical research - The Diagnostic Utility of Non-Invasive Tests"/>
    <s v="Not attended"/>
    <s v="No"/>
    <s v="Not attended"/>
    <s v="No"/>
    <m/>
    <m/>
    <m/>
    <m/>
    <x v="2"/>
    <s v="Terminated"/>
    <m/>
    <m/>
    <m/>
    <m/>
    <m/>
    <m/>
    <m/>
    <m/>
    <m/>
    <s v="No"/>
    <m/>
    <m/>
    <m/>
    <m/>
    <m/>
    <m/>
    <m/>
    <m/>
    <m/>
    <m/>
    <m/>
    <s v="WT-DELTAS"/>
  </r>
  <r>
    <n v="158"/>
    <s v="C7/011"/>
    <s v="Felishana"/>
    <s v="Jepkosgei"/>
    <s v="Cherop"/>
    <x v="1"/>
    <x v="6"/>
    <x v="2"/>
    <x v="2"/>
    <s v="Management Science"/>
    <s v="Management Science, School of Business and Economics"/>
    <x v="2"/>
    <s v="No"/>
    <s v="SBE/DPHIL/BM/18/15"/>
    <s v="Single"/>
    <s v="Single"/>
    <s v="Single"/>
    <s v="fcherop@cartafrica.org"/>
    <s v="fcherop@gmail.com"/>
    <s v="+254720296334"/>
    <s v="MBA, Strategic Management, MSc. International Health Research Ethics "/>
    <d v="1981-06-17T00:00:00"/>
    <s v="Entrepreneurial Orientation and Self-Concept Traits on Health Outcomes of People Living With HIV/Aids in Western Kenya"/>
    <s v="Field"/>
    <s v="No"/>
    <m/>
    <m/>
    <d v="2017-05-01T00:00:00"/>
    <x v="6"/>
    <m/>
    <s v="Prof. Michael Korir"/>
    <s v="Dr. Juddy Wachira"/>
    <m/>
    <n v="2"/>
    <s v="Home"/>
    <m/>
    <m/>
    <s v="No"/>
    <m/>
    <m/>
    <s v="Academic"/>
    <s v="Graduate Assistant"/>
    <s v="Lecturer"/>
    <x v="0"/>
    <m/>
    <s v="MOI UNIVERSITY"/>
    <s v="0000-0001-5599-0839"/>
    <m/>
    <d v="2017-02-27T00:00:00"/>
    <d v="2017-11-06T00:00:00"/>
    <s v="Yes"/>
    <m/>
    <m/>
    <m/>
    <s v="Strategic Leadership, Relational Dynamics and Patient Loyalty to HIV Care in a Public Clinical research in Eldoret, Western Kenya"/>
    <d v="2021-01-11T00:00:00"/>
    <s v="No"/>
    <d v="2021-08-02T00:00:00"/>
    <s v="No"/>
    <m/>
    <m/>
    <m/>
    <d v="2022-12-22T00:00:00"/>
    <x v="0"/>
    <n v="70"/>
    <n v="62"/>
    <s v="Strategic Clinical Leader Attributes and Health System Factors Associated with Patient Loyalty to HIV Care in Moi Teaching and Referral Clinical research, Eldoret, Kenya"/>
    <n v="3"/>
    <m/>
    <m/>
    <m/>
    <m/>
    <m/>
    <m/>
    <s v="JAS 3&amp;4, 2021"/>
    <s v="No"/>
    <m/>
    <m/>
    <m/>
    <m/>
    <s v="No"/>
    <m/>
    <m/>
    <n v="0"/>
    <m/>
    <m/>
    <s v="WT-DELTAS/DAAD"/>
  </r>
  <r>
    <n v="159"/>
    <s v="C7/012"/>
    <s v="Folake"/>
    <s v="Barakat"/>
    <s v="Lawal"/>
    <x v="1"/>
    <x v="6"/>
    <x v="0"/>
    <x v="0"/>
    <s v="Dentistry"/>
    <s v="Department of Periodontology and Community Dentistry"/>
    <x v="0"/>
    <s v="Yes"/>
    <m/>
    <s v="Married"/>
    <s v="Married"/>
    <s v="Married"/>
    <s v="flawal@cartafrica.org"/>
    <s v="folakemilawal@yahoo.com"/>
    <s v="+2348023658988"/>
    <s v="MDS"/>
    <d v="1979-06-29T00:00:00"/>
    <s v="Evaluation and comparison of oral health education delivery strategies in the promotion of oral health among adolescents in Ibadan"/>
    <s v="Field"/>
    <s v="No"/>
    <m/>
    <n v="32.5"/>
    <d v="2017-04-03T00:00:00"/>
    <x v="6"/>
    <m/>
    <s v="Professor Oke Aderemi Gbemisola"/>
    <m/>
    <m/>
    <n v="1"/>
    <s v="Home"/>
    <m/>
    <m/>
    <s v="Yes"/>
    <m/>
    <m/>
    <s v="Academic"/>
    <s v="Coordinator Community oral health programme"/>
    <s v="Professor"/>
    <x v="1"/>
    <m/>
    <s v="UNIVERSITY OF IBADAN"/>
    <s v="0000-0002-3193-387X"/>
    <m/>
    <d v="2017-02-27T00:00:00"/>
    <d v="2017-11-06T00:00:00"/>
    <s v="Yes"/>
    <m/>
    <d v="2018-03-16T00:00:00"/>
    <m/>
    <s v="Comparison of school based oral health promotion strategies among adolescents in Ibadan, Nigeria"/>
    <d v="2019-07-29T00:00:00"/>
    <s v="Yes"/>
    <d v="2020-03-01T00:00:00"/>
    <s v="Yes"/>
    <m/>
    <m/>
    <m/>
    <d v="2021-09-21T00:00:00"/>
    <x v="0"/>
    <n v="55"/>
    <n v="47"/>
    <m/>
    <n v="12"/>
    <n v="14"/>
    <n v="8"/>
    <m/>
    <m/>
    <m/>
    <m/>
    <s v="No"/>
    <s v="No"/>
    <m/>
    <d v="2020-09-03T00:00:00"/>
    <d v="2021-04-01T00:00:00"/>
    <n v="7"/>
    <s v="No"/>
    <m/>
    <m/>
    <n v="4"/>
    <n v="4"/>
    <m/>
    <s v="WT-DELTAS"/>
  </r>
  <r>
    <n v="160"/>
    <s v="C7/013"/>
    <s v="Funmilola"/>
    <s v="Folasade"/>
    <s v="Oyinlola"/>
    <x v="1"/>
    <x v="6"/>
    <x v="0"/>
    <x v="5"/>
    <s v="Demography and Social Statistics"/>
    <s v="Demography and Social Statistics"/>
    <x v="7"/>
    <s v="Yes"/>
    <s v="SSP15/16/R/0001"/>
    <s v="Married"/>
    <s v="Married"/>
    <s v="Married"/>
    <s v="foyinlola@cartafrica.org"/>
    <s v="funmibek1@yahoo.com"/>
    <s v="+2347037847020"/>
    <s v="M.sc Demography and Social Statistics"/>
    <d v="1981-06-20T00:00:00"/>
    <s v="Childbearing Choices and Intentions among Married Women in Nigeria"/>
    <s v="Field"/>
    <s v="No"/>
    <m/>
    <m/>
    <d v="2016-11-09T00:00:00"/>
    <x v="6"/>
    <m/>
    <s v="Prof. Bamiwuye Olusina"/>
    <s v="Dr. Adedokun Sulaimon "/>
    <m/>
    <n v="2"/>
    <s v="Home"/>
    <m/>
    <m/>
    <s v="Yes"/>
    <m/>
    <m/>
    <s v="Academic"/>
    <s v="Assistant lecturer"/>
    <s v="Senior Lecturer"/>
    <x v="1"/>
    <m/>
    <s v="Obafemi Awolowo University"/>
    <s v="0000-0002-9630-963X"/>
    <m/>
    <d v="2017-02-27T00:00:00"/>
    <d v="2017-11-06T00:00:00"/>
    <s v="Yes"/>
    <d v="2018-05-10T00:00:00"/>
    <d v="2018-05-14T00:00:00"/>
    <m/>
    <s v="Individual, Household and Neighbourhood Factors Influencing Women's Reproductive Choices in Nigeria"/>
    <d v="2019-07-29T00:00:00"/>
    <s v="Yes"/>
    <d v="2020-03-01T00:00:00"/>
    <s v="Yes"/>
    <m/>
    <m/>
    <m/>
    <d v="2019-11-14T00:00:00"/>
    <x v="0"/>
    <n v="33"/>
    <n v="25"/>
    <m/>
    <n v="0"/>
    <n v="0"/>
    <n v="2"/>
    <m/>
    <m/>
    <m/>
    <m/>
    <s v="JAS1, 2017"/>
    <s v="No"/>
    <m/>
    <m/>
    <m/>
    <m/>
    <s v="No"/>
    <m/>
    <m/>
    <n v="2"/>
    <n v="2"/>
    <m/>
    <s v="WT-DELTAS"/>
  </r>
  <r>
    <n v="161"/>
    <s v="C7/014"/>
    <s v="Justus"/>
    <s v="Khashmottoh"/>
    <s v="Musasiah"/>
    <x v="0"/>
    <x v="6"/>
    <x v="2"/>
    <x v="12"/>
    <s v="Social Sciences"/>
    <s v="Research Capacity Strengthening Division"/>
    <x v="3"/>
    <s v="No"/>
    <m/>
    <s v="Married"/>
    <s v="Married"/>
    <m/>
    <s v="jmusasiah@cartafrica.org"/>
    <s v="musasiahjustus@yahoo.com; justus.musasiah.ke@gmail.com"/>
    <s v="+254720970716"/>
    <m/>
    <d v="1981-03-23T00:00:00"/>
    <s v="Assessing the importance of private providers in Maternal Health Services in Nairobi Slums"/>
    <m/>
    <m/>
    <m/>
    <m/>
    <d v="2017-04-30T00:00:00"/>
    <x v="6"/>
    <d v="2020-04-09T00:00:00"/>
    <s v="Dr. Caryn Abrahams"/>
    <s v="Prof. Alex Van Den Heever"/>
    <m/>
    <n v="2"/>
    <s v="Host"/>
    <m/>
    <m/>
    <s v="Yes"/>
    <m/>
    <m/>
    <s v="Administrative"/>
    <m/>
    <m/>
    <x v="0"/>
    <m/>
    <m/>
    <s v="0000-0001-8586-186X"/>
    <m/>
    <d v="2017-02-27T00:00:00"/>
    <d v="2017-11-06T00:00:00"/>
    <s v="Yes"/>
    <m/>
    <m/>
    <m/>
    <m/>
    <s v="Not attended"/>
    <s v="No"/>
    <s v="Not attended"/>
    <s v="No"/>
    <m/>
    <m/>
    <m/>
    <m/>
    <x v="2"/>
    <s v="Terminated"/>
    <m/>
    <m/>
    <m/>
    <m/>
    <m/>
    <m/>
    <m/>
    <m/>
    <m/>
    <s v="No"/>
    <m/>
    <m/>
    <m/>
    <m/>
    <m/>
    <m/>
    <m/>
    <m/>
    <m/>
    <m/>
    <m/>
    <s v="SIDA"/>
  </r>
  <r>
    <n v="162"/>
    <s v="C7/015"/>
    <s v="Judith"/>
    <s v="Reegan Mulubwa"/>
    <s v="Mwansa-Kambafwile"/>
    <x v="1"/>
    <x v="6"/>
    <x v="5"/>
    <x v="6"/>
    <s v="Epidemiology and Biostatistics"/>
    <s v="Public Health"/>
    <x v="3"/>
    <s v="No"/>
    <n v="1512734"/>
    <s v="Married"/>
    <s v="Married"/>
    <m/>
    <s v="jmwansa@cartafrica.org"/>
    <s v="judy.mwansa@gmail.com"/>
    <s v="+27739217403"/>
    <m/>
    <d v="1976-10-26T00:00:00"/>
    <s v="Initial Lost to follow-up and Contact Tracing among Tuberculosis patients: The Role of Ward-based Outreach Teams and SMS Technology"/>
    <s v="Field"/>
    <m/>
    <m/>
    <n v="5"/>
    <d v="2016-03-14T00:00:00"/>
    <x v="6"/>
    <m/>
    <s v="Prof. Colin Menezes  "/>
    <m/>
    <m/>
    <n v="1"/>
    <s v="Home"/>
    <m/>
    <m/>
    <s v="No"/>
    <m/>
    <m/>
    <s v="Researcher"/>
    <s v="Program Manager"/>
    <s v="Senior Epidemiologist"/>
    <x v="1"/>
    <m/>
    <s v="UNIVERSITY OF THE WITWATERSRAND"/>
    <s v="0000-0001-8552-2366"/>
    <m/>
    <d v="2017-02-27T00:00:00"/>
    <d v="2017-11-06T00:00:00"/>
    <s v="Yes"/>
    <d v="2016-08-17T00:00:00"/>
    <d v="2018-08-08T00:00:00"/>
    <d v="2017-06-30T00:00:00"/>
    <s v="Initial lost to follow up and contact tracing amongst tuberclosis patients: the role of ward based outreach teams (WBOT'S) and short message services (SMS) technology"/>
    <d v="2019-07-29T00:00:00"/>
    <s v="Yes"/>
    <d v="2021-08-02T00:00:00"/>
    <s v="No"/>
    <m/>
    <m/>
    <m/>
    <d v="2023-03-10T00:00:00"/>
    <x v="0"/>
    <m/>
    <n v="65"/>
    <s v="Initial lost to follow up and contact tracing amongst tuberclosis patients: the role of ward based outreach teams (WBOT'S) and short message services (SMS) technology"/>
    <n v="10"/>
    <n v="8"/>
    <n v="0"/>
    <m/>
    <m/>
    <m/>
    <m/>
    <s v="JAS 2, 2017"/>
    <m/>
    <m/>
    <m/>
    <m/>
    <m/>
    <m/>
    <m/>
    <m/>
    <n v="3"/>
    <m/>
    <m/>
    <s v="SIDA"/>
  </r>
  <r>
    <n v="163"/>
    <s v="C7/016"/>
    <s v="Kellen"/>
    <s v="Joyce"/>
    <s v="Karimi"/>
    <x v="1"/>
    <x v="6"/>
    <x v="2"/>
    <x v="7"/>
    <s v="EPIDEMIOLOGY/ BIOSTATISTICS"/>
    <s v="SCHOOL OF PUBLIC HEALTH"/>
    <x v="3"/>
    <s v="No"/>
    <n v="2012904"/>
    <s v="Married"/>
    <s v="Married"/>
    <m/>
    <s v="kkarimi@cartafrica.org"/>
    <s v="karimikellen@gmail.com"/>
    <s v="+254(0)721263316"/>
    <m/>
    <d v="1979-11-10T00:00:00"/>
    <s v="Prevalence and Risk factors of non-communicable diseases related to urban ground water among households in informal settlements, Kisumu City, Kenya"/>
    <s v="Laboratory"/>
    <m/>
    <m/>
    <n v="23"/>
    <d v="2017-06-30T00:00:00"/>
    <x v="6"/>
    <m/>
    <s v="Prof. Mutuku A. Mwanthi"/>
    <m/>
    <m/>
    <n v="1"/>
    <s v="Home"/>
    <m/>
    <m/>
    <s v="Yes"/>
    <m/>
    <m/>
    <s v="Researcher"/>
    <s v="Research Associate"/>
    <s v="Lecturer"/>
    <x v="0"/>
    <m/>
    <s v="UNIVERSITY OF NAIROBI"/>
    <s v="0000-0001-7064-8003"/>
    <m/>
    <d v="2017-02-27T00:00:00"/>
    <d v="2017-11-06T00:00:00"/>
    <s v="Yes"/>
    <d v="2018-08-29T00:00:00"/>
    <d v="2019-04-24T00:00:00"/>
    <m/>
    <s v="Investigation of Contamination of Community Groundwater Sources with Antibiotics in Informal Settlements in Kisumu, Kenya"/>
    <d v="2021-01-11T00:00:00"/>
    <s v="No"/>
    <d v="2021-08-02T00:00:00"/>
    <s v="No"/>
    <m/>
    <m/>
    <m/>
    <d v="2023-09-26T00:00:00"/>
    <x v="0"/>
    <n v="79"/>
    <n v="71"/>
    <s v="Investigation of contamination of community groundwater sources with antibiotics in informal settlements in Kisumu, Kenya"/>
    <m/>
    <m/>
    <m/>
    <m/>
    <m/>
    <m/>
    <m/>
    <s v="JAS 3&amp;4, 2021"/>
    <m/>
    <m/>
    <m/>
    <m/>
    <m/>
    <m/>
    <m/>
    <m/>
    <n v="1"/>
    <m/>
    <m/>
    <s v="SIDA/DAAD"/>
  </r>
  <r>
    <n v="164"/>
    <s v="C7/017"/>
    <s v="Marceline"/>
    <s v="Francis"/>
    <s v="Finda"/>
    <x v="1"/>
    <x v="6"/>
    <x v="4"/>
    <x v="4"/>
    <s v="Public Health"/>
    <s v="Public Health"/>
    <x v="3"/>
    <s v="No"/>
    <s v="Carta-17-17"/>
    <s v="Single"/>
    <s v="Single"/>
    <s v="Single"/>
    <s v="mfinda@cartafrica.org"/>
    <s v="marcelinefinda@gmail.com"/>
    <s v="+255684967440"/>
    <m/>
    <d v="1979-11-22T00:00:00"/>
    <s v="Effective outbreak Communication to urban and rural communities in Tanzania, using Zika as an example "/>
    <s v="Clinical research"/>
    <m/>
    <m/>
    <m/>
    <d v="2017-03-31T00:00:00"/>
    <x v="6"/>
    <m/>
    <s v="Dr. Fredros Okumu"/>
    <m/>
    <m/>
    <n v="1"/>
    <s v="Host"/>
    <m/>
    <m/>
    <s v="No"/>
    <m/>
    <m/>
    <s v="Researcher"/>
    <m/>
    <s v="Research Scientist"/>
    <x v="0"/>
    <m/>
    <s v="IFAKARA HEALTH INSTITUTE"/>
    <s v="0000-0003-4460-4415"/>
    <m/>
    <d v="2017-02-27T00:00:00"/>
    <d v="2017-11-06T00:00:00"/>
    <s v="Yes"/>
    <d v="2018-06-12T00:00:00"/>
    <d v="2018-06-29T00:00:00"/>
    <m/>
    <s v="Awareness and acceptance of alternative technologies for malaria control among stakeholders in Tanzania: A community engagement processs"/>
    <d v="2019-07-29T00:00:00"/>
    <s v="Yes"/>
    <d v="2020-03-01T00:00:00"/>
    <s v="Yes"/>
    <d v="2021-07-15T00:00:00"/>
    <m/>
    <m/>
    <d v="2021-09-30T00:00:00"/>
    <x v="0"/>
    <n v="56"/>
    <n v="47"/>
    <s v="Awareness and acceptance of alternative technologies for malaria control among stakeholders in Tanzania: A community engagement processs"/>
    <n v="1"/>
    <n v="23"/>
    <n v="8"/>
    <m/>
    <m/>
    <m/>
    <m/>
    <s v="No"/>
    <m/>
    <m/>
    <m/>
    <m/>
    <m/>
    <m/>
    <m/>
    <m/>
    <n v="4"/>
    <n v="4"/>
    <m/>
    <s v="SIDA"/>
  </r>
  <r>
    <n v="165"/>
    <s v="C7/018"/>
    <s v="Martha"/>
    <s v="Kabudula"/>
    <s v="Makwero"/>
    <x v="1"/>
    <x v="6"/>
    <x v="3"/>
    <x v="3"/>
    <s v="Medicine"/>
    <s v="Family Medicine"/>
    <x v="3"/>
    <s v="No"/>
    <n v="2083454"/>
    <s v="Married"/>
    <s v="Married"/>
    <s v="Married"/>
    <s v="mmakwero@cartafrica.org"/>
    <s v="marthamakwero@gmail.com"/>
    <s v="+265 884111312"/>
    <s v="Masters in Medicine ( Family Medicine)"/>
    <d v="1975-03-03T00:00:00"/>
    <s v="Assessment of chronic care patients’ perspectives on core attributes of patient centered care in Malawi"/>
    <s v="Laboratory"/>
    <s v="yes"/>
    <m/>
    <n v="19.5"/>
    <d v="2017-03-22T00:00:00"/>
    <x v="6"/>
    <m/>
    <s v="Prof. Adamson Muula"/>
    <s v="Jude Igumbor"/>
    <m/>
    <n v="2"/>
    <s v="Host"/>
    <m/>
    <m/>
    <s v="Yes"/>
    <m/>
    <m/>
    <s v="Academic"/>
    <s v="Clinical Lecturer"/>
    <s v="Clinical Lecturer &amp; Senior advisor"/>
    <x v="1"/>
    <s v="Head of Department, Family Medicine department"/>
    <s v="UNIVERSITY OF MALAWI"/>
    <s v="0000-0002-8396-5056"/>
    <m/>
    <d v="2017-02-27T00:00:00"/>
    <d v="2017-11-06T00:00:00"/>
    <s v="Yes"/>
    <d v="2019-05-08T00:00:00"/>
    <d v="2019-07-02T00:00:00"/>
    <m/>
    <s v="STAKEHOLDERS' UNDERSTANDING AND EXPERIENCES OF PATIENT CENTRED CARE: A CASE STUDY OF DIABETES MELLITUS MANAGEMENT IN BLANTYRE, MALAWI."/>
    <d v="2021-01-11T00:00:00"/>
    <s v="No"/>
    <d v="2021-08-02T00:00:00"/>
    <s v="No"/>
    <m/>
    <m/>
    <m/>
    <d v="2024-10-30T00:00:00"/>
    <x v="0"/>
    <n v="93"/>
    <n v="84"/>
    <s v="The Assessment of Patient-centered Care among diabetic patients in Southern Malawi"/>
    <n v="0"/>
    <n v="13"/>
    <n v="0"/>
    <m/>
    <m/>
    <m/>
    <m/>
    <s v="No"/>
    <s v="No"/>
    <m/>
    <m/>
    <m/>
    <m/>
    <s v="No"/>
    <m/>
    <m/>
    <n v="2"/>
    <m/>
    <m/>
    <s v="SIDA"/>
  </r>
  <r>
    <n v="166"/>
    <s v="C7/019"/>
    <s v="Marie Claire"/>
    <s v="-"/>
    <s v="Uwamahoro"/>
    <x v="1"/>
    <x v="6"/>
    <x v="1"/>
    <x v="1"/>
    <s v="Nursing"/>
    <s v="Nursing"/>
    <x v="3"/>
    <s v="No"/>
    <n v="1760159"/>
    <s v="Married"/>
    <s v="Married"/>
    <s v="Married"/>
    <s v="muwamahoro@cartafrica.org"/>
    <s v="clairuwa073@gmail.com"/>
    <s v="+250788402547"/>
    <m/>
    <d v="1979-08-15T00:00:00"/>
    <s v="Developing intervention strategies to improve health literacy and quality of life for diabetic patients in Rwanda"/>
    <s v="Clinical research"/>
    <m/>
    <m/>
    <n v="15"/>
    <d v="2017-07-01T00:00:00"/>
    <x v="6"/>
    <m/>
    <s v="Dr. Nokuthula Mafutha"/>
    <s v="Professor Daleen Casteleijn"/>
    <m/>
    <n v="2"/>
    <s v="Host"/>
    <m/>
    <m/>
    <s v="Yes"/>
    <m/>
    <m/>
    <s v="Academic"/>
    <m/>
    <s v="Post-Doctoral Associate"/>
    <x v="1"/>
    <m/>
    <s v="UNIVERSITY OF CALGARY (2022)"/>
    <s v="0000-0002-0750-3992"/>
    <m/>
    <d v="2017-02-27T00:00:00"/>
    <d v="2017-11-06T00:00:00"/>
    <s v="Yes"/>
    <d v="2018-02-15T00:00:00"/>
    <d v="2018-04-06T00:00:00"/>
    <m/>
    <s v="Development and pilot testing of an instrument to assess self management barriers among patients diagonised with type 2 diabetes patients in Rwanda."/>
    <d v="2019-07-29T00:00:00"/>
    <s v="Yes"/>
    <d v="2020-03-01T00:00:00"/>
    <s v="Yes"/>
    <m/>
    <m/>
    <m/>
    <d v="2021-05-28T00:00:00"/>
    <x v="0"/>
    <n v="52"/>
    <n v="43"/>
    <m/>
    <m/>
    <m/>
    <m/>
    <m/>
    <m/>
    <m/>
    <m/>
    <s v="No"/>
    <m/>
    <m/>
    <d v="2020-04-09T00:00:00"/>
    <d v="2020-07-23T00:00:00"/>
    <n v="4"/>
    <m/>
    <m/>
    <m/>
    <n v="3"/>
    <n v="3"/>
    <m/>
    <s v="SIDA"/>
  </r>
  <r>
    <n v="167"/>
    <s v="C7/020"/>
    <s v="Nishimwe"/>
    <s v="Aurore"/>
    <s v="Aurore"/>
    <x v="1"/>
    <x v="6"/>
    <x v="1"/>
    <x v="1"/>
    <s v="Public Health"/>
    <s v="Public Health"/>
    <x v="3"/>
    <s v="No"/>
    <n v="1941393"/>
    <s v="Married"/>
    <s v="Married"/>
    <s v="Married"/>
    <s v="naurore@cartafrica.org"/>
    <s v="aurorehirwa@gmail.com"/>
    <s v="+250788814121"/>
    <s v="Master of Science in Health Informatics"/>
    <d v="1986-12-14T00:00:00"/>
    <s v="M-Health To Battle Maternal Death In Sub - Saharan Africa. Case Of Rwanda"/>
    <s v="Field"/>
    <s v="No"/>
    <m/>
    <n v="10.5"/>
    <d v="2017-04-01T00:00:00"/>
    <x v="6"/>
    <m/>
    <s v="Dr. Daphney Nozizwe Conco "/>
    <m/>
    <m/>
    <n v="1"/>
    <s v="Host"/>
    <m/>
    <m/>
    <s v="No"/>
    <m/>
    <m/>
    <s v="Academic"/>
    <s v="Assistant Lecturer"/>
    <s v="Senior lecturer"/>
    <x v="1"/>
    <s v="Deputy team leader/ digital health"/>
    <s v="UNIVERSITY OF RWANDA"/>
    <s v="0000-0002-8019-2561"/>
    <m/>
    <d v="2017-02-27T00:00:00"/>
    <d v="2017-11-06T00:00:00"/>
    <s v="Yes"/>
    <d v="2018-08-10T00:00:00"/>
    <d v="2018-11-12T00:00:00"/>
    <d v="2018-12-11T00:00:00"/>
    <s v="Safe delivery mhealth application and clinical decision making among nurses and midwives on basic emergency obstetric and newborn carein district Clinical researchs in Rwanda"/>
    <d v="2019-07-29T00:00:00"/>
    <s v="Yes"/>
    <d v="2020-03-01T00:00:00"/>
    <s v="Yes"/>
    <m/>
    <m/>
    <m/>
    <d v="2022-10-17T00:00:00"/>
    <x v="0"/>
    <n v="68"/>
    <n v="60"/>
    <s v="Safe delivery mhealth application and clinical decision making among nurses and midwives on basic emergency obstetric and newborn carein district Clinical researchs in Rwanda"/>
    <n v="0"/>
    <n v="9"/>
    <n v="0"/>
    <m/>
    <m/>
    <m/>
    <m/>
    <s v="No"/>
    <s v="Yes"/>
    <s v="I am on 4-year study leave for Ph.D. (20% contract) since March 2018 which implies that I am implementing 20% of my workload at my work Institution."/>
    <d v="2018-03-01T00:00:00"/>
    <d v="2022-03-01T00:00:00"/>
    <n v="48"/>
    <s v="No"/>
    <m/>
    <m/>
    <n v="2"/>
    <m/>
    <m/>
    <s v="SIDA"/>
  </r>
  <r>
    <n v="168"/>
    <s v="C7/021"/>
    <s v="Olufemi"/>
    <s v="Mayowa"/>
    <s v="Adetutu"/>
    <x v="0"/>
    <x v="6"/>
    <x v="0"/>
    <x v="5"/>
    <s v="DEMOGRAPHY AND SOCIAL STATISTICS"/>
    <s v="DEPARTMENT OF DEMOGRAPHY AND SOCIAL STATISTICS"/>
    <x v="7"/>
    <s v="Yes"/>
    <s v="SSP15/16/R/0002"/>
    <s v="Married"/>
    <s v="Married"/>
    <s v="Married"/>
    <s v="oadetutu@cartafrica.org"/>
    <s v="femzhor2006@yahoo.com"/>
    <s v="+2347038065386"/>
    <s v="DEMOGRAPHY AND SOCIAL STATISTICS"/>
    <d v="1979-07-23T00:00:00"/>
    <s v="Individual and Social Contexts of  Risky Sexual Behaviour of Emerging Adults in Nigeria"/>
    <s v="Field"/>
    <s v="No"/>
    <m/>
    <m/>
    <d v="2016-11-09T00:00:00"/>
    <x v="6"/>
    <m/>
    <s v="Dr. Sola Asa"/>
    <m/>
    <m/>
    <n v="1"/>
    <s v="Home"/>
    <m/>
    <m/>
    <s v="Yes"/>
    <m/>
    <m/>
    <s v="Academic"/>
    <m/>
    <s v="Lecturer I"/>
    <x v="0"/>
    <m/>
    <s v="Obafemi Awolowo University"/>
    <s v="0000-0001-5699-7055"/>
    <m/>
    <d v="2017-02-27T00:00:00"/>
    <d v="2017-11-06T00:00:00"/>
    <s v="Yes"/>
    <d v="2016-02-19T00:00:00"/>
    <d v="2016-02-19T00:00:00"/>
    <m/>
    <s v="Contextual Determinants of Sexual Behaviour of Emerging Adults in Nigeria"/>
    <d v="2019-07-29T00:00:00"/>
    <s v="Yes"/>
    <d v="2020-03-01T00:00:00"/>
    <s v="Yes"/>
    <m/>
    <m/>
    <m/>
    <d v="2019-12-14T00:00:00"/>
    <x v="0"/>
    <n v="34"/>
    <n v="26"/>
    <m/>
    <n v="0"/>
    <n v="0"/>
    <n v="3"/>
    <m/>
    <m/>
    <m/>
    <m/>
    <s v="No"/>
    <s v="No"/>
    <m/>
    <m/>
    <m/>
    <m/>
    <s v="No"/>
    <m/>
    <m/>
    <n v="1"/>
    <n v="3"/>
    <m/>
    <s v="SIDA"/>
  </r>
  <r>
    <n v="169"/>
    <s v="C7/022"/>
    <s v="Olufunmilola"/>
    <s v="Onabanjo"/>
    <s v="Ogun"/>
    <x v="1"/>
    <x v="6"/>
    <x v="0"/>
    <x v="0"/>
    <s v="Community Medicine"/>
    <s v="Medicine"/>
    <x v="0"/>
    <s v="Yes"/>
    <s v="PGX16121713024003"/>
    <s v="Married"/>
    <s v="Married"/>
    <m/>
    <s v="oogun@cartafrica.org"/>
    <s v="olufunmiogun@gmail.com"/>
    <s v="+2348032137984"/>
    <m/>
    <d v="1972-04-28T00:00:00"/>
    <s v="Usefulness of immunohistochemistry in the characterization of malignant potential in pterygium specimens following excision"/>
    <s v="Clinical research"/>
    <m/>
    <m/>
    <m/>
    <d v="2017-10-30T00:00:00"/>
    <x v="6"/>
    <m/>
    <s v="Prof. Charles O. Bekibele"/>
    <m/>
    <m/>
    <n v="1"/>
    <s v="Home"/>
    <m/>
    <m/>
    <s v="No"/>
    <m/>
    <m/>
    <s v="Academic"/>
    <m/>
    <m/>
    <x v="0"/>
    <m/>
    <s v="UNIVERSITY OF IBADAN"/>
    <s v="0000-0001-6433-9300"/>
    <m/>
    <d v="2017-02-27T00:00:00"/>
    <d v="2017-11-06T00:00:00"/>
    <s v="Yes"/>
    <d v="2018-07-31T00:00:00"/>
    <d v="2018-08-20T00:00:00"/>
    <m/>
    <s v="Health related quality of life, mental health status and lived experiences of visually impaired adolescents in selected institutions in Oyo state, Nigeria"/>
    <d v="2019-07-29T00:00:00"/>
    <s v="Yes"/>
    <d v="2020-03-01T00:00:00"/>
    <s v="Yes"/>
    <m/>
    <m/>
    <m/>
    <d v="2021-12-13T00:00:00"/>
    <x v="0"/>
    <n v="58"/>
    <n v="50"/>
    <m/>
    <n v="17"/>
    <n v="2"/>
    <n v="0"/>
    <m/>
    <m/>
    <m/>
    <m/>
    <s v="No"/>
    <m/>
    <m/>
    <d v="2020-09-01T00:00:00"/>
    <d v="2021-05-01T00:00:00"/>
    <n v="9"/>
    <m/>
    <m/>
    <m/>
    <n v="3"/>
    <n v="3"/>
    <m/>
    <s v="SIDA"/>
  </r>
  <r>
    <n v="170"/>
    <s v="C7/023"/>
    <s v="Oluseye"/>
    <s v="Ademola"/>
    <s v="Okunola"/>
    <x v="0"/>
    <x v="6"/>
    <x v="0"/>
    <x v="5"/>
    <s v="SOCIOLOGY"/>
    <s v="SOCIOLOGY AND ANTHROPOLOGY"/>
    <x v="7"/>
    <s v="Yes"/>
    <m/>
    <s v="Married"/>
    <s v="Married"/>
    <m/>
    <s v="ookunola@cartafrica.org"/>
    <s v="spancho2001@yahoo.com"/>
    <s v="+2347039086791"/>
    <m/>
    <d v="1977-09-19T00:00:00"/>
    <s v="Socio-Cultural Determinants of Healthcare Utilisation among Caregivers for Under-Five Children in South Western Nigeria"/>
    <s v="Field"/>
    <m/>
    <m/>
    <m/>
    <d v="2017-04-12T00:00:00"/>
    <x v="6"/>
    <m/>
    <s v="Prof. M.A.O Aluko"/>
    <m/>
    <m/>
    <n v="1"/>
    <s v="Home"/>
    <m/>
    <m/>
    <s v="Yes"/>
    <m/>
    <m/>
    <s v="Researcher"/>
    <m/>
    <s v="Research Fellow"/>
    <x v="0"/>
    <m/>
    <s v="OBAFEMI AWOLOWO UNIVERSITY"/>
    <s v="0000-0003-4138-0233"/>
    <m/>
    <d v="2017-02-27T00:00:00"/>
    <d v="2017-11-06T00:00:00"/>
    <s v="Yes"/>
    <d v="2018-04-10T00:00:00"/>
    <d v="2018-12-17T00:00:00"/>
    <m/>
    <s v="Sociological Analysis of Self-medication practices in the care of Under-five Children by Caregivers in South western Nigeria"/>
    <d v="2019-07-29T00:00:00"/>
    <s v="Yes"/>
    <d v="2020-03-01T00:00:00"/>
    <s v="Yes"/>
    <m/>
    <d v="2021-03-17T00:00:00"/>
    <d v="2021-07-26T00:00:00"/>
    <d v="2021-08-02T00:00:00"/>
    <x v="0"/>
    <n v="54"/>
    <n v="45"/>
    <s v="Sociological Analysis of Self-medication practices in the care of Under-five Children by Caregivers in Southwestern Nigeria."/>
    <n v="0"/>
    <n v="1"/>
    <n v="0"/>
    <m/>
    <m/>
    <m/>
    <m/>
    <s v="No"/>
    <m/>
    <m/>
    <m/>
    <m/>
    <m/>
    <m/>
    <m/>
    <m/>
    <m/>
    <m/>
    <m/>
    <s v="SIDA"/>
  </r>
  <r>
    <n v="171"/>
    <s v="C7/024"/>
    <s v="Olusola"/>
    <s v="Oluyinka"/>
    <s v="Olawoye"/>
    <x v="1"/>
    <x v="6"/>
    <x v="0"/>
    <x v="0"/>
    <s v="Ophthalmologist"/>
    <s v="Department of Ophthalmology"/>
    <x v="0"/>
    <s v="Yes"/>
    <n v="155101"/>
    <s v="Married"/>
    <s v="Married"/>
    <s v="Married"/>
    <s v="oolawoye@cartafrica.org"/>
    <s v="solaolawoye@yahoo.com"/>
    <s v="+2348023890063"/>
    <m/>
    <d v="1974-07-04T00:00:00"/>
    <s v="Prevalence and Determinants of Primary Open Angle Glaucoma in a sub-urban population in South West Nigeria"/>
    <s v="Clinical research"/>
    <m/>
    <m/>
    <m/>
    <d v="2015-10-30T00:00:00"/>
    <x v="6"/>
    <m/>
    <s v="Prof. Olufunmilayo Fawole"/>
    <s v="Prof. Ashaye"/>
    <m/>
    <n v="2"/>
    <s v="Home"/>
    <m/>
    <m/>
    <s v="Yes"/>
    <m/>
    <m/>
    <s v="Academic"/>
    <s v="Lecturer"/>
    <s v="Professor"/>
    <x v="0"/>
    <m/>
    <s v="UNIVERSITY OF IBADAN"/>
    <s v="0000-0003-2357-8924"/>
    <m/>
    <d v="2017-02-27T00:00:00"/>
    <d v="2017-11-06T00:00:00"/>
    <s v="Yes"/>
    <d v="2017-09-27T00:00:00"/>
    <d v="2018-01-19T00:00:00"/>
    <m/>
    <s v="Pathways to care and Clinical research retention of glaucoma patients in South West Nigeria"/>
    <d v="2019-07-29T00:00:00"/>
    <s v="Yes"/>
    <d v="2020-03-01T00:00:00"/>
    <s v="Yes"/>
    <m/>
    <m/>
    <m/>
    <d v="2021-07-25T00:00:00"/>
    <x v="0"/>
    <n v="53"/>
    <n v="45"/>
    <m/>
    <n v="14"/>
    <n v="13"/>
    <n v="5"/>
    <m/>
    <m/>
    <m/>
    <m/>
    <s v="No"/>
    <m/>
    <m/>
    <d v="2020-09-03T00:00:00"/>
    <d v="2021-06-01T00:00:00"/>
    <n v="9"/>
    <m/>
    <m/>
    <m/>
    <n v="4"/>
    <n v="4"/>
    <m/>
    <s v="SIDA"/>
  </r>
  <r>
    <n v="172"/>
    <s v="C7/025"/>
    <s v="Stevens"/>
    <s v="M.B"/>
    <s v="Kisaka"/>
    <x v="0"/>
    <x v="6"/>
    <x v="7"/>
    <x v="11"/>
    <s v="Epidemiology"/>
    <s v="Epidemiology and Biostatistics"/>
    <x v="6"/>
    <s v="No"/>
    <s v="W80/52986/2018"/>
    <s v="Married"/>
    <s v="Married"/>
    <s v="Married"/>
    <s v="skisaka@cartafrica.org"/>
    <s v="bmks@dr.com"/>
    <s v="+256 392 945 160"/>
    <s v="Master of Public Health"/>
    <d v="1980-10-10T00:00:00"/>
    <s v="HIV - Brucellosis co-infections in Uganda: Epidemiology, clinical profiles, antimicrobial susceptibility patterns and molecular characterization of Brucella species"/>
    <s v="Field and Laboratory"/>
    <m/>
    <m/>
    <m/>
    <d v="2017-06-01T00:00:00"/>
    <x v="6"/>
    <m/>
    <s v="Prof. Fredrick Edward Makumbi"/>
    <m/>
    <m/>
    <n v="1"/>
    <s v="Home"/>
    <m/>
    <m/>
    <s v="Yes"/>
    <m/>
    <m/>
    <s v="Academic"/>
    <s v="Assistant Lecturer"/>
    <s v="Lecturer"/>
    <x v="0"/>
    <m/>
    <s v="NATIONAL AGRICULTURAL RESEARCH ORGANOZATION (NARO) - 2023"/>
    <s v="0000-0001-7848-316X"/>
    <m/>
    <d v="2017-02-27T00:00:00"/>
    <d v="2017-11-06T00:00:00"/>
    <s v="Yes"/>
    <m/>
    <d v="2019-01-30T00:00:00"/>
    <m/>
    <s v="PRE-CLINICAL CARE, CLINICAL MANAGEMENT AND OUTCOMES OF DOG BITE INJURIES IN HIGH RABIES BURDEN DISTRICTS OF WAKISO AND KAMPALA, UGANDA"/>
    <d v="2019-07-29T00:00:00"/>
    <s v="Yes"/>
    <d v="2020-03-01T00:00:00"/>
    <s v="Yes"/>
    <m/>
    <m/>
    <m/>
    <d v="2022-12-06T00:00:00"/>
    <x v="0"/>
    <n v="70"/>
    <n v="62"/>
    <s v="Preclinical care, clinical management and outcomes of dog bites injuries in high Rabies burden districts of Wakiso and Kampala, Uganda"/>
    <n v="5"/>
    <n v="5"/>
    <m/>
    <m/>
    <m/>
    <m/>
    <m/>
    <s v="No"/>
    <s v="Yes"/>
    <s v="I study out of my home country and home institution."/>
    <d v="2018-08-01T00:00:00"/>
    <d v="2020-08-01T00:00:00"/>
    <n v="24"/>
    <s v="No"/>
    <m/>
    <m/>
    <n v="1"/>
    <n v="2"/>
    <m/>
    <s v="SIDA/DAAD"/>
  </r>
  <r>
    <n v="173"/>
    <s v="C7/026"/>
    <s v="Sonti"/>
    <s v="Imogene"/>
    <s v="Pilusa"/>
    <x v="1"/>
    <x v="6"/>
    <x v="5"/>
    <x v="6"/>
    <s v="PHYSIOTHERAPY"/>
    <s v="PHYSIOTHERAPY"/>
    <x v="3"/>
    <s v="Yes"/>
    <s v="9311506K"/>
    <s v="Married"/>
    <s v="Married"/>
    <s v="Married"/>
    <s v="spilusa@cartafrica.org"/>
    <s v="sonti.pilusa@wits.ac.za"/>
    <s v="082 053 6190"/>
    <m/>
    <d v="1975-07-01T00:00:00"/>
    <s v="Prevalence of Secondary and Co-Morbidities in People with Physical Disabilities  "/>
    <s v="Field"/>
    <m/>
    <m/>
    <m/>
    <d v="2017-02-03T00:00:00"/>
    <x v="6"/>
    <m/>
    <s v="Hellen Myezwa"/>
    <s v="Prof. Joanne Potterton "/>
    <s v="Prof. Joanne Potterton "/>
    <n v="3"/>
    <s v="Home"/>
    <m/>
    <m/>
    <s v="No"/>
    <m/>
    <m/>
    <s v="Academic"/>
    <s v="Lecturer"/>
    <s v="Senior Lecturer"/>
    <x v="1"/>
    <m/>
    <s v="UNIVERSITY OF THE WITWATERSRAND"/>
    <s v="0000-0003-0606-9669"/>
    <m/>
    <d v="2017-02-27T00:00:00"/>
    <d v="2017-11-06T00:00:00"/>
    <s v="Yes"/>
    <d v="2017-09-27T00:00:00"/>
    <d v="2017-12-11T00:00:00"/>
    <d v="2018-01-16T00:00:00"/>
    <s v="Prevention care for secondary health conditions amongst people living with spinal cord iinjuries in the Tshwane Metropolitan area"/>
    <d v="2019-07-29T00:00:00"/>
    <s v="Yes"/>
    <d v="2020-03-01T00:00:00"/>
    <s v="Yes"/>
    <m/>
    <m/>
    <m/>
    <d v="2021-11-09T00:00:00"/>
    <x v="0"/>
    <n v="57"/>
    <n v="49"/>
    <s v="Prevention care of secondary health conditions among people living with spinal cord injuries in the Tshwane Metropolitan area"/>
    <n v="0"/>
    <n v="7"/>
    <n v="3"/>
    <m/>
    <m/>
    <m/>
    <m/>
    <s v="No"/>
    <m/>
    <m/>
    <m/>
    <m/>
    <m/>
    <m/>
    <m/>
    <m/>
    <n v="3"/>
    <n v="3"/>
    <m/>
    <s v="SIDA"/>
  </r>
  <r>
    <n v="174"/>
    <s v="C7/027"/>
    <s v="Gad"/>
    <m/>
    <s v="Rutayisire"/>
    <x v="0"/>
    <x v="6"/>
    <x v="1"/>
    <x v="1"/>
    <s v="Immunology and Clinical microbiology"/>
    <s v="Microbiology"/>
    <x v="9"/>
    <s v="No"/>
    <s v="NF"/>
    <s v="NF"/>
    <s v="NF"/>
    <s v="NF"/>
    <s v="grutayisire@cartafrica.org"/>
    <s v="gadrutal@yahoo.co.uk"/>
    <s v="+25078886881"/>
    <m/>
    <d v="1978-05-05T00:00:00"/>
    <s v="Molecular and social behaviour factors associated with mother to child transmission of drug resistant HIV-1 strains in District Clinical research’s PMTCT Clinic, Rwanda"/>
    <m/>
    <m/>
    <m/>
    <m/>
    <d v="2017-04-20T00:00:00"/>
    <x v="6"/>
    <d v="2017-12-31T00:00:00"/>
    <m/>
    <m/>
    <m/>
    <n v="0"/>
    <m/>
    <m/>
    <m/>
    <m/>
    <m/>
    <m/>
    <m/>
    <m/>
    <m/>
    <x v="0"/>
    <m/>
    <s v="UNIVERSITY OF RWANDA"/>
    <m/>
    <m/>
    <d v="2017-02-27T00:00:00"/>
    <d v="2017-11-06T00:00:00"/>
    <s v="Yes"/>
    <m/>
    <m/>
    <m/>
    <m/>
    <m/>
    <m/>
    <m/>
    <m/>
    <m/>
    <m/>
    <m/>
    <m/>
    <x v="2"/>
    <s v="Terminated"/>
    <m/>
    <m/>
    <m/>
    <m/>
    <m/>
    <m/>
    <m/>
    <m/>
    <m/>
    <s v="No"/>
    <m/>
    <m/>
    <m/>
    <m/>
    <m/>
    <m/>
    <m/>
    <m/>
    <m/>
    <m/>
    <m/>
    <s v="WT-DELTAS"/>
  </r>
  <r>
    <n v="175"/>
    <s v="C8/001"/>
    <s v=" Lindiwe"/>
    <m/>
    <s v="Farlane"/>
    <x v="1"/>
    <x v="7"/>
    <x v="5"/>
    <x v="6"/>
    <s v="Public Health"/>
    <s v="Monitoring &amp; Evaluation"/>
    <x v="3"/>
    <s v="Yes"/>
    <m/>
    <s v="Single"/>
    <s v="Single"/>
    <m/>
    <s v="lfarlane@cartafrica.org"/>
    <s v="lindiwefarlane@gmail.com"/>
    <s v="+27113585324"/>
    <s v="MA HEALTH PROMOTION"/>
    <d v="1980-09-21T00:00:00"/>
    <s v="Systematic review and cohort analysis of at risk children tracked and managed through the 90-90-90 HIV treatment cascade in the City of Johannesburg District, South Africa"/>
    <s v="Field"/>
    <m/>
    <m/>
    <n v="23"/>
    <d v="2019-01-02T00:00:00"/>
    <x v="7"/>
    <m/>
    <s v="Lee Fairlie"/>
    <s v="Saiqa Mullick"/>
    <s v="Nancy Yinger"/>
    <n v="3"/>
    <s v="Home"/>
    <s v="Home"/>
    <m/>
    <s v="Yes"/>
    <s v="No"/>
    <s v="No"/>
    <s v="Other"/>
    <s v="TECHNICAL HEAD: MONITORING &amp; EVALUATION"/>
    <s v="TECHNICAL SPECIALIST: STRATEGIC INFORMATION"/>
    <x v="0"/>
    <m/>
    <s v="UNIVERSITY OF THE WITWATERSRAND"/>
    <s v="0000-0002-2051-0118"/>
    <m/>
    <d v="2018-03-05T00:00:00"/>
    <d v="2018-11-05T00:00:00"/>
    <s v="Yes"/>
    <d v="2019-11-30T00:00:00"/>
    <d v="2020-04-30T00:00:00"/>
    <m/>
    <s v="Improving 90-90-90 HIV coverage for children and adolescents in the inner city of Johannesburg, South Africa: an outcome evaluation"/>
    <d v="2021-01-11T00:00:00"/>
    <s v="Yes"/>
    <d v="2021-08-02T00:00:00"/>
    <s v="Yes"/>
    <m/>
    <m/>
    <m/>
    <d v="2025-04-29T00:00:00"/>
    <x v="0"/>
    <n v="86"/>
    <n v="78"/>
    <s v="Implementation evaluation of the Paediatric and Adolescent Scale-up Plan for 90-90-90 HIV outcomes in the inner City of Johannesburg, South Africa"/>
    <n v="2"/>
    <n v="0"/>
    <n v="0"/>
    <m/>
    <m/>
    <m/>
    <m/>
    <s v="No"/>
    <m/>
    <m/>
    <m/>
    <m/>
    <m/>
    <m/>
    <m/>
    <m/>
    <n v="2"/>
    <m/>
    <m/>
    <s v="SIDA"/>
  </r>
  <r>
    <n v="176"/>
    <s v="C8/002"/>
    <s v="Adeleye"/>
    <s v="Abiodun"/>
    <s v="Adeomi"/>
    <x v="0"/>
    <x v="7"/>
    <x v="0"/>
    <x v="5"/>
    <s v="Public Health"/>
    <s v="Community Health"/>
    <x v="3"/>
    <s v="No"/>
    <m/>
    <m/>
    <s v="Married"/>
    <s v="Married"/>
    <s v="aadeomi@cartafrica.org"/>
    <s v="leyeadeomi@yahoo.com"/>
    <s v="+234 803 653 5077"/>
    <m/>
    <d v="1979-12-26T00:00:00"/>
    <s v="Pattern and determinants of the nutritional status of school-aged children and adolescents in Nigeria; using multi-level modeling"/>
    <s v="Field"/>
    <m/>
    <m/>
    <n v="6"/>
    <d v="2018-08-06T00:00:00"/>
    <x v="7"/>
    <m/>
    <s v="Dr Kerstin Klipstein-Grobusch "/>
    <m/>
    <m/>
    <n v="1"/>
    <s v="Host"/>
    <m/>
    <m/>
    <s v="Yes"/>
    <m/>
    <m/>
    <s v="Academic"/>
    <m/>
    <s v="Senior Lecturer"/>
    <x v="0"/>
    <m/>
    <s v="OBAFEMI AWOLOWO UNIVERSITY"/>
    <s v="0000-0002-6645-7295"/>
    <m/>
    <d v="2018-03-05T00:00:00"/>
    <d v="2018-11-05T00:00:00"/>
    <s v="Yes"/>
    <d v="2019-09-12T00:00:00"/>
    <d v="2019-04-15T00:00:00"/>
    <m/>
    <s v="THE DOUBLE BURDEN OF MALNUTRITION AMONG SCHOOL-AGED CHILDREN AND ADOLESCENTS; THE NIGERIAN EXPERIENCE"/>
    <d v="2021-01-11T00:00:00"/>
    <s v="Yes"/>
    <d v="2021-08-02T00:00:00"/>
    <s v="Yes"/>
    <m/>
    <m/>
    <m/>
    <d v="2022-05-11T00:00:00"/>
    <x v="0"/>
    <n v="51"/>
    <n v="43"/>
    <m/>
    <n v="9"/>
    <n v="7"/>
    <n v="2"/>
    <m/>
    <m/>
    <m/>
    <m/>
    <s v="No"/>
    <m/>
    <m/>
    <m/>
    <m/>
    <m/>
    <m/>
    <m/>
    <m/>
    <n v="2"/>
    <n v="3"/>
    <m/>
    <s v="WT-DELTAS"/>
  </r>
  <r>
    <n v="177"/>
    <s v="C8/003"/>
    <s v="Jean de Dieu"/>
    <m/>
    <s v="Habimana"/>
    <x v="0"/>
    <x v="7"/>
    <x v="1"/>
    <x v="1"/>
    <s v="Applied Human Nutrition"/>
    <s v="Food Science, Nutrition and Technology"/>
    <x v="5"/>
    <s v="Yes"/>
    <m/>
    <s v="Married"/>
    <s v="Married"/>
    <m/>
    <s v="jhabimana@cartafrica.org"/>
    <s v="kajado7@gmail.com"/>
    <s v="+250788446024"/>
    <s v="MSc of applied Human Nutrition"/>
    <d v="1980-03-08T00:00:00"/>
    <s v="Prevalence of Aflatoxin from Breast Milk and its effect on nutrition status of children under two years old in Nyamagabe District of Rwanda"/>
    <s v="Field"/>
    <s v="No"/>
    <m/>
    <n v="25"/>
    <d v="2018-03-01T00:00:00"/>
    <x v="7"/>
    <m/>
    <s v="Dr. John Wangoh"/>
    <m/>
    <m/>
    <n v="1"/>
    <s v="Host"/>
    <m/>
    <m/>
    <s v="No"/>
    <m/>
    <m/>
    <s v="Academic"/>
    <s v="Academic Staff"/>
    <s v="Assistant Lecturer"/>
    <x v="2"/>
    <s v="Member of Exams moderattion commeittee"/>
    <s v="UNIVERSITY OF RWANDA"/>
    <s v="0000-0002-7473-853X"/>
    <m/>
    <d v="2018-03-05T00:00:00"/>
    <d v="2018-11-05T00:00:00"/>
    <s v="Yes"/>
    <d v="2020-09-08T00:00:00"/>
    <d v="2021-04-30T00:00:00"/>
    <m/>
    <s v="Positive deviance in child growth"/>
    <d v="2021-10-01T00:00:00"/>
    <s v="No"/>
    <d v="2022-06-20T00:00:00"/>
    <s v="No"/>
    <m/>
    <m/>
    <m/>
    <m/>
    <x v="3"/>
    <m/>
    <m/>
    <m/>
    <m/>
    <m/>
    <m/>
    <m/>
    <m/>
    <m/>
    <m/>
    <s v="No"/>
    <s v="No"/>
    <m/>
    <m/>
    <m/>
    <m/>
    <s v="No"/>
    <m/>
    <m/>
    <n v="1"/>
    <m/>
    <m/>
    <s v="SIDA"/>
  </r>
  <r>
    <n v="178"/>
    <s v="C8/004"/>
    <s v="Julienne"/>
    <m/>
    <s v="Murererehe"/>
    <x v="1"/>
    <x v="7"/>
    <x v="1"/>
    <x v="1"/>
    <s v="Dentistry"/>
    <s v="Oral  maxillofacial surgery and pathology"/>
    <x v="3"/>
    <s v="No"/>
    <m/>
    <s v="Single"/>
    <s v="Married"/>
    <m/>
    <s v="jmurererehe@cartafrica.org"/>
    <s v="jmurererehe@yahoo.com"/>
    <s v="+250788593017"/>
    <m/>
    <d v="1984-01-01T00:00:00"/>
    <s v="Effect of early treatment of dental caries and periodontal diseases on the psycho-social functionality and viral load among HIV-infected patients in Rwanda."/>
    <s v="Clinical research"/>
    <m/>
    <m/>
    <n v="23"/>
    <d v="2018-10-30T00:00:00"/>
    <x v="7"/>
    <m/>
    <s v="Prof. V Yengopal "/>
    <s v="Dr Yolanda Malele-Kolisa; Yolanda.Kolisa@wits.ac.za; University of the Witwatersrand"/>
    <m/>
    <n v="2"/>
    <s v="Host"/>
    <m/>
    <m/>
    <s v="Yes"/>
    <m/>
    <m/>
    <s v="Academic"/>
    <s v="Assistant Lecturer "/>
    <s v="Professor"/>
    <x v="1"/>
    <m/>
    <s v="UNIVERSITY OF RWANDA"/>
    <s v="0000-0001-7980-1107"/>
    <m/>
    <d v="2018-03-05T00:00:00"/>
    <d v="2018-11-05T00:00:00"/>
    <s v="Yes"/>
    <d v="2019-11-28T00:00:00"/>
    <d v="2020-03-05T00:00:00"/>
    <m/>
    <s v="Risk factors to caries and periodontal diseases among HIV-positive adults on Antiretroviral treatment in Nyarugenge district, Rwanda"/>
    <d v="2021-10-01T00:00:00"/>
    <s v="No"/>
    <d v="2022-06-20T00:00:00"/>
    <s v="No"/>
    <m/>
    <m/>
    <m/>
    <d v="2024-05-22T00:00:00"/>
    <x v="0"/>
    <n v="75"/>
    <n v="67"/>
    <s v="Risk factors for caries and periodontal diseases: A comparative study among HIV-positive and HIV-negative adults in Nyarugenge district, Rwanda."/>
    <n v="1"/>
    <n v="2"/>
    <n v="0"/>
    <m/>
    <m/>
    <m/>
    <m/>
    <s v="No"/>
    <m/>
    <m/>
    <d v="2020-05-01T00:00:00"/>
    <d v="2020-07-31T00:00:00"/>
    <n v="3"/>
    <m/>
    <m/>
    <m/>
    <n v="0"/>
    <m/>
    <m/>
    <s v="SIDA"/>
  </r>
  <r>
    <n v="179"/>
    <s v="C8/005"/>
    <s v="Jacob"/>
    <s v="Wale"/>
    <s v="Mobolaji"/>
    <x v="0"/>
    <x v="7"/>
    <x v="0"/>
    <x v="5"/>
    <s v="Demography and Social Statistics"/>
    <s v="Demography and Social Statistics"/>
    <x v="7"/>
    <s v="Yes"/>
    <s v="SSP16/17/H/0462"/>
    <s v="Married"/>
    <s v="Married"/>
    <s v="Married"/>
    <s v="jmobolaji@cartafrica.org"/>
    <s v="mobolawale@gmail.com"/>
    <s v="+2348030755825"/>
    <s v="M.Sc. Demography and Social Statistics"/>
    <d v="1980-01-17T00:00:00"/>
    <s v="Individual and Family Context of Social Support and Quality of Life of Elderly in South Western Nigeria"/>
    <s v="Field"/>
    <s v="No"/>
    <m/>
    <n v="18"/>
    <d v="2017-05-15T00:00:00"/>
    <x v="7"/>
    <m/>
    <s v="Prof. Akanni Ibukun Akinyemi"/>
    <s v="Dr. Bola Lukman Solanke"/>
    <m/>
    <n v="2"/>
    <s v="Home"/>
    <s v="Home"/>
    <m/>
    <s v="Yes"/>
    <s v="No"/>
    <m/>
    <s v="Academic"/>
    <s v="Assistant Lecturer"/>
    <s v="Senior Lecturer"/>
    <x v="1"/>
    <m/>
    <s v="OBAFEMI AWOLOWO UNIVERSITY"/>
    <s v="0000-0002-4996-9387"/>
    <m/>
    <d v="2018-03-05T00:00:00"/>
    <d v="2018-11-05T00:00:00"/>
    <s v="Yes"/>
    <d v="2019-07-10T00:00:00"/>
    <d v="2019-07-29T00:00:00"/>
    <m/>
    <s v="Determinants and Health Implication of Unmet Needs for Informal Support for Older people in South-Western Nigeria."/>
    <d v="2021-01-11T00:00:00"/>
    <s v="Yes"/>
    <d v="2021-08-02T00:00:00"/>
    <s v="Yes"/>
    <m/>
    <d v="2021-08-13T00:00:00"/>
    <d v="2021-09-22T00:00:00"/>
    <d v="2021-09-22T00:00:00"/>
    <x v="0"/>
    <n v="43"/>
    <n v="35"/>
    <m/>
    <n v="0"/>
    <n v="3"/>
    <n v="3"/>
    <m/>
    <m/>
    <m/>
    <m/>
    <s v="No"/>
    <s v="No"/>
    <m/>
    <m/>
    <m/>
    <m/>
    <s v="Yes"/>
    <n v="43891"/>
    <n v="44012"/>
    <n v="2"/>
    <n v="3"/>
    <m/>
    <s v="SIDA"/>
  </r>
  <r>
    <n v="180"/>
    <s v="C8/006"/>
    <s v="Doris"/>
    <m/>
    <s v="Kwesiga"/>
    <x v="1"/>
    <x v="7"/>
    <x v="7"/>
    <x v="11"/>
    <s v="Public Health"/>
    <s v="Health Policy, Planning and Management"/>
    <x v="9"/>
    <s v="Yes"/>
    <n v="207019377"/>
    <m/>
    <s v="Married"/>
    <m/>
    <s v="dkwesiga@cartafrica.org"/>
    <s v="dknnkwesiga@gmail.com"/>
    <s v="+256 750 972487"/>
    <m/>
    <d v="1981-01-13T00:00:00"/>
    <s v="Factors affecting measurement of pregnancy and adverse pregnancy outcomes in survey data collection and HDSS longitudinal surveillance"/>
    <m/>
    <m/>
    <m/>
    <n v="33"/>
    <d v="2017-11-06T00:00:00"/>
    <x v="7"/>
    <d v="2020-02-06T00:00:00"/>
    <m/>
    <m/>
    <m/>
    <n v="0"/>
    <m/>
    <m/>
    <m/>
    <m/>
    <m/>
    <m/>
    <s v="Researcher"/>
    <m/>
    <m/>
    <x v="0"/>
    <m/>
    <s v="MAKERERE UNIVERSITY"/>
    <m/>
    <m/>
    <d v="2018-03-05T00:00:00"/>
    <m/>
    <s v="No"/>
    <m/>
    <m/>
    <m/>
    <m/>
    <m/>
    <m/>
    <m/>
    <m/>
    <m/>
    <m/>
    <m/>
    <m/>
    <x v="2"/>
    <s v="Terminated"/>
    <m/>
    <m/>
    <n v="3"/>
    <m/>
    <m/>
    <m/>
    <m/>
    <m/>
    <m/>
    <s v="No"/>
    <m/>
    <m/>
    <m/>
    <m/>
    <m/>
    <m/>
    <m/>
    <m/>
    <n v="2"/>
    <m/>
    <m/>
    <s v="SIDA"/>
  </r>
  <r>
    <n v="181"/>
    <s v="C8/007"/>
    <s v="Samuel"/>
    <s v="Waweru"/>
    <s v="Mwaniki"/>
    <x v="0"/>
    <x v="7"/>
    <x v="2"/>
    <x v="7"/>
    <s v="Pharmacy"/>
    <m/>
    <x v="3"/>
    <s v="No"/>
    <n v="2160178"/>
    <s v="Married"/>
    <s v="Married"/>
    <m/>
    <s v="smwaniki@cartafrica.org"/>
    <s v="smwanex@gmail.com"/>
    <s v="+254 721 543 351"/>
    <s v="MSC. TROPICAL AND INFECTIOUS DISEASES"/>
    <d v="1982-02-28T00:00:00"/>
    <s v="Sexual health of male university students who have sex with men in Nairobi, Kenya: Needs and Responses"/>
    <s v="Laboratory"/>
    <s v="yes"/>
    <m/>
    <n v="3"/>
    <d v="2018-09-30T00:00:00"/>
    <x v="7"/>
    <m/>
    <s v="Dr. Thesla Palanee "/>
    <s v="Dr. Peter Mugo"/>
    <m/>
    <n v="2"/>
    <s v="Host"/>
    <m/>
    <m/>
    <s v="No"/>
    <m/>
    <m/>
    <s v="Administrative"/>
    <s v="PHARMACIST"/>
    <s v="PHARMACIST"/>
    <x v="0"/>
    <s v="Member, CARTA Steering Committee "/>
    <s v="UNIVERSITY OF NAIROBI"/>
    <s v="0000-0001-8682-311X"/>
    <m/>
    <d v="2018-03-05T00:00:00"/>
    <d v="2018-11-05T00:00:00"/>
    <s v="Yes"/>
    <d v="2019-11-28T00:00:00"/>
    <d v="2020-02-04T00:00:00"/>
    <m/>
    <s v="HIV, STI and related factors among tertiary male students who have sex with men in Nairobi, Kenya and Blantyre, Malawi"/>
    <d v="2021-10-01T00:00:00"/>
    <s v="No"/>
    <d v="2023-07-03T00:00:00"/>
    <s v="No"/>
    <d v="2023-01-23T00:00:00"/>
    <m/>
    <m/>
    <d v="2023-06-10T00:00:00"/>
    <x v="0"/>
    <n v="64"/>
    <n v="56"/>
    <s v="Integrated biological behavioural assessment of human immunodeficiency virus and sexually transmitted infections among tertiary student men who have sex with men in Nairobi, Kenya"/>
    <n v="1"/>
    <n v="2"/>
    <n v="0"/>
    <m/>
    <m/>
    <m/>
    <m/>
    <s v="No"/>
    <s v="Yes"/>
    <s v="TO CONCENTRATE ON PROTOCOL DEVELOPMENT AND DATA COLLECTION"/>
    <d v="2019-07-01T00:00:00"/>
    <d v="2020-06-30T00:00:00"/>
    <n v="11"/>
    <s v="No"/>
    <m/>
    <m/>
    <n v="2"/>
    <m/>
    <m/>
    <s v="WT-DELTAS"/>
  </r>
  <r>
    <n v="182"/>
    <s v="C8/008"/>
    <s v="Christine"/>
    <s v="Minoo"/>
    <s v="Mbindyo"/>
    <x v="1"/>
    <x v="7"/>
    <x v="2"/>
    <x v="7"/>
    <s v="Veterinary Microbiology"/>
    <s v="Veterinary Pathology, Microbiology and Parasitology"/>
    <x v="6"/>
    <s v="Yes"/>
    <m/>
    <s v="Single"/>
    <s v="Single"/>
    <m/>
    <s v="cmbindyo@cartafrica.org"/>
    <s v="christineminoo@yahoo.com"/>
    <s v="+254726467024"/>
    <s v="Msc in Applied Microbiology (Bacteriology option)"/>
    <d v="1986-08-26T00:00:00"/>
    <s v="CHARACTERIZATION OF MICROBIOTA OF RAW MILK FROM HEALTHY AND MASTITIC DAIRY COWS BY METAGENOMIC ANALYSIS AND ASSESSMENT OF ANTIMICROBIAL RESISTANCE POTENTIAL FOR THE DETECTED STRAINS IN KIAMBU COUNTY"/>
    <s v="Laboratory"/>
    <m/>
    <m/>
    <n v="10"/>
    <d v="2018-10-01T00:00:00"/>
    <x v="7"/>
    <m/>
    <s v="Prof. George Gitao"/>
    <s v="Prof. Paul Plummer"/>
    <s v="Prof. Charles Mulei"/>
    <n v="3"/>
    <s v="Home"/>
    <s v="Other"/>
    <s v="Home"/>
    <s v="Yes"/>
    <s v="No"/>
    <s v="No"/>
    <s v="Academic"/>
    <s v="Tutorial Fellow"/>
    <s v="Lecturer"/>
    <x v="1"/>
    <m/>
    <s v="UNIVERSITY OF NAIROBI"/>
    <s v="0000-0001-7423-0341"/>
    <m/>
    <d v="2018-03-05T00:00:00"/>
    <d v="2018-11-05T00:00:00"/>
    <s v="Yes"/>
    <d v="2018-08-22T00:00:00"/>
    <d v="2019-01-03T00:00:00"/>
    <m/>
    <s v="Bovine mastitis: Characterization of milk microbial diversity, their antibiotic resistance and factors linked to these profiles in dairy cows in Kenya"/>
    <d v="2021-01-11T00:00:00"/>
    <s v="Yes"/>
    <d v="2021-08-02T00:00:00"/>
    <s v="Yes"/>
    <m/>
    <m/>
    <m/>
    <d v="2022-04-28T00:00:00"/>
    <x v="0"/>
    <n v="50"/>
    <n v="42"/>
    <m/>
    <n v="1"/>
    <n v="2"/>
    <n v="0"/>
    <m/>
    <m/>
    <m/>
    <m/>
    <s v="No"/>
    <m/>
    <m/>
    <m/>
    <m/>
    <m/>
    <m/>
    <m/>
    <m/>
    <n v="2"/>
    <m/>
    <m/>
    <s v="WT-DELTAS"/>
  </r>
  <r>
    <n v="183"/>
    <s v="C8/009"/>
    <s v="Siphamandla"/>
    <s v="Bonga"/>
    <s v="Gumede"/>
    <x v="0"/>
    <x v="7"/>
    <x v="5"/>
    <x v="6"/>
    <s v="Clinical Medicine"/>
    <m/>
    <x v="3"/>
    <s v="Yes"/>
    <m/>
    <s v="Single"/>
    <s v="Single"/>
    <m/>
    <s v="sgumede@cartafrica.org"/>
    <s v="sbzgumede@gmail.com"/>
    <s v="+27 11 358 5500"/>
    <m/>
    <d v="1984-10-01T00:00:00"/>
    <s v="Analysis of factors associated with adherence on second-line regimen in the inner city Johannesburg, South Africa: A mixed method retrospective cohort study"/>
    <s v="Clinical research"/>
    <m/>
    <m/>
    <n v="43"/>
    <d v="2019-01-01T00:00:00"/>
    <x v="7"/>
    <m/>
    <s v="Samanta T Lalla-Edward"/>
    <s v="John de Wit"/>
    <m/>
    <n v="2"/>
    <s v="Home"/>
    <s v="Other"/>
    <m/>
    <s v="Yes"/>
    <s v="No"/>
    <m/>
    <s v="Other"/>
    <s v="Technical Specialist"/>
    <s v="Researcher"/>
    <x v="0"/>
    <m/>
    <s v="UNIVERSITY OF THE WITWATERSRAND"/>
    <s v="0000-0002-7870-1363"/>
    <m/>
    <d v="2018-03-05T00:00:00"/>
    <d v="2018-11-05T00:00:00"/>
    <s v="Yes"/>
    <d v="2019-08-13T00:00:00"/>
    <d v="2019-06-28T00:00:00"/>
    <m/>
    <s v="Adherence to first-line and second-line antiretroviral therapy (ART) in selected rural and urban communities in South Africa: assessment of patient support needs and adherence strategies"/>
    <d v="2021-01-11T00:00:00"/>
    <s v="Yes"/>
    <d v="2021-08-02T00:00:00"/>
    <s v="Yes"/>
    <m/>
    <m/>
    <m/>
    <d v="2024-11-14T00:00:00"/>
    <x v="0"/>
    <n v="81"/>
    <n v="73"/>
    <s v="Strengthening understanding of effective adherence strategies for first-line and second-line antiretroviral therapy (ART) in selected rural and urban communities in South Africa"/>
    <n v="1"/>
    <n v="4"/>
    <n v="0"/>
    <m/>
    <m/>
    <m/>
    <m/>
    <s v="No"/>
    <m/>
    <m/>
    <m/>
    <m/>
    <m/>
    <m/>
    <m/>
    <m/>
    <n v="3"/>
    <m/>
    <m/>
    <s v="SIDA"/>
  </r>
  <r>
    <n v="184"/>
    <s v="C8/010"/>
    <s v="Margaret"/>
    <s v="Omowaleola"/>
    <s v="Akinwaare"/>
    <x v="1"/>
    <x v="7"/>
    <x v="0"/>
    <x v="0"/>
    <s v="Nursing"/>
    <s v="Nursing"/>
    <x v="0"/>
    <s v="Yes"/>
    <n v="160413"/>
    <s v="Married"/>
    <s v="Married"/>
    <s v="Married"/>
    <s v="makinwaare@cartafrica.org"/>
    <s v="margaretakinwaare@gmail.com"/>
    <s v="+2348034242253"/>
    <s v="M.Sc"/>
    <d v="1975-04-30T00:00:00"/>
    <s v="Effects of goal-oriented prenatal class on birth preparedness and complication readiness among pregnant women in selected local governments in Ibadan"/>
    <s v="Field"/>
    <s v="No"/>
    <m/>
    <n v="28"/>
    <d v="2015-01-26T00:00:00"/>
    <x v="7"/>
    <m/>
    <s v="Dr. O. Abimbola Oluwatosin"/>
    <m/>
    <m/>
    <n v="1"/>
    <m/>
    <m/>
    <m/>
    <s v="Yes"/>
    <m/>
    <m/>
    <s v="Academic"/>
    <s v="Lecturer II"/>
    <s v="Lecturer II"/>
    <x v="0"/>
    <m/>
    <s v="UNIVERSITY OF IBADAN"/>
    <s v="0000-0003-3453-2569"/>
    <m/>
    <d v="2018-03-05T00:00:00"/>
    <d v="2018-11-05T00:00:00"/>
    <s v="Yes"/>
    <d v="2018-08-14T00:00:00"/>
    <d v="2018-10-30T00:00:00"/>
    <m/>
    <s v="Fostering women's birth preparedness and complication through goal-oriented prenatal classes in primary health facilities in Ibadan, Nigeria."/>
    <d v="2021-01-11T00:00:00"/>
    <s v="Yes"/>
    <d v="2021-08-02T00:00:00"/>
    <s v="Yes"/>
    <m/>
    <m/>
    <m/>
    <d v="2022-03-28T00:00:00"/>
    <x v="0"/>
    <n v="49"/>
    <n v="41"/>
    <m/>
    <n v="1"/>
    <n v="0"/>
    <n v="1"/>
    <m/>
    <m/>
    <m/>
    <m/>
    <s v="No"/>
    <s v="No"/>
    <m/>
    <m/>
    <m/>
    <m/>
    <s v="No"/>
    <m/>
    <m/>
    <n v="3"/>
    <n v="3"/>
    <m/>
    <s v="SIDA"/>
  </r>
  <r>
    <n v="185"/>
    <s v="C8/011"/>
    <s v="Angella"/>
    <m/>
    <s v="Musewa"/>
    <x v="1"/>
    <x v="7"/>
    <x v="7"/>
    <x v="11"/>
    <s v="One Health"/>
    <s v="Biosecurity, Ecosystems and Veterinary Public Health"/>
    <x v="6"/>
    <s v="No"/>
    <s v="W80/54808/2019"/>
    <s v="Married"/>
    <s v="Married"/>
    <m/>
    <s v="amusewa@cartafrica.org"/>
    <s v="musewaa@gmail.com"/>
    <s v="+256787456336"/>
    <s v="MSc. Clinical epidemiology and Biostatistics"/>
    <d v="1990-10-15T00:00:00"/>
    <s v="Molecular Epidemiology and Immunological responses associated with Flavivirus infections among febrile individuals in Western Uganda. "/>
    <s v="Laboratory"/>
    <s v="yes"/>
    <m/>
    <n v="31"/>
    <d v="2019-01-28T00:00:00"/>
    <x v="7"/>
    <m/>
    <s v="Dr. Kato Charles Drago"/>
    <s v="Dr. Kristina Roesel"/>
    <m/>
    <n v="2"/>
    <s v="Home"/>
    <s v="Other"/>
    <m/>
    <s v="No"/>
    <s v="No"/>
    <m/>
    <s v="Academic"/>
    <s v="Assistant Lecturer"/>
    <s v="Assistant Lecturer"/>
    <x v="0"/>
    <m/>
    <s v="MAKERERE UNIVERSITY"/>
    <s v="0000-0002-9399-1522"/>
    <m/>
    <d v="2018-03-05T00:00:00"/>
    <d v="2018-11-05T00:00:00"/>
    <s v="Yes"/>
    <d v="2018-05-08T00:00:00"/>
    <d v="2019-07-19T00:00:00"/>
    <m/>
    <s v="Epidemiology and Molecular Characterization of Erysipelothrix rhusiopathiae infections in pigs and humans in Uganda"/>
    <d v="2021-01-11T00:00:00"/>
    <s v="Yes"/>
    <d v="2021-08-02T00:00:00"/>
    <s v="Yes"/>
    <m/>
    <m/>
    <m/>
    <m/>
    <x v="3"/>
    <m/>
    <m/>
    <m/>
    <n v="1"/>
    <n v="6"/>
    <n v="0"/>
    <m/>
    <m/>
    <m/>
    <m/>
    <s v="JAS 3&amp;4, 2021"/>
    <s v="No"/>
    <m/>
    <m/>
    <m/>
    <m/>
    <s v="No"/>
    <m/>
    <m/>
    <n v="0"/>
    <m/>
    <m/>
    <s v="SIDA"/>
  </r>
  <r>
    <n v="186"/>
    <s v="C8/012"/>
    <s v="Robert"/>
    <m/>
    <s v="Rutayisire"/>
    <x v="0"/>
    <x v="7"/>
    <x v="1"/>
    <x v="1"/>
    <s v="Chemistry"/>
    <s v="Biomedical Laboratory Sciences"/>
    <x v="6"/>
    <s v="No"/>
    <m/>
    <s v="Married"/>
    <s v="Married"/>
    <m/>
    <s v="rrutayisire@cartafrica.org"/>
    <s v="robertrutayisire@gmail.com"/>
    <s v="+250734984170"/>
    <m/>
    <d v="1985-10-14T00:00:00"/>
    <s v="The effect of HIV itself and HIV with ARV treatment on the biochemical risk factors related to cardiovascular diseases."/>
    <s v="Laboratory"/>
    <m/>
    <m/>
    <n v="38"/>
    <d v="2018-08-13T00:00:00"/>
    <x v="7"/>
    <m/>
    <s v="Dr David Tumusiime"/>
    <m/>
    <m/>
    <n v="1"/>
    <m/>
    <m/>
    <m/>
    <s v="Yes"/>
    <m/>
    <m/>
    <s v="Academic"/>
    <s v="Assistant Lecturer"/>
    <s v="Division Manager"/>
    <x v="1"/>
    <m/>
    <s v="NATIONAL REFERENCE LABORATORY"/>
    <s v="0000-0003-4818-1552"/>
    <m/>
    <d v="2018-03-05T00:00:00"/>
    <d v="2018-11-05T00:00:00"/>
    <s v="Yes"/>
    <d v="2020-03-03T00:00:00"/>
    <d v="2019-08-23T00:00:00"/>
    <m/>
    <s v="ALTERED BIOMARKERS OF CARDIOVASCULAR DISEASES: THE ASSOCIATION WITH ART DRUGS."/>
    <d v="2021-10-01T00:00:00"/>
    <s v="No"/>
    <d v="2022-06-20T00:00:00"/>
    <s v="No"/>
    <m/>
    <m/>
    <m/>
    <m/>
    <x v="3"/>
    <m/>
    <m/>
    <m/>
    <n v="1"/>
    <n v="6"/>
    <n v="0"/>
    <m/>
    <m/>
    <m/>
    <m/>
    <s v="No"/>
    <m/>
    <m/>
    <m/>
    <m/>
    <m/>
    <m/>
    <m/>
    <m/>
    <n v="1"/>
    <m/>
    <m/>
    <s v="SIDA"/>
  </r>
  <r>
    <n v="187"/>
    <s v="C8/013"/>
    <s v="Getrude"/>
    <s v="Shepelo"/>
    <s v="Peter"/>
    <x v="1"/>
    <x v="7"/>
    <x v="2"/>
    <x v="7"/>
    <s v="Veterinary Medicine"/>
    <s v="Clinical Studies"/>
    <x v="6"/>
    <s v="Yes"/>
    <m/>
    <s v="Married"/>
    <s v="Married"/>
    <s v="Married"/>
    <s v="gshepelo@cartafrica.org"/>
    <s v="shepelog@gmail.com"/>
    <s v="+254 2055198"/>
    <s v="Masters in Veterinary Medicine"/>
    <d v="1987-01-07T00:00:00"/>
    <s v="Molecular epidemiology of re-emerging zoonotic Ehrlichia infections in bovine in Nairobi and its peri-urban areas."/>
    <s v="Laboratory"/>
    <s v="yes"/>
    <m/>
    <n v="8"/>
    <d v="2018-03-01T00:00:00"/>
    <x v="7"/>
    <m/>
    <s v="Prof. Daniel Waweru Gakuya "/>
    <s v="Dr. Gabriel Oluga Aboge"/>
    <s v="Prof. Ndichu Maingi"/>
    <n v="3"/>
    <s v="Home"/>
    <s v="Home"/>
    <s v="Home"/>
    <s v="Yes"/>
    <m/>
    <m/>
    <s v="Academic"/>
    <s v="Tutorial Fellow"/>
    <s v="Tutorial fellow"/>
    <x v="0"/>
    <m/>
    <s v="UNIVERSITY OF NAIROBI"/>
    <s v="0000-0002-2188-3303"/>
    <m/>
    <d v="2018-03-05T00:00:00"/>
    <d v="2018-11-05T00:00:00"/>
    <s v="Yes"/>
    <d v="2018-08-15T00:00:00"/>
    <d v="2018-10-18T00:00:00"/>
    <m/>
    <s v="Epidemiology and characteristics of Ehrlichia infections in dairy cattle in Nairobi and peri-urban areas"/>
    <d v="2021-01-11T00:00:00"/>
    <s v="Yes"/>
    <d v="2021-08-02T00:00:00"/>
    <s v="Yes"/>
    <m/>
    <m/>
    <m/>
    <d v="2020-11-25T00:00:00"/>
    <x v="0"/>
    <n v="33"/>
    <n v="25"/>
    <s v="Epidemiology and Molecular Characterization of Anaplasma and Ehrlichia Species infecting Dairy cattle in smalleholder farms in Peri Urnab Nairobi, Kenya"/>
    <n v="3"/>
    <n v="5"/>
    <n v="1"/>
    <m/>
    <m/>
    <m/>
    <m/>
    <s v="No"/>
    <s v="No"/>
    <m/>
    <m/>
    <m/>
    <m/>
    <m/>
    <m/>
    <m/>
    <n v="1"/>
    <n v="2"/>
    <m/>
    <s v="WT-DELTAS/DAAD"/>
  </r>
  <r>
    <n v="188"/>
    <s v="C8/014"/>
    <s v="Atupele"/>
    <s v="Ngina"/>
    <s v="Mulaga"/>
    <x v="1"/>
    <x v="7"/>
    <x v="3"/>
    <x v="3"/>
    <s v="Mathematical Sciences"/>
    <s v="Mathematics and Statistics"/>
    <x v="4"/>
    <s v="Yes"/>
    <m/>
    <s v="Married"/>
    <s v="Married"/>
    <m/>
    <s v="amulaga@cartafrica.org"/>
    <s v="atupelemulaga@gmail.com"/>
    <s v="+265 882 363 717"/>
    <m/>
    <d v="1981-10-18T00:00:00"/>
    <s v="Spatial analysis and modeling of household out-of-pocket healthcare expenditure in Malawi: implications on household welfare           "/>
    <s v="Field"/>
    <m/>
    <m/>
    <n v="32"/>
    <d v="2018-04-01T00:00:00"/>
    <x v="7"/>
    <m/>
    <s v="Dr.Mphatso Kamndaya"/>
    <s v="Dr Lumbwe Chola"/>
    <m/>
    <n v="2"/>
    <s v="Home"/>
    <s v="Other"/>
    <m/>
    <s v="Yes"/>
    <m/>
    <m/>
    <s v="Academic"/>
    <m/>
    <m/>
    <x v="0"/>
    <m/>
    <s v="UNIVERSITY OF MALAWI"/>
    <s v="0000-0002-9172-0366"/>
    <m/>
    <d v="2018-03-05T00:00:00"/>
    <d v="2018-11-05T00:00:00"/>
    <s v="Yes"/>
    <d v="2020-01-31T00:00:00"/>
    <d v="2019-08-19T00:00:00"/>
    <m/>
    <s v="Modelling catastrophic out-of-pocket health expenditure and its implication for household welfare in Malawi: A spatial multilevel approach"/>
    <d v="2021-01-11T00:00:00"/>
    <s v="Yes"/>
    <d v="2021-08-02T00:00:00"/>
    <s v="Yes"/>
    <m/>
    <m/>
    <m/>
    <d v="2022-12-05T00:00:00"/>
    <x v="0"/>
    <n v="58"/>
    <n v="50"/>
    <s v="Modelling Catastrophic Out-of-pocket Health Expenditures and its Implication for Household Welfare in Malawi: A Multilevel Spatial Approach."/>
    <n v="1"/>
    <n v="3"/>
    <n v="0"/>
    <m/>
    <m/>
    <m/>
    <m/>
    <s v="No"/>
    <m/>
    <m/>
    <m/>
    <m/>
    <m/>
    <m/>
    <m/>
    <m/>
    <n v="2"/>
    <m/>
    <m/>
    <s v="SIDA"/>
  </r>
  <r>
    <n v="189"/>
    <s v="C8/015"/>
    <s v="Oluwaseun"/>
    <s v="Taiwo"/>
    <s v="Esan"/>
    <x v="1"/>
    <x v="7"/>
    <x v="0"/>
    <x v="5"/>
    <s v="Public Health"/>
    <s v="Centre for Health Policy"/>
    <x v="3"/>
    <s v="No"/>
    <n v="1928547"/>
    <s v="Married"/>
    <s v="Married"/>
    <m/>
    <s v="oesan@cartafrica.org"/>
    <s v="seunkayo@yahoo.com"/>
    <s v="+2348124352700"/>
    <s v="Master of Public Health (MPH), Master of Business Administration (MBA)"/>
    <d v="1975-07-30T00:00:00"/>
    <s v="Poor maternal Health Outcomes: Development of Strategies and Short term Evaluation for Improving Human Resources for Health in South West, Nigeria."/>
    <s v="Field"/>
    <m/>
    <m/>
    <n v="1"/>
    <d v="2018-05-01T00:00:00"/>
    <x v="7"/>
    <m/>
    <s v="Dr. Duane Blaauw "/>
    <s v="Dr. Salome Maswime "/>
    <m/>
    <n v="2"/>
    <s v="Host"/>
    <s v="Host"/>
    <m/>
    <s v="No"/>
    <s v="No"/>
    <m/>
    <s v="Academic"/>
    <s v="Senior Lecturer"/>
    <s v="Associate professor"/>
    <x v="1"/>
    <m/>
    <s v="OBAFEMI AWOLOWO UNIVERSITY"/>
    <s v="0000-0002-2908-6034"/>
    <m/>
    <d v="2018-03-05T00:00:00"/>
    <d v="2018-11-05T00:00:00"/>
    <s v="Yes"/>
    <d v="2019-02-26T00:00:00"/>
    <d v="2019-06-07T00:00:00"/>
    <m/>
    <s v="Strategies to Positively Shift Readiness for Change to a Respectful Maternity Care Practice During Childbirth in Public Health Facilities, Ibadan, Nigeria"/>
    <d v="2021-01-11T00:00:00"/>
    <s v="Yes"/>
    <d v="2021-08-02T00:00:00"/>
    <s v="Yes"/>
    <m/>
    <m/>
    <m/>
    <d v="2022-12-12T00:00:00"/>
    <x v="0"/>
    <n v="58"/>
    <n v="50"/>
    <s v="Improving readiness for change to respectful maternity care practice in public health facilities, Ibadan, Nigeria"/>
    <n v="5"/>
    <n v="5"/>
    <n v="0"/>
    <m/>
    <m/>
    <m/>
    <m/>
    <s v="No"/>
    <m/>
    <m/>
    <m/>
    <m/>
    <m/>
    <m/>
    <m/>
    <m/>
    <n v="3"/>
    <m/>
    <m/>
    <s v="WT-DELTAS"/>
  </r>
  <r>
    <n v="190"/>
    <s v="C8/016"/>
    <s v="Folashayo"/>
    <s v="Ikenna Peter"/>
    <s v="Adeniji"/>
    <x v="0"/>
    <x v="7"/>
    <x v="0"/>
    <x v="0"/>
    <s v="Public Health"/>
    <s v="Health Policy &amp; Management"/>
    <x v="3"/>
    <s v="No"/>
    <m/>
    <s v="Married"/>
    <s v="Married"/>
    <s v="Married"/>
    <s v="fiadeniji@cartafrica.org"/>
    <s v="folashayoadeniji@yahoo.co.uk"/>
    <s v="+2347034649073"/>
    <s v="M.Sc. Economics"/>
    <d v="1981-12-04T00:00:00"/>
    <s v="Cost analysis of selected tobacco-related diseases in tertiary and secondary Clinical researchs in Ibadan, South-West, Nigeria: Implication for Tobacco Control Policy"/>
    <s v="Field"/>
    <m/>
    <m/>
    <n v="5"/>
    <d v="2018-08-06T00:00:00"/>
    <x v="7"/>
    <m/>
    <s v="PD. Dr. med. Wilm Quentin"/>
    <m/>
    <m/>
    <n v="1"/>
    <m/>
    <m/>
    <m/>
    <s v="No"/>
    <m/>
    <m/>
    <s v="Academic"/>
    <s v="Lecturer II"/>
    <s v="Lecturer I"/>
    <x v="1"/>
    <m/>
    <s v="UNIVERSITY OF IBADAN"/>
    <s v="0000-0002-4697-3081"/>
    <m/>
    <d v="2018-03-05T00:00:00"/>
    <d v="2018-11-05T00:00:00"/>
    <s v="Yes"/>
    <d v="2019-05-30T00:00:00"/>
    <d v="2019-05-30T00:00:00"/>
    <m/>
    <s v="The Economic Burden of Cardiovascular Diseases in some sub-Saharan Africa Countries"/>
    <d v="2021-01-11T00:00:00"/>
    <s v="Yes"/>
    <d v="2021-08-02T00:00:00"/>
    <s v="Yes"/>
    <m/>
    <m/>
    <m/>
    <d v="2021-09-02T00:00:00"/>
    <x v="0"/>
    <n v="42"/>
    <n v="34"/>
    <m/>
    <n v="3"/>
    <n v="3"/>
    <n v="2"/>
    <m/>
    <m/>
    <m/>
    <m/>
    <s v="No"/>
    <m/>
    <m/>
    <m/>
    <m/>
    <m/>
    <m/>
    <m/>
    <m/>
    <n v="3"/>
    <n v="3"/>
    <m/>
    <s v="WT-DELTAS"/>
  </r>
  <r>
    <n v="191"/>
    <s v="C8/017"/>
    <s v="Lebogang"/>
    <s v="Johanna"/>
    <s v="Maseko"/>
    <x v="1"/>
    <x v="7"/>
    <x v="5"/>
    <x v="6"/>
    <s v="Occupational Therapy"/>
    <s v="Public Health"/>
    <x v="3"/>
    <s v="Yes"/>
    <s v="9703746R"/>
    <s v="Married"/>
    <s v="Married"/>
    <m/>
    <s v="lmaseko@cartafrica.org"/>
    <s v="lkomape@hotmail.com"/>
    <s v="+2711 717 3701/0735266884"/>
    <s v="Master of Public Health (MPH)"/>
    <d v="1979-03-30T00:00:00"/>
    <s v="Rehabilitation in a reengineered Primary Health Care system: a model for service delivery in an under-resourced urban community setting"/>
    <s v="Field"/>
    <s v="No"/>
    <m/>
    <n v="19"/>
    <d v="2018-08-01T00:00:00"/>
    <x v="7"/>
    <m/>
    <s v="Prof. Hellen Myezwa"/>
    <s v="Dr Fasloen Adams"/>
    <m/>
    <n v="2"/>
    <s v="Home"/>
    <s v="Home"/>
    <m/>
    <s v="No"/>
    <s v="No"/>
    <m/>
    <s v="Academic"/>
    <s v="Lecturer"/>
    <s v="Lecturer"/>
    <x v="0"/>
    <s v="Chairperson of committee and acting Head of Department when the Head of Department is out of the department"/>
    <s v="UNIVERSITY OF THE WITWATERSRAND"/>
    <s v="0000-0002-0996-4207"/>
    <m/>
    <d v="2018-03-05T00:00:00"/>
    <d v="2018-11-05T00:00:00"/>
    <s v="Yes"/>
    <d v="2019-03-07T00:00:00"/>
    <d v="2019-06-07T00:00:00"/>
    <m/>
    <s v="Integrating Rehabilitation services at Primary Healthcare level in Gauteng, South Africa"/>
    <d v="2021-01-11T00:00:00"/>
    <s v="Yes"/>
    <d v="2021-08-02T00:00:00"/>
    <s v="Yes"/>
    <m/>
    <m/>
    <m/>
    <d v="2024-11-14T00:00:00"/>
    <x v="0"/>
    <n v="81"/>
    <n v="73"/>
    <s v="Integrating rehabilitation services at primary healthcare level in Johannesburg, South Africa"/>
    <n v="2"/>
    <m/>
    <m/>
    <m/>
    <m/>
    <m/>
    <m/>
    <s v="No"/>
    <s v="No"/>
    <m/>
    <m/>
    <m/>
    <m/>
    <s v="No"/>
    <m/>
    <m/>
    <n v="2"/>
    <m/>
    <m/>
    <s v="SIDA"/>
  </r>
  <r>
    <n v="192"/>
    <s v="C8/018"/>
    <s v="Anne"/>
    <s v="Njeri"/>
    <s v="Maina"/>
    <x v="1"/>
    <x v="7"/>
    <x v="2"/>
    <x v="7"/>
    <s v="Medical Microbiology"/>
    <s v="Medical Microbiology"/>
    <x v="6"/>
    <s v="Yes"/>
    <s v="H80/53286/2018"/>
    <s v="Married"/>
    <s v="Married"/>
    <m/>
    <s v="amaina@cartafrica.org"/>
    <s v="acnmaina@gmail.com"/>
    <s v="+254 737 348848"/>
    <s v="Msc. Medical Microbiology"/>
    <d v="1980-01-03T00:00:00"/>
    <s v="Cytokine Profile and the Genital Bacterial Microbiome in Neisseria gonorrhoeae infection: A Case-Control study"/>
    <s v="Clinical and laboratory based"/>
    <m/>
    <m/>
    <n v="11"/>
    <d v="2019-01-01T00:00:00"/>
    <x v="7"/>
    <m/>
    <s v="Dr. Marianne Mureithi"/>
    <s v="Dr. John Ndemi Kiiru"/>
    <s v="Prof. Gunturu Revathi"/>
    <n v="3"/>
    <s v="Home"/>
    <s v="Home"/>
    <m/>
    <s v="Yes"/>
    <s v="No"/>
    <m/>
    <s v="Academic"/>
    <s v="Tutorial Fellow"/>
    <s v="Tutorial Fellow"/>
    <x v="0"/>
    <m/>
    <s v="UNIVERSITY OF NAIROBI"/>
    <s v="0000-0003-4945-0734"/>
    <m/>
    <d v="2018-03-05T00:00:00"/>
    <d v="2018-11-05T00:00:00"/>
    <s v="Yes"/>
    <d v="2018-08-07T00:00:00"/>
    <d v="2018-10-05T00:00:00"/>
    <m/>
    <s v="Role of the Genital Bacterial Microbiome in the Immune Response to Neisseria gonorrhoeae infection"/>
    <d v="2021-01-11T00:00:00"/>
    <s v="Yes"/>
    <d v="2021-08-02T00:00:00"/>
    <s v="Yes"/>
    <m/>
    <m/>
    <m/>
    <m/>
    <x v="3"/>
    <m/>
    <m/>
    <m/>
    <n v="1"/>
    <n v="3"/>
    <n v="0"/>
    <m/>
    <m/>
    <m/>
    <m/>
    <s v="No"/>
    <s v="No"/>
    <m/>
    <m/>
    <m/>
    <m/>
    <s v="No"/>
    <m/>
    <m/>
    <n v="3"/>
    <m/>
    <m/>
    <s v="WT-DELTAS"/>
  </r>
  <r>
    <n v="193"/>
    <s v="C8/019"/>
    <s v="Oyeyemi"/>
    <s v="Olajumoke"/>
    <s v="Oyelade"/>
    <x v="1"/>
    <x v="7"/>
    <x v="0"/>
    <x v="5"/>
    <s v="Nursing"/>
    <s v="Department of Nursing Sciences"/>
    <x v="3"/>
    <s v="No"/>
    <n v="1815816"/>
    <m/>
    <s v="Single"/>
    <m/>
    <s v="ooyelade@cartafrica.org"/>
    <s v="yemilad13@gmail.com"/>
    <s v="+234(0)8076580198"/>
    <m/>
    <d v="1982-11-18T00:00:00"/>
    <s v="Development of Quality Care Indicator for the Management of Violent Mentally ill Patients in Psychiatric Clinical researchs in Nigeria."/>
    <s v="Clinical research"/>
    <m/>
    <m/>
    <n v="7"/>
    <d v="2018-07-30T00:00:00"/>
    <x v="7"/>
    <m/>
    <s v="Dr Nokuthula Mafutha"/>
    <m/>
    <m/>
    <n v="1"/>
    <s v="Host"/>
    <m/>
    <m/>
    <s v="Yes"/>
    <m/>
    <m/>
    <s v="Academic"/>
    <m/>
    <s v="Senior Lecturer"/>
    <x v="1"/>
    <m/>
    <s v="OBAFEMI AWOLOWO UNIVERSITY"/>
    <s v="0000-0002-0173-9208"/>
    <m/>
    <d v="2018-03-05T00:00:00"/>
    <d v="2018-11-05T00:00:00"/>
    <s v="Yes"/>
    <d v="2018-08-21T00:00:00"/>
    <d v="2018-09-21T00:00:00"/>
    <m/>
    <s v="A context specific psychosocial rehabilitation practice guide for the management of patients living with schizophrenia in South West Nigeria"/>
    <d v="2021-01-11T00:00:00"/>
    <s v="Yes"/>
    <d v="2021-08-02T00:00:00"/>
    <s v="Yes"/>
    <m/>
    <m/>
    <m/>
    <d v="2022-06-29T00:00:00"/>
    <x v="0"/>
    <n v="52"/>
    <n v="44"/>
    <s v="“An Exploration into Mealtimes for Families of Children with Autism Spectrum Disorders in South Africa.”"/>
    <n v="2"/>
    <n v="5"/>
    <n v="2"/>
    <m/>
    <m/>
    <m/>
    <m/>
    <s v="No"/>
    <m/>
    <m/>
    <m/>
    <m/>
    <m/>
    <m/>
    <m/>
    <m/>
    <n v="2"/>
    <m/>
    <m/>
    <s v="WT-DELTAS"/>
  </r>
  <r>
    <n v="194"/>
    <s v="C8/020"/>
    <s v="Faustin"/>
    <m/>
    <s v="Ntirenganya"/>
    <x v="0"/>
    <x v="7"/>
    <x v="1"/>
    <x v="1"/>
    <s v="Onco-Plastic surgery"/>
    <s v="Surgery"/>
    <x v="5"/>
    <s v="Yes"/>
    <m/>
    <s v="Married"/>
    <s v="Married"/>
    <m/>
    <s v="fntirenganya@cartafrica.org"/>
    <s v="fostino21@yahoo.fr"/>
    <s v="+250788732667"/>
    <s v="Surgery"/>
    <d v="1979-03-01T00:00:00"/>
    <s v="The analysis of biomarkers and key oncogenes expression in Rwandan breast cancer patients: From molecular sub-typing to clinical presentation, prognosis and outcomes"/>
    <s v="Laboratory"/>
    <s v="yes"/>
    <m/>
    <n v="12"/>
    <d v="2018-09-01T00:00:00"/>
    <x v="7"/>
    <m/>
    <s v="Prof RULISA Steven"/>
    <m/>
    <m/>
    <n v="1"/>
    <s v="Home"/>
    <m/>
    <m/>
    <s v="Yes"/>
    <m/>
    <m/>
    <s v="Academic"/>
    <s v="Senior Lecturer of Surgery and Head of department"/>
    <s v="Associate Professor"/>
    <x v="1"/>
    <m/>
    <s v="UNIVERSITY OF RWANDA"/>
    <s v="0000-0001-8886-8100_x000a_"/>
    <m/>
    <d v="2018-03-05T00:00:00"/>
    <d v="2018-11-05T00:00:00"/>
    <s v="Yes"/>
    <d v="2018-06-01T00:00:00"/>
    <d v="2018-02-01T00:00:00"/>
    <m/>
    <s v="Risk factors, clinical and histopathology-based Model to predict breast cancer molecular subtypes in premenopausal women, Rwanda"/>
    <d v="2021-01-11T00:00:00"/>
    <s v="Yes"/>
    <d v="2021-08-02T00:00:00"/>
    <s v="Yes"/>
    <m/>
    <m/>
    <m/>
    <d v="2023-11-17T00:00:00"/>
    <x v="0"/>
    <m/>
    <m/>
    <m/>
    <n v="9"/>
    <n v="57"/>
    <n v="0"/>
    <m/>
    <m/>
    <m/>
    <m/>
    <s v="No"/>
    <s v="No"/>
    <m/>
    <m/>
    <m/>
    <m/>
    <s v="No"/>
    <m/>
    <m/>
    <n v="2"/>
    <m/>
    <m/>
    <s v="WT-DELTAS"/>
  </r>
  <r>
    <n v="195"/>
    <s v="C8/021"/>
    <s v="Foluso"/>
    <s v="Ayobami"/>
    <s v="Atiba"/>
    <x v="1"/>
    <x v="7"/>
    <x v="0"/>
    <x v="0"/>
    <s v="Neuroscience"/>
    <s v="School of Anatomical Sciences"/>
    <x v="3"/>
    <s v="No"/>
    <n v="2113374"/>
    <m/>
    <s v="Married"/>
    <m/>
    <s v="fatiba@cartafrica.org"/>
    <s v="omoloye1@yahoo.com"/>
    <s v="+234 8034237082"/>
    <m/>
    <d v="1977-07-26T00:00:00"/>
    <s v="Studies on the effect of kolanut isolates on the developing brain of rats: Electron microscopic structure of the blood brain barrier"/>
    <s v="Field and Laboratory"/>
    <m/>
    <m/>
    <n v="9"/>
    <d v="2018-06-10T00:00:00"/>
    <x v="7"/>
    <m/>
    <s v="Dr Felix Mbajiorgu"/>
    <s v="Prof. Amadi Ihunwo"/>
    <s v="Prof. Adefolarin Malomo"/>
    <n v="3"/>
    <s v="Host"/>
    <s v="Host"/>
    <m/>
    <s v="Yes"/>
    <s v="No"/>
    <s v="No"/>
    <s v="Academic"/>
    <s v="Lecturer"/>
    <s v="Lecturer"/>
    <x v="0"/>
    <m/>
    <s v="UNIVERSITY OF IBADAN"/>
    <s v="0000-0003-4780-7840"/>
    <m/>
    <d v="2018-03-05T00:00:00"/>
    <d v="2018-11-05T00:00:00"/>
    <s v="Yes"/>
    <d v="2020-12-04T00:00:00"/>
    <d v="2020-10-20T00:00:00"/>
    <m/>
    <s v="Kolanut (Cola nitida) consumption among pregnant women and structural changes in the postnatal brain of Sprague-Dawley rat pups"/>
    <d v="2021-01-11T00:00:00"/>
    <s v="Yes"/>
    <d v="2021-08-02T00:00:00"/>
    <s v="Yes"/>
    <m/>
    <m/>
    <m/>
    <d v="2024-07-25T00:00:00"/>
    <x v="0"/>
    <n v="77"/>
    <n v="69"/>
    <s v="Effects of aqueous extract of kolanut (Cola nitida) on Sprague Dawley dams and exposure on the hippocampus of the progeny"/>
    <n v="1"/>
    <n v="5"/>
    <n v="0"/>
    <m/>
    <m/>
    <m/>
    <m/>
    <s v="No"/>
    <m/>
    <m/>
    <m/>
    <m/>
    <m/>
    <m/>
    <m/>
    <m/>
    <m/>
    <m/>
    <m/>
    <s v="WT-DELTAS"/>
  </r>
  <r>
    <n v="196"/>
    <s v="C8/022"/>
    <s v="Leo"/>
    <s v="Peter Lockie"/>
    <s v="Masamba"/>
    <x v="0"/>
    <x v="7"/>
    <x v="3"/>
    <x v="3"/>
    <s v="Internal Medicine"/>
    <s v="Oncology/Medicine"/>
    <x v="4"/>
    <s v="Yes"/>
    <m/>
    <m/>
    <s v="Married"/>
    <m/>
    <s v="lmasamba@cartafrica.org"/>
    <s v="leomasamba@yahoo.co.uk"/>
    <s v="+2651630333/+265888868714"/>
    <m/>
    <d v="1979-09-11T00:00:00"/>
    <s v="EVALUATING IMPACT OF HIV, BENIGN NEUTROPAENIA AND DARC-NULL ON CHEMOTHERAPY INDUCED INFECTIONS IN CANCER PATIENTS AT QUEEN ELIZABETH CENTRAL Clinical research"/>
    <m/>
    <m/>
    <m/>
    <n v="12"/>
    <d v="2018-07-03T00:00:00"/>
    <x v="7"/>
    <d v="2021-07-21T00:00:00"/>
    <s v="Prof Adamson Muula"/>
    <m/>
    <m/>
    <n v="1"/>
    <s v="Home"/>
    <m/>
    <m/>
    <s v="Yes"/>
    <m/>
    <m/>
    <s v="Academic"/>
    <m/>
    <m/>
    <x v="0"/>
    <m/>
    <s v="UNIVERSITY OF MALAWI"/>
    <s v="0000-0002-7775-0139"/>
    <m/>
    <d v="2018-03-05T00:00:00"/>
    <d v="2018-11-05T00:00:00"/>
    <s v="Yes"/>
    <d v="2020-09-25T00:00:00"/>
    <d v="2020-10-18T00:00:00"/>
    <m/>
    <m/>
    <m/>
    <m/>
    <m/>
    <m/>
    <m/>
    <m/>
    <m/>
    <m/>
    <x v="2"/>
    <m/>
    <m/>
    <m/>
    <n v="0"/>
    <m/>
    <m/>
    <m/>
    <m/>
    <m/>
    <m/>
    <s v="No"/>
    <m/>
    <m/>
    <m/>
    <m/>
    <m/>
    <m/>
    <m/>
    <m/>
    <m/>
    <m/>
    <m/>
    <s v="WT-DELTAS"/>
  </r>
  <r>
    <n v="197"/>
    <s v="C8/023"/>
    <s v="Florence"/>
    <s v="Basiimwa"/>
    <s v="Tushemerirwe"/>
    <x v="1"/>
    <x v="7"/>
    <x v="7"/>
    <x v="11"/>
    <s v="Public Health"/>
    <s v="Community Health and Behavioural Sciences"/>
    <x v="8"/>
    <s v="No"/>
    <m/>
    <m/>
    <s v="Single"/>
    <m/>
    <s v="ftushemerirwe@cartafrica.org"/>
    <s v="ftusht01@gmail.com"/>
    <s v="256794944401_x000a_256414543872"/>
    <m/>
    <d v="1973-01-02T00:00:00"/>
    <s v="The Uganda Food System and its influence on Non-Communicable Diseases trends "/>
    <m/>
    <m/>
    <m/>
    <n v="14"/>
    <d v="2018-08-31T00:00:00"/>
    <x v="7"/>
    <d v="2022-03-31T00:00:00"/>
    <s v="Assoc. Prof. Freddie Ssengooba"/>
    <s v="Dr. Henry Wamani"/>
    <m/>
    <n v="2"/>
    <s v="Home"/>
    <s v="Home"/>
    <m/>
    <s v="No"/>
    <m/>
    <m/>
    <s v="Academic"/>
    <m/>
    <m/>
    <x v="0"/>
    <m/>
    <s v="MAKERERE UNIVERSITY"/>
    <s v="0000-0001-7147-6012"/>
    <m/>
    <d v="2018-03-05T00:00:00"/>
    <d v="2018-11-05T00:00:00"/>
    <s v="Yes"/>
    <m/>
    <m/>
    <m/>
    <m/>
    <m/>
    <m/>
    <m/>
    <m/>
    <m/>
    <m/>
    <m/>
    <m/>
    <x v="2"/>
    <m/>
    <m/>
    <m/>
    <n v="4"/>
    <m/>
    <m/>
    <m/>
    <m/>
    <m/>
    <m/>
    <s v="No"/>
    <m/>
    <m/>
    <m/>
    <m/>
    <m/>
    <m/>
    <m/>
    <m/>
    <m/>
    <m/>
    <m/>
    <s v="WT-DELTAS"/>
  </r>
  <r>
    <n v="198"/>
    <s v="C8/024"/>
    <s v="Oluwafemi"/>
    <s v="Akinyele"/>
    <s v="Popoola"/>
    <x v="0"/>
    <x v="7"/>
    <x v="0"/>
    <x v="0"/>
    <s v="Public Health"/>
    <s v="Community Medicine"/>
    <x v="0"/>
    <s v="Yes"/>
    <m/>
    <m/>
    <s v="Married"/>
    <m/>
    <s v="opopoola@cartafrica.org"/>
    <s v="drpopee@gmail.com"/>
    <s v="+2348131733285"/>
    <m/>
    <d v="1977-12-29T00:00:00"/>
    <s v="An assessment of patient safety culture and practices across tiers of the Nigerian Health System: a contextual analysis for intervention"/>
    <s v="Clinical research"/>
    <m/>
    <m/>
    <n v="2"/>
    <d v="2018-11-01T00:00:00"/>
    <x v="7"/>
    <m/>
    <s v="Dr Akindele Olupelumi Adebiyi"/>
    <s v="Prof Eme Theodora Owoaje"/>
    <m/>
    <n v="2"/>
    <m/>
    <s v="Home"/>
    <m/>
    <s v="Yes"/>
    <s v="Yes"/>
    <m/>
    <s v="Academic"/>
    <m/>
    <m/>
    <x v="0"/>
    <m/>
    <s v="UNIVERSITY OF IBADAN"/>
    <s v="0000-0001-8535-7882"/>
    <m/>
    <d v="2018-03-05T00:00:00"/>
    <d v="2018-11-05T00:00:00"/>
    <s v="Yes"/>
    <d v="2020-01-03T00:00:00"/>
    <d v="2020-01-27T00:00:00"/>
    <m/>
    <s v="Analysing patient safety culture and medical errors in a tertiary Clinical research in South Western Nigeria"/>
    <d v="2021-01-11T00:00:00"/>
    <s v="Yes"/>
    <d v="2021-08-02T00:00:00"/>
    <s v="Yes"/>
    <m/>
    <m/>
    <m/>
    <m/>
    <x v="3"/>
    <m/>
    <m/>
    <m/>
    <n v="5"/>
    <n v="12"/>
    <n v="0"/>
    <m/>
    <m/>
    <m/>
    <m/>
    <s v="No"/>
    <m/>
    <m/>
    <m/>
    <m/>
    <m/>
    <m/>
    <m/>
    <m/>
    <m/>
    <m/>
    <m/>
    <s v="WT-DELTAS"/>
  </r>
  <r>
    <n v="199"/>
    <s v="C8/025"/>
    <s v="Catherine"/>
    <m/>
    <s v="Kafu"/>
    <x v="1"/>
    <x v="7"/>
    <x v="2"/>
    <x v="2"/>
    <s v="Health Communication"/>
    <s v="Development Communication"/>
    <x v="3"/>
    <s v="No"/>
    <n v="1540298"/>
    <s v="Single"/>
    <s v="Single"/>
    <m/>
    <s v="ckafu@cartafrica.org"/>
    <s v="catekafu@gmail.com"/>
    <s v="+254 532 033 471"/>
    <s v="Communication and Journalism"/>
    <d v="1986-07-21T00:00:00"/>
    <s v="Mass Media As A Key Adherence Intervention Strategy For The Perinatal Infected HIV Adolescents"/>
    <s v="Field"/>
    <s v="No"/>
    <m/>
    <n v="15"/>
    <d v="2018-09-03T00:00:00"/>
    <x v="7"/>
    <m/>
    <s v="Prof. Dina Ligaga"/>
    <s v="Dr. Juddy Wachira"/>
    <m/>
    <n v="2"/>
    <s v="Host"/>
    <s v="Home"/>
    <m/>
    <s v="No"/>
    <s v="No"/>
    <m/>
    <s v="Researcher"/>
    <s v="Manager, Social Behavioural Department-AMPATHPlus"/>
    <s v="Departmental Manager"/>
    <x v="0"/>
    <m/>
    <s v="MOI UNIVERSITY"/>
    <s v="0000-0003-4890-4458"/>
    <m/>
    <d v="2018-03-05T00:00:00"/>
    <d v="2018-11-05T00:00:00"/>
    <s v="Yes"/>
    <d v="2019-05-22T00:00:00"/>
    <d v="2020-04-20T00:00:00"/>
    <m/>
    <s v="Exploring the Kenyan media framing of abortion content on television: A focus on adolescents"/>
    <d v="2021-01-11T00:00:00"/>
    <s v="Yes"/>
    <d v="2021-08-02T00:00:00"/>
    <s v="Yes"/>
    <m/>
    <m/>
    <m/>
    <d v="2025-02-13T00:00:00"/>
    <x v="0"/>
    <m/>
    <m/>
    <m/>
    <n v="1"/>
    <n v="8"/>
    <n v="0"/>
    <m/>
    <m/>
    <m/>
    <m/>
    <s v="No"/>
    <s v="No"/>
    <s v="N/A"/>
    <m/>
    <m/>
    <m/>
    <s v="No"/>
    <m/>
    <m/>
    <n v="1"/>
    <m/>
    <m/>
    <s v="SIDA"/>
  </r>
  <r>
    <n v="200"/>
    <s v="C8/026"/>
    <s v="Agnes"/>
    <s v="Jemuge"/>
    <s v="Maleyo"/>
    <x v="1"/>
    <x v="7"/>
    <x v="2"/>
    <x v="2"/>
    <s v="Environmental Planning and Managementt"/>
    <s v="Geography and Environmental Studies"/>
    <x v="6"/>
    <s v="No"/>
    <n v="10104312016"/>
    <m/>
    <s v="Married"/>
    <m/>
    <s v="amaleyo@cartafrica.org"/>
    <s v="maleyoagnes@gmail.com"/>
    <s v="+254720319202"/>
    <m/>
    <d v="1985-11-05T00:00:00"/>
    <s v="THE EFFECT OF MINING ACTIVITIES AND CORPORATE SOCIAL RESPONSIBILITY (CSR) INITIATIVES ON LIVELIHOODS: A CASE OF SODA ASH MINING IN LAKE MAGADI, KENYA"/>
    <s v="Field"/>
    <m/>
    <m/>
    <n v="41"/>
    <d v="2016-08-12T00:00:00"/>
    <x v="7"/>
    <m/>
    <s v="Dr. Kennedy J. Omoke"/>
    <s v="Dr. James M. Moronge"/>
    <m/>
    <n v="2"/>
    <s v="Host"/>
    <s v="Host"/>
    <m/>
    <s v="No"/>
    <m/>
    <m/>
    <s v="Academic"/>
    <s v="Assistant Lecturer"/>
    <s v="Assistant Lecturer"/>
    <x v="0"/>
    <m/>
    <s v="MOI UNIVERSITY"/>
    <s v="0000-0003-3475-9982"/>
    <m/>
    <d v="2018-03-05T00:00:00"/>
    <d v="2018-11-05T00:00:00"/>
    <s v="Yes"/>
    <d v="2019-09-06T00:00:00"/>
    <d v="2020-04-06T00:00:00"/>
    <m/>
    <s v="AN EVALUATION OF FACTORS LOCAL ACTORS CONSIDER WHEN PROVIDING ACCESS TO CHILDBIRTH SERVICES: A CASE OF MAGADI SUB COUNTY"/>
    <d v="2021-01-11T00:00:00"/>
    <s v="Yes"/>
    <d v="2021-08-02T00:00:00"/>
    <s v="Yes"/>
    <m/>
    <m/>
    <m/>
    <m/>
    <x v="3"/>
    <m/>
    <m/>
    <m/>
    <n v="3"/>
    <m/>
    <m/>
    <m/>
    <m/>
    <m/>
    <m/>
    <s v="No"/>
    <m/>
    <m/>
    <m/>
    <m/>
    <m/>
    <m/>
    <m/>
    <m/>
    <m/>
    <m/>
    <m/>
    <s v="SIDA"/>
  </r>
  <r>
    <n v="201"/>
    <s v="C9/001"/>
    <s v="Ernest"/>
    <s v="Yamie"/>
    <s v="Moya"/>
    <x v="0"/>
    <x v="8"/>
    <x v="3"/>
    <x v="3"/>
    <s v="Maternal Health"/>
    <s v="Public Health Department"/>
    <x v="4"/>
    <s v="Yes"/>
    <m/>
    <s v="Married"/>
    <s v="Married"/>
    <m/>
    <s v="emoya@cartafrica.org"/>
    <s v="emoya@medcol.mw"/>
    <s v="+2651871911/'+265999639917"/>
    <m/>
    <d v="1985-04-15T00:00:00"/>
    <s v="A prospective cohort study on “Extent of iron deficiency anemia and its impact on Malawian postnatal mothers”"/>
    <s v="Clinical research"/>
    <m/>
    <m/>
    <n v="14"/>
    <d v="2019-09-01T00:00:00"/>
    <x v="8"/>
    <m/>
    <s v="Prof. Phiri Kamija"/>
    <s v="Dr. Martin Mwangi"/>
    <m/>
    <n v="2"/>
    <s v="Home"/>
    <s v="Home"/>
    <m/>
    <s v="No"/>
    <s v="Yes"/>
    <m/>
    <s v="Researcher"/>
    <s v="Research fellow"/>
    <s v="Senior Research fellow"/>
    <x v="1"/>
    <m/>
    <s v="UNIVERSITY OF MALAWI"/>
    <s v="0000-0002-1157-7724"/>
    <m/>
    <d v="2019-03-04T00:00:00"/>
    <d v="2019-11-01T00:00:00"/>
    <s v="Yes"/>
    <d v="2019-12-16T00:00:00"/>
    <d v="2019-12-09T00:00:00"/>
    <m/>
    <s v="Long-term effects of antenatal intravenous iron on maternal well-being after child birth"/>
    <d v="2021-10-01T00:00:00"/>
    <s v="Yes"/>
    <d v="2022-06-20T00:00:00"/>
    <s v="Yes"/>
    <d v="2023-09-28T00:00:00"/>
    <m/>
    <m/>
    <d v="2024-02-15T00:00:00"/>
    <x v="0"/>
    <n v="60"/>
    <n v="52"/>
    <m/>
    <n v="0"/>
    <n v="5"/>
    <m/>
    <m/>
    <m/>
    <m/>
    <m/>
    <s v="No"/>
    <m/>
    <m/>
    <m/>
    <m/>
    <m/>
    <m/>
    <m/>
    <m/>
    <n v="2"/>
    <m/>
    <m/>
    <s v="WT-DELTAS"/>
  </r>
  <r>
    <n v="202"/>
    <s v="C9/002"/>
    <s v="Olujide"/>
    <s v="Olusesan"/>
    <s v="Arije"/>
    <x v="0"/>
    <x v="8"/>
    <x v="0"/>
    <x v="5"/>
    <s v="Public Health"/>
    <s v="Public Health"/>
    <x v="3"/>
    <s v="No"/>
    <n v="1507128"/>
    <s v="Married"/>
    <s v="Married"/>
    <m/>
    <s v="oarije@cartafrica.org"/>
    <s v="olujide_arije@yahoo.com"/>
    <s v="+2348023208897"/>
    <s v="MBA"/>
    <d v="1978-10-01T00:00:00"/>
    <s v="Impact on adolescent health of a minimum healthcare package delivered by primary health care workers with strengthened links to primary health care facilities"/>
    <s v="Field"/>
    <s v="No"/>
    <m/>
    <n v="21"/>
    <d v="2020-01-07T00:00:00"/>
    <x v="8"/>
    <m/>
    <s v="Dr Olumide, Adesola O."/>
    <m/>
    <m/>
    <n v="1"/>
    <s v="University of Ibadan, Ibadan"/>
    <m/>
    <m/>
    <s v="Yes"/>
    <m/>
    <m/>
    <s v="Researcher"/>
    <s v="Research Fellow"/>
    <s v="Research Fellow 1; Senior lecture r (Jan 2022)"/>
    <x v="0"/>
    <m/>
    <s v="OBAFEMI AWOLOWO UNIVERSITY"/>
    <s v="0000-0001-5192-3698"/>
    <m/>
    <d v="2019-03-04T00:00:00"/>
    <d v="2019-11-01T00:00:00"/>
    <s v="Yes"/>
    <d v="2020-08-14T00:00:00"/>
    <d v="2021-05-03T00:00:00"/>
    <m/>
    <s v="Adolescent and youth-friendly health service capacity and readiness in primary healthcare facilities in South West Nigeria"/>
    <d v="2021-10-01T00:00:00"/>
    <s v="Yes"/>
    <d v="2022-06-20T00:00:00"/>
    <s v="Yes"/>
    <m/>
    <m/>
    <m/>
    <d v="2023-10-03T00:00:00"/>
    <x v="0"/>
    <n v="55"/>
    <n v="48"/>
    <s v="Quality of care and stated preferences in sexual and reproductive health services for adolescents and young people in Southwest Nigeria"/>
    <n v="7"/>
    <n v="8"/>
    <m/>
    <m/>
    <m/>
    <m/>
    <m/>
    <s v="No"/>
    <m/>
    <m/>
    <m/>
    <m/>
    <m/>
    <s v="No"/>
    <m/>
    <m/>
    <n v="3"/>
    <m/>
    <m/>
    <s v="WT-DELTAS"/>
  </r>
  <r>
    <n v="203"/>
    <s v="C9/003"/>
    <s v="Skye"/>
    <s v="Nandi"/>
    <s v="Adams"/>
    <x v="1"/>
    <x v="8"/>
    <x v="5"/>
    <x v="6"/>
    <s v="Speech Pathology"/>
    <s v="Speech Pathology"/>
    <x v="3"/>
    <s v="Yes"/>
    <n v="161842"/>
    <s v="Single"/>
    <s v="Single"/>
    <m/>
    <s v="sadams@cartafrica.org"/>
    <s v="skye.adams@wits.ac.za"/>
    <s v="+27 11 717 4484,+27 732218804 "/>
    <m/>
    <d v="1990-10-16T00:00:00"/>
    <s v="Implementation of a dysphagia management programme for children with Cerebral Palsy in a care facilities in Johannesburg"/>
    <s v="Clinical research"/>
    <m/>
    <m/>
    <n v="33"/>
    <d v="2018-05-22T00:00:00"/>
    <x v="8"/>
    <m/>
    <s v="Dr Jaishika Seedat "/>
    <m/>
    <m/>
    <n v="1"/>
    <s v="Home"/>
    <m/>
    <m/>
    <s v="Yes"/>
    <m/>
    <m/>
    <s v="Academic"/>
    <m/>
    <s v="Lecturer "/>
    <x v="0"/>
    <m/>
    <s v="UNIVERSITY OF THE WITWATERSRAND"/>
    <s v="0000-0002-6388-0960"/>
    <m/>
    <d v="2019-03-04T00:00:00"/>
    <d v="2019-11-01T00:00:00"/>
    <s v="Yes"/>
    <d v="2019-11-06T00:00:00"/>
    <d v="2019-08-16T00:00:00"/>
    <m/>
    <s v="An Exploration into Mealtimes for Families of Children with Autism Spectrum Disorders in Gauteng, South Africa"/>
    <d v="2021-10-01T00:00:00"/>
    <s v="Yes"/>
    <d v="2023-07-03T00:00:00"/>
    <s v="No"/>
    <d v="2022-04-27T00:00:00"/>
    <m/>
    <m/>
    <d v="2022-10-17T00:00:00"/>
    <x v="0"/>
    <n v="44"/>
    <n v="36"/>
    <s v="An Exploration into Mealtimes for Families of Children with Autism Spectrum Disorders in South Africa."/>
    <n v="0"/>
    <n v="5"/>
    <m/>
    <m/>
    <m/>
    <m/>
    <m/>
    <s v="No"/>
    <m/>
    <m/>
    <m/>
    <m/>
    <m/>
    <m/>
    <m/>
    <m/>
    <n v="0"/>
    <m/>
    <m/>
    <s v="WT-DELTAS"/>
  </r>
  <r>
    <n v="204"/>
    <s v="C9/004"/>
    <s v="Noel"/>
    <m/>
    <s v="Korukire"/>
    <x v="0"/>
    <x v="8"/>
    <x v="1"/>
    <x v="1"/>
    <s v="Environmental Health Sciences "/>
    <s v="Environmental Health Sciences "/>
    <x v="5"/>
    <s v="Yes"/>
    <s v="-"/>
    <s v="Married"/>
    <s v="Married"/>
    <m/>
    <s v="nkorukire@cartafrica.org"/>
    <s v="koranoe@yahoo.com"/>
    <s v="+250789453462/ +250788524045"/>
    <s v="HI&amp;UMD"/>
    <d v="1980-12-25T00:00:00"/>
    <s v="Water quality and community health in  informal settlements in Rwanda"/>
    <s v="Laboratory"/>
    <s v="No"/>
    <m/>
    <n v="21"/>
    <d v="2019-09-01T00:00:00"/>
    <x v="8"/>
    <m/>
    <s v="Ass.Prof. Theoneste Ntakirutimana"/>
    <m/>
    <m/>
    <n v="1"/>
    <s v="Home"/>
    <m/>
    <m/>
    <s v="Yes"/>
    <m/>
    <m/>
    <s v="Academic"/>
    <s v="Lecturer"/>
    <s v="Lecturer"/>
    <x v="2"/>
    <s v="The chairperson of the National Council Board(NCB) of Rwanda Allied Health Professions Council (RAHPC). _x000a_Nominated to be head of the commanding of the COVID-19 response team at the level of College of Medicine and Health Sciences, University of Rwanda._x000a_"/>
    <s v="UNIVERSITY OF RWANDA"/>
    <s v="0000-0003-1249-5138"/>
    <m/>
    <d v="2019-03-04T00:00:00"/>
    <d v="2019-11-01T00:00:00"/>
    <s v="Yes"/>
    <d v="2021-03-11T00:00:00"/>
    <d v="2021-03-15T00:00:00"/>
    <m/>
    <s v="Health effects of exposure to urban indoor and outdoor air pollution among communities living in Kigali, Rwanda"/>
    <d v="2021-10-01T00:00:00"/>
    <s v="Yes"/>
    <d v="2022-06-20T00:00:00"/>
    <s v="Yes"/>
    <m/>
    <m/>
    <m/>
    <m/>
    <x v="3"/>
    <m/>
    <m/>
    <m/>
    <m/>
    <m/>
    <m/>
    <m/>
    <m/>
    <m/>
    <m/>
    <s v="No"/>
    <m/>
    <m/>
    <m/>
    <m/>
    <m/>
    <m/>
    <m/>
    <m/>
    <n v="2"/>
    <m/>
    <m/>
    <s v="WT-DELTAS"/>
  </r>
  <r>
    <n v="205"/>
    <s v="C9/005"/>
    <s v="Priscille"/>
    <m/>
    <s v="Musabirema"/>
    <x v="1"/>
    <x v="8"/>
    <x v="1"/>
    <x v="1"/>
    <s v="Nursing"/>
    <s v="Midwifery"/>
    <x v="3"/>
    <s v="No"/>
    <n v="2394319"/>
    <s v="Married"/>
    <s v="Married"/>
    <m/>
    <s v="pmusabirema@cartafrica.org"/>
    <s v="priscillemusa10@yahoo.fr"/>
    <s v="+250788304396/+250788497838"/>
    <s v="Critical Care and Trauma Nursing"/>
    <d v="1976-01-01T00:00:00"/>
    <s v="Ecological factors impacting adherence to hemodialysis sessions among persons with end stage renal disease, in Rwanda: a mixed method study."/>
    <s v="Laboratory"/>
    <s v="yes"/>
    <m/>
    <n v="8"/>
    <d v="2020-01-10T00:00:00"/>
    <x v="8"/>
    <m/>
    <s v="Professor Lize Maree"/>
    <m/>
    <m/>
    <n v="1"/>
    <s v="Host"/>
    <m/>
    <m/>
    <s v="Yes"/>
    <m/>
    <m/>
    <s v="Academic"/>
    <s v="Lecturer"/>
    <s v="Lecturer"/>
    <x v="2"/>
    <m/>
    <s v="UNIVERSITY OF RWANDA"/>
    <s v="0000-0002-5106-1394"/>
    <m/>
    <d v="2019-03-04T00:00:00"/>
    <d v="2019-11-01T00:00:00"/>
    <s v="Yes"/>
    <d v="2020-12-01T00:00:00"/>
    <d v="2021-02-01T00:00:00"/>
    <m/>
    <s v="Holistic adherence to hemodialysis and associated social-ecological factors among persons with end-stage renal diseases in Rwanda."/>
    <d v="2021-10-01T00:00:00"/>
    <s v="Yes"/>
    <d v="2022-06-20T00:00:00"/>
    <s v="Yes"/>
    <d v="2023-03-01T00:00:00"/>
    <m/>
    <m/>
    <d v="2023-11-10T00:00:00"/>
    <x v="0"/>
    <n v="57"/>
    <n v="49"/>
    <s v="Development and pilot testing of an educational supportive program for persons with end-stage renal disease on hemodialysis in Rwanda"/>
    <n v="1"/>
    <n v="1"/>
    <m/>
    <m/>
    <m/>
    <m/>
    <m/>
    <s v="No"/>
    <m/>
    <m/>
    <m/>
    <m/>
    <m/>
    <m/>
    <m/>
    <m/>
    <n v="3"/>
    <m/>
    <m/>
    <s v="WT-DELTAS"/>
  </r>
  <r>
    <n v="206"/>
    <s v="C9/006"/>
    <s v="Lilian"/>
    <s v="Nkirote"/>
    <s v="Njagi"/>
    <x v="1"/>
    <x v="8"/>
    <x v="2"/>
    <x v="7"/>
    <s v="Tropical and Infectious Diseases"/>
    <s v="Clinical Medicine and therapeutics"/>
    <x v="6"/>
    <s v="Yes"/>
    <s v="W80/52095/2017"/>
    <s v="Single"/>
    <s v="Single"/>
    <m/>
    <s v="lnjagi@cartafrica.org"/>
    <s v="njagi.lilian@gmail.com"/>
    <s v="+254731575686/'+254722575686"/>
    <s v="Master of Science in Tropical and Infectious Diseases"/>
    <d v="1979-03-11T00:00:00"/>
    <s v="Tuberculosis and HIV, novel strategies for treatment monitoring."/>
    <s v="Laboratory"/>
    <s v="yes"/>
    <m/>
    <n v="12"/>
    <d v="2018-12-08T00:00:00"/>
    <x v="8"/>
    <m/>
    <s v="Dr Kennedy Abuga"/>
    <s v="Dr Marianne Mureithi"/>
    <s v="Dr Videlis Nduba"/>
    <n v="3"/>
    <s v="Home"/>
    <s v="Home"/>
    <s v="Other"/>
    <s v="Yes"/>
    <s v="No"/>
    <s v="No"/>
    <s v="Other"/>
    <s v="Senior Project Officer"/>
    <s v="Clinical Research Scientist"/>
    <x v="0"/>
    <s v="Was appointed as a sub investigator at KEMRI Center for Respiratory Disease Research."/>
    <s v="UNIVERSITY OF NAIROBI"/>
    <s v="0000-0002-5067-0788"/>
    <m/>
    <d v="2019-03-04T00:00:00"/>
    <d v="2019-11-01T00:00:00"/>
    <s v="Yes"/>
    <d v="2018-11-07T00:00:00"/>
    <d v="2019-10-30T00:00:00"/>
    <m/>
    <s v="Isoniazid for latent tuberculosis infection: Validating and testing novel treatment monitoring methods in Kenya"/>
    <d v="2021-10-01T00:00:00"/>
    <s v="Yes"/>
    <d v="2022-06-20T00:00:00"/>
    <s v="Yes"/>
    <m/>
    <d v="2025-02-06T00:00:00"/>
    <m/>
    <d v="2025-02-14T00:00:00"/>
    <x v="0"/>
    <n v="72"/>
    <n v="64"/>
    <m/>
    <n v="3"/>
    <n v="0"/>
    <m/>
    <m/>
    <m/>
    <m/>
    <m/>
    <s v="No"/>
    <m/>
    <m/>
    <d v="2023-09-01T00:00:00"/>
    <d v="2024-06-30T00:00:00"/>
    <n v="10"/>
    <m/>
    <m/>
    <m/>
    <n v="1"/>
    <m/>
    <m/>
    <s v="WT-DELTAS"/>
  </r>
  <r>
    <n v="207"/>
    <s v="C9/007"/>
    <s v="Leonidas"/>
    <m/>
    <s v="Banamwana"/>
    <x v="0"/>
    <x v="8"/>
    <x v="1"/>
    <x v="1"/>
    <s v="Biostatistics"/>
    <s v="Applied Statistics"/>
    <x v="5"/>
    <s v="Yes"/>
    <m/>
    <s v="Married"/>
    <s v="Married"/>
    <m/>
    <s v="lbanamwana@cartafrica.org"/>
    <s v="leontosbanamwana@gmail.com"/>
    <s v="+250785385308; 250783544242"/>
    <s v="Statistics"/>
    <d v="1982-07-25T00:00:00"/>
    <s v="Sexual and Reproductive Health among adolescents"/>
    <s v="Field"/>
    <m/>
    <m/>
    <n v="6"/>
    <d v="2019-10-20T00:00:00"/>
    <x v="8"/>
    <m/>
    <s v="Dr. Onyango Owuor Nelson"/>
    <s v="Dr. Chukwu Unna Angela"/>
    <m/>
    <n v="2"/>
    <s v="Host"/>
    <s v="Other"/>
    <m/>
    <s v="Yes"/>
    <s v="No"/>
    <m/>
    <s v="Academic"/>
    <s v="Lecturer "/>
    <s v="Lecturer"/>
    <x v="2"/>
    <m/>
    <s v="UNIVERSITY OF RWANDA"/>
    <s v="0000-0003-1267-235X"/>
    <m/>
    <d v="2019-03-04T00:00:00"/>
    <d v="2019-11-01T00:00:00"/>
    <s v="Yes"/>
    <d v="2020-03-25T00:00:00"/>
    <d v="2020-05-20T00:00:00"/>
    <m/>
    <s v="Assessing Sexual Behaviors, Fertility Preferences and Contraceptive Use among Sexual Active People living with HIV/AIDS in Rwanda"/>
    <d v="2021-10-01T00:00:00"/>
    <s v="Yes"/>
    <d v="2022-06-20T00:00:00"/>
    <s v="Yes"/>
    <m/>
    <m/>
    <m/>
    <m/>
    <x v="3"/>
    <m/>
    <m/>
    <m/>
    <n v="1"/>
    <n v="0"/>
    <m/>
    <m/>
    <m/>
    <m/>
    <m/>
    <s v="No"/>
    <m/>
    <m/>
    <m/>
    <m/>
    <m/>
    <m/>
    <m/>
    <m/>
    <n v="1"/>
    <m/>
    <m/>
    <s v="WT-DELTAS"/>
  </r>
  <r>
    <n v="208"/>
    <s v="C9/008"/>
    <s v="Charles "/>
    <m/>
    <s v="Ssemugabo"/>
    <x v="0"/>
    <x v="8"/>
    <x v="7"/>
    <x v="11"/>
    <s v="Environmental Health"/>
    <s v="Disease Control and Environmental Health"/>
    <x v="9"/>
    <s v="Yes"/>
    <s v="2018/HD07/19459U "/>
    <s v="Single"/>
    <s v="Single"/>
    <m/>
    <s v="cssemugabo@cartafrica.org"/>
    <s v="cssemugabo@gmail.com"/>
    <s v="+256 779 625 182/_x000a_'+256706066096"/>
    <s v="Public Health - Health promotion "/>
    <d v="1988-08-06T00:00:00"/>
    <s v="Pesticide residues in fruits and vegetables along the food supply and consumption chain and associated human health effects in central Uganda"/>
    <s v="Laboratory"/>
    <s v="yes"/>
    <m/>
    <n v="15"/>
    <d v="2019-07-01T00:00:00"/>
    <x v="8"/>
    <m/>
    <s v="Prof. David Guwatudde"/>
    <s v="Dr. John C. Ssempebwa "/>
    <s v="Prof. Asa Bradman"/>
    <n v="3"/>
    <s v="Home"/>
    <s v="Home"/>
    <s v="Other"/>
    <s v="No"/>
    <s v="No"/>
    <s v="No"/>
    <s v="Academic"/>
    <s v="Research Associate "/>
    <s v="Research Associate "/>
    <x v="0"/>
    <m/>
    <s v="MAKERERE UNIVERSITY"/>
    <s v="0000-0001-6857-0091"/>
    <m/>
    <d v="2019-03-04T00:00:00"/>
    <d v="2019-11-01T00:00:00"/>
    <s v="Yes"/>
    <d v="2019-05-14T00:00:00"/>
    <d v="2019-10-08T00:00:00"/>
    <m/>
    <s v="Health risk assessment of pesticide residues in fruits and vegetables among consumers in central Uganda - using the &quot;from farm to fork&quot; principle  "/>
    <d v="2021-10-01T00:00:00"/>
    <s v="Yes"/>
    <d v="2022-06-20T00:00:00"/>
    <s v="Yes"/>
    <m/>
    <d v="2023-08-30T00:00:00"/>
    <m/>
    <d v="2023-08-30T00:00:00"/>
    <x v="0"/>
    <n v="54"/>
    <n v="46"/>
    <s v="Pesticide residues in fruits and vegetables along the food supply and consumption chain and associated human health effects in central Uganda"/>
    <n v="7"/>
    <n v="24"/>
    <m/>
    <m/>
    <m/>
    <m/>
    <m/>
    <s v="No"/>
    <m/>
    <m/>
    <m/>
    <m/>
    <m/>
    <m/>
    <m/>
    <m/>
    <m/>
    <m/>
    <m/>
    <s v="WT-DELTAS"/>
  </r>
  <r>
    <n v="209"/>
    <s v="C9/009"/>
    <s v="Cyril"/>
    <s v="Nyalik"/>
    <s v="Ogada"/>
    <x v="0"/>
    <x v="8"/>
    <x v="2"/>
    <x v="7"/>
    <s v="Dentistry"/>
    <s v="Conservative and Prosthetic Dentisry"/>
    <x v="3"/>
    <s v="No"/>
    <s v="Not registered yet"/>
    <s v="Married"/>
    <s v="Married"/>
    <m/>
    <s v="cogada@cartafrica.org"/>
    <s v="nyalikogada@yahoo.com"/>
    <s v="+254772438224; 254720342901"/>
    <m/>
    <d v="1983-03-08T00:00:00"/>
    <m/>
    <s v="Field"/>
    <m/>
    <m/>
    <n v="17"/>
    <d v="2020-08-12T00:00:00"/>
    <x v="8"/>
    <m/>
    <s v=" Prof. Laetitia Rispel"/>
    <s v="Dr Richard Ayah "/>
    <m/>
    <n v="2"/>
    <s v="Host"/>
    <s v="Home"/>
    <m/>
    <s v="No"/>
    <s v="Yes"/>
    <m/>
    <s v="Academic"/>
    <s v="Tutorial fellow"/>
    <s v="Lecturer "/>
    <x v="0"/>
    <m/>
    <s v="UNIVERSITY OF NAIROBI"/>
    <s v="0000-0003-0919-3411"/>
    <m/>
    <d v="2019-03-04T00:00:00"/>
    <d v="2019-11-01T00:00:00"/>
    <s v="Yes"/>
    <m/>
    <m/>
    <m/>
    <s v="Absenteeism among Doctors and health service utilization in the devolved system of government in Kenya."/>
    <d v="2023-05-15T00:00:00"/>
    <s v="No"/>
    <d v="2023-07-03T00:00:00"/>
    <s v="No"/>
    <m/>
    <m/>
    <m/>
    <m/>
    <x v="3"/>
    <m/>
    <m/>
    <m/>
    <m/>
    <m/>
    <m/>
    <m/>
    <m/>
    <m/>
    <m/>
    <s v="No"/>
    <m/>
    <m/>
    <m/>
    <m/>
    <m/>
    <m/>
    <m/>
    <m/>
    <n v="3"/>
    <m/>
    <m/>
    <s v="WT-DELTAS"/>
  </r>
  <r>
    <n v="210"/>
    <s v="C9/010"/>
    <s v="Evelyne"/>
    <m/>
    <s v="Kantarama"/>
    <x v="1"/>
    <x v="8"/>
    <x v="1"/>
    <x v="1"/>
    <s v="Biochemistry"/>
    <s v="Clinical Biology"/>
    <x v="5"/>
    <s v="Yes"/>
    <m/>
    <s v="Married"/>
    <s v="Married"/>
    <m/>
    <s v="ekantarama@cartafrica.org"/>
    <s v="kantever11@gmail.com"/>
    <s v="+250788651907"/>
    <s v="Medical Biochemistry"/>
    <d v="1980-01-01T00:00:00"/>
    <s v="Medical Biochemistry with focus on the relationship between epigenetic effects of hormonal contraceptives and lipid profile abnormalities"/>
    <s v="Laboratory"/>
    <s v="yes"/>
    <m/>
    <n v="11"/>
    <d v="2019-12-11T00:00:00"/>
    <x v="8"/>
    <m/>
    <s v="Prof. Muvunyi Mambo"/>
    <s v="Dr. Uwineza Annette"/>
    <m/>
    <n v="2"/>
    <s v="Home"/>
    <s v="Home"/>
    <m/>
    <s v="No"/>
    <s v="Yes"/>
    <m/>
    <s v="Academic"/>
    <s v="Assistant Lecturer"/>
    <s v="Lecturer"/>
    <x v="2"/>
    <m/>
    <s v="UNIVERSITY OF RWANDA"/>
    <s v="0000-0002-5428-8914"/>
    <m/>
    <d v="2019-03-04T00:00:00"/>
    <d v="2019-11-01T00:00:00"/>
    <s v="Yes"/>
    <m/>
    <m/>
    <m/>
    <s v="Dyslipidemia, related factors and risk of cardiovascular diseases in users of hormonal contraceptives in Rwanda"/>
    <d v="2021-10-01T00:00:00"/>
    <s v="Yes"/>
    <d v="2022-06-20T00:00:00"/>
    <s v="Yes"/>
    <m/>
    <m/>
    <m/>
    <d v="2023-10-30T00:00:00"/>
    <x v="0"/>
    <n v="56"/>
    <n v="48"/>
    <s v="Effect of Depo Medroxyprogesterone Acetate (DMPA)  Injectable Contraceptive on Cardiometabolic Risk Profile Among Women of Reproductive Age in Kigali, Rwanda"/>
    <n v="0"/>
    <m/>
    <m/>
    <m/>
    <m/>
    <m/>
    <m/>
    <s v="JAS1, 2019"/>
    <m/>
    <m/>
    <m/>
    <m/>
    <m/>
    <m/>
    <m/>
    <m/>
    <n v="4"/>
    <m/>
    <m/>
    <s v="WT-DELTAS"/>
  </r>
  <r>
    <n v="211"/>
    <s v="C9/011"/>
    <s v="Wilfred"/>
    <m/>
    <s v="Eneku"/>
    <x v="0"/>
    <x v="8"/>
    <x v="7"/>
    <x v="11"/>
    <s v="Pathobiology"/>
    <s v="Pharmacy, Clinical and Comparative Medicine"/>
    <x v="9"/>
    <s v="Yes"/>
    <n v="201000282"/>
    <s v="Married"/>
    <s v="Married"/>
    <m/>
    <s v="weneku@cartafrica.org"/>
    <s v="weneku@gmail.com"/>
    <s v="+256 776 535187, +256 752 535187"/>
    <s v="Masters of Veterinary Pathology"/>
    <d v="1981-08-05T00:00:00"/>
    <s v="Molecular and Sero-Epidemiology of Rickettsia in Uganda"/>
    <s v="Field and Laboratory"/>
    <m/>
    <m/>
    <n v="28"/>
    <d v="2019-04-01T00:00:00"/>
    <x v="8"/>
    <m/>
    <s v="Prof. Byarugaba K. Denis"/>
    <s v="Assoc. Prof. Robert Tweyongyere"/>
    <m/>
    <n v="2"/>
    <m/>
    <m/>
    <m/>
    <m/>
    <m/>
    <m/>
    <s v="Academic"/>
    <s v="Assistant Lecturer"/>
    <m/>
    <x v="0"/>
    <m/>
    <s v="MAKERERE UNIVERSITY"/>
    <s v="0000-0001-5013-7118"/>
    <m/>
    <d v="2019-03-04T00:00:00"/>
    <d v="2019-11-01T00:00:00"/>
    <s v="Yes"/>
    <m/>
    <d v="2020-04-13T00:00:00"/>
    <m/>
    <s v="Molecular and Sero-epidemiology of Zoonotic rickettsioses in Uganda"/>
    <d v="2021-10-01T00:00:00"/>
    <s v="Yes"/>
    <d v="2022-06-20T00:00:00"/>
    <s v="Yes"/>
    <m/>
    <m/>
    <m/>
    <d v="2024-07-10T00:00:00"/>
    <x v="0"/>
    <n v="65"/>
    <n v="57"/>
    <m/>
    <n v="4"/>
    <n v="1"/>
    <m/>
    <m/>
    <m/>
    <m/>
    <m/>
    <s v="No"/>
    <m/>
    <m/>
    <m/>
    <m/>
    <m/>
    <m/>
    <m/>
    <m/>
    <n v="3"/>
    <m/>
    <m/>
    <s v="WT-DELTAS"/>
  </r>
  <r>
    <n v="212"/>
    <s v="C9/012"/>
    <s v="Kirsty"/>
    <m/>
    <s v="Van Stormbroek"/>
    <x v="1"/>
    <x v="8"/>
    <x v="5"/>
    <x v="6"/>
    <s v="Occupational Therapy"/>
    <s v="Occupational Therapy"/>
    <x v="3"/>
    <s v="Yes"/>
    <m/>
    <s v="Single"/>
    <s v="Single"/>
    <m/>
    <s v="kstormbroek@cartafrica.org"/>
    <s v="kirststorm@gmail.com"/>
    <s v="+27 11 717 3701/'+27760977705"/>
    <s v="MSc Occupational Therapy"/>
    <d v="1983-05-25T00:00:00"/>
    <s v="Improving access to quality hand injury-care services in the public service."/>
    <s v="Field"/>
    <m/>
    <m/>
    <n v="1"/>
    <d v="2019-03-04T00:00:00"/>
    <x v="8"/>
    <m/>
    <s v="Professor Hellen Myezwa,"/>
    <s v="Dr Tania Rauch-van der Merwe"/>
    <s v="Professor Lisa O’Brien"/>
    <n v="3"/>
    <s v="Home"/>
    <s v="Other"/>
    <m/>
    <s v="Yes"/>
    <s v="No"/>
    <m/>
    <s v="Academic"/>
    <s v="Lecturer 1"/>
    <s v="Senior lecturer"/>
    <x v="1"/>
    <s v="Chairperson, Committee on Immunization and HIV/AIDS for the Nigerian Medical Association, Osun State Chapter"/>
    <s v="UNIVERSITY OF THE WITWATERSRAND"/>
    <s v="0000-0003-4890-5063"/>
    <m/>
    <d v="2019-03-04T00:00:00"/>
    <d v="2019-11-01T00:00:00"/>
    <s v="Yes"/>
    <d v="2019-11-01T00:00:00"/>
    <d v="2020-02-01T00:00:00"/>
    <m/>
    <s v="Towards enabling livelihood after hand injury: Contextually responsive support and development strategies for generalist occupational therapists delivering hand rehabilitation in South Africa."/>
    <d v="2021-10-01T00:00:00"/>
    <s v="Yes"/>
    <d v="2022-06-20T00:00:00"/>
    <s v="Yes"/>
    <m/>
    <m/>
    <m/>
    <s v="31/05/2024"/>
    <x v="0"/>
    <n v="63"/>
    <n v="55"/>
    <s v="Contextually responsive support and development strategies for generalist occupational therapists delivering hand-injury care in South Africa"/>
    <n v="2"/>
    <n v="0"/>
    <m/>
    <m/>
    <m/>
    <m/>
    <m/>
    <s v="No"/>
    <m/>
    <m/>
    <m/>
    <m/>
    <m/>
    <m/>
    <m/>
    <m/>
    <n v="0"/>
    <m/>
    <m/>
    <s v="WT-DELTAS"/>
  </r>
  <r>
    <n v="213"/>
    <s v="C9/013"/>
    <s v="Funmito"/>
    <s v="Omolola"/>
    <s v="Fehintola"/>
    <x v="1"/>
    <x v="8"/>
    <x v="0"/>
    <x v="5"/>
    <s v="Medical doctor"/>
    <s v="Community Health"/>
    <x v="0"/>
    <s v="No"/>
    <n v="78570"/>
    <s v="Married"/>
    <s v="Married"/>
    <m/>
    <s v="fomolola@cartafrica.org"/>
    <s v="funmitoabioye@yahoo.com"/>
    <s v="+2348033913964; 2348037998247"/>
    <m/>
    <d v="1976-11-18T00:00:00"/>
    <s v="Effect of multi-level intervention on modifiable risk factors of non-communicable diseases among in –school adolescents in Nigeria"/>
    <s v="Field"/>
    <m/>
    <m/>
    <n v="30"/>
    <d v="2019-04-15T00:00:00"/>
    <x v="8"/>
    <m/>
    <s v="Prof/Omotade/Olayemi"/>
    <s v="Prof/Fatusi/Adesegun"/>
    <m/>
    <n v="2"/>
    <s v="Host"/>
    <s v="Home"/>
    <m/>
    <s v="Yes"/>
    <m/>
    <m/>
    <s v="Academic"/>
    <s v="Lecturer"/>
    <s v="Senior Lecturer"/>
    <x v="0"/>
    <m/>
    <s v="OBAFEMI AWOLOWO UNIVERSITY"/>
    <s v="0000-0002-3283-6641"/>
    <m/>
    <d v="2019-03-04T00:00:00"/>
    <d v="2019-11-01T00:00:00"/>
    <s v="Yes"/>
    <d v="2021-06-22T00:00:00"/>
    <d v="2020-09-09T00:00:00"/>
    <m/>
    <s v="Health literacy on  behavioural risk factors of NCDs and its determinants among adolescents"/>
    <d v="2021-10-01T00:00:00"/>
    <s v="Yes"/>
    <d v="2022-06-20T00:00:00"/>
    <s v="Yes"/>
    <m/>
    <d v="2023-09-18T00:00:00"/>
    <m/>
    <d v="2023-10-27T00:00:00"/>
    <x v="0"/>
    <m/>
    <n v="48"/>
    <m/>
    <n v="2"/>
    <n v="2"/>
    <m/>
    <m/>
    <m/>
    <m/>
    <m/>
    <s v="No"/>
    <m/>
    <m/>
    <d v="2023-05-01T00:00:00"/>
    <d v="2023-10-30T00:00:00"/>
    <n v="6"/>
    <m/>
    <m/>
    <m/>
    <n v="3"/>
    <m/>
    <m/>
    <s v="SIDA"/>
  </r>
  <r>
    <n v="214"/>
    <s v="C9/014"/>
    <s v="OLUFUNMILOLA"/>
    <s v="BAMIDELE"/>
    <s v="MAKANJUOLA"/>
    <x v="1"/>
    <x v="8"/>
    <x v="0"/>
    <x v="0"/>
    <s v="Medical Microbiology"/>
    <s v="Medical Microbiology and Parasitology"/>
    <x v="0"/>
    <s v="Yes"/>
    <s v="PGS19250719432936"/>
    <s v="Married"/>
    <s v="Married"/>
    <m/>
    <s v="omakanjuola@cartafrica.org"/>
    <s v="funmimakanjuola@yahoo.com"/>
    <s v="+2348034731717; 2348087643340"/>
    <s v="MSc Epidemiology"/>
    <d v="1974-10-18T00:00:00"/>
    <s v="Cutaneous fungal infections in rural and urban primary school children in Oyo State, Nigeria: Epidemiology, diagnosis and public health impact."/>
    <s v="Laboratory"/>
    <s v="yes"/>
    <m/>
    <n v="2"/>
    <d v="2019-01-07T00:00:00"/>
    <x v="8"/>
    <m/>
    <s v="Prof Fawole Olufunmilayo"/>
    <m/>
    <m/>
    <n v="1"/>
    <s v="Home"/>
    <m/>
    <m/>
    <s v="Yes"/>
    <m/>
    <m/>
    <s v="Academic"/>
    <s v="Lecturer I"/>
    <s v="Senior Lecturer"/>
    <x v="0"/>
    <m/>
    <s v="UNIVERSITY OF IBADAN"/>
    <s v="0000-0001-7785-0183"/>
    <m/>
    <d v="2019-03-04T00:00:00"/>
    <d v="2019-11-01T00:00:00"/>
    <s v="Yes"/>
    <d v="2019-09-16T00:00:00"/>
    <d v="2020-12-22T00:00:00"/>
    <m/>
    <s v="Molecular epidemiology of dermatophyte infections among HIV positive individuals in South-Western Nigeria"/>
    <d v="2022-11-07T00:00:00"/>
    <s v="No"/>
    <d v="2023-07-03T00:00:00"/>
    <s v="No"/>
    <m/>
    <m/>
    <m/>
    <m/>
    <x v="3"/>
    <m/>
    <m/>
    <m/>
    <n v="7"/>
    <n v="5"/>
    <m/>
    <m/>
    <m/>
    <m/>
    <m/>
    <s v="No"/>
    <m/>
    <m/>
    <m/>
    <m/>
    <m/>
    <m/>
    <m/>
    <m/>
    <n v="4"/>
    <m/>
    <m/>
    <s v="SIDA"/>
  </r>
  <r>
    <n v="215"/>
    <s v="C9/015"/>
    <s v="Abiket"/>
    <s v="Nanfizat"/>
    <s v="Alamukii"/>
    <x v="1"/>
    <x v="8"/>
    <x v="0"/>
    <x v="0"/>
    <s v="Zoology"/>
    <s v="Institute for Advanced Medical Research and Training (IAMRAT)"/>
    <x v="0"/>
    <s v="Yes"/>
    <n v="138807"/>
    <s v="Single"/>
    <s v="Single"/>
    <m/>
    <s v="aabiket@cartafrica.org"/>
    <s v="iyabiket@gmail.com"/>
    <s v="+234 706 435 6537"/>
    <s v="M.Sc Zoology (Cell biology and Genetics)"/>
    <d v="1987-02-11T00:00:00"/>
    <s v="Prevalence of breast cancer among Nigerian women and the use of TNF alpha and receptors’ Single Nucleotide Polymorphisms as possible diagnostic indicators."/>
    <s v="Laboratory"/>
    <s v="yes"/>
    <m/>
    <n v="13"/>
    <d v="2016-02-17T00:00:00"/>
    <x v="8"/>
    <m/>
    <s v="Dr. Nwuba I. Roseangela"/>
    <m/>
    <m/>
    <n v="1"/>
    <s v="Home"/>
    <m/>
    <m/>
    <s v="Yes"/>
    <m/>
    <m/>
    <s v="Academic"/>
    <s v="Teaching and Research Assistant at the Department of Zoology, University of Ibadan"/>
    <s v="Teaching and Research Assistant at the Department of Zoology"/>
    <x v="0"/>
    <m/>
    <s v="UNIVERSITY OF MEDICAL SCIENCES, ONDO, NIGERIA"/>
    <s v="0000-0002-5741-1383"/>
    <m/>
    <d v="2019-03-04T00:00:00"/>
    <d v="2019-11-01T00:00:00"/>
    <s v="Yes"/>
    <d v="2018-06-20T00:00:00"/>
    <d v="2020-05-26T00:00:00"/>
    <m/>
    <s v="TUMOUR NECROSIS FACTOR ALPHA (TNF α) AND ITS RECEPTORS AS INDICATORS FOR BREAST CANCER AMONG NIGERIAN WOMEN"/>
    <d v="2021-10-01T00:00:00"/>
    <s v="Yes"/>
    <d v="2022-06-20T00:00:00"/>
    <s v="Yes"/>
    <m/>
    <d v="2023-08-14T00:00:00"/>
    <m/>
    <d v="2023-08-25T00:00:00"/>
    <x v="0"/>
    <n v="54"/>
    <n v="46"/>
    <s v="Barriers to early diagnosis turnout nacrosis factors and receptors genetic varied  as possible predictors fro breast cancer among Nigerian women"/>
    <n v="2"/>
    <n v="1"/>
    <m/>
    <m/>
    <m/>
    <m/>
    <m/>
    <s v="No"/>
    <m/>
    <m/>
    <m/>
    <m/>
    <m/>
    <m/>
    <m/>
    <m/>
    <m/>
    <m/>
    <m/>
    <s v="SIDA"/>
  </r>
  <r>
    <n v="216"/>
    <s v="C9/016"/>
    <s v="Olindah"/>
    <s v="Mkhonto"/>
    <s v="Silaule"/>
    <x v="1"/>
    <x v="8"/>
    <x v="5"/>
    <x v="6"/>
    <s v="occupational therapy"/>
    <s v="Occupational therapy"/>
    <x v="3"/>
    <s v="Yes"/>
    <s v="0504217T"/>
    <s v="Single"/>
    <s v="Single"/>
    <m/>
    <s v="osilaule@cartafrica.org"/>
    <s v="o.silaule@gmail.com"/>
    <s v="+27 11 717 3701/'+27782035213/+27 11 717 3714"/>
    <s v="MSc Occupational therapy"/>
    <d v="1987-04-11T00:00:00"/>
    <s v="Quality and efficiency in mental health services in South Africa"/>
    <s v="Field"/>
    <m/>
    <m/>
    <n v="6"/>
    <d v="2020-01-31T00:00:00"/>
    <x v="8"/>
    <m/>
    <s v="Dr Adams Fasloen"/>
    <s v="Dr Nkosi-Mafutha Nokuthula"/>
    <m/>
    <n v="2"/>
    <s v="Home"/>
    <s v="Home"/>
    <m/>
    <s v="No"/>
    <s v="No"/>
    <m/>
    <s v="Academic"/>
    <s v="Lecturer"/>
    <s v="Senior Lecturer"/>
    <x v="0"/>
    <m/>
    <s v="UNIVERSITY OF CAPE TOWN"/>
    <s v="0000-0003-4890-5063"/>
    <m/>
    <d v="2019-03-04T00:00:00"/>
    <d v="2019-11-01T00:00:00"/>
    <s v="Yes"/>
    <d v="2020-03-28T00:00:00"/>
    <d v="2020-08-07T00:00:00"/>
    <m/>
    <s v="Developing and validation of a community-based program for caregivers of persons with mental disorders in rural South Africa"/>
    <d v="2021-10-01T00:00:00"/>
    <s v="Yes"/>
    <d v="2022-06-20T00:00:00"/>
    <s v="Yes"/>
    <d v="2023-11-17T00:00:00"/>
    <m/>
    <m/>
    <d v="2024-05-29T00:00:00"/>
    <x v="0"/>
    <n v="63"/>
    <n v="55"/>
    <s v="Developing strategies for alleviating caregiver burden among informal caregivers of persons with severe mental disorders in Bushbuckridge, Mpumalanga Province Informal caregivers of persons with severe mental disorders are faced with high levels of distress"/>
    <n v="0"/>
    <m/>
    <m/>
    <m/>
    <m/>
    <m/>
    <m/>
    <s v="No"/>
    <m/>
    <m/>
    <m/>
    <m/>
    <m/>
    <m/>
    <m/>
    <m/>
    <n v="0"/>
    <m/>
    <m/>
    <s v="SIDA"/>
  </r>
  <r>
    <n v="217"/>
    <s v="C9/017"/>
    <s v="Jane"/>
    <s v="Wanjiru"/>
    <s v="Macharia"/>
    <x v="1"/>
    <x v="8"/>
    <x v="2"/>
    <x v="7"/>
    <s v="Chemistry"/>
    <s v="Department of Chemistry"/>
    <x v="6"/>
    <s v="Yes"/>
    <s v="I80/52247/2017"/>
    <s v="Married"/>
    <s v="Married"/>
    <m/>
    <s v="jmacharia@cartafrica.org"/>
    <s v="jmacharia251@gmail.com"/>
    <s v="+254 726418703"/>
    <s v="Msc in Chemistry"/>
    <d v="1986-04-09T00:00:00"/>
    <m/>
    <s v="Other"/>
    <m/>
    <m/>
    <n v="5"/>
    <d v="2018-09-03T00:00:00"/>
    <x v="8"/>
    <d v="2022-09-14T00:00:00"/>
    <s v="Prof. Kariuki K. David"/>
    <s v="Prof. Thole Benard"/>
    <m/>
    <n v="2"/>
    <s v="Home"/>
    <s v="Home"/>
    <s v="Other"/>
    <s v="No"/>
    <m/>
    <m/>
    <s v="Researcher"/>
    <s v="Part-time researcher"/>
    <s v="Researcher"/>
    <x v="0"/>
    <m/>
    <s v="UNIVERSITY OF NAIROBI"/>
    <s v="0000-0003-3415-2048"/>
    <m/>
    <d v="2019-03-04T00:00:00"/>
    <d v="2019-11-01T00:00:00"/>
    <s v="Yes"/>
    <d v="2018-11-23T00:00:00"/>
    <d v="2019-05-14T00:00:00"/>
    <m/>
    <s v="Prenatal and Postnatal Exposure to Fluoride in High Fluoride Areas in Kenya"/>
    <m/>
    <m/>
    <m/>
    <m/>
    <m/>
    <m/>
    <m/>
    <m/>
    <x v="2"/>
    <s v="Terminated"/>
    <m/>
    <m/>
    <n v="1"/>
    <n v="1"/>
    <m/>
    <m/>
    <m/>
    <m/>
    <m/>
    <s v="JAS 1, 2019"/>
    <m/>
    <m/>
    <d v="2021-07-21T00:00:00"/>
    <d v="2022-06-21T00:00:00"/>
    <n v="12"/>
    <m/>
    <m/>
    <m/>
    <n v="2"/>
    <m/>
    <m/>
    <s v="SIDA"/>
  </r>
  <r>
    <n v="218"/>
    <s v="C9/018"/>
    <s v="Abimbola  "/>
    <s v="Margaret"/>
    <s v="Obimakinde"/>
    <x v="1"/>
    <x v="8"/>
    <x v="0"/>
    <x v="0"/>
    <s v="Family Medicine "/>
    <s v="Family Medicine "/>
    <x v="3"/>
    <s v="No"/>
    <s v="Registration on going "/>
    <s v="Married"/>
    <s v="Married"/>
    <m/>
    <s v="mabimbola@cartafrica.org"/>
    <s v="tolutammy@yahoo.com"/>
    <s v="+234 8106912778"/>
    <m/>
    <d v="1976-02-08T00:00:00"/>
    <s v="Effect of Life Style Modifications On the Control of Chronic Non-Communicable Diseases in Sub Sahara Africa"/>
    <s v="Field"/>
    <m/>
    <m/>
    <n v="24"/>
    <d v="2019-07-01T00:00:00"/>
    <x v="8"/>
    <m/>
    <s v="Prof Shabir Moosa"/>
    <m/>
    <m/>
    <n v="1"/>
    <s v="Host"/>
    <m/>
    <m/>
    <s v="No"/>
    <m/>
    <m/>
    <s v="Academic"/>
    <s v="Lecturer"/>
    <s v="Senior Lecturer"/>
    <x v="0"/>
    <m/>
    <s v="UNIVERSITY OF IBADAN"/>
    <s v="0000-0001-5954-952x"/>
    <m/>
    <d v="2019-03-04T00:00:00"/>
    <d v="2019-11-01T00:00:00"/>
    <s v="Yes"/>
    <d v="2021-03-03T00:00:00"/>
    <d v="2021-04-01T00:00:00"/>
    <m/>
    <s v="CHILDREN STREETISM IN IBADAN, NIGERIA; THE FAMILY DYNAMICS, EXPERIENCES AND HEALTH OUTCOMES"/>
    <d v="2021-10-01T00:00:00"/>
    <s v="Yes"/>
    <d v="2022-06-20T00:00:00"/>
    <s v="Yes"/>
    <m/>
    <m/>
    <m/>
    <d v="2023-11-28T00:00:00"/>
    <x v="0"/>
    <n v="57"/>
    <n v="49"/>
    <s v="Children on the streets of Ibadan, Nigeria: experiences, family dynamics and health status."/>
    <n v="5"/>
    <n v="6"/>
    <m/>
    <m/>
    <m/>
    <m/>
    <m/>
    <s v="No"/>
    <m/>
    <m/>
    <m/>
    <m/>
    <m/>
    <m/>
    <m/>
    <m/>
    <n v="2"/>
    <m/>
    <m/>
    <s v="SIDA"/>
  </r>
  <r>
    <n v="219"/>
    <s v="C9/019"/>
    <s v="Ronald"/>
    <s v="Kibet"/>
    <s v="Tonui"/>
    <x v="0"/>
    <x v="8"/>
    <x v="2"/>
    <x v="2"/>
    <s v="Immunology"/>
    <s v="Clinical Microbiology and Infectious Diseases"/>
    <x v="3"/>
    <s v="No"/>
    <m/>
    <s v="Married"/>
    <s v="Married"/>
    <m/>
    <s v="rtonui@cartafrica.org"/>
    <s v="tonuironald@gmail.com"/>
    <s v="+254532060958/+254722258484"/>
    <s v="Immunology, Global Health and Infectious Diseases"/>
    <d v="1979-08-17T00:00:00"/>
    <s v="Role of immune response genes’ polymorphisms in susceptibility to and severity of Mycobacterium tuberculosis infections"/>
    <s v="Laboratory"/>
    <s v="yes"/>
    <m/>
    <n v="16"/>
    <d v="2020-01-01T00:00:00"/>
    <x v="8"/>
    <m/>
    <s v=" Dr. Aijaz Ahmad_x0009_"/>
    <s v=" Prof. Simeon Mining_x0009_"/>
    <s v="Dr. Rispah Torrorey"/>
    <n v="3"/>
    <s v="Host"/>
    <s v="Home"/>
    <s v="Home"/>
    <s v="Yes"/>
    <m/>
    <m/>
    <s v="Academic"/>
    <s v="Lecturer"/>
    <s v="Lecturer"/>
    <x v="0"/>
    <m/>
    <s v="MOI UNIVERSITY"/>
    <s v="0000-0001-5087-1435"/>
    <m/>
    <d v="2019-03-04T00:00:00"/>
    <d v="2019-11-01T00:00:00"/>
    <s v="Yes"/>
    <d v="2022-11-22T00:00:00"/>
    <d v="2022-11-22T00:00:00"/>
    <m/>
    <s v="Genetic predictors of tuberculosis in western Kenya"/>
    <d v="2021-10-01T00:00:00"/>
    <s v="Yes"/>
    <d v="2022-06-20T00:00:00"/>
    <s v="Yes"/>
    <m/>
    <m/>
    <m/>
    <m/>
    <x v="3"/>
    <m/>
    <m/>
    <m/>
    <n v="3"/>
    <m/>
    <m/>
    <m/>
    <m/>
    <m/>
    <m/>
    <s v="No"/>
    <m/>
    <m/>
    <m/>
    <m/>
    <m/>
    <m/>
    <m/>
    <m/>
    <n v="3"/>
    <m/>
    <m/>
    <s v="SIDA"/>
  </r>
  <r>
    <n v="220"/>
    <s v="C9/020"/>
    <s v="Omolayo "/>
    <s v="Bukola "/>
    <s v="Oluwatope"/>
    <x v="1"/>
    <x v="8"/>
    <x v="0"/>
    <x v="5"/>
    <s v="DEMOGRAPHY"/>
    <s v="DEMOGRAPHY AND SOCIAL STATISTICS "/>
    <x v="7"/>
    <s v="Yes"/>
    <s v="SSP17/18/R/0016"/>
    <s v="Married"/>
    <s v="Married"/>
    <m/>
    <s v="ooluwatope@cartafrica.org"/>
    <s v=" omolayooluwatope@gmail.com"/>
    <s v="+2348023926477"/>
    <s v="Master of Public Health (MPH)"/>
    <d v="1975-04-16T00:00:00"/>
    <m/>
    <s v="Field"/>
    <s v="No"/>
    <m/>
    <n v="9"/>
    <d v="2018-10-23T00:00:00"/>
    <x v="8"/>
    <m/>
    <s v="DR SOLANKE LUKMAN BOLA"/>
    <s v="DR T. SULAIMAN ADEDOKUN"/>
    <m/>
    <n v="2"/>
    <s v="Home"/>
    <s v="Home"/>
    <m/>
    <s v="Yes"/>
    <m/>
    <m/>
    <s v="Researcher"/>
    <s v="Research Officer"/>
    <m/>
    <x v="0"/>
    <m/>
    <s v="OBAFEMI AWOLOWO UNIVERSITY"/>
    <s v="0000-0002-3908-0314"/>
    <m/>
    <d v="2019-03-04T00:00:00"/>
    <d v="2019-11-01T00:00:00"/>
    <s v="Yes"/>
    <d v="2021-07-27T00:00:00"/>
    <d v="2021-06-04T00:00:00"/>
    <m/>
    <s v="Contextual Social support for maternal healthcare service utilisation in Nigeria"/>
    <d v="2021-10-01T00:00:00"/>
    <s v="Yes"/>
    <d v="2022-06-20T00:00:00"/>
    <s v="Yes"/>
    <m/>
    <d v="2023-12-12T00:00:00"/>
    <d v="2023-12-23T00:00:00"/>
    <d v="2023-01-12T00:00:00"/>
    <x v="0"/>
    <n v="47"/>
    <n v="39"/>
    <s v="Social supports, capability of women and utilisation of healthcare services in Northwest and Southwest Nigeria"/>
    <n v="7"/>
    <n v="4"/>
    <m/>
    <m/>
    <m/>
    <m/>
    <m/>
    <s v="No"/>
    <m/>
    <m/>
    <m/>
    <m/>
    <m/>
    <m/>
    <m/>
    <m/>
    <n v="3"/>
    <m/>
    <m/>
    <s v="SIDA"/>
  </r>
  <r>
    <n v="221"/>
    <s v="C9/021"/>
    <s v="Alex "/>
    <s v="John"/>
    <s v="Ntamatungiro"/>
    <x v="0"/>
    <x v="8"/>
    <x v="4"/>
    <x v="4"/>
    <s v="Public health"/>
    <s v="Biomedical"/>
    <x v="3"/>
    <s v="No"/>
    <m/>
    <s v="Married"/>
    <s v="Married"/>
    <m/>
    <s v="antamatungiro@cartafrica.org"/>
    <s v="ajntamatungiro@gmail.com"/>
    <s v="255 222 774 714/255 222 774 756"/>
    <s v="Master of Science in Molecular biology of Infectious diseases "/>
    <d v="1982-02-26T00:00:00"/>
    <s v="Understanding the Spatial-Temporal trends of HIV drug resistant strains among newly diagnosed HIV-1 treatment-naive patients in rural Tanzania."/>
    <s v="Laboratory"/>
    <s v="yes"/>
    <m/>
    <n v="9"/>
    <d v="2020-01-31T00:00:00"/>
    <x v="8"/>
    <m/>
    <s v="Dr. Kagura Juliana"/>
    <s v="Joel Msafiri Francis"/>
    <s v="Dr. Maja Wisser"/>
    <n v="3"/>
    <s v="Host"/>
    <s v="Host"/>
    <s v="Home"/>
    <s v="Yes"/>
    <s v="No"/>
    <s v="No"/>
    <s v="Researcher"/>
    <s v="Research Scientist"/>
    <m/>
    <x v="0"/>
    <m/>
    <s v="IFAKARA HEALTH INSTITUTE"/>
    <s v="0000-0002-3134-3992"/>
    <m/>
    <d v="2019-03-04T00:00:00"/>
    <d v="2019-11-01T00:00:00"/>
    <s v="Yes"/>
    <d v="2021-02-12T00:00:00"/>
    <d v="2021-06-28T00:00:00"/>
    <m/>
    <s v="Levels and temporal trends of pre-ART drug resistance among pregnant women over a full decade of ART rollout in a Tanzanian rural setting"/>
    <d v="2021-10-01T00:00:00"/>
    <s v="Yes"/>
    <d v="2022-06-20T00:00:00"/>
    <s v="Yes"/>
    <m/>
    <m/>
    <m/>
    <d v="2024-01-22T00:00:00"/>
    <x v="0"/>
    <n v="59"/>
    <n v="51"/>
    <s v="Trend of pre-antiretroviral therapy HIV-1 drug resistance in Kilombero and Ulanga antiretroviral cohort, South-Western Tanzania, for over 15 years (2005-2020)"/>
    <n v="24"/>
    <n v="6"/>
    <m/>
    <m/>
    <m/>
    <m/>
    <m/>
    <s v="No"/>
    <m/>
    <m/>
    <m/>
    <m/>
    <m/>
    <m/>
    <m/>
    <m/>
    <n v="1"/>
    <m/>
    <m/>
    <s v="SIDA"/>
  </r>
  <r>
    <n v="222"/>
    <s v="C9/022"/>
    <s v="Glory "/>
    <m/>
    <s v="Mzembe"/>
    <x v="1"/>
    <x v="8"/>
    <x v="3"/>
    <x v="3"/>
    <s v="CLINICAL EPIDEMIOLOGY "/>
    <s v="Training and Research"/>
    <x v="4"/>
    <s v="Yes"/>
    <n v="201980015427"/>
    <s v="Married"/>
    <s v="Married"/>
    <m/>
    <s v="gmzembe@cartafrica.org"/>
    <s v="glorymzembe00@gmail.com"/>
    <s v="+2651677245/'+265997373789"/>
    <s v="London School of Hygiene and Tropical Medicine, University of London "/>
    <d v="1991-07-02T00:00:00"/>
    <s v="Predictors of iron deficiency and iron deficiency anaemia and its impact on incidence of childhood illnesses and immune response to vaccines among infants up to 12 months of age in Zomba and Blantyre Districts of Malawi - an observational cohort study "/>
    <s v="Clinical research"/>
    <m/>
    <m/>
    <n v="3"/>
    <d v="2019-12-16T00:00:00"/>
    <x v="8"/>
    <m/>
    <s v="Prof Phiri Samuel Kamija"/>
    <s v="Dr Mwangi Ndegwa Martin"/>
    <m/>
    <n v="2"/>
    <s v="Home"/>
    <s v="Home"/>
    <m/>
    <s v="No"/>
    <s v="Yes"/>
    <m/>
    <s v="Researcher"/>
    <s v="Research Fellow"/>
    <s v="Research Fellow"/>
    <x v="0"/>
    <m/>
    <s v="UNIVERSITY OF MALAWI"/>
    <s v="0000-0002-7277-9987"/>
    <m/>
    <d v="2019-03-04T00:00:00"/>
    <d v="2019-11-01T00:00:00"/>
    <s v="Yes"/>
    <d v="2019-05-24T00:00:00"/>
    <d v="2019-07-07T00:00:00"/>
    <m/>
    <s v="Effect of intravenous iron use in pregnancy on infant's immune response and health outcomes "/>
    <d v="2021-10-01T00:00:00"/>
    <s v="Yes"/>
    <d v="2022-06-20T00:00:00"/>
    <s v="Yes"/>
    <m/>
    <m/>
    <m/>
    <m/>
    <x v="3"/>
    <m/>
    <m/>
    <m/>
    <n v="0"/>
    <n v="5"/>
    <m/>
    <m/>
    <m/>
    <m/>
    <m/>
    <s v="No"/>
    <m/>
    <m/>
    <d v="2023-06-01T00:00:00"/>
    <d v="2024-05-31T00:00:00"/>
    <n v="12"/>
    <m/>
    <m/>
    <m/>
    <n v="0"/>
    <m/>
    <m/>
    <s v="SIDA"/>
  </r>
  <r>
    <n v="223"/>
    <s v="C9/023"/>
    <s v="Temitope "/>
    <m/>
    <s v="Ilori"/>
    <x v="1"/>
    <x v="8"/>
    <x v="0"/>
    <x v="0"/>
    <s v="FAMILY MEDICINE"/>
    <s v="COMMUNITY MEDICINE"/>
    <x v="0"/>
    <s v="Yes"/>
    <m/>
    <s v="Married"/>
    <s v="Married"/>
    <m/>
    <s v="tilori@cartafrica.org"/>
    <s v="boatop@yahoo.com"/>
    <s v="+234 8102723484; +234 8023009099"/>
    <s v="Master degree in Human Nutrition (MSc. Human Nutrition) from the University of Ibadan, Nigeria"/>
    <d v="1973-06-13T00:00:00"/>
    <s v="Dietary Intake and Metabolic Risk Factors for Cardiovascular Diseases Among Adults in Selected Local Government Areas of Oyo State, Nigeria: A Rural Urban Comparison"/>
    <s v="Field"/>
    <s v="No"/>
    <m/>
    <n v="45"/>
    <d v="2020-01-10T00:00:00"/>
    <x v="8"/>
    <m/>
    <s v="Prof.Baldwin-Ragaven Laurel "/>
    <m/>
    <m/>
    <n v="1"/>
    <s v="University of Witwatersrand, South Africa"/>
    <m/>
    <m/>
    <s v="Yes"/>
    <m/>
    <m/>
    <s v="Academic"/>
    <s v="Lecturer I"/>
    <s v="Lecturer I"/>
    <x v="0"/>
    <m/>
    <s v="UNIVERSITY OF IBADAN"/>
    <s v="0000-0001-6648-9521"/>
    <m/>
    <d v="2019-03-04T00:00:00"/>
    <d v="2019-11-02T00:00:00"/>
    <s v="Yes"/>
    <d v="2010-10-13T00:00:00"/>
    <d v="2020-10-12T00:00:00"/>
    <m/>
    <s v="Psycho social factors, Dietary Patterns and Cardiovascular Risk Factors among Adults in selected Urban Slum and Non Slum Areas of Oyo State, Nigeria."/>
    <d v="2021-10-01T00:00:00"/>
    <s v="Yes"/>
    <d v="2022-06-20T00:00:00"/>
    <s v="Yes"/>
    <m/>
    <m/>
    <m/>
    <m/>
    <x v="3"/>
    <m/>
    <m/>
    <m/>
    <n v="3"/>
    <n v="7"/>
    <m/>
    <m/>
    <m/>
    <m/>
    <m/>
    <s v="No"/>
    <m/>
    <m/>
    <m/>
    <m/>
    <m/>
    <m/>
    <m/>
    <m/>
    <n v="3"/>
    <m/>
    <m/>
    <s v="SIDA"/>
  </r>
  <r>
    <n v="224"/>
    <s v="C9/024"/>
    <s v="Joselyn"/>
    <s v="Annet"/>
    <s v="Atuhairwe"/>
    <x v="1"/>
    <x v="8"/>
    <x v="7"/>
    <x v="11"/>
    <s v="Medical Entomology"/>
    <s v="Disease Control and Environmental Health"/>
    <x v="8"/>
    <s v="Yes"/>
    <m/>
    <s v="Married"/>
    <s v="Married"/>
    <m/>
    <s v="jatuhairwe@cartafrica.org"/>
    <s v="atuhairwejoselyn@gmail.com"/>
    <s v="+256 782 422 826"/>
    <s v="Master of Science in Biology and Control of Parasites and Disease Vectors"/>
    <d v="1984-06-11T00:00:00"/>
    <s v="Characterising residual malaria transmission in areas where universal distribution of Long Lasting Insecticide-treated Nets and Indoor Residual Spraying have been rolled out in Uganda"/>
    <m/>
    <m/>
    <m/>
    <n v="26"/>
    <m/>
    <x v="8"/>
    <d v="2022-09-14T00:00:00"/>
    <m/>
    <m/>
    <m/>
    <n v="0"/>
    <m/>
    <m/>
    <m/>
    <m/>
    <m/>
    <m/>
    <s v="Researcher"/>
    <s v="Research fellow"/>
    <s v="Research fellow"/>
    <x v="0"/>
    <m/>
    <s v="MAKERERE UNIVERSITY"/>
    <s v="0000-0002-1488-3364"/>
    <m/>
    <d v="2020-03-01T00:00:00"/>
    <d v="2020-11-01T00:00:00"/>
    <s v="No"/>
    <m/>
    <m/>
    <m/>
    <s v="Characterising residual malaria transmission in areas where universal distribution of Long Lasting Insecticide-treated Nets and Indoor Residual Spraying have been rolled out in Uganda"/>
    <m/>
    <m/>
    <m/>
    <m/>
    <m/>
    <m/>
    <m/>
    <m/>
    <x v="2"/>
    <s v="Terminated"/>
    <m/>
    <m/>
    <n v="1"/>
    <n v="2"/>
    <m/>
    <m/>
    <m/>
    <m/>
    <m/>
    <s v="No"/>
    <s v="Yes"/>
    <m/>
    <d v="2019-08-28T00:00:00"/>
    <d v="2020-03-24T00:00:00"/>
    <n v="7"/>
    <m/>
    <m/>
    <m/>
    <n v="3"/>
    <m/>
    <m/>
    <s v="SIDA"/>
  </r>
  <r>
    <n v="225"/>
    <s v="C10/001"/>
    <s v="Alice"/>
    <m/>
    <s v="Muhayimana"/>
    <x v="1"/>
    <x v="9"/>
    <x v="1"/>
    <x v="1"/>
    <s v="Nursing"/>
    <s v="Nursing/Midwifery"/>
    <x v="3"/>
    <s v="No"/>
    <m/>
    <s v="Married"/>
    <s v="Married"/>
    <m/>
    <s v="amuhayimana@cartafrica.org"/>
    <s v="hayiali@yahoo.fr"/>
    <s v="+250788687626"/>
    <s v="Masters of Science in Nursing(Maternal and Neonatal Health)"/>
    <d v="1980-05-05T00:00:00"/>
    <s v="Status of Respectful Care during Childbirth among Mothers  and its Drivers from Health Care Providers at Eastern Province of Rwanda"/>
    <s v="Field"/>
    <m/>
    <m/>
    <m/>
    <d v="2020-01-31T00:00:00"/>
    <x v="9"/>
    <m/>
    <s v="Dr Irene J. Kearns"/>
    <m/>
    <m/>
    <n v="1"/>
    <m/>
    <m/>
    <m/>
    <m/>
    <m/>
    <m/>
    <s v="Academic"/>
    <s v="Assistant Lecturer"/>
    <s v="Assistant Lecturer"/>
    <x v="2"/>
    <m/>
    <s v="UNIVERSITY OF RWANDA"/>
    <s v="0000-0002-5318-497X"/>
    <m/>
    <d v="2020-03-02T00:00:00"/>
    <s v="11/1/2020 &amp; 22/5/2022"/>
    <s v="Yes"/>
    <d v="2021-09-13T00:00:00"/>
    <d v="2021-12-01T00:00:00"/>
    <m/>
    <s v="Status of Respectful Care during Childbirth among Mothers  and its Drivers from Health Care Providers at Eastern Province of Rwanda"/>
    <d v="2022-11-07T00:00:00"/>
    <s v="Yes"/>
    <d v="2024-07-03T00:00:00"/>
    <s v="Yes"/>
    <m/>
    <m/>
    <m/>
    <d v="2024-09-03T00:00:00"/>
    <x v="0"/>
    <n v="55"/>
    <e v="#VALUE!"/>
    <s v="DEVELOPMENT OF STRATEGIES FOR HEALTH CARE PROVIDERS TO SUSTAIN RESPECTFUL MATERNITY CARE TO WOMEN IN LABOUR"/>
    <n v="0"/>
    <m/>
    <m/>
    <m/>
    <m/>
    <m/>
    <m/>
    <s v="No"/>
    <m/>
    <m/>
    <m/>
    <m/>
    <m/>
    <m/>
    <m/>
    <m/>
    <n v="3"/>
    <m/>
    <m/>
    <s v="SIDA"/>
  </r>
  <r>
    <n v="226"/>
    <s v="C10/002"/>
    <s v="Aline"/>
    <m/>
    <s v="Uwase"/>
    <x v="1"/>
    <x v="9"/>
    <x v="1"/>
    <x v="1"/>
    <s v="Public Health"/>
    <s v="Anesthesia"/>
    <x v="3"/>
    <s v="No"/>
    <n v="2477108"/>
    <s v="Married"/>
    <s v="Married"/>
    <m/>
    <s v="auwase@cartafrica.org"/>
    <s v="alinemunyaneza1@gmail.com"/>
    <s v="+ 250 789 865 930; +250 788 642 136"/>
    <s v="Master's degree in Public Health"/>
    <d v="1985-11-06T00:00:00"/>
    <s v="Effect of nutrition education based on  health belief model and involving male partner’s compared to traditional education on nutritional knowledge and healthy dietary practices Among pregnant women in the southern province of Rwanda"/>
    <s v="Field"/>
    <m/>
    <m/>
    <m/>
    <d v="2019-12-16T00:00:00"/>
    <x v="9"/>
    <m/>
    <s v="Prof. Jonathan Levin"/>
    <m/>
    <m/>
    <n v="1"/>
    <m/>
    <m/>
    <m/>
    <m/>
    <m/>
    <m/>
    <s v="Academic"/>
    <s v="Assistant Lecturer"/>
    <s v="Assistant Lecturer"/>
    <x v="2"/>
    <s v="Deputy coordinator of post-graduate studies,  School of Health Sciences "/>
    <s v="UNIVERSITY OF RWANDA"/>
    <s v="0000-0001-6256-2541"/>
    <m/>
    <d v="2020-03-03T00:00:00"/>
    <s v="11/1/2020 &amp; 22/5/2022"/>
    <s v="Yes"/>
    <d v="2020-10-07T00:00:00"/>
    <d v="2020-09-01T00:00:00"/>
    <m/>
    <s v="Effect of nutrition education based on  health belief model and involving male partner’s compared to traditional education on nutritional knowledge and healthy dietary practices Among pregnant women in the southern province of Rwanda"/>
    <d v="2022-11-07T00:00:00"/>
    <s v="Yes"/>
    <d v="2024-07-03T00:00:00"/>
    <s v="Yes"/>
    <d v="2025-03-31T00:00:00"/>
    <m/>
    <m/>
    <m/>
    <x v="3"/>
    <m/>
    <m/>
    <m/>
    <n v="1"/>
    <n v="2"/>
    <m/>
    <m/>
    <m/>
    <m/>
    <m/>
    <s v="No"/>
    <m/>
    <m/>
    <d v="2024-10-21T00:00:00"/>
    <d v="2025-02-28T00:00:00"/>
    <n v="4"/>
    <m/>
    <m/>
    <m/>
    <n v="0"/>
    <m/>
    <m/>
    <s v="SIDA"/>
  </r>
  <r>
    <n v="227"/>
    <s v="C10/004"/>
    <s v="Aneth"/>
    <s v="Vedastus"/>
    <s v="Kalinjuma"/>
    <x v="1"/>
    <x v="9"/>
    <x v="4"/>
    <x v="4"/>
    <s v="Biostatistics"/>
    <s v="Intervention and Clinical Trials Department"/>
    <x v="3"/>
    <s v="No"/>
    <m/>
    <s v="Single"/>
    <s v="Single"/>
    <m/>
    <s v="akalinjuma@cartafrica.org"/>
    <s v="avedastus@gmail.com; avedastus@yahoo.com"/>
    <s v="+255232625164; +255754662828"/>
    <s v="Master of Science in Statistics specializing in Biostatistics "/>
    <d v="1982-07-23T00:00:00"/>
    <s v="Transition dynamics and treatment outcomes among HIV-positive adults in Ifakara, Tanzania: A comprehensive analysis for optimizing existing longitudinal cohort data"/>
    <s v="Clinical research"/>
    <m/>
    <m/>
    <m/>
    <d v="2020-09-15T00:00:00"/>
    <x v="9"/>
    <m/>
    <s v="Prof. Kennedy Otwombe "/>
    <s v="Dr. Fiona Vanobberghen"/>
    <m/>
    <n v="2"/>
    <m/>
    <m/>
    <m/>
    <m/>
    <m/>
    <m/>
    <s v="Administrative"/>
    <s v="Research Scientist"/>
    <m/>
    <x v="0"/>
    <m/>
    <s v="IFAKARA HEALTH INSTITUTE"/>
    <s v="0000-0001-5862-9264"/>
    <m/>
    <d v="2020-03-05T00:00:00"/>
    <s v="11/1/2020 &amp; 22/5/2022"/>
    <s v="Yes"/>
    <d v="2021-04-23T00:00:00"/>
    <d v="2021-10-05T00:00:00"/>
    <m/>
    <s v="Transition dynamics and treatment outcomes among HIV-positive adults in Ifakara, Tanzania: A comprehensive analysis for optimizing existing longitudinal cohort data"/>
    <d v="2022-11-07T00:00:00"/>
    <s v="Yes"/>
    <d v="2024-07-03T00:00:00"/>
    <s v="Yes"/>
    <m/>
    <d v="2024-11-01T00:00:00"/>
    <m/>
    <m/>
    <x v="3"/>
    <m/>
    <m/>
    <m/>
    <n v="15"/>
    <n v="4"/>
    <m/>
    <m/>
    <m/>
    <m/>
    <m/>
    <s v="No"/>
    <m/>
    <m/>
    <m/>
    <m/>
    <m/>
    <m/>
    <m/>
    <m/>
    <n v="0"/>
    <m/>
    <m/>
    <s v="SIDA"/>
  </r>
  <r>
    <n v="228"/>
    <s v="C10/015"/>
    <s v="Mary"/>
    <s v="Ogbenyi"/>
    <s v="Ugalahi"/>
    <x v="1"/>
    <x v="9"/>
    <x v="0"/>
    <x v="0"/>
    <s v="Opthamology"/>
    <s v="Ophthalmology"/>
    <x v="0"/>
    <s v="Yes"/>
    <m/>
    <s v="Single"/>
    <s v="Single"/>
    <m/>
    <s v="mugalahi@cartafrica.org"/>
    <s v="oheobe26@yahoo.com; maryugalahi@gmail.com"/>
    <s v="+234 (0)8126908495"/>
    <s v="MSc Global Health"/>
    <d v="1976-02-26T00:00:00"/>
    <s v="Pathways to Care and Determinants of Delayed Presentation of Children to Child Eye Health Tertiary Facilities (CEHTF) in Ibadan, South West Nigeria"/>
    <s v="Field"/>
    <m/>
    <m/>
    <m/>
    <d v="2020-05-04T00:00:00"/>
    <x v="9"/>
    <m/>
    <s v="Dr. Adebiyi Olupelumi Akindele"/>
    <m/>
    <m/>
    <n v="1"/>
    <m/>
    <m/>
    <m/>
    <m/>
    <m/>
    <m/>
    <s v="Academic"/>
    <s v="Lecturer I"/>
    <s v="Senior Lecturer"/>
    <x v="0"/>
    <m/>
    <s v="UNIVERSITY OF IBADAN"/>
    <s v="0000-0003-3272-310X"/>
    <m/>
    <d v="2020-03-16T00:00:00"/>
    <d v="2020-11-01T00:00:00"/>
    <s v="Yes"/>
    <m/>
    <d v="2022-02-08T00:00:00"/>
    <m/>
    <s v="Pathways to Care and Determinants of Delayed Presentation of Children to Child Eye Health Tertiary Facilities (CEHTF) in Ibadan, South West Nigeria"/>
    <d v="2023-05-15T00:00:00"/>
    <s v="No"/>
    <d v="2024-07-03T00:00:00"/>
    <s v="Yes"/>
    <m/>
    <m/>
    <m/>
    <m/>
    <x v="3"/>
    <m/>
    <m/>
    <m/>
    <n v="4"/>
    <n v="3"/>
    <m/>
    <m/>
    <m/>
    <m/>
    <m/>
    <s v="No"/>
    <m/>
    <m/>
    <d v="2024-10-01T00:00:00"/>
    <d v="2025-01-31T00:00:00"/>
    <n v="4"/>
    <m/>
    <m/>
    <m/>
    <n v="0"/>
    <m/>
    <m/>
    <s v="SIDA"/>
  </r>
  <r>
    <n v="229"/>
    <s v="C10/016"/>
    <s v="Maureen"/>
    <s v="Daisy"/>
    <s v="Majamanda"/>
    <x v="1"/>
    <x v="9"/>
    <x v="3"/>
    <x v="3"/>
    <s v="Nursing"/>
    <s v="CHILD HEALTH"/>
    <x v="3"/>
    <s v="No"/>
    <m/>
    <s v="Married"/>
    <s v="Married"/>
    <m/>
    <s v="mmajamanda@cartafrica.org"/>
    <s v="mdmajamanda@gmail.com"/>
    <s v="+265873623; 265992160415"/>
    <s v="MASTER IN ADVANCED PRACTICE (CHILD HEALTH)"/>
    <d v="1979-07-13T00:00:00"/>
    <s v="Improving the quality of paediatric oncology nursing care in Malawi through nursing education: a mixed methods study"/>
    <s v="Clinical research"/>
    <m/>
    <m/>
    <m/>
    <d v="2021-07-21T00:00:00"/>
    <x v="9"/>
    <m/>
    <s v="Professor Lize Maree"/>
    <s v="Dr. Irene Kearns"/>
    <m/>
    <n v="2"/>
    <m/>
    <m/>
    <m/>
    <m/>
    <m/>
    <m/>
    <s v="Academic"/>
    <s v="Senior Lecturer"/>
    <s v="Senior Lecturer"/>
    <x v="0"/>
    <m/>
    <s v="UNIVERSITY OF MALAWI"/>
    <s v="0000-0001-8886-3158"/>
    <m/>
    <d v="2020-03-17T00:00:00"/>
    <s v="11/1/2020 &amp; 22/5/2022"/>
    <s v="Yes"/>
    <d v="2022-02-04T00:00:00"/>
    <d v="2022-04-05T00:00:00"/>
    <m/>
    <s v="Improving the quality of paediatric oncology nursing care in Malawi through nursing education: a mixed methods study"/>
    <d v="2022-11-07T00:00:00"/>
    <s v="Yes"/>
    <d v="2024-07-03T00:00:00"/>
    <s v="Yes"/>
    <m/>
    <m/>
    <m/>
    <m/>
    <x v="3"/>
    <m/>
    <m/>
    <m/>
    <n v="1"/>
    <n v="6"/>
    <m/>
    <m/>
    <m/>
    <m/>
    <m/>
    <s v="No"/>
    <m/>
    <m/>
    <m/>
    <m/>
    <m/>
    <m/>
    <m/>
    <m/>
    <n v="3"/>
    <m/>
    <m/>
    <s v="SIDA"/>
  </r>
  <r>
    <n v="230"/>
    <s v="C10/006"/>
    <s v="Beryl"/>
    <s v="Chelangat"/>
    <s v="Maritim"/>
    <x v="1"/>
    <x v="9"/>
    <x v="2"/>
    <x v="2"/>
    <s v="Public Health "/>
    <s v="School of Medicine"/>
    <x v="3"/>
    <s v="No"/>
    <m/>
    <s v="Divorced"/>
    <s v="Divorced"/>
    <m/>
    <s v="bmaritim@cartafrica.org"/>
    <s v="berylc.maritim@gmail.com"/>
    <s v="+254722799685"/>
    <s v="Masters in Business Adminstration"/>
    <d v="1985-03-26T00:00:00"/>
    <s v="Why They Stay: Understanding Retention in Voluntary National Health Insurance Among Rural Informal Sector Households in Western Kenya"/>
    <s v="Field"/>
    <m/>
    <m/>
    <m/>
    <d v="2020-07-01T00:00:00"/>
    <x v="9"/>
    <m/>
    <s v="Prof. Jane Goudge"/>
    <s v="Dr. Adam Koon"/>
    <s v="Dr. Adam Koon"/>
    <n v="3"/>
    <m/>
    <m/>
    <m/>
    <m/>
    <m/>
    <m/>
    <s v="Academic"/>
    <s v="Program Manager"/>
    <s v="Early Carrer Researcher"/>
    <x v="1"/>
    <m/>
    <s v="KEMRI Wellcome Trust (2023)"/>
    <s v="0000-0002-3754-0735"/>
    <m/>
    <d v="2020-03-07T00:00:00"/>
    <s v="11/1/2020 &amp; 22/5/2022"/>
    <s v="Yes"/>
    <d v="2020-11-26T00:00:00"/>
    <d v="2021-01-18T00:00:00"/>
    <m/>
    <s v="Why They Stay: Understanding Retention in Voluntary National Health Insurance Among Rural Informal Sector Households in Western Kenya"/>
    <d v="2022-11-07T00:00:00"/>
    <s v="Yes"/>
    <d v="2024-07-03T00:00:00"/>
    <s v="Yes"/>
    <m/>
    <m/>
    <m/>
    <d v="2023-09-19T00:00:00"/>
    <x v="0"/>
    <n v="43"/>
    <e v="#VALUE!"/>
    <s v="Examining the role of affordability, citizen engagement and social solidarity in determining health insurance coverage in Kenya"/>
    <n v="2"/>
    <n v="1"/>
    <m/>
    <m/>
    <m/>
    <m/>
    <m/>
    <s v="No"/>
    <m/>
    <m/>
    <m/>
    <m/>
    <m/>
    <m/>
    <m/>
    <m/>
    <n v="3"/>
    <m/>
    <m/>
    <s v="SIDA"/>
  </r>
  <r>
    <n v="231"/>
    <s v="C10/007"/>
    <s v="Chinenyenwa"/>
    <s v="Maria Dorathy"/>
    <s v="Ohia"/>
    <x v="1"/>
    <x v="9"/>
    <x v="0"/>
    <x v="0"/>
    <s v="Environmental health"/>
    <s v="Environmental Health"/>
    <x v="0"/>
    <s v="No"/>
    <m/>
    <s v="Married"/>
    <s v="Married"/>
    <s v="Married"/>
    <s v="cohia@cartafrica.org"/>
    <s v="ohiacmd@gmail.com"/>
    <s v="+234 7038318289"/>
    <s v="MPH (Environmental Health)"/>
    <d v="1980-05-21T00:00:00"/>
    <s v="Unravelling the drivers and dynamics of sustained malaria transmission in South-West Nigeria"/>
    <s v="Field and Laboratory"/>
    <m/>
    <m/>
    <m/>
    <m/>
    <x v="9"/>
    <m/>
    <s v="Prof Charles M. Mbogo"/>
    <s v="Prof. Wolfang Richard Mukabana"/>
    <s v="Prof. Godson Ana"/>
    <n v="3"/>
    <m/>
    <m/>
    <m/>
    <m/>
    <m/>
    <m/>
    <s v="Academic"/>
    <s v="Lecturer II"/>
    <s v="Lecturer I"/>
    <x v="1"/>
    <m/>
    <s v="UNIVERSITY OF IBADAN"/>
    <s v="0000-0001-8337-3221"/>
    <m/>
    <d v="2020-03-08T00:00:00"/>
    <d v="2020-11-01T00:00:00"/>
    <s v="Yes"/>
    <m/>
    <m/>
    <m/>
    <s v="Unravelling the drivers and dynamics of sustained malaria transmission in South-West Nigeria"/>
    <d v="2022-11-07T00:00:00"/>
    <s v="Yes"/>
    <d v="2024-07-03T00:00:00"/>
    <s v="Yes"/>
    <m/>
    <m/>
    <m/>
    <d v="2021-12-13T00:00:00"/>
    <x v="0"/>
    <n v="22"/>
    <n v="14"/>
    <s v="Bio-Insecticidal effectiveness of Moringa oleifera-synthesised silver nanoparticles and other products on selected mosquito species and toxicity effects on a non-target organism (Clarias gariepinus)"/>
    <n v="3"/>
    <n v="2"/>
    <m/>
    <m/>
    <m/>
    <m/>
    <m/>
    <s v="JAS 1, 2020"/>
    <m/>
    <m/>
    <m/>
    <m/>
    <m/>
    <m/>
    <m/>
    <m/>
    <n v="4"/>
    <n v="4"/>
    <m/>
    <s v="SIDA"/>
  </r>
  <r>
    <n v="232"/>
    <s v="C10/008"/>
    <s v="Duncan "/>
    <s v="Wekesa"/>
    <s v="Nyukuri"/>
    <x v="0"/>
    <x v="9"/>
    <x v="2"/>
    <x v="7"/>
    <s v="Medical Doctor"/>
    <s v="Clinical Medicine and Therapeutics"/>
    <x v="6"/>
    <s v="Yes"/>
    <m/>
    <s v="Single"/>
    <s v="Single"/>
    <m/>
    <s v="dnyukuri@cartafrica.org"/>
    <s v="dnyukuri@gmail.com"/>
    <s v="+254 720977887"/>
    <s v="Master of Medicine in Internal Medicine"/>
    <d v="1982-09-13T00:00:00"/>
    <s v="The Role of Multiplex PCR and Procalcitonin in diagnosis and management of Community Acquired Pneumonia among Adults Admitted at Kenyatta National Clinical research"/>
    <s v="Laboratory"/>
    <m/>
    <m/>
    <m/>
    <m/>
    <x v="9"/>
    <d v="2023-06-30T00:00:00"/>
    <s v="Dr. Jared Mecha"/>
    <m/>
    <m/>
    <n v="1"/>
    <m/>
    <m/>
    <m/>
    <m/>
    <m/>
    <m/>
    <s v="Academic"/>
    <m/>
    <m/>
    <x v="0"/>
    <m/>
    <s v="UNIVERSITY OF NAIROBI"/>
    <s v="0000-0002-4739-2000"/>
    <m/>
    <d v="2020-03-09T00:00:00"/>
    <d v="2020-11-01T00:00:00"/>
    <s v="Yes"/>
    <m/>
    <m/>
    <m/>
    <s v="The Role of Multiplex PCR and Procalcitonin in diagnosis and management of Community Acquired Pneumonia among Adults Admitted at Kenyatta National Clinical research"/>
    <m/>
    <m/>
    <m/>
    <m/>
    <m/>
    <m/>
    <m/>
    <m/>
    <x v="2"/>
    <m/>
    <m/>
    <m/>
    <m/>
    <m/>
    <m/>
    <m/>
    <m/>
    <m/>
    <m/>
    <s v="No"/>
    <m/>
    <m/>
    <m/>
    <m/>
    <m/>
    <m/>
    <m/>
    <m/>
    <n v="1"/>
    <m/>
    <m/>
    <s v="SIDA"/>
  </r>
  <r>
    <n v="233"/>
    <s v="C10/018"/>
    <s v="Oluwatosin"/>
    <s v="Eunice"/>
    <s v="Olorunmoteni"/>
    <x v="1"/>
    <x v="9"/>
    <x v="0"/>
    <x v="5"/>
    <s v="Neuroscience"/>
    <s v="Paediatrics and Child Health"/>
    <x v="3"/>
    <s v="No"/>
    <m/>
    <s v="Married"/>
    <s v="Married"/>
    <m/>
    <s v="oolorunmoteni@cartafrica.org"/>
    <s v="tosinolorunmoteni@gmail.com"/>
    <s v="+234815 209 2837; +234803 941 3535"/>
    <s v="MPH"/>
    <d v="1981-03-07T00:00:00"/>
    <s v="WHAT IS IN A GOOD NIGHT’S SLEEP? PATTERN, DETERMINANTS AND ASSOCIATED PROBLEMS WITH SLEEP IN NIGERIAN ADOLESCENTS"/>
    <s v="Laboratory"/>
    <m/>
    <m/>
    <m/>
    <d v="2021-04-19T00:00:00"/>
    <x v="9"/>
    <m/>
    <s v="Dr Scheuermaier Karine"/>
    <s v="Dr Gomez-Olive F. Xavier"/>
    <s v="Prof. Fatusi Olayiwola Adesegun"/>
    <n v="3"/>
    <m/>
    <m/>
    <m/>
    <m/>
    <m/>
    <m/>
    <s v="Academic"/>
    <s v="Lecturer I"/>
    <s v="Senior Lecturer "/>
    <x v="0"/>
    <m/>
    <s v="OBAFEMI AWOLOWO UNIVERSITY"/>
    <s v="0000-0001-8561-9918"/>
    <m/>
    <d v="2020-03-19T00:00:00"/>
    <d v="2020-11-01T00:00:00"/>
    <s v="Yes"/>
    <d v="2021-07-14T00:00:00"/>
    <d v="2021-06-08T00:00:00"/>
    <m/>
    <s v="WHAT IS IN A GOOD NIGHT’S SLEEP? PATTERN, DETERMINANTS AND ASSOCIATED PROBLEMS WITH SLEEP IN NIGERIAN ADOLESCENTS"/>
    <d v="2023-05-15T00:00:00"/>
    <s v="No"/>
    <d v="2024-07-03T00:00:00"/>
    <s v="Yes"/>
    <m/>
    <m/>
    <d v="2025-03-31T00:00:00"/>
    <d v="2025-03-31T00:00:00"/>
    <x v="0"/>
    <n v="61"/>
    <n v="53"/>
    <s v=" Sleep characteristics among In-school Adolescents in South-Western Nigeria: Pattern, Determinants and Association with Cardiometabolic risk factors"/>
    <n v="4"/>
    <n v="3"/>
    <m/>
    <m/>
    <m/>
    <m/>
    <m/>
    <s v="No"/>
    <m/>
    <m/>
    <m/>
    <m/>
    <m/>
    <m/>
    <m/>
    <m/>
    <n v="2"/>
    <m/>
    <m/>
    <s v="SIDA"/>
  </r>
  <r>
    <n v="234"/>
    <s v="C10/010"/>
    <s v="Frederick "/>
    <m/>
    <s v="Oporia"/>
    <x v="0"/>
    <x v="9"/>
    <x v="7"/>
    <x v="11"/>
    <s v="Public Health"/>
    <s v="Disease Control and Environmental Health"/>
    <x v="9"/>
    <s v="Yes"/>
    <m/>
    <s v="Married"/>
    <s v="Married"/>
    <m/>
    <s v="foporia@cartafrica.org"/>
    <s v="phrezzie@gmail.com"/>
    <s v="+256 703 857 428"/>
    <s v="Master of Public Health"/>
    <d v="1985-10-23T00:00:00"/>
    <s v="Preventing drowning among boaters in Lake Albert, Uganda: An enhanced educational intervention to improve knowledge and use of seaworthy lifejackets"/>
    <s v="Field"/>
    <m/>
    <m/>
    <m/>
    <d v="2020-08-31T00:00:00"/>
    <x v="9"/>
    <m/>
    <s v="Prof Fred Nuwaha Ntoni"/>
    <s v="Dr Jagnoor Jagnoor"/>
    <s v="Dr Simon Peter Kibira"/>
    <n v="3"/>
    <m/>
    <m/>
    <m/>
    <m/>
    <m/>
    <m/>
    <s v="Researcher"/>
    <s v="Research Associate"/>
    <m/>
    <x v="0"/>
    <m/>
    <s v="MAKERERE UNIVERSITY"/>
    <s v="0000-0001-6280-8919"/>
    <m/>
    <d v="2020-03-11T00:00:00"/>
    <d v="2020-11-01T00:00:00"/>
    <s v="Yes"/>
    <d v="2021-03-16T00:00:00"/>
    <d v="2022-02-01T00:00:00"/>
    <m/>
    <s v="Preventing drowning among boaters in Lake Albert, Uganda: An enhanced educational intervention to improve knowledge and use of seaworthy lifejackets"/>
    <d v="2022-11-07T00:00:00"/>
    <s v="Yes"/>
    <d v="2024-07-03T00:00:00"/>
    <s v="Yes"/>
    <m/>
    <d v="2023-11-07T00:00:00"/>
    <m/>
    <d v="2023-11-15T00:00:00"/>
    <x v="0"/>
    <n v="45"/>
    <n v="37"/>
    <s v="Improving lifejacket wear among occupational boaters on Lake Altert, Uganda: A cluster-randomized controlled trial"/>
    <n v="8"/>
    <n v="7"/>
    <m/>
    <m/>
    <m/>
    <m/>
    <m/>
    <s v="No"/>
    <m/>
    <m/>
    <m/>
    <m/>
    <m/>
    <m/>
    <m/>
    <m/>
    <n v="1"/>
    <m/>
    <m/>
    <s v="SIDA"/>
  </r>
  <r>
    <n v="235"/>
    <s v="C10/019"/>
    <s v="Omotade"/>
    <s v="Adebimpe"/>
    <s v="Ijarotimi"/>
    <x v="1"/>
    <x v="9"/>
    <x v="0"/>
    <x v="5"/>
    <s v="Obstertrics and reproductive health "/>
    <s v="Department of Obstetrics, Gynaecology &amp; Perinatology."/>
    <x v="0"/>
    <s v="No"/>
    <m/>
    <s v="Married"/>
    <s v="Married"/>
    <m/>
    <s v="oijarotimi@cartafrica.org"/>
    <s v="tadeijarotimi@gmail.com; tadeolar@yahoo.com"/>
    <s v="+234-803-400-2812"/>
    <s v="Master of Public Health"/>
    <d v="1975-11-16T00:00:00"/>
    <s v="Outcome of Male Partners’ Involvement in Antenatal Counselling on Women’s Postpartum Family Planning Uptake in South-west Nigeria"/>
    <s v="Clinical research"/>
    <m/>
    <m/>
    <m/>
    <d v="2021-01-21T00:00:00"/>
    <x v="9"/>
    <m/>
    <s v="Prof Olayemi Oladapo "/>
    <s v="Dr Olumide Adesola"/>
    <m/>
    <n v="2"/>
    <m/>
    <m/>
    <m/>
    <m/>
    <m/>
    <m/>
    <s v="Researcher"/>
    <s v="Senior Lecturer"/>
    <s v=" Professor"/>
    <x v="0"/>
    <m/>
    <s v="OBAFEMI AWOLOWO UNIVERSITY"/>
    <s v="0000-0002-2824-466X"/>
    <m/>
    <d v="2020-03-20T00:00:00"/>
    <s v="11/1/2020 &amp; 22/5/2022"/>
    <s v="Yes"/>
    <d v="2022-11-23T00:00:00"/>
    <d v="2022-08-07T00:00:00"/>
    <m/>
    <s v="Outcome of Male Partners’ Involvement in Antenatal Counselling on Women’s Postpartum Family Planning Uptake in South-west Nigeria"/>
    <d v="2023-05-15T00:00:00"/>
    <s v="No"/>
    <d v="2024-07-03T00:00:00"/>
    <s v="Yes"/>
    <m/>
    <m/>
    <m/>
    <m/>
    <x v="3"/>
    <m/>
    <m/>
    <m/>
    <n v="7"/>
    <n v="8"/>
    <m/>
    <m/>
    <m/>
    <m/>
    <m/>
    <s v="No"/>
    <m/>
    <m/>
    <m/>
    <m/>
    <m/>
    <m/>
    <m/>
    <m/>
    <n v="2"/>
    <m/>
    <m/>
    <s v="SIDA"/>
  </r>
  <r>
    <n v="236"/>
    <s v="C10/012"/>
    <s v="James"/>
    <m/>
    <s v="Muleme"/>
    <x v="0"/>
    <x v="9"/>
    <x v="7"/>
    <x v="11"/>
    <s v="Veterinary Medicine"/>
    <s v="Disease Control and Environmental Health "/>
    <x v="9"/>
    <s v="Yes"/>
    <m/>
    <s v="Married"/>
    <s v="Married"/>
    <m/>
    <s v="jmuleme@cartafrica.org"/>
    <s v="mulemej@gmail.com"/>
    <s v="+256787364697; 256701271259"/>
    <s v="Masters of Veterinary Preventive Medicine (Field Epidemiology track)"/>
    <d v="1993-02-02T00:00:00"/>
    <s v="Extended Spectrum β Lactamase (ESBL) producing Escherichia coli as bio-threats:   pathobiology, transmission dynamics and antibiotic resistance in rural and urban_x000a_communities of Wakiso district, Uganda"/>
    <s v="Field and Laboratory"/>
    <m/>
    <m/>
    <m/>
    <d v="2022-01-19T00:00:00"/>
    <x v="9"/>
    <m/>
    <s v="Dr. Ssempebwa John"/>
    <s v="Dr. Musoke David"/>
    <s v="Assoc. Prof. Kankya Clovice"/>
    <n v="3"/>
    <m/>
    <m/>
    <m/>
    <m/>
    <m/>
    <m/>
    <s v="Academic"/>
    <s v="Research Associate"/>
    <m/>
    <x v="0"/>
    <m/>
    <s v="MAKERERE UNIVERSITY"/>
    <s v="0000-0001-8967-7031"/>
    <m/>
    <d v="2020-03-13T00:00:00"/>
    <s v="11/1/2020 &amp; 22/5/2022"/>
    <s v="Yes"/>
    <d v="2022-01-05T00:00:00"/>
    <d v="2022-01-21T00:00:00"/>
    <m/>
    <s v="Extended Spectrum β Lactamase (ESBL) producing Escherichia coli as bio-threats:   pathobiology, transmission dynamics and antibiotic resistance in rural and urban_x000a_communities of Wakiso district, Uganda"/>
    <d v="2022-11-07T00:00:00"/>
    <s v="Yes"/>
    <d v="2024-07-03T00:00:00"/>
    <s v="Yes"/>
    <m/>
    <d v="2023-11-23T00:00:00"/>
    <m/>
    <d v="2023-11-24T00:00:00"/>
    <x v="0"/>
    <n v="45"/>
    <e v="#VALUE!"/>
    <s v="Reservoirs, transmission and antibiotic resistance resistance profiles of extended specturum SPECTRUM BETA LACTAMASE-PRODUCING Escherichia Coli at the humananimal-environmant interface among farming communities in Wakiso District, Uganda”."/>
    <n v="4"/>
    <n v="4"/>
    <m/>
    <m/>
    <m/>
    <m/>
    <m/>
    <s v="No"/>
    <m/>
    <m/>
    <m/>
    <m/>
    <m/>
    <m/>
    <m/>
    <m/>
    <n v="3"/>
    <m/>
    <m/>
    <s v="SIDA"/>
  </r>
  <r>
    <n v="237"/>
    <s v="C10/020"/>
    <s v="Patience"/>
    <m/>
    <s v="Shamu"/>
    <x v="1"/>
    <x v="9"/>
    <x v="9"/>
    <x v="6"/>
    <s v="Public Health"/>
    <s v="Wits Reproductive Health and HIV Institute (Implementation Science)"/>
    <x v="3"/>
    <s v="Yes"/>
    <m/>
    <s v="Married"/>
    <s v="Married"/>
    <m/>
    <s v="pshamu@cartafrica.org"/>
    <s v="patieshamu@gmail.com; pshamu@wrhi.ac.za"/>
    <s v="+27113585300; +27731960356"/>
    <s v="Master of Science in Population Studies"/>
    <d v="1982-03-06T00:00:00"/>
    <s v="Determinants, lived experiences, and outcomes of HIV Pre-Exposure Prophylaxis use among young female university students in South Africa: A prospective cohort study"/>
    <s v="Field"/>
    <m/>
    <m/>
    <m/>
    <d v="2021-03-10T00:00:00"/>
    <x v="9"/>
    <m/>
    <s v="Professor Saiqa Mullick"/>
    <s v="Prof. Christofides Nicola"/>
    <m/>
    <n v="2"/>
    <m/>
    <m/>
    <m/>
    <m/>
    <m/>
    <m/>
    <s v="Academic"/>
    <s v="Researcher"/>
    <s v="Researcher"/>
    <x v="0"/>
    <m/>
    <s v="UNIVERSITY OF THE WITWATERSRAND"/>
    <s v="0000-0003-1946-5046"/>
    <m/>
    <d v="2020-03-21T00:00:00"/>
    <s v="11/1/2020 &amp; 22/5/2022"/>
    <s v="Yes"/>
    <d v="2021-07-30T00:00:00"/>
    <d v="2021-11-08T00:00:00"/>
    <m/>
    <s v="Determinants, lived experiences, and outcomes of HIV Pre-Exposure Prophylaxis use among young female university students in South Africa: A prospective cohort study"/>
    <d v="2022-11-07T00:00:00"/>
    <s v="Yes"/>
    <d v="2024-07-03T00:00:00"/>
    <s v="Yes"/>
    <d v="2025-03-31T00:00:00"/>
    <m/>
    <m/>
    <m/>
    <x v="3"/>
    <m/>
    <m/>
    <m/>
    <n v="3"/>
    <n v="3"/>
    <m/>
    <m/>
    <m/>
    <m/>
    <m/>
    <s v="No"/>
    <m/>
    <m/>
    <m/>
    <m/>
    <m/>
    <m/>
    <m/>
    <m/>
    <n v="3"/>
    <m/>
    <m/>
    <s v="WT - DELTAS"/>
  </r>
  <r>
    <n v="238"/>
    <s v="C10/014"/>
    <s v="Marifa"/>
    <m/>
    <s v="Muchemwa"/>
    <x v="1"/>
    <x v="9"/>
    <x v="9"/>
    <x v="6"/>
    <s v="Demography"/>
    <s v="Demography and Population studies"/>
    <x v="3"/>
    <s v="Yes"/>
    <m/>
    <s v="Married"/>
    <s v="Married"/>
    <m/>
    <s v="mmuchemwa@cartafrica.org"/>
    <s v="marifamuchemwa@yahoo.com"/>
    <s v="+27117174095; 27780200743"/>
    <s v="MA in Sociology and MA in Demography and Population studies"/>
    <d v="1986-07-23T00:00:00"/>
    <s v="Family Changes and Child Maintenance Effect on Men’s Mental Health in South Africa "/>
    <s v="Field"/>
    <m/>
    <m/>
    <m/>
    <d v="2020-02-04T00:00:00"/>
    <x v="9"/>
    <m/>
    <s v="Professor Clifford Odimegwu"/>
    <m/>
    <m/>
    <n v="1"/>
    <m/>
    <m/>
    <m/>
    <m/>
    <m/>
    <m/>
    <s v="Academic"/>
    <s v="Teaching assistant"/>
    <s v="Teaching Assistant"/>
    <x v="0"/>
    <m/>
    <s v="UNIVERSITY OF THE WITWATERSRAND"/>
    <s v="0000-0002-1957-9513"/>
    <m/>
    <d v="2020-03-15T00:00:00"/>
    <s v="11/1/2020 &amp; 22/5/2022"/>
    <s v="Yes"/>
    <m/>
    <m/>
    <m/>
    <s v="Family Changes and Child Maintenance Effect on Men’s Mental Health in South Africa "/>
    <d v="2023-05-15T00:00:00"/>
    <s v="No"/>
    <d v="2024-07-03T00:00:00"/>
    <s v="Yes"/>
    <m/>
    <m/>
    <m/>
    <d v="2023-10-16T00:00:00"/>
    <x v="0"/>
    <n v="44"/>
    <e v="#VALUE!"/>
    <s v="Family change, child maintenance and mental health outcomes of men in South Africa”"/>
    <n v="0"/>
    <m/>
    <m/>
    <m/>
    <m/>
    <m/>
    <m/>
    <s v="JAS 2, 2022"/>
    <m/>
    <m/>
    <m/>
    <m/>
    <m/>
    <m/>
    <m/>
    <m/>
    <n v="1"/>
    <m/>
    <m/>
    <s v="WT - DELTAS"/>
  </r>
  <r>
    <n v="239"/>
    <s v="C10/021"/>
    <s v="Shakeerah "/>
    <s v="Olaide"/>
    <s v="Gbadebo"/>
    <x v="1"/>
    <x v="9"/>
    <x v="0"/>
    <x v="0"/>
    <s v="Dentistry"/>
    <s v="RESTORATIVE DENTISTRY"/>
    <x v="0"/>
    <s v="Yes"/>
    <m/>
    <s v="Widowe(r)d"/>
    <s v="Widow"/>
    <m/>
    <s v="sgbadebo@cartafrica.org"/>
    <s v="olaaris2k1@yahoo.com"/>
    <s v="+2348057358291"/>
    <s v="MASTERS DENTAL SURGERY"/>
    <d v="1975-04-01T00:00:00"/>
    <s v="Dental anxiety: measuring the fear factors and its effect on endodontic treatment among adults in Ibadan, Nigeria"/>
    <s v="Clinical research"/>
    <m/>
    <m/>
    <m/>
    <d v="2020-12-17T00:00:00"/>
    <x v="9"/>
    <m/>
    <s v="Prof Gbemisola Oke"/>
    <s v="Prof Dosumu OO"/>
    <m/>
    <n v="2"/>
    <m/>
    <m/>
    <m/>
    <m/>
    <m/>
    <m/>
    <s v="Researcher"/>
    <s v="Senior Lecturer"/>
    <s v="Senior Lecturer"/>
    <x v="0"/>
    <m/>
    <s v="UNIVERSITY OF IBADAN"/>
    <s v="0000-0002-2109-753X"/>
    <m/>
    <d v="2020-03-22T00:00:00"/>
    <s v="11/1/2020 &amp; 22/5/2022"/>
    <s v="Yes"/>
    <d v="2021-05-19T00:00:00"/>
    <d v="2021-06-23T00:00:00"/>
    <m/>
    <s v="Dental anxiety: measuring the fear factors and its effect on endodontic treatment among adults in Ibadan, Nigeria"/>
    <d v="2022-11-07T00:00:00"/>
    <s v="Yes"/>
    <d v="2024-07-03T00:00:00"/>
    <s v="Yes"/>
    <m/>
    <d v="2024-09-30T00:00:00"/>
    <m/>
    <d v="2024-10-03T00:00:00"/>
    <x v="0"/>
    <n v="55"/>
    <e v="#VALUE!"/>
    <s v="Pre-treatment Information Communication and Dental Anxiety among Adult  Dental Care Seekers in Ibadan, Nigeria"/>
    <n v="8"/>
    <n v="3"/>
    <m/>
    <m/>
    <m/>
    <m/>
    <m/>
    <s v="No"/>
    <m/>
    <m/>
    <d v="2024-05-01T00:00:00"/>
    <d v="2024-08-31T00:00:00"/>
    <n v="4"/>
    <m/>
    <m/>
    <m/>
    <n v="4"/>
    <m/>
    <m/>
    <s v="SIDA"/>
  </r>
  <r>
    <n v="240"/>
    <s v="C10/022"/>
    <s v="Stefanie"/>
    <m/>
    <s v="Vermaak"/>
    <x v="1"/>
    <x v="9"/>
    <x v="5"/>
    <x v="6"/>
    <s v="HIV Prevention and Treatment"/>
    <s v="Perinatal HIV Research Unit"/>
    <x v="3"/>
    <s v="Yes"/>
    <m/>
    <s v="Married"/>
    <s v="Married"/>
    <m/>
    <s v="svermaak@cartafrica.org"/>
    <s v="stefanie.hornschuh88@gmail.com"/>
    <s v="+27 11 989 9959; +27 826087634"/>
    <s v="Health Sciences (International's Public Health)"/>
    <d v="1988-09-27T00:00:00"/>
    <s v="Feasibility and acceptability of using digital assent to improve comprehension of study procedures among adolescents with perinatally acquired HIV: a study in Soweto, South Africa"/>
    <s v="Field"/>
    <m/>
    <m/>
    <m/>
    <d v="2019-08-01T00:00:00"/>
    <x v="9"/>
    <m/>
    <s v="Dr Janan Dietrich"/>
    <s v="Prof Tiffany Chennevile"/>
    <m/>
    <n v="2"/>
    <m/>
    <m/>
    <m/>
    <m/>
    <m/>
    <m/>
    <s v="Academic"/>
    <s v="Senior Researcher"/>
    <s v="Senior Researcher"/>
    <x v="0"/>
    <m/>
    <s v="UNIVERSITY OF THE WITWATERSRAND"/>
    <s v="0000-0002-5505-6488"/>
    <m/>
    <d v="2020-03-23T00:00:00"/>
    <s v="11/1/2020 &amp; 22/5/2022"/>
    <s v="Yes"/>
    <d v="2021-09-23T00:00:00"/>
    <d v="2021-11-05T00:00:00"/>
    <m/>
    <s v="Feasibility and acceptability of using digital assent to improve comprehension of study procedures among adolescents with perinatally acquired HIV: a study in Soweto, South Africa"/>
    <d v="2023-05-15T00:00:00"/>
    <s v="No"/>
    <d v="2024-07-03T00:00:00"/>
    <s v="Yes"/>
    <m/>
    <m/>
    <m/>
    <m/>
    <x v="3"/>
    <m/>
    <m/>
    <m/>
    <n v="0"/>
    <m/>
    <m/>
    <m/>
    <m/>
    <m/>
    <m/>
    <s v="No"/>
    <m/>
    <m/>
    <m/>
    <m/>
    <m/>
    <m/>
    <m/>
    <m/>
    <n v="0"/>
    <m/>
    <m/>
    <s v="WT - DELTAS"/>
  </r>
  <r>
    <n v="241"/>
    <s v="C10/023"/>
    <s v="Takondwa"/>
    <s v="Connis"/>
    <s v="Bakuwa"/>
    <x v="1"/>
    <x v="9"/>
    <x v="3"/>
    <x v="3"/>
    <s v="Rehabilitation and Therapy"/>
    <s v="Physiotherapy"/>
    <x v="3"/>
    <s v="Yes"/>
    <m/>
    <s v="Single"/>
    <s v="Single"/>
    <m/>
    <s v="tbakuwa@cartafrica.org"/>
    <s v="tbakuwa@medcol.mw; tako.bakuwa@gmail.com"/>
    <s v=" +265 1 871 911; +265 993 67 2960"/>
    <s v="Master of science in Community Physiotherapy"/>
    <d v="1992-07-25T00:00:00"/>
    <s v="Effectiveness of a peer-led training program for caregivers of children with cerebral palsy in Malawi"/>
    <s v="Field"/>
    <m/>
    <m/>
    <m/>
    <d v="2021-10-10T00:00:00"/>
    <x v="9"/>
    <m/>
    <s v="Gillian Saloojee"/>
    <s v="Wiedaad Slemming"/>
    <m/>
    <n v="2"/>
    <m/>
    <m/>
    <m/>
    <m/>
    <m/>
    <m/>
    <s v="Academic"/>
    <s v="Lecturer"/>
    <s v="Lecturer"/>
    <x v="0"/>
    <m/>
    <s v="UNIVERSITY OF MALAWI"/>
    <s v="0000-0003-1817-9689"/>
    <m/>
    <d v="2020-03-24T00:00:00"/>
    <s v="11/1/2020 &amp; 22/5/2022"/>
    <s v="Yes"/>
    <m/>
    <m/>
    <m/>
    <s v="Effectiveness of a peer-led training program for caregivers of children with cerebral palsy in Malawi"/>
    <d v="2023-05-15T00:00:00"/>
    <s v="No"/>
    <d v="2024-07-03T00:00:00"/>
    <s v="Yes"/>
    <m/>
    <m/>
    <m/>
    <m/>
    <x v="3"/>
    <m/>
    <m/>
    <m/>
    <n v="1"/>
    <n v="0"/>
    <m/>
    <m/>
    <m/>
    <m/>
    <m/>
    <s v="No"/>
    <m/>
    <m/>
    <m/>
    <m/>
    <m/>
    <m/>
    <m/>
    <m/>
    <n v="0"/>
    <m/>
    <m/>
    <s v="SIDA"/>
  </r>
  <r>
    <n v="242"/>
    <s v="C10/025"/>
    <s v="Yetunde"/>
    <s v="A"/>
    <s v="Onimode"/>
    <x v="1"/>
    <x v="9"/>
    <x v="0"/>
    <x v="0"/>
    <s v="Nuclear Medicine/Radiology"/>
    <s v="RADIATION ONCOLOGY"/>
    <x v="6"/>
    <s v="No"/>
    <m/>
    <s v="Single"/>
    <s v="Married (P1 - 2022)"/>
    <m/>
    <s v="yonimode@cartafrica.org"/>
    <s v="yately_md@yahoo.com; yately_md@yahoo.com"/>
    <s v="+2347087821065"/>
    <s v="Master of Science (Stellenbosch) 2009, Master of Medicine (Witwatersrand) 2012"/>
    <d v="1977-06-29T00:00:00"/>
    <s v="Medical personnel's knowledge about thyroid disease in pregnancy and its management, and development of a trimester-based thyroid reference range In South-West Nigeria"/>
    <s v="Field and Laboratory"/>
    <m/>
    <m/>
    <m/>
    <d v="2021-08-24T00:00:00"/>
    <x v="9"/>
    <m/>
    <s v="Dr Chesang Jacqueline Jelagat"/>
    <s v="Prof Omigbodun Akinyinka"/>
    <m/>
    <n v="2"/>
    <m/>
    <m/>
    <m/>
    <m/>
    <m/>
    <m/>
    <s v="Academic"/>
    <s v="Lecturer I"/>
    <s v="Senior Lecturer"/>
    <x v="0"/>
    <m/>
    <s v="UNIVERSITY OF IBADAN"/>
    <s v="0000-0002-4004-6113"/>
    <m/>
    <d v="2020-03-26T00:00:00"/>
    <s v="11/1/2020 &amp; 22/5/2022"/>
    <s v="Yes"/>
    <m/>
    <m/>
    <m/>
    <s v="Medical personnel's knowledge about thyroid disease in pregnancy and its management, and development of a trimester-based thyroid reference range In South-West Nigeria"/>
    <d v="2022-11-07T00:00:00"/>
    <s v="Yes"/>
    <d v="2024-07-03T00:00:00"/>
    <s v="Yes"/>
    <m/>
    <m/>
    <m/>
    <m/>
    <x v="3"/>
    <m/>
    <m/>
    <m/>
    <n v="6"/>
    <n v="5"/>
    <m/>
    <m/>
    <m/>
    <m/>
    <m/>
    <s v="No"/>
    <m/>
    <m/>
    <m/>
    <m/>
    <m/>
    <m/>
    <m/>
    <m/>
    <n v="0"/>
    <m/>
    <m/>
    <s v="SIDA"/>
  </r>
  <r>
    <n v="243"/>
    <s v="C10/003"/>
    <s v="Jean de la Croix"/>
    <s v="Allen"/>
    <s v="Ingabire"/>
    <x v="0"/>
    <x v="9"/>
    <x v="1"/>
    <x v="1"/>
    <s v="Orthopedics"/>
    <s v="Surgery"/>
    <x v="5"/>
    <s v="Yes"/>
    <m/>
    <s v="Married"/>
    <s v="Married"/>
    <m/>
    <s v="ajcroix@cartafrica.org"/>
    <s v="ingabireallenjc@gmail.com; ijea2000@gmail.com"/>
    <s v="+250788549975"/>
    <s v="Masters of Public health/Masters of Medicine(Surgery)/Fellowship in Orthopedics"/>
    <d v="1981-01-02T00:00:00"/>
    <s v="Long term disability following road traffic injuries in Rwanda: Cost and health outcomes "/>
    <s v="Clinical research"/>
    <m/>
    <m/>
    <m/>
    <d v="2020-01-10T00:00:00"/>
    <x v="9"/>
    <m/>
    <s v="Prof Tumussime K. David "/>
    <s v="Dr. Jean Baptiste Sagahutu "/>
    <m/>
    <n v="2"/>
    <m/>
    <m/>
    <m/>
    <m/>
    <m/>
    <m/>
    <s v="Researcher"/>
    <s v="Lecturer of Surgery"/>
    <s v="Senior Lecturer"/>
    <x v="1"/>
    <s v="Deputy Director, NIHR Research Hub on Global Surgery/Rwanda "/>
    <s v="UNIVERSITY OF RWANDA"/>
    <s v="0000-0001-8636-6473"/>
    <m/>
    <d v="2020-03-04T00:00:00"/>
    <s v="11/1/2020 &amp; 22/5/2022"/>
    <s v="Yes"/>
    <d v="2022-02-01T00:00:00"/>
    <d v="2022-02-10T00:00:00"/>
    <m/>
    <s v="Long term disability following road traffic injuries in Rwanda: Cost and health outcomes "/>
    <d v="2022-11-07T00:00:00"/>
    <s v="Yes"/>
    <d v="2024-07-03T00:00:00"/>
    <s v="Yes"/>
    <m/>
    <m/>
    <m/>
    <d v="2024-10-25T00:00:00"/>
    <x v="0"/>
    <n v="56"/>
    <e v="#VALUE!"/>
    <m/>
    <n v="0"/>
    <n v="2"/>
    <m/>
    <m/>
    <m/>
    <m/>
    <m/>
    <s v="No"/>
    <m/>
    <m/>
    <m/>
    <m/>
    <m/>
    <m/>
    <m/>
    <m/>
    <n v="2"/>
    <m/>
    <m/>
    <s v="SIDA"/>
  </r>
  <r>
    <n v="244"/>
    <s v="C10/005"/>
    <s v="Apatsa"/>
    <m/>
    <s v="Selemani"/>
    <x v="0"/>
    <x v="9"/>
    <x v="3"/>
    <x v="3"/>
    <s v="Library and Information Science"/>
    <s v="Library"/>
    <x v="3"/>
    <s v="No"/>
    <m/>
    <s v="Single"/>
    <s v="Married"/>
    <m/>
    <s v="aselemani@cartafrica.org"/>
    <s v="apatsaselemani@gmail.com"/>
    <s v="+2651871911; 265888707373"/>
    <s v="Master of Library and Information Science"/>
    <d v="1987-08-25T00:00:00"/>
    <s v="Journal Indexing and Scientific Impact of Africa's Public Health Research: current status, barriers, facilitators and opportunities."/>
    <s v="Field"/>
    <m/>
    <m/>
    <m/>
    <d v="2021-08-16T00:00:00"/>
    <x v="9"/>
    <m/>
    <s v="Prof. Jude Igumbor"/>
    <s v="Dr Innocent Maposa"/>
    <m/>
    <n v="2"/>
    <m/>
    <m/>
    <m/>
    <m/>
    <m/>
    <m/>
    <s v="Administrative"/>
    <s v="Assistant Librarian"/>
    <m/>
    <x v="0"/>
    <m/>
    <s v="UNIVERSITY OF MALAWI"/>
    <s v="0000-0003-1216-6158"/>
    <m/>
    <d v="2020-03-06T00:00:00"/>
    <s v="11/1/2020 &amp; 22/5/2022"/>
    <s v="Yes"/>
    <d v="2022-05-27T00:00:00"/>
    <d v="2022-09-07T00:00:00"/>
    <m/>
    <s v="Journal Indexing and Scientific Impact of Africa's Public Health Research: current status, barriers, facilitators and opportunities."/>
    <d v="2023-05-15T00:00:00"/>
    <s v="No"/>
    <d v="2024-07-03T00:00:00"/>
    <s v="Yes"/>
    <d v="2025-03-31T00:00:00"/>
    <m/>
    <m/>
    <m/>
    <x v="3"/>
    <m/>
    <m/>
    <m/>
    <n v="2"/>
    <m/>
    <m/>
    <m/>
    <m/>
    <m/>
    <m/>
    <s v="No"/>
    <m/>
    <m/>
    <m/>
    <m/>
    <m/>
    <m/>
    <m/>
    <m/>
    <n v="0"/>
    <m/>
    <m/>
    <s v="SIDA"/>
  </r>
  <r>
    <n v="245"/>
    <s v="C10/009"/>
    <s v="Emmanuel"/>
    <m/>
    <s v="Nzabonimana"/>
    <x v="0"/>
    <x v="9"/>
    <x v="1"/>
    <x v="1"/>
    <s v="Dentistry"/>
    <s v="Preventive and Community Dentistry"/>
    <x v="3"/>
    <s v="No"/>
    <m/>
    <s v="Single"/>
    <s v="Single"/>
    <m/>
    <s v="enzabonimana@cartafrica.org"/>
    <s v="nzabaemmy@gmail.com"/>
    <s v="+250783880746"/>
    <s v="Health Informatics"/>
    <d v="1992-04-01T00:00:00"/>
    <s v="Investigating reasons, challenges, and perceptions of poor oral health among adults in rural and urban Rwanda"/>
    <s v="Field"/>
    <m/>
    <m/>
    <m/>
    <d v="2020-06-01T00:00:00"/>
    <x v="9"/>
    <m/>
    <s v="Prof Phumzile Hlongwa"/>
    <s v="Prof Veerasamy Yengopal"/>
    <s v="Dr Yolanda Malele-Kolisa"/>
    <n v="3"/>
    <m/>
    <m/>
    <m/>
    <m/>
    <m/>
    <m/>
    <s v="Academic"/>
    <s v="Assistant Lecturer"/>
    <s v="Assistant Lecturer"/>
    <x v="2"/>
    <m/>
    <s v="UNIVERSITY OF RWANDA"/>
    <s v="0000-0002-6876-3472"/>
    <m/>
    <d v="2020-03-10T00:00:00"/>
    <s v="11/1/2020 &amp; 22/5/2022"/>
    <s v="Yes"/>
    <d v="2022-01-18T00:00:00"/>
    <d v="2022-02-25T00:00:00"/>
    <m/>
    <s v="Investigating reasons, challenges, and perceptions of poor oral health among adults in rural and urban Rwanda"/>
    <d v="2022-11-07T00:00:00"/>
    <s v="Yes"/>
    <d v="2024-07-03T00:00:00"/>
    <s v="Yes"/>
    <m/>
    <m/>
    <m/>
    <d v="2024-12-22T00:00:00"/>
    <x v="0"/>
    <n v="58"/>
    <m/>
    <s v="Oral Health in Nyarugenge District of Rwanda: The Role of Mobile Application in Oral Health Education"/>
    <n v="0"/>
    <n v="3"/>
    <m/>
    <m/>
    <m/>
    <m/>
    <m/>
    <s v="No"/>
    <m/>
    <m/>
    <m/>
    <m/>
    <m/>
    <m/>
    <m/>
    <m/>
    <n v="0"/>
    <m/>
    <m/>
    <s v="SIDA"/>
  </r>
  <r>
    <n v="246"/>
    <s v="C10/011"/>
    <s v="James"/>
    <s v="Mburu"/>
    <s v="Kang'ethe"/>
    <x v="0"/>
    <x v="9"/>
    <x v="2"/>
    <x v="7"/>
    <s v="Tropical and Infectious Diseases"/>
    <s v="Institute of tropical and infectious diseases/ PMTCT- Under OBS/ GYN department"/>
    <x v="6"/>
    <s v="Yes"/>
    <m/>
    <s v="Married"/>
    <s v="Married"/>
    <m/>
    <s v="jkangethe@cartafrica.org"/>
    <s v="jimkangethe@gmail.com"/>
    <s v="+254726237390; 254731221155"/>
    <s v="MSC. Medical Virology"/>
    <d v="1986-12-11T00:00:00"/>
    <s v="Human Papillomavirus type-specific risk and association with Human T Lymphotrophic Virus-1 among HIV infected Women at Kenyatta Clinical research"/>
    <s v="Laboratory"/>
    <m/>
    <m/>
    <m/>
    <d v="2021-02-18T00:00:00"/>
    <x v="9"/>
    <m/>
    <s v="Dr. Marianne Wanjiru Mureithi"/>
    <s v="Dr. Odari Eddy"/>
    <s v="Dr. Eddy Odari"/>
    <n v="3"/>
    <m/>
    <m/>
    <m/>
    <m/>
    <m/>
    <m/>
    <s v="Academic"/>
    <s v="HIV research scientist and tutor"/>
    <m/>
    <x v="0"/>
    <m/>
    <s v="UNIVERSITY OF NAIROBI"/>
    <s v="0000-0001-5813-5360"/>
    <m/>
    <d v="2020-03-12T00:00:00"/>
    <s v="11/1/2020 &amp; 22/5/2022"/>
    <s v="Yes"/>
    <d v="2021-01-18T00:00:00"/>
    <d v="2022-02-21T00:00:00"/>
    <m/>
    <s v="Human Papillomavirus type-specific risk and association with Human T Lymphotrophic Virus-1 among HIV infected Women at Kenyatta Clinical research"/>
    <d v="2022-11-07T00:00:00"/>
    <s v="Yes"/>
    <d v="2024-07-03T00:00:00"/>
    <s v="Yes"/>
    <d v="2024-02-26T00:00:00"/>
    <m/>
    <m/>
    <d v="2024-11-14T00:00:00"/>
    <x v="0"/>
    <n v="57"/>
    <m/>
    <m/>
    <n v="2"/>
    <n v="1"/>
    <m/>
    <m/>
    <m/>
    <m/>
    <m/>
    <s v="No"/>
    <m/>
    <m/>
    <m/>
    <m/>
    <m/>
    <m/>
    <m/>
    <m/>
    <n v="2"/>
    <m/>
    <m/>
    <s v="SIDA"/>
  </r>
  <r>
    <n v="247"/>
    <s v="C10/013"/>
    <s v="Kganetso"/>
    <s v="-"/>
    <s v="Sekome"/>
    <x v="0"/>
    <x v="9"/>
    <x v="5"/>
    <x v="6"/>
    <s v="Rehabilitation and Therapy"/>
    <s v="physiotherapy"/>
    <x v="3"/>
    <s v="Yes"/>
    <n v="1897532"/>
    <s v="Single"/>
    <s v="Single"/>
    <m/>
    <s v="ksekome@cartafrica.org"/>
    <s v="kgakzin88@gmail.com"/>
    <s v="+27 11 7173705; +27 78 0118605"/>
    <s v="Master of public health"/>
    <d v="1992-05-03T00:00:00"/>
    <s v="Effects of modifications in lifestyle and daily routine  on blood pressure among hypertensive rural adults in Agincourt, South Africa."/>
    <s v="Field"/>
    <m/>
    <m/>
    <m/>
    <d v="2019-07-14T00:00:00"/>
    <x v="9"/>
    <m/>
    <s v="Professor Hellen Myezwa"/>
    <s v="Prof. F. Gomez Olive- Casas"/>
    <m/>
    <n v="2"/>
    <m/>
    <m/>
    <m/>
    <m/>
    <m/>
    <m/>
    <s v="Academic"/>
    <s v="Lecturer"/>
    <s v="Senior Lecturer"/>
    <x v="1"/>
    <m/>
    <s v="UNIVERSITY OF THE WITWATERSRAND"/>
    <s v="0000-0002-4567-1022"/>
    <m/>
    <d v="2020-03-14T00:00:00"/>
    <s v="11/1/2020 &amp; 22/5/2022"/>
    <s v="Yes"/>
    <d v="2020-07-01T00:00:00"/>
    <d v="2021-02-22T00:00:00"/>
    <m/>
    <s v="Effects of modifications in lifestyle and daily routine  on blood pressure among hypertensive rural adults in Agincourt, South Africa."/>
    <d v="2022-11-07T00:00:00"/>
    <s v="Yes"/>
    <d v="2024-07-03T00:00:00"/>
    <s v="Yes"/>
    <m/>
    <m/>
    <m/>
    <d v="2024-10-31T00:00:00"/>
    <x v="0"/>
    <n v="56"/>
    <e v="#VALUE!"/>
    <s v="Feasibility and acceptability of a Contextualized Physical Activity and Diet Intervention for Hypertension Control in a Rural Adult Population of South Africa"/>
    <n v="1"/>
    <n v="0"/>
    <m/>
    <m/>
    <m/>
    <m/>
    <m/>
    <s v="No"/>
    <m/>
    <m/>
    <m/>
    <m/>
    <m/>
    <m/>
    <m/>
    <m/>
    <n v="0"/>
    <m/>
    <m/>
    <s v="WT - DELTAS"/>
  </r>
  <r>
    <n v="248"/>
    <s v="C10/017"/>
    <s v="Monday"/>
    <s v="Daniel"/>
    <s v="Olodu"/>
    <x v="0"/>
    <x v="9"/>
    <x v="0"/>
    <x v="5"/>
    <s v="Nutrition"/>
    <s v="Community Health"/>
    <x v="0"/>
    <s v="No"/>
    <m/>
    <s v="Married"/>
    <s v="Married"/>
    <m/>
    <s v="molodu@cartafrica.org"/>
    <s v="mondayolodu@gmail.com; mondayolodu@yahoo.com"/>
    <s v="+234-8063168131"/>
    <s v="Master of Science (Human Nutrition)"/>
    <d v="1986-11-24T00:00:00"/>
    <s v="Improving Childhood Nutrition among the Yoruba Ethnic Group in the Rural Communities, Southwest Nigeria: An Indigenous Food-Based Approach"/>
    <s v="Field and Laboratory"/>
    <m/>
    <m/>
    <m/>
    <d v="2021-03-12T00:00:00"/>
    <x v="9"/>
    <m/>
    <s v="Dr. Oladejo Thomas Adepoju"/>
    <m/>
    <m/>
    <n v="1"/>
    <m/>
    <m/>
    <m/>
    <m/>
    <m/>
    <m/>
    <s v="Academic"/>
    <s v="Lecturer II"/>
    <s v="Lecturer II"/>
    <x v="0"/>
    <m/>
    <s v="OBAFEMI AWOLOWO UNIVERSITY"/>
    <s v="0000-0002-1928-9209"/>
    <m/>
    <d v="2020-03-18T00:00:00"/>
    <s v="11/1/2020 &amp; 22/5/2022"/>
    <s v="Yes"/>
    <d v="2022-11-09T00:00:00"/>
    <d v="2022-09-07T00:00:00"/>
    <m/>
    <s v="Improving Childhood Nutrition among the Yoruba Ethnic Group in the Rural Communities, Southwest Nigeria: An Indigenous Food-Based Approach"/>
    <d v="2023-05-15T00:00:00"/>
    <s v="No"/>
    <d v="2024-07-03T00:00:00"/>
    <s v="Yes"/>
    <m/>
    <m/>
    <m/>
    <m/>
    <x v="3"/>
    <m/>
    <m/>
    <m/>
    <n v="2"/>
    <n v="1"/>
    <m/>
    <m/>
    <m/>
    <m/>
    <m/>
    <s v="No"/>
    <m/>
    <m/>
    <m/>
    <m/>
    <m/>
    <m/>
    <m/>
    <m/>
    <n v="1"/>
    <m/>
    <m/>
    <s v="SIDA"/>
  </r>
  <r>
    <n v="249"/>
    <s v="C10/024"/>
    <s v="Temitope"/>
    <s v="Olumuyiwa"/>
    <s v="Ojo"/>
    <x v="0"/>
    <x v="9"/>
    <x v="0"/>
    <x v="5"/>
    <s v="Occupational Health and Industrial Hygiene"/>
    <s v="Community Health"/>
    <x v="3"/>
    <s v="No"/>
    <m/>
    <s v="Married"/>
    <s v="Married"/>
    <m/>
    <s v="tojo@cartafrica.org"/>
    <s v="linktopeojo@yahoo.com"/>
    <s v="+2348035798224"/>
    <s v="MPH"/>
    <d v="1982-08-22T00:00:00"/>
    <s v="Factors associated with occupational injuries and work-related musculoskeletal disorders among artisans in the informal sector of the Nigerian construction industry"/>
    <s v="Field"/>
    <m/>
    <m/>
    <m/>
    <d v="2022-03-02T00:00:00"/>
    <x v="9"/>
    <m/>
    <s v="Dr Nisha Naicker"/>
    <s v="Prof Onayade Adedeji"/>
    <m/>
    <n v="2"/>
    <m/>
    <m/>
    <m/>
    <m/>
    <m/>
    <m/>
    <s v="Academic"/>
    <s v="Lecturer I"/>
    <s v="Senior Lecturer"/>
    <x v="1"/>
    <m/>
    <s v="OBAFEMI AWOLOWO UNIVERSITY"/>
    <s v="0000-0003-1899-5213"/>
    <m/>
    <d v="2020-03-25T00:00:00"/>
    <s v="11/1/2020 &amp; 22/5/2022"/>
    <s v="Yes"/>
    <d v="2022-08-24T00:00:00"/>
    <d v="2022-10-05T00:00:00"/>
    <m/>
    <s v="Factors associated with occupational injuries and work-related musculoskeletal disorders among artisans in the informal sector of the Nigerian construction industry"/>
    <d v="2022-11-07T00:00:00"/>
    <s v="Yes"/>
    <d v="2024-07-03T00:00:00"/>
    <s v="Yes"/>
    <m/>
    <m/>
    <m/>
    <m/>
    <x v="3"/>
    <m/>
    <m/>
    <m/>
    <n v="12"/>
    <n v="11"/>
    <m/>
    <m/>
    <m/>
    <m/>
    <m/>
    <s v="No"/>
    <m/>
    <m/>
    <m/>
    <m/>
    <m/>
    <m/>
    <m/>
    <m/>
    <n v="2"/>
    <m/>
    <m/>
    <s v="SIDA"/>
  </r>
  <r>
    <n v="250"/>
    <s v="C11/001"/>
    <s v="Adeola"/>
    <s v="Temitope"/>
    <s v="Williams"/>
    <x v="1"/>
    <x v="10"/>
    <x v="0"/>
    <x v="0"/>
    <s v="Paediatric Dentistry"/>
    <s v="Child Oral Health"/>
    <x v="0"/>
    <s v="Yes"/>
    <m/>
    <s v="Married"/>
    <m/>
    <m/>
    <s v="awilliams@cartafrica.org"/>
    <s v="adeolawilliams022@gmail.com"/>
    <s v="+2348051694622"/>
    <s v="Masters of Dental Sciences, 2018"/>
    <d v="1985-06-09T00:00:00"/>
    <s v="Improving oral health among vulnerable children and adolescents living with HIV/AIDS using evidence-based intervention (Masters of Dental Sciences (MDS)"/>
    <s v="Field based"/>
    <m/>
    <m/>
    <m/>
    <d v="2025-01-13T00:00:00"/>
    <x v="10"/>
    <m/>
    <m/>
    <m/>
    <m/>
    <m/>
    <m/>
    <m/>
    <m/>
    <m/>
    <m/>
    <m/>
    <m/>
    <m/>
    <m/>
    <x v="0"/>
    <m/>
    <m/>
    <s v="0000-0003-1915-2138"/>
    <m/>
    <d v="2025-03-03T00:00:00"/>
    <m/>
    <m/>
    <m/>
    <m/>
    <m/>
    <m/>
    <m/>
    <m/>
    <m/>
    <m/>
    <m/>
    <m/>
    <m/>
    <m/>
    <x v="3"/>
    <m/>
    <m/>
    <m/>
    <n v="7"/>
    <m/>
    <m/>
    <m/>
    <m/>
    <m/>
    <m/>
    <m/>
    <m/>
    <m/>
    <m/>
    <m/>
    <m/>
    <m/>
    <m/>
    <m/>
    <n v="2"/>
    <m/>
    <m/>
    <s v="SIDA"/>
  </r>
  <r>
    <n v="251"/>
    <s v="C11/002"/>
    <s v="Amina"/>
    <s v="Hassan"/>
    <s v="Hussein"/>
    <x v="1"/>
    <x v="10"/>
    <x v="10"/>
    <x v="13"/>
    <s v="Maternal and Reproductive health"/>
    <s v="School of Public health"/>
    <x v="8"/>
    <m/>
    <m/>
    <s v="Married"/>
    <m/>
    <m/>
    <s v="ahusien@cartafrica.org"/>
    <s v="dramiina12@gmail.com"/>
    <s v="+252615506933"/>
    <s v="Master in Public Health (2023 )"/>
    <d v="1991-01-01T00:00:00"/>
    <s v="Reproductive and maternal health in Somalia"/>
    <s v="Field based"/>
    <m/>
    <m/>
    <m/>
    <d v="2025-07-31T00:00:00"/>
    <x v="10"/>
    <m/>
    <m/>
    <m/>
    <m/>
    <m/>
    <m/>
    <m/>
    <m/>
    <m/>
    <m/>
    <m/>
    <m/>
    <m/>
    <m/>
    <x v="0"/>
    <m/>
    <m/>
    <s v="0009-0006-9247-6453"/>
    <m/>
    <d v="2025-03-03T00:00:00"/>
    <m/>
    <m/>
    <m/>
    <m/>
    <m/>
    <m/>
    <m/>
    <m/>
    <m/>
    <m/>
    <m/>
    <m/>
    <m/>
    <m/>
    <x v="3"/>
    <m/>
    <m/>
    <m/>
    <n v="0"/>
    <m/>
    <m/>
    <m/>
    <m/>
    <m/>
    <m/>
    <m/>
    <m/>
    <m/>
    <m/>
    <m/>
    <m/>
    <m/>
    <m/>
    <m/>
    <n v="1"/>
    <m/>
    <m/>
    <s v="SIDA"/>
  </r>
  <r>
    <n v="252"/>
    <s v="C11/003"/>
    <s v="Christabellah"/>
    <m/>
    <s v="Namugenyi"/>
    <x v="1"/>
    <x v="10"/>
    <x v="7"/>
    <x v="11"/>
    <s v="Public Health"/>
    <s v="Department of Planning and Applied Statistics"/>
    <x v="9"/>
    <s v="Yes"/>
    <m/>
    <s v="Married"/>
    <m/>
    <m/>
    <s v="cnamugenyi@cartafrica.org"/>
    <s v="tabellahn@gmail.com"/>
    <s v="+256788101810;+256700979442"/>
    <s v="Master of Statistics (2020)"/>
    <d v="1993-05-19T00:00:00"/>
    <s v="Examining patient satisfaction and dual outcomes of HIV and hypertension through decision-making and allocation of Service Delivery Models for Older PLHIV"/>
    <s v="Field based"/>
    <m/>
    <m/>
    <m/>
    <d v="2024-08-20T00:00:00"/>
    <x v="10"/>
    <m/>
    <m/>
    <m/>
    <m/>
    <m/>
    <m/>
    <m/>
    <m/>
    <m/>
    <m/>
    <m/>
    <m/>
    <m/>
    <m/>
    <x v="0"/>
    <m/>
    <m/>
    <s v="0000-0003-2534-5526"/>
    <m/>
    <d v="2025-03-03T00:00:00"/>
    <m/>
    <m/>
    <m/>
    <m/>
    <m/>
    <m/>
    <m/>
    <m/>
    <m/>
    <m/>
    <m/>
    <m/>
    <m/>
    <m/>
    <x v="3"/>
    <m/>
    <e v="#VALUE!"/>
    <m/>
    <n v="8"/>
    <m/>
    <m/>
    <m/>
    <m/>
    <m/>
    <m/>
    <m/>
    <m/>
    <m/>
    <m/>
    <m/>
    <m/>
    <m/>
    <m/>
    <m/>
    <n v="2"/>
    <m/>
    <m/>
    <s v="SIDA"/>
  </r>
  <r>
    <n v="253"/>
    <s v="C11/004"/>
    <s v="Cyril"/>
    <s v="Tamuka"/>
    <s v="Chironda"/>
    <x v="0"/>
    <x v="10"/>
    <x v="9"/>
    <x v="8"/>
    <s v="Health Data Science"/>
    <s v="Agincourt Research Center"/>
    <x v="3"/>
    <s v="No"/>
    <m/>
    <s v="Single"/>
    <m/>
    <m/>
    <s v="cchironda@cartafrica.org"/>
    <s v="cyriltamuka05@gmail.com"/>
    <s v="+27786413285"/>
    <s v="MSc Mathematical Statistics (2021)"/>
    <d v="1994-05-13T00:00:00"/>
    <s v="Multimorbidity trends and changes in Rural South Africa: A clustering, and competing risk modelling approach (2012-2022)."/>
    <s v="Field based"/>
    <m/>
    <m/>
    <m/>
    <d v="2024-02-01T00:00:00"/>
    <x v="10"/>
    <m/>
    <m/>
    <m/>
    <m/>
    <m/>
    <m/>
    <m/>
    <m/>
    <m/>
    <m/>
    <m/>
    <m/>
    <m/>
    <m/>
    <x v="0"/>
    <m/>
    <m/>
    <s v="0000-0002-0412-1059"/>
    <m/>
    <d v="2025-03-03T00:00:00"/>
    <m/>
    <m/>
    <m/>
    <m/>
    <m/>
    <m/>
    <m/>
    <m/>
    <m/>
    <m/>
    <m/>
    <m/>
    <m/>
    <m/>
    <x v="3"/>
    <m/>
    <m/>
    <m/>
    <n v="2"/>
    <m/>
    <m/>
    <m/>
    <m/>
    <m/>
    <m/>
    <m/>
    <m/>
    <m/>
    <m/>
    <m/>
    <m/>
    <m/>
    <m/>
    <m/>
    <n v="1"/>
    <m/>
    <m/>
    <s v="SIDA"/>
  </r>
  <r>
    <n v="254"/>
    <s v="C11/005"/>
    <s v="Elizabeth"/>
    <s v="Oluwatoyin"/>
    <s v="Abe"/>
    <x v="1"/>
    <x v="10"/>
    <x v="0"/>
    <x v="0"/>
    <s v="Dentistry"/>
    <s v="Oral Pathology/ Oral Medicine"/>
    <x v="0"/>
    <s v="Yes"/>
    <m/>
    <s v="Married"/>
    <m/>
    <m/>
    <s v="eoabe@cartafrica.org"/>
    <s v="elizabethabe831@gmail.com"/>
    <s v="+2348029789847"/>
    <s v="Masters in Dental Surgery (2014)"/>
    <d v="1983-03-01T00:00:00"/>
    <s v="Oral health promotion for improved maternal-fetal health among women of reproductive age. (Masters in Dental Surgery (MDS)"/>
    <s v="Clinical and laboratory based"/>
    <m/>
    <m/>
    <m/>
    <d v="2024-11-20T00:00:00"/>
    <x v="10"/>
    <m/>
    <m/>
    <m/>
    <m/>
    <m/>
    <m/>
    <m/>
    <m/>
    <m/>
    <m/>
    <m/>
    <m/>
    <m/>
    <m/>
    <x v="0"/>
    <m/>
    <m/>
    <s v="0000-0001-6632-9026"/>
    <m/>
    <d v="2025-03-03T00:00:00"/>
    <m/>
    <m/>
    <m/>
    <m/>
    <m/>
    <m/>
    <m/>
    <m/>
    <m/>
    <m/>
    <m/>
    <m/>
    <m/>
    <m/>
    <x v="3"/>
    <m/>
    <m/>
    <m/>
    <n v="8"/>
    <m/>
    <m/>
    <m/>
    <m/>
    <m/>
    <m/>
    <m/>
    <m/>
    <m/>
    <m/>
    <m/>
    <m/>
    <m/>
    <m/>
    <m/>
    <n v="3"/>
    <m/>
    <m/>
    <s v="SIDA"/>
  </r>
  <r>
    <n v="255"/>
    <s v="C11/006"/>
    <s v="Fanuel"/>
    <s v="Meckson"/>
    <s v="Bickton"/>
    <x v="0"/>
    <x v="10"/>
    <x v="3"/>
    <x v="3"/>
    <s v="Physiotherapy"/>
    <s v="Department of Rehabilitation Sciences "/>
    <x v="8"/>
    <m/>
    <m/>
    <s v="Single"/>
    <m/>
    <m/>
    <s v="fbickton@cartafrica.org"/>
    <s v="fbickton@kuhes.ac.mw"/>
    <s v="+265982552353"/>
    <s v="Master of Science in Cardiorespiratory Physiotherapy (2021)"/>
    <d v="1993-01-23T00:00:00"/>
    <s v="Personalized exercise-based Rehabilitation needs, implementation and effectiveness among  multimorbid patients in Malawi."/>
    <s v="Field based and clinical research "/>
    <m/>
    <m/>
    <m/>
    <d v="2025-03-03T00:00:00"/>
    <x v="10"/>
    <m/>
    <m/>
    <m/>
    <m/>
    <m/>
    <m/>
    <m/>
    <m/>
    <m/>
    <m/>
    <m/>
    <m/>
    <m/>
    <m/>
    <x v="0"/>
    <m/>
    <m/>
    <s v="0000-0002-0925-909X"/>
    <m/>
    <d v="2025-03-03T00:00:00"/>
    <m/>
    <m/>
    <m/>
    <m/>
    <m/>
    <m/>
    <m/>
    <m/>
    <m/>
    <m/>
    <m/>
    <m/>
    <m/>
    <m/>
    <x v="3"/>
    <m/>
    <m/>
    <m/>
    <n v="15"/>
    <m/>
    <m/>
    <m/>
    <m/>
    <m/>
    <m/>
    <m/>
    <m/>
    <m/>
    <m/>
    <m/>
    <m/>
    <m/>
    <m/>
    <m/>
    <n v="0"/>
    <m/>
    <m/>
    <s v="SIDA"/>
  </r>
  <r>
    <n v="256"/>
    <s v="C11/007"/>
    <s v="Funmilola"/>
    <s v="Olanike"/>
    <s v="Wuraola"/>
    <x v="1"/>
    <x v="10"/>
    <x v="0"/>
    <x v="5"/>
    <s v="Breast Surgical Oncology"/>
    <s v="Surgery"/>
    <x v="8"/>
    <m/>
    <m/>
    <s v="Married"/>
    <m/>
    <m/>
    <s v="fwuraola@cartafrica.org"/>
    <s v="fwuraola@oauife.edu.ng"/>
    <s v="+2348032287556"/>
    <s v="ChM General Surgery 2022"/>
    <d v="1985-02-07T00:00:00"/>
    <s v="Towards early detection of breast cancer in Nigeria: Prevalence of BRCA1/2 mutations and perceptions of genetic screening among relatives of patients with breast cancer"/>
    <s v="Clinical research"/>
    <m/>
    <m/>
    <m/>
    <d v="2025-09-02T00:00:00"/>
    <x v="10"/>
    <m/>
    <m/>
    <m/>
    <m/>
    <m/>
    <m/>
    <m/>
    <m/>
    <m/>
    <m/>
    <m/>
    <m/>
    <m/>
    <m/>
    <x v="0"/>
    <m/>
    <m/>
    <s v="0000-0003-3315-990x"/>
    <m/>
    <d v="2025-03-03T00:00:00"/>
    <m/>
    <m/>
    <m/>
    <m/>
    <m/>
    <m/>
    <m/>
    <m/>
    <m/>
    <m/>
    <m/>
    <m/>
    <m/>
    <m/>
    <x v="3"/>
    <m/>
    <m/>
    <m/>
    <n v="40"/>
    <m/>
    <m/>
    <m/>
    <m/>
    <m/>
    <m/>
    <m/>
    <m/>
    <m/>
    <m/>
    <m/>
    <m/>
    <m/>
    <m/>
    <m/>
    <n v="1"/>
    <m/>
    <m/>
    <s v="SIDA"/>
  </r>
  <r>
    <n v="257"/>
    <s v="C11/008"/>
    <s v="Gallad"/>
    <s v="Dahir"/>
    <s v="Hassan"/>
    <x v="0"/>
    <x v="10"/>
    <x v="10"/>
    <x v="13"/>
    <s v="Public Health "/>
    <s v="Department of Public Health "/>
    <x v="8"/>
    <m/>
    <m/>
    <s v="Married"/>
    <m/>
    <m/>
    <s v="ghassan@cartafrica.org"/>
    <m/>
    <s v=""/>
    <s v="Public Health (2017)"/>
    <d v="1988-01-01T00:00:00"/>
    <s v="Vaccine preventable disease surveillance"/>
    <s v="Field based"/>
    <m/>
    <m/>
    <m/>
    <d v="2025-04-15T00:00:00"/>
    <x v="10"/>
    <m/>
    <m/>
    <m/>
    <m/>
    <m/>
    <m/>
    <m/>
    <m/>
    <m/>
    <m/>
    <m/>
    <m/>
    <m/>
    <m/>
    <x v="0"/>
    <m/>
    <m/>
    <s v="0000-0002-8569-8748"/>
    <m/>
    <d v="2025-03-03T00:00:00"/>
    <m/>
    <m/>
    <m/>
    <m/>
    <m/>
    <m/>
    <m/>
    <m/>
    <m/>
    <m/>
    <m/>
    <m/>
    <m/>
    <m/>
    <x v="3"/>
    <m/>
    <m/>
    <m/>
    <n v="8"/>
    <m/>
    <m/>
    <m/>
    <m/>
    <m/>
    <m/>
    <m/>
    <m/>
    <m/>
    <m/>
    <m/>
    <m/>
    <m/>
    <m/>
    <m/>
    <n v="1"/>
    <m/>
    <m/>
    <s v="SIDA"/>
  </r>
  <r>
    <n v="258"/>
    <s v="C11/009"/>
    <s v="Justine "/>
    <m/>
    <s v="Okello"/>
    <x v="0"/>
    <x v="10"/>
    <x v="7"/>
    <x v="11"/>
    <s v="Preventive Medicine, Laboratory diagnostics, Epidemiology, Biostatistics, Research methods, Food safety and One Health"/>
    <s v="Department of Biosecurity, Ecosystems and Veterinary Public Health"/>
    <x v="9"/>
    <s v="Yes"/>
    <m/>
    <s v="Single"/>
    <m/>
    <m/>
    <s v="jokello@cartafrica.org"/>
    <s v="justinokello01@gmail.com"/>
    <s v="+256-783210265"/>
    <s v="Masters of Veterinary Preventive Medicine (Field Epidemiology)_(2023)"/>
    <d v="1996-11-15T00:00:00"/>
    <s v="Epidemiology of Rift Valley Fever in Northern Uganda: Prevalence, Molecular Characterization, and Geospatial Modelling in Humans and Livestock in Apac and Lira Districts"/>
    <s v="Laboratory based"/>
    <m/>
    <m/>
    <m/>
    <d v="2025-04-15T00:00:00"/>
    <x v="10"/>
    <m/>
    <m/>
    <m/>
    <m/>
    <m/>
    <m/>
    <m/>
    <m/>
    <m/>
    <m/>
    <m/>
    <m/>
    <m/>
    <m/>
    <x v="0"/>
    <m/>
    <m/>
    <s v="0000-0001-6218-8318"/>
    <m/>
    <d v="2025-03-03T00:00:00"/>
    <m/>
    <m/>
    <m/>
    <m/>
    <m/>
    <m/>
    <m/>
    <m/>
    <m/>
    <m/>
    <m/>
    <m/>
    <m/>
    <m/>
    <x v="3"/>
    <m/>
    <m/>
    <m/>
    <n v="10"/>
    <m/>
    <m/>
    <m/>
    <m/>
    <m/>
    <m/>
    <m/>
    <m/>
    <m/>
    <m/>
    <m/>
    <m/>
    <m/>
    <m/>
    <m/>
    <n v="0"/>
    <m/>
    <m/>
    <s v="SIDA"/>
  </r>
  <r>
    <n v="259"/>
    <s v="C11/010"/>
    <s v="Lydiah"/>
    <s v="Wanjiru"/>
    <s v="Njihia"/>
    <x v="1"/>
    <x v="10"/>
    <x v="2"/>
    <x v="7"/>
    <s v="PhD Pathobiology (Virology Option)"/>
    <s v="Department of Veterinary Pathology, Microbiology and Parasitology"/>
    <x v="6"/>
    <s v="Yes"/>
    <m/>
    <s v="Single"/>
    <m/>
    <m/>
    <s v="lnjihia@cartafrica.org"/>
    <s v="lydiahnjihia4@gmail.com"/>
    <s v="+254 712316454"/>
    <s v="Master of Science Applied Microbiology (Virology Option), (2022)"/>
    <d v="1990-07-23T00:00:00"/>
    <s v="Molecular characterization and risk factors associated with rift valley fever transmission and outbreaks in humans and animals in Garissa and Murang’a counties, Kenya in the age of climate change"/>
    <s v="Both Laboratory and field based"/>
    <m/>
    <m/>
    <m/>
    <d v="2023-03-06T00:00:00"/>
    <x v="10"/>
    <m/>
    <m/>
    <m/>
    <m/>
    <m/>
    <m/>
    <m/>
    <m/>
    <m/>
    <m/>
    <m/>
    <m/>
    <m/>
    <m/>
    <x v="0"/>
    <m/>
    <m/>
    <s v="0009-0007-0633-3294"/>
    <m/>
    <d v="2025-03-03T00:00:00"/>
    <m/>
    <m/>
    <m/>
    <m/>
    <m/>
    <m/>
    <m/>
    <m/>
    <m/>
    <m/>
    <m/>
    <m/>
    <m/>
    <m/>
    <x v="3"/>
    <m/>
    <m/>
    <m/>
    <n v="1"/>
    <m/>
    <m/>
    <m/>
    <m/>
    <m/>
    <m/>
    <m/>
    <m/>
    <m/>
    <m/>
    <m/>
    <m/>
    <m/>
    <m/>
    <m/>
    <n v="1"/>
    <m/>
    <m/>
    <s v="SIDA"/>
  </r>
  <r>
    <n v="260"/>
    <s v="C11/011"/>
    <s v="Mary"/>
    <s v="Nigandi"/>
    <s v="Kubo"/>
    <x v="1"/>
    <x v="10"/>
    <x v="2"/>
    <x v="7"/>
    <s v="Internal Medicine"/>
    <s v="Department of Clinical Medicine &amp; Therapeutics"/>
    <x v="8"/>
    <m/>
    <m/>
    <s v="Married"/>
    <m/>
    <m/>
    <s v="mkubo@cartafrica.org"/>
    <s v="mkubo@uonbi.ac.ke"/>
    <s v="+254721541439"/>
    <s v="Master of Medicine in Internal Medicine (2013)"/>
    <d v="1983-10-30T00:00:00"/>
    <s v="Early Detection of Chronic Kidney Disease among communities with high prevalence of risk factors and early linkage to care: The ED-CKD Study"/>
    <s v="Clinical research"/>
    <m/>
    <m/>
    <m/>
    <d v="2025-09-01T00:00:00"/>
    <x v="10"/>
    <m/>
    <m/>
    <m/>
    <m/>
    <m/>
    <m/>
    <m/>
    <m/>
    <m/>
    <m/>
    <m/>
    <m/>
    <m/>
    <m/>
    <x v="0"/>
    <m/>
    <m/>
    <s v="0000-0002-0708-605X"/>
    <m/>
    <d v="2025-03-03T00:00:00"/>
    <m/>
    <m/>
    <m/>
    <m/>
    <m/>
    <m/>
    <m/>
    <m/>
    <m/>
    <m/>
    <m/>
    <m/>
    <m/>
    <m/>
    <x v="3"/>
    <m/>
    <m/>
    <m/>
    <n v="10"/>
    <m/>
    <m/>
    <m/>
    <m/>
    <m/>
    <m/>
    <m/>
    <m/>
    <m/>
    <m/>
    <m/>
    <m/>
    <m/>
    <m/>
    <m/>
    <n v="2"/>
    <m/>
    <m/>
    <s v="SIDA"/>
  </r>
  <r>
    <n v="261"/>
    <s v="C11/012"/>
    <s v="Miles-Dei"/>
    <s v="Benedict"/>
    <s v="Olufeagba"/>
    <x v="0"/>
    <x v="10"/>
    <x v="0"/>
    <x v="0"/>
    <s v="Genetics and Molecular Sciences"/>
    <s v="Institute of Child Health"/>
    <x v="0"/>
    <s v="Yes"/>
    <m/>
    <s v="Married"/>
    <m/>
    <m/>
    <s v="molufeagba@cartafrica.org"/>
    <s v="mben.olufsen@gmail.com"/>
    <s v="+2348169215993;+2348026073373"/>
    <s v="Master of Science (2018)"/>
    <d v="1985-02-02T00:00:00"/>
    <s v="Genetic Epidemiology of Identified Single Nucleotide Variants of Alpha and Beta Thalassemia Traits among Nigerians in Southwest Nigeria. (M.Sc. (Public Health Biotechnology) Genetics and Molecular Sciences, Institute of Child Health)"/>
    <s v="Laboratory based"/>
    <m/>
    <m/>
    <m/>
    <d v="2019-07-01T00:00:00"/>
    <x v="10"/>
    <m/>
    <m/>
    <m/>
    <m/>
    <m/>
    <m/>
    <m/>
    <m/>
    <m/>
    <m/>
    <m/>
    <m/>
    <m/>
    <m/>
    <x v="0"/>
    <m/>
    <m/>
    <s v="0000-0003-0065-5990"/>
    <m/>
    <d v="2025-03-03T00:00:00"/>
    <m/>
    <m/>
    <m/>
    <m/>
    <m/>
    <m/>
    <m/>
    <m/>
    <m/>
    <m/>
    <m/>
    <m/>
    <m/>
    <m/>
    <x v="3"/>
    <m/>
    <m/>
    <m/>
    <n v="2"/>
    <m/>
    <m/>
    <m/>
    <m/>
    <m/>
    <m/>
    <m/>
    <m/>
    <m/>
    <m/>
    <m/>
    <m/>
    <m/>
    <m/>
    <m/>
    <n v="2"/>
    <m/>
    <m/>
    <s v="SIDA"/>
  </r>
  <r>
    <n v="262"/>
    <s v="C11/013"/>
    <s v="Molly"/>
    <s v="Mercy"/>
    <s v="Jerono"/>
    <x v="1"/>
    <x v="10"/>
    <x v="2"/>
    <x v="2"/>
    <s v="Economics"/>
    <s v="Research and Sponsored Projects Office (RSPO)-AMPATH "/>
    <x v="2"/>
    <s v="Yes"/>
    <m/>
    <s v="Married"/>
    <m/>
    <m/>
    <s v="mjerono@cartafrica.org"/>
    <s v="mollymercy20@gmail.com"/>
    <s v="265 1874107;+265  888881282"/>
    <s v="Master of Arts in Economics"/>
    <d v="1994-05-09T00:00:00"/>
    <s v="Economic Evaluation of School-Based and Institutional Programs in Preventing Sexual Violence Against Children in Uasin Gishu County, Kenya"/>
    <s v="Field based"/>
    <m/>
    <m/>
    <m/>
    <d v="2024-09-02T00:00:00"/>
    <x v="10"/>
    <m/>
    <m/>
    <m/>
    <m/>
    <m/>
    <m/>
    <m/>
    <m/>
    <m/>
    <m/>
    <m/>
    <m/>
    <m/>
    <m/>
    <x v="0"/>
    <m/>
    <m/>
    <s v="0000-0003-4763-0344"/>
    <m/>
    <d v="2025-03-03T00:00:00"/>
    <m/>
    <m/>
    <m/>
    <m/>
    <m/>
    <m/>
    <m/>
    <m/>
    <m/>
    <m/>
    <m/>
    <m/>
    <m/>
    <m/>
    <x v="3"/>
    <m/>
    <m/>
    <m/>
    <n v="1"/>
    <m/>
    <m/>
    <m/>
    <m/>
    <m/>
    <m/>
    <m/>
    <m/>
    <m/>
    <m/>
    <m/>
    <m/>
    <m/>
    <m/>
    <m/>
    <n v="1"/>
    <m/>
    <m/>
    <s v="OAK"/>
  </r>
  <r>
    <n v="263"/>
    <s v="C11/014"/>
    <s v="Razak"/>
    <s v="Lewis"/>
    <s v="Mussa"/>
    <x v="0"/>
    <x v="10"/>
    <x v="3"/>
    <x v="3"/>
    <s v="Social Scientist"/>
    <s v="School of Global and Public Health"/>
    <x v="4"/>
    <s v="Yes"/>
    <m/>
    <s v="Single"/>
    <m/>
    <m/>
    <s v="rmussa@cartafrica.org"/>
    <s v="razmussa@yahoo.com"/>
    <s v="+265 1874107; +265  888881282"/>
    <s v="Master of Arts Development Studies (2015)"/>
    <d v="1991-11-16T00:00:00"/>
    <s v="Assessing the Effectiveness of Community-Based Approaches in Preventing Sexual Violence Against Street Children in Malawi"/>
    <s v="Field based"/>
    <m/>
    <m/>
    <m/>
    <d v="2025-03-03T00:00:00"/>
    <x v="10"/>
    <m/>
    <m/>
    <m/>
    <m/>
    <m/>
    <m/>
    <m/>
    <m/>
    <m/>
    <m/>
    <m/>
    <m/>
    <m/>
    <m/>
    <x v="0"/>
    <m/>
    <m/>
    <s v="0009-0000-6991-6912"/>
    <m/>
    <d v="2025-03-03T00:00:00"/>
    <m/>
    <m/>
    <m/>
    <m/>
    <m/>
    <m/>
    <m/>
    <m/>
    <m/>
    <m/>
    <m/>
    <m/>
    <m/>
    <m/>
    <x v="3"/>
    <m/>
    <m/>
    <m/>
    <n v="0"/>
    <m/>
    <m/>
    <m/>
    <m/>
    <m/>
    <m/>
    <m/>
    <m/>
    <m/>
    <m/>
    <m/>
    <m/>
    <m/>
    <m/>
    <m/>
    <n v="1"/>
    <m/>
    <m/>
    <s v="OAK"/>
  </r>
  <r>
    <n v="264"/>
    <s v="C11/015"/>
    <s v="Nichodemus"/>
    <s v="Mutinda"/>
    <s v="Kamuti"/>
    <x v="0"/>
    <x v="10"/>
    <x v="2"/>
    <x v="7"/>
    <s v="Veterinary Pathology and Diagnostics "/>
    <s v="Department of Veterinary Pathology, Microbiology and Parasitology"/>
    <x v="6"/>
    <s v="Yes"/>
    <m/>
    <s v="Married"/>
    <m/>
    <m/>
    <s v="nkamuti@cartafrica.org"/>
    <s v="nkamuti@uonbi.ac.ke"/>
    <s v="+254701106893,+254714667857"/>
    <s v="Master of science in Veterinary Pathology and Diagnostics (2022)"/>
    <d v="1993-03-06T00:00:00"/>
    <s v="Risk factors, socio-economic impact and morpho-molecular characterization of etiological agent(s) of Human and Livestock cutaneous myiasis in Kitui County, Kenya"/>
    <s v="Field and Laboratory based "/>
    <m/>
    <m/>
    <m/>
    <d v="2023-09-11T00:00:00"/>
    <x v="10"/>
    <m/>
    <m/>
    <m/>
    <m/>
    <m/>
    <m/>
    <m/>
    <m/>
    <m/>
    <m/>
    <m/>
    <m/>
    <m/>
    <m/>
    <x v="0"/>
    <m/>
    <m/>
    <s v="0000-0001-5741-1271"/>
    <m/>
    <d v="2025-03-03T00:00:00"/>
    <m/>
    <m/>
    <m/>
    <m/>
    <m/>
    <m/>
    <m/>
    <m/>
    <m/>
    <m/>
    <m/>
    <m/>
    <m/>
    <m/>
    <x v="3"/>
    <m/>
    <m/>
    <m/>
    <n v="2"/>
    <m/>
    <m/>
    <m/>
    <m/>
    <m/>
    <m/>
    <m/>
    <m/>
    <m/>
    <m/>
    <m/>
    <m/>
    <m/>
    <m/>
    <m/>
    <n v="1"/>
    <m/>
    <m/>
    <s v="SIDA"/>
  </r>
  <r>
    <n v="265"/>
    <s v="C11/016"/>
    <s v="Ochuko"/>
    <s v="Maureen"/>
    <s v="Orherhe"/>
    <x v="1"/>
    <x v="10"/>
    <x v="0"/>
    <x v="5"/>
    <s v="Clinical Pharmacy"/>
    <s v="Department of Clinical Pharmacy and Pharmacy Administration"/>
    <x v="7"/>
    <s v="Yes"/>
    <m/>
    <s v="Single"/>
    <m/>
    <m/>
    <s v="oorherhe@cartafrica.org"/>
    <s v="oorherhe@oauife.edu.ng"/>
    <s v="+2348051589453"/>
    <s v="Master of Science (2016), Master of Philosophy (2023)"/>
    <d v="1987-10-09T00:00:00"/>
    <s v="Population Approach to the Optimisation of Hydroxyurea in the Management of Sickle Cell Disease (SCD) in Nigeria: An Exploration of Pharmacogenetics and Pharmacometrics"/>
    <s v="Clinical research"/>
    <m/>
    <m/>
    <m/>
    <d v="2024-11-15T00:00:00"/>
    <x v="10"/>
    <m/>
    <m/>
    <m/>
    <m/>
    <m/>
    <m/>
    <m/>
    <m/>
    <m/>
    <m/>
    <m/>
    <m/>
    <m/>
    <m/>
    <x v="0"/>
    <m/>
    <m/>
    <s v="0000-0002-3671-9717"/>
    <m/>
    <d v="2025-03-03T00:00:00"/>
    <m/>
    <m/>
    <m/>
    <m/>
    <m/>
    <m/>
    <m/>
    <m/>
    <m/>
    <m/>
    <m/>
    <m/>
    <m/>
    <m/>
    <x v="3"/>
    <m/>
    <m/>
    <m/>
    <n v="6"/>
    <m/>
    <m/>
    <m/>
    <m/>
    <m/>
    <m/>
    <m/>
    <m/>
    <m/>
    <m/>
    <m/>
    <m/>
    <m/>
    <m/>
    <m/>
    <n v="0"/>
    <m/>
    <m/>
    <s v="SIDA"/>
  </r>
  <r>
    <n v="266"/>
    <s v="C11/017"/>
    <s v="Patani"/>
    <s v="George Wills"/>
    <s v="Mhango"/>
    <x v="0"/>
    <x v="10"/>
    <x v="3"/>
    <x v="3"/>
    <s v="Public Health"/>
    <s v="Centre for Reproductive Health"/>
    <x v="8"/>
    <m/>
    <m/>
    <s v="Married"/>
    <m/>
    <m/>
    <s v="pmhango@cartafrica.org"/>
    <s v="pgwmhango@gmail.com"/>
    <s v="+265994587799,+265888604700"/>
    <s v="Master of Science in Global Health Implementation (2023)"/>
    <d v="1986-06-29T00:00:00"/>
    <s v="Exploring the implementation of Out-of-School Comprehensive Sexuality Education (OOS-CSE) tailored for young people with disabilities (YPWD) and young people living with HIV (YPLHIV) aged 10-24 years in Malawi"/>
    <s v="Field based"/>
    <m/>
    <m/>
    <m/>
    <d v="2025-07-01T00:00:00"/>
    <x v="10"/>
    <m/>
    <m/>
    <m/>
    <m/>
    <m/>
    <m/>
    <m/>
    <m/>
    <m/>
    <m/>
    <m/>
    <m/>
    <m/>
    <m/>
    <x v="0"/>
    <m/>
    <m/>
    <s v="0000-0002-1492-260X"/>
    <m/>
    <d v="2025-03-03T00:00:00"/>
    <m/>
    <m/>
    <m/>
    <m/>
    <m/>
    <m/>
    <m/>
    <m/>
    <m/>
    <m/>
    <m/>
    <m/>
    <m/>
    <m/>
    <x v="3"/>
    <m/>
    <m/>
    <m/>
    <n v="8"/>
    <m/>
    <m/>
    <m/>
    <m/>
    <m/>
    <m/>
    <m/>
    <m/>
    <m/>
    <m/>
    <m/>
    <m/>
    <m/>
    <m/>
    <m/>
    <n v="2"/>
    <m/>
    <m/>
    <s v="SIDA"/>
  </r>
  <r>
    <n v="267"/>
    <s v="C11/018"/>
    <s v="Pierre Celestin"/>
    <m/>
    <s v="Munezero"/>
    <x v="0"/>
    <x v="10"/>
    <x v="1"/>
    <x v="1"/>
    <s v="Basic Sciences"/>
    <s v="Microbiology and Parasitology"/>
    <x v="8"/>
    <m/>
    <m/>
    <s v="Single"/>
    <m/>
    <m/>
    <s v="pmunezero@cartafrica.org"/>
    <s v="munezeropierrecelestin@gmail.com"/>
    <s v="+250790990554"/>
    <s v="Master of Science in Cellular and Molecular Immunology (2021)"/>
    <d v="1985-09-25T00:00:00"/>
    <s v="intersection of microbiology and immunology, with a specific focus on the pathogenesis of non-filarial lymphedema (podoconiosis)."/>
    <s v="Laboratory based"/>
    <m/>
    <m/>
    <m/>
    <d v="2025-09-30T00:00:00"/>
    <x v="10"/>
    <m/>
    <m/>
    <m/>
    <m/>
    <m/>
    <m/>
    <m/>
    <m/>
    <m/>
    <m/>
    <m/>
    <m/>
    <m/>
    <m/>
    <x v="0"/>
    <m/>
    <m/>
    <s v="0000-0003-2876-9025"/>
    <m/>
    <d v="2025-03-03T00:00:00"/>
    <m/>
    <m/>
    <m/>
    <m/>
    <m/>
    <m/>
    <m/>
    <m/>
    <m/>
    <m/>
    <m/>
    <m/>
    <m/>
    <m/>
    <x v="3"/>
    <m/>
    <m/>
    <m/>
    <n v="8"/>
    <m/>
    <m/>
    <m/>
    <m/>
    <m/>
    <m/>
    <m/>
    <m/>
    <m/>
    <m/>
    <m/>
    <m/>
    <m/>
    <m/>
    <m/>
    <n v="0"/>
    <m/>
    <m/>
    <s v="SIDA"/>
  </r>
  <r>
    <n v="268"/>
    <s v="C11/019"/>
    <s v="Solange"/>
    <m/>
    <s v="Nikwigize"/>
    <x v="1"/>
    <x v="10"/>
    <x v="1"/>
    <x v="1"/>
    <s v="Public Health"/>
    <s v="Community Health Development "/>
    <x v="8"/>
    <m/>
    <m/>
    <s v="Married"/>
    <m/>
    <m/>
    <s v="snikwigize@cartafrica.org"/>
    <s v="solangeni4@gmail.com"/>
    <s v="+250788804831"/>
    <s v="Masters in Public Health (2021)"/>
    <d v="1987-11-10T00:00:00"/>
    <s v="Socio-economic and Cultural Factors Associated with Sexual Violence Among Children Born to Teen Mothers in Rwanda. A Mixed Method"/>
    <m/>
    <m/>
    <m/>
    <m/>
    <m/>
    <x v="10"/>
    <m/>
    <m/>
    <m/>
    <m/>
    <m/>
    <m/>
    <m/>
    <m/>
    <m/>
    <m/>
    <m/>
    <m/>
    <m/>
    <m/>
    <x v="0"/>
    <m/>
    <m/>
    <s v="0009-0008-1667-3046"/>
    <m/>
    <d v="2025-03-03T00:00:00"/>
    <m/>
    <m/>
    <m/>
    <m/>
    <m/>
    <m/>
    <m/>
    <m/>
    <m/>
    <m/>
    <m/>
    <m/>
    <m/>
    <m/>
    <x v="3"/>
    <m/>
    <m/>
    <m/>
    <n v="3"/>
    <m/>
    <m/>
    <m/>
    <m/>
    <m/>
    <m/>
    <m/>
    <m/>
    <m/>
    <m/>
    <m/>
    <m/>
    <m/>
    <m/>
    <m/>
    <n v="1"/>
    <m/>
    <m/>
    <s v="OAK"/>
  </r>
  <r>
    <n v="269"/>
    <s v="C11/020"/>
    <s v="Winifrida"/>
    <s v="Paschal"/>
    <s v="Mponzi"/>
    <x v="1"/>
    <x v="10"/>
    <x v="4"/>
    <x v="4"/>
    <s v="Social Sciences "/>
    <s v="Environmental Health and Ecological Sciences Department"/>
    <x v="8"/>
    <m/>
    <m/>
    <s v="Married"/>
    <m/>
    <m/>
    <s v="wmponzi@cartafrica.org"/>
    <s v="winniepascal@gmail.com"/>
    <s v="+255 714228558"/>
    <s v="Masters of Science in Entrepreneurship (2017)"/>
    <d v="1984-09-14T00:00:00"/>
    <s v="Investigating the impact of village community banks (VICOBA) for enabling house improvements that enhance household environmental health by excluding vectors of malaria and other mosquito-borne pathogens”"/>
    <s v="Field based"/>
    <m/>
    <m/>
    <m/>
    <d v="2025-04-30T00:00:00"/>
    <x v="10"/>
    <m/>
    <m/>
    <m/>
    <m/>
    <m/>
    <m/>
    <m/>
    <m/>
    <m/>
    <m/>
    <m/>
    <m/>
    <m/>
    <m/>
    <x v="0"/>
    <m/>
    <m/>
    <s v="0000-0003-0122-0550"/>
    <m/>
    <d v="2025-03-03T00:00:00"/>
    <m/>
    <m/>
    <m/>
    <m/>
    <m/>
    <m/>
    <m/>
    <m/>
    <m/>
    <m/>
    <m/>
    <m/>
    <m/>
    <m/>
    <x v="3"/>
    <m/>
    <m/>
    <m/>
    <n v="16"/>
    <m/>
    <m/>
    <m/>
    <m/>
    <m/>
    <m/>
    <m/>
    <m/>
    <m/>
    <m/>
    <m/>
    <m/>
    <m/>
    <m/>
    <m/>
    <n v="3"/>
    <m/>
    <m/>
    <s v="SIDA"/>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8F32EE4-A421-4893-B42F-3D7A020889A5}" name="PivotTable3" cacheId="3" applyNumberFormats="0" applyBorderFormats="0" applyFontFormats="0" applyPatternFormats="0" applyAlignmentFormats="0" applyWidthHeightFormats="1" dataCaption="Values" updatedVersion="8" minRefreshableVersion="3" itemPrintTitles="1" createdVersion="6" indent="0" compact="0" compactData="0" multipleFieldFilters="0" chartFormat="21">
  <location ref="B41:F54" firstHeaderRow="1" firstDataRow="2" firstDataCol="1"/>
  <pivotFields count="90">
    <pivotField compact="0" outline="0" showAll="0"/>
    <pivotField dataField="1" compact="0" outline="0" showAll="0"/>
    <pivotField compact="0" outline="0" showAll="0"/>
    <pivotField compact="0" outline="0" showAll="0"/>
    <pivotField compact="0" outline="0" showAll="0"/>
    <pivotField compact="0" outline="0" showAll="0"/>
    <pivotField axis="axisRow" compact="0" outline="0" multipleItemSelectionAllowed="1" showAll="0">
      <items count="12">
        <item x="0"/>
        <item x="1"/>
        <item x="2"/>
        <item x="3"/>
        <item x="4"/>
        <item x="5"/>
        <item x="6"/>
        <item x="7"/>
        <item x="8"/>
        <item x="9"/>
        <item x="10"/>
        <item t="default"/>
      </items>
    </pivotField>
    <pivotField compact="0" outline="0" showAll="0"/>
    <pivotField compact="0" outline="0" showAll="0" defaultSubtota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2">
        <item x="0"/>
        <item x="1"/>
        <item x="2"/>
        <item x="3"/>
        <item x="4"/>
        <item x="5"/>
        <item x="6"/>
        <item x="7"/>
        <item x="8"/>
        <item x="9"/>
        <item x="1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multipleItemSelectionAllowed="1" showAll="0"/>
    <pivotField compact="0" outline="0" showAll="0"/>
    <pivotField compact="0" outline="0" showAll="0"/>
    <pivotField axis="axisCol" compact="0" outline="0" multipleItemSelectionAllowed="1" showAll="0" defaultSubtotal="0">
      <items count="4">
        <item x="0"/>
        <item h="1" x="1"/>
        <item x="3"/>
        <item x="2"/>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 compact="0" outline="0" showAll="0">
      <items count="18">
        <item x="0"/>
        <item x="1"/>
        <item x="2"/>
        <item x="3"/>
        <item x="4"/>
        <item x="5"/>
        <item x="6"/>
        <item x="7"/>
        <item x="8"/>
        <item x="9"/>
        <item x="10"/>
        <item x="11"/>
        <item x="12"/>
        <item x="13"/>
        <item x="14"/>
        <item x="15"/>
        <item x="16"/>
        <item t="default"/>
      </items>
    </pivotField>
  </pivotFields>
  <rowFields count="1">
    <field x="6"/>
  </rowFields>
  <rowItems count="12">
    <i>
      <x/>
    </i>
    <i>
      <x v="1"/>
    </i>
    <i>
      <x v="2"/>
    </i>
    <i>
      <x v="3"/>
    </i>
    <i>
      <x v="4"/>
    </i>
    <i>
      <x v="5"/>
    </i>
    <i>
      <x v="6"/>
    </i>
    <i>
      <x v="7"/>
    </i>
    <i>
      <x v="8"/>
    </i>
    <i>
      <x v="9"/>
    </i>
    <i>
      <x v="10"/>
    </i>
    <i t="grand">
      <x/>
    </i>
  </rowItems>
  <colFields count="1">
    <field x="63"/>
  </colFields>
  <colItems count="4">
    <i>
      <x/>
    </i>
    <i>
      <x v="2"/>
    </i>
    <i>
      <x v="3"/>
    </i>
    <i t="grand">
      <x/>
    </i>
  </colItems>
  <dataFields count="1">
    <dataField name="Count of Unique ID" fld="1" subtotal="count" showDataAs="percentOfRow" baseField="0" baseItem="0" numFmtId="9"/>
  </dataFields>
  <formats count="3">
    <format dxfId="14">
      <pivotArea outline="0" collapsedLevelsAreSubtotals="1" fieldPosition="0"/>
    </format>
    <format dxfId="13">
      <pivotArea outline="0" collapsedLevelsAreSubtotals="1" fieldPosition="0"/>
    </format>
    <format dxfId="12">
      <pivotArea outline="0" collapsedLevelsAreSubtotals="1" fieldPosition="0"/>
    </format>
  </formats>
  <conditionalFormats count="1">
    <conditionalFormat priority="1">
      <pivotAreas count="1">
        <pivotArea type="data" outline="0" collapsedLevelsAreSubtotals="1" fieldPosition="0">
          <references count="3">
            <reference field="4294967294" count="1" selected="0">
              <x v="0"/>
            </reference>
            <reference field="6" count="10" selected="0">
              <x v="0"/>
              <x v="1"/>
              <x v="2"/>
              <x v="3"/>
              <x v="4"/>
              <x v="5"/>
              <x v="6"/>
              <x v="7"/>
              <x v="8"/>
              <x v="9"/>
            </reference>
            <reference field="63" count="3" selected="0">
              <x v="0"/>
              <x v="2"/>
              <x v="3"/>
            </reference>
          </references>
        </pivotArea>
      </pivotAreas>
    </conditionalFormat>
  </conditionalFormats>
  <chartFormats count="34">
    <chartFormat chart="2" format="0" series="1">
      <pivotArea type="data" outline="0" fieldPosition="0">
        <references count="2">
          <reference field="4294967294" count="1" selected="0">
            <x v="0"/>
          </reference>
          <reference field="63" count="1" selected="0">
            <x v="0"/>
          </reference>
        </references>
      </pivotArea>
    </chartFormat>
    <chartFormat chart="2" format="1" series="1">
      <pivotArea type="data" outline="0" fieldPosition="0">
        <references count="2">
          <reference field="4294967294" count="1" selected="0">
            <x v="0"/>
          </reference>
          <reference field="63" count="1" selected="0">
            <x v="2"/>
          </reference>
        </references>
      </pivotArea>
    </chartFormat>
    <chartFormat chart="2" format="2" series="1">
      <pivotArea type="data" outline="0" fieldPosition="0">
        <references count="2">
          <reference field="4294967294" count="1" selected="0">
            <x v="0"/>
          </reference>
          <reference field="63" count="1" selected="0">
            <x v="3"/>
          </reference>
        </references>
      </pivotArea>
    </chartFormat>
    <chartFormat chart="6" format="6" series="1">
      <pivotArea type="data" outline="0" fieldPosition="0">
        <references count="2">
          <reference field="4294967294" count="1" selected="0">
            <x v="0"/>
          </reference>
          <reference field="63" count="1" selected="0">
            <x v="0"/>
          </reference>
        </references>
      </pivotArea>
    </chartFormat>
    <chartFormat chart="6" format="7" series="1">
      <pivotArea type="data" outline="0" fieldPosition="0">
        <references count="2">
          <reference field="4294967294" count="1" selected="0">
            <x v="0"/>
          </reference>
          <reference field="63" count="1" selected="0">
            <x v="2"/>
          </reference>
        </references>
      </pivotArea>
    </chartFormat>
    <chartFormat chart="6" format="8" series="1">
      <pivotArea type="data" outline="0" fieldPosition="0">
        <references count="2">
          <reference field="4294967294" count="1" selected="0">
            <x v="0"/>
          </reference>
          <reference field="63" count="1" selected="0">
            <x v="3"/>
          </reference>
        </references>
      </pivotArea>
    </chartFormat>
    <chartFormat chart="7" format="0" series="1">
      <pivotArea type="data" outline="0" fieldPosition="0">
        <references count="2">
          <reference field="4294967294" count="1" selected="0">
            <x v="0"/>
          </reference>
          <reference field="63" count="1" selected="0">
            <x v="0"/>
          </reference>
        </references>
      </pivotArea>
    </chartFormat>
    <chartFormat chart="7" format="1" series="1">
      <pivotArea type="data" outline="0" fieldPosition="0">
        <references count="2">
          <reference field="4294967294" count="1" selected="0">
            <x v="0"/>
          </reference>
          <reference field="63" count="1" selected="0">
            <x v="2"/>
          </reference>
        </references>
      </pivotArea>
    </chartFormat>
    <chartFormat chart="7" format="2" series="1">
      <pivotArea type="data" outline="0" fieldPosition="0">
        <references count="2">
          <reference field="4294967294" count="1" selected="0">
            <x v="0"/>
          </reference>
          <reference field="63" count="1" selected="0">
            <x v="3"/>
          </reference>
        </references>
      </pivotArea>
    </chartFormat>
    <chartFormat chart="10" format="6" series="1">
      <pivotArea type="data" outline="0" fieldPosition="0">
        <references count="2">
          <reference field="4294967294" count="1" selected="0">
            <x v="0"/>
          </reference>
          <reference field="63" count="1" selected="0">
            <x v="0"/>
          </reference>
        </references>
      </pivotArea>
    </chartFormat>
    <chartFormat chart="10" format="7" series="1">
      <pivotArea type="data" outline="0" fieldPosition="0">
        <references count="2">
          <reference field="4294967294" count="1" selected="0">
            <x v="0"/>
          </reference>
          <reference field="63" count="1" selected="0">
            <x v="2"/>
          </reference>
        </references>
      </pivotArea>
    </chartFormat>
    <chartFormat chart="10" format="8" series="1">
      <pivotArea type="data" outline="0" fieldPosition="0">
        <references count="2">
          <reference field="4294967294" count="1" selected="0">
            <x v="0"/>
          </reference>
          <reference field="63" count="1" selected="0">
            <x v="3"/>
          </reference>
        </references>
      </pivotArea>
    </chartFormat>
    <chartFormat chart="13" format="12" series="1">
      <pivotArea type="data" outline="0" fieldPosition="0">
        <references count="2">
          <reference field="4294967294" count="1" selected="0">
            <x v="0"/>
          </reference>
          <reference field="63" count="1" selected="0">
            <x v="0"/>
          </reference>
        </references>
      </pivotArea>
    </chartFormat>
    <chartFormat chart="13" format="13" series="1">
      <pivotArea type="data" outline="0" fieldPosition="0">
        <references count="2">
          <reference field="4294967294" count="1" selected="0">
            <x v="0"/>
          </reference>
          <reference field="63" count="1" selected="0">
            <x v="2"/>
          </reference>
        </references>
      </pivotArea>
    </chartFormat>
    <chartFormat chart="13" format="14" series="1">
      <pivotArea type="data" outline="0" fieldPosition="0">
        <references count="2">
          <reference field="4294967294" count="1" selected="0">
            <x v="0"/>
          </reference>
          <reference field="63" count="1" selected="0">
            <x v="3"/>
          </reference>
        </references>
      </pivotArea>
    </chartFormat>
    <chartFormat chart="16" format="21" series="1">
      <pivotArea type="data" outline="0" fieldPosition="0">
        <references count="2">
          <reference field="4294967294" count="1" selected="0">
            <x v="0"/>
          </reference>
          <reference field="63" count="1" selected="0">
            <x v="0"/>
          </reference>
        </references>
      </pivotArea>
    </chartFormat>
    <chartFormat chart="16" format="22" series="1">
      <pivotArea type="data" outline="0" fieldPosition="0">
        <references count="2">
          <reference field="4294967294" count="1" selected="0">
            <x v="0"/>
          </reference>
          <reference field="63" count="1" selected="0">
            <x v="2"/>
          </reference>
        </references>
      </pivotArea>
    </chartFormat>
    <chartFormat chart="16" format="23" series="1">
      <pivotArea type="data" outline="0" fieldPosition="0">
        <references count="2">
          <reference field="4294967294" count="1" selected="0">
            <x v="0"/>
          </reference>
          <reference field="63" count="1" selected="0">
            <x v="3"/>
          </reference>
        </references>
      </pivotArea>
    </chartFormat>
    <chartFormat chart="17" format="0" series="1">
      <pivotArea type="data" outline="0" fieldPosition="0">
        <references count="2">
          <reference field="4294967294" count="1" selected="0">
            <x v="0"/>
          </reference>
          <reference field="63" count="1" selected="0">
            <x v="0"/>
          </reference>
        </references>
      </pivotArea>
    </chartFormat>
    <chartFormat chart="17" format="1" series="1">
      <pivotArea type="data" outline="0" fieldPosition="0">
        <references count="2">
          <reference field="4294967294" count="1" selected="0">
            <x v="0"/>
          </reference>
          <reference field="63" count="1" selected="0">
            <x v="2"/>
          </reference>
        </references>
      </pivotArea>
    </chartFormat>
    <chartFormat chart="17" format="2" series="1">
      <pivotArea type="data" outline="0" fieldPosition="0">
        <references count="2">
          <reference field="4294967294" count="1" selected="0">
            <x v="0"/>
          </reference>
          <reference field="63" count="1" selected="0">
            <x v="3"/>
          </reference>
        </references>
      </pivotArea>
    </chartFormat>
    <chartFormat chart="18" format="3" series="1">
      <pivotArea type="data" outline="0" fieldPosition="0">
        <references count="2">
          <reference field="4294967294" count="1" selected="0">
            <x v="0"/>
          </reference>
          <reference field="63" count="1" selected="0">
            <x v="0"/>
          </reference>
        </references>
      </pivotArea>
    </chartFormat>
    <chartFormat chart="18" format="4" series="1">
      <pivotArea type="data" outline="0" fieldPosition="0">
        <references count="2">
          <reference field="4294967294" count="1" selected="0">
            <x v="0"/>
          </reference>
          <reference field="63" count="1" selected="0">
            <x v="2"/>
          </reference>
        </references>
      </pivotArea>
    </chartFormat>
    <chartFormat chart="18" format="5" series="1">
      <pivotArea type="data" outline="0" fieldPosition="0">
        <references count="2">
          <reference field="4294967294" count="1" selected="0">
            <x v="0"/>
          </reference>
          <reference field="63" count="1" selected="0">
            <x v="3"/>
          </reference>
        </references>
      </pivotArea>
    </chartFormat>
    <chartFormat chart="19" format="6" series="1">
      <pivotArea type="data" outline="0" fieldPosition="0">
        <references count="2">
          <reference field="4294967294" count="1" selected="0">
            <x v="0"/>
          </reference>
          <reference field="63" count="1" selected="0">
            <x v="0"/>
          </reference>
        </references>
      </pivotArea>
    </chartFormat>
    <chartFormat chart="19" format="7" series="1">
      <pivotArea type="data" outline="0" fieldPosition="0">
        <references count="2">
          <reference field="4294967294" count="1" selected="0">
            <x v="0"/>
          </reference>
          <reference field="63" count="1" selected="0">
            <x v="2"/>
          </reference>
        </references>
      </pivotArea>
    </chartFormat>
    <chartFormat chart="19" format="8" series="1">
      <pivotArea type="data" outline="0" fieldPosition="0">
        <references count="2">
          <reference field="4294967294" count="1" selected="0">
            <x v="0"/>
          </reference>
          <reference field="63" count="1" selected="0">
            <x v="3"/>
          </reference>
        </references>
      </pivotArea>
    </chartFormat>
    <chartFormat chart="20" format="14" series="1">
      <pivotArea type="data" outline="0" fieldPosition="0">
        <references count="2">
          <reference field="4294967294" count="1" selected="0">
            <x v="0"/>
          </reference>
          <reference field="63" count="1" selected="0">
            <x v="0"/>
          </reference>
        </references>
      </pivotArea>
    </chartFormat>
    <chartFormat chart="20" format="15" series="1">
      <pivotArea type="data" outline="0" fieldPosition="0">
        <references count="2">
          <reference field="4294967294" count="1" selected="0">
            <x v="0"/>
          </reference>
          <reference field="63" count="1" selected="0">
            <x v="2"/>
          </reference>
        </references>
      </pivotArea>
    </chartFormat>
    <chartFormat chart="20" format="16" series="1">
      <pivotArea type="data" outline="0" fieldPosition="0">
        <references count="2">
          <reference field="4294967294" count="1" selected="0">
            <x v="0"/>
          </reference>
          <reference field="63" count="1" selected="0">
            <x v="3"/>
          </reference>
        </references>
      </pivotArea>
    </chartFormat>
    <chartFormat chart="20" format="17">
      <pivotArea type="data" outline="0" fieldPosition="0">
        <references count="3">
          <reference field="4294967294" count="1" selected="0">
            <x v="0"/>
          </reference>
          <reference field="6" count="1" selected="0">
            <x v="0"/>
          </reference>
          <reference field="63" count="1" selected="0">
            <x v="2"/>
          </reference>
        </references>
      </pivotArea>
    </chartFormat>
    <chartFormat chart="20" format="18">
      <pivotArea type="data" outline="0" fieldPosition="0">
        <references count="3">
          <reference field="4294967294" count="1" selected="0">
            <x v="0"/>
          </reference>
          <reference field="6" count="1" selected="0">
            <x v="8"/>
          </reference>
          <reference field="63" count="1" selected="0">
            <x v="3"/>
          </reference>
        </references>
      </pivotArea>
    </chartFormat>
    <chartFormat chart="20" format="19">
      <pivotArea type="data" outline="0" fieldPosition="0">
        <references count="3">
          <reference field="4294967294" count="1" selected="0">
            <x v="0"/>
          </reference>
          <reference field="6" count="1" selected="0">
            <x v="9"/>
          </reference>
          <reference field="63" count="1" selected="0">
            <x v="3"/>
          </reference>
        </references>
      </pivotArea>
    </chartFormat>
    <chartFormat chart="20" format="20">
      <pivotArea type="data" outline="0" fieldPosition="0">
        <references count="3">
          <reference field="4294967294" count="1" selected="0">
            <x v="0"/>
          </reference>
          <reference field="6" count="1" selected="0">
            <x v="8"/>
          </reference>
          <reference field="63" count="1" selected="0">
            <x v="0"/>
          </reference>
        </references>
      </pivotArea>
    </chartFormat>
  </chart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814528E1-19E3-4993-9E3B-C67283AA55FC}" name="PivotTable2" cacheId="2"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location ref="A3:F15" firstHeaderRow="1" firstDataRow="2" firstDataCol="1"/>
  <pivotFields count="87">
    <pivotField dataField="1" showAll="0"/>
    <pivotField showAll="0"/>
    <pivotField showAll="0"/>
    <pivotField showAll="0"/>
    <pivotField showAll="0"/>
    <pivotField showAll="0"/>
    <pivotField axis="axisRow" showAll="0">
      <items count="11">
        <item x="0"/>
        <item x="1"/>
        <item x="2"/>
        <item x="3"/>
        <item x="4"/>
        <item x="5"/>
        <item x="6"/>
        <item x="7"/>
        <item x="8"/>
        <item x="9"/>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6">
        <item x="0"/>
        <item m="1" x="4"/>
        <item x="1"/>
        <item x="3"/>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6"/>
  </rowFields>
  <rowItems count="11">
    <i>
      <x/>
    </i>
    <i>
      <x v="1"/>
    </i>
    <i>
      <x v="2"/>
    </i>
    <i>
      <x v="3"/>
    </i>
    <i>
      <x v="4"/>
    </i>
    <i>
      <x v="5"/>
    </i>
    <i>
      <x v="6"/>
    </i>
    <i>
      <x v="7"/>
    </i>
    <i>
      <x v="8"/>
    </i>
    <i>
      <x v="9"/>
    </i>
    <i t="grand">
      <x/>
    </i>
  </rowItems>
  <colFields count="1">
    <field x="63"/>
  </colFields>
  <colItems count="5">
    <i>
      <x/>
    </i>
    <i>
      <x v="2"/>
    </i>
    <i>
      <x v="3"/>
    </i>
    <i>
      <x v="4"/>
    </i>
    <i t="grand">
      <x/>
    </i>
  </colItems>
  <dataFields count="1">
    <dataField name="Count of S.No." fld="0" subtotal="count" baseField="6"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8589F80A-8A4D-4E02-82FE-FEBDCC083C6A}" name="PivotTable3" cacheId="2"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17">
  <location ref="A20:E24" firstHeaderRow="1" firstDataRow="2" firstDataCol="1"/>
  <pivotFields count="87">
    <pivotField dataField="1" showAll="0"/>
    <pivotField showAll="0"/>
    <pivotField showAll="0"/>
    <pivotField showAll="0"/>
    <pivotField showAll="0"/>
    <pivotField axis="axisRow" showAll="0">
      <items count="4">
        <item x="1"/>
        <item x="0"/>
        <item m="1"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6">
        <item x="0"/>
        <item m="1" x="4"/>
        <item h="1" x="1"/>
        <item x="3"/>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5"/>
  </rowFields>
  <rowItems count="3">
    <i>
      <x/>
    </i>
    <i>
      <x v="1"/>
    </i>
    <i t="grand">
      <x/>
    </i>
  </rowItems>
  <colFields count="1">
    <field x="63"/>
  </colFields>
  <colItems count="4">
    <i>
      <x/>
    </i>
    <i>
      <x v="3"/>
    </i>
    <i>
      <x v="4"/>
    </i>
    <i t="grand">
      <x/>
    </i>
  </colItems>
  <dataFields count="1">
    <dataField name="Count of S.No." fld="0" subtotal="count" baseField="6" baseItem="0"/>
  </dataFields>
  <chartFormats count="16">
    <chartFormat chart="3" format="0" series="1">
      <pivotArea type="data" outline="0" fieldPosition="0">
        <references count="2">
          <reference field="4294967294" count="1" selected="0">
            <x v="0"/>
          </reference>
          <reference field="5" count="1" selected="0">
            <x v="0"/>
          </reference>
        </references>
      </pivotArea>
    </chartFormat>
    <chartFormat chart="3" format="1" series="1">
      <pivotArea type="data" outline="0" fieldPosition="0">
        <references count="2">
          <reference field="4294967294" count="1" selected="0">
            <x v="0"/>
          </reference>
          <reference field="5" count="1" selected="0">
            <x v="1"/>
          </reference>
        </references>
      </pivotArea>
    </chartFormat>
    <chartFormat chart="9" format="4" series="1">
      <pivotArea type="data" outline="0" fieldPosition="0">
        <references count="2">
          <reference field="4294967294" count="1" selected="0">
            <x v="0"/>
          </reference>
          <reference field="5" count="1" selected="0">
            <x v="0"/>
          </reference>
        </references>
      </pivotArea>
    </chartFormat>
    <chartFormat chart="9" format="5" series="1">
      <pivotArea type="data" outline="0" fieldPosition="0">
        <references count="2">
          <reference field="4294967294" count="1" selected="0">
            <x v="0"/>
          </reference>
          <reference field="5" count="1" selected="0">
            <x v="1"/>
          </reference>
        </references>
      </pivotArea>
    </chartFormat>
    <chartFormat chart="9" format="6" series="1">
      <pivotArea type="data" outline="0" fieldPosition="0">
        <references count="2">
          <reference field="4294967294" count="1" selected="0">
            <x v="0"/>
          </reference>
          <reference field="63" count="1" selected="0">
            <x v="4"/>
          </reference>
        </references>
      </pivotArea>
    </chartFormat>
    <chartFormat chart="9" format="7" series="1">
      <pivotArea type="data" outline="0" fieldPosition="0">
        <references count="2">
          <reference field="4294967294" count="1" selected="0">
            <x v="0"/>
          </reference>
          <reference field="63" count="1" selected="0">
            <x v="0"/>
          </reference>
        </references>
      </pivotArea>
    </chartFormat>
    <chartFormat chart="9" format="8" series="1">
      <pivotArea type="data" outline="0" fieldPosition="0">
        <references count="2">
          <reference field="4294967294" count="1" selected="0">
            <x v="0"/>
          </reference>
          <reference field="63" count="1" selected="0">
            <x v="3"/>
          </reference>
        </references>
      </pivotArea>
    </chartFormat>
    <chartFormat chart="3" format="2" series="1">
      <pivotArea type="data" outline="0" fieldPosition="0">
        <references count="2">
          <reference field="4294967294" count="1" selected="0">
            <x v="0"/>
          </reference>
          <reference field="63" count="1" selected="0">
            <x v="4"/>
          </reference>
        </references>
      </pivotArea>
    </chartFormat>
    <chartFormat chart="3" format="3" series="1">
      <pivotArea type="data" outline="0" fieldPosition="0">
        <references count="2">
          <reference field="4294967294" count="1" selected="0">
            <x v="0"/>
          </reference>
          <reference field="63" count="1" selected="0">
            <x v="0"/>
          </reference>
        </references>
      </pivotArea>
    </chartFormat>
    <chartFormat chart="3" format="4" series="1">
      <pivotArea type="data" outline="0" fieldPosition="0">
        <references count="2">
          <reference field="4294967294" count="1" selected="0">
            <x v="0"/>
          </reference>
          <reference field="63" count="1" selected="0">
            <x v="3"/>
          </reference>
        </references>
      </pivotArea>
    </chartFormat>
    <chartFormat chart="10" format="9" series="1">
      <pivotArea type="data" outline="0" fieldPosition="0">
        <references count="2">
          <reference field="4294967294" count="1" selected="0">
            <x v="0"/>
          </reference>
          <reference field="63" count="1" selected="0">
            <x v="0"/>
          </reference>
        </references>
      </pivotArea>
    </chartFormat>
    <chartFormat chart="10" format="10" series="1">
      <pivotArea type="data" outline="0" fieldPosition="0">
        <references count="2">
          <reference field="4294967294" count="1" selected="0">
            <x v="0"/>
          </reference>
          <reference field="63" count="1" selected="0">
            <x v="3"/>
          </reference>
        </references>
      </pivotArea>
    </chartFormat>
    <chartFormat chart="10" format="11" series="1">
      <pivotArea type="data" outline="0" fieldPosition="0">
        <references count="2">
          <reference field="4294967294" count="1" selected="0">
            <x v="0"/>
          </reference>
          <reference field="63" count="1" selected="0">
            <x v="4"/>
          </reference>
        </references>
      </pivotArea>
    </chartFormat>
    <chartFormat chart="11" format="12" series="1">
      <pivotArea type="data" outline="0" fieldPosition="0">
        <references count="2">
          <reference field="4294967294" count="1" selected="0">
            <x v="0"/>
          </reference>
          <reference field="63" count="1" selected="0">
            <x v="0"/>
          </reference>
        </references>
      </pivotArea>
    </chartFormat>
    <chartFormat chart="11" format="13" series="1">
      <pivotArea type="data" outline="0" fieldPosition="0">
        <references count="2">
          <reference field="4294967294" count="1" selected="0">
            <x v="0"/>
          </reference>
          <reference field="63" count="1" selected="0">
            <x v="3"/>
          </reference>
        </references>
      </pivotArea>
    </chartFormat>
    <chartFormat chart="11" format="14" series="1">
      <pivotArea type="data" outline="0" fieldPosition="0">
        <references count="2">
          <reference field="4294967294" count="1" selected="0">
            <x v="0"/>
          </reference>
          <reference field="6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F51A525C-239A-4443-9F20-0B418D4E5101}" name="PivotTable1" cacheId="2"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location ref="A3:C7" firstHeaderRow="1" firstDataRow="2" firstDataCol="1"/>
  <pivotFields count="87">
    <pivotField dataField="1" showAll="0"/>
    <pivotField showAll="0"/>
    <pivotField showAll="0"/>
    <pivotField showAll="0"/>
    <pivotField showAll="0"/>
    <pivotField axis="axisRow" showAll="0">
      <items count="4">
        <item x="1"/>
        <item x="0"/>
        <item m="1"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6">
        <item h="1" x="0"/>
        <item h="1" m="1" x="4"/>
        <item h="1" x="1"/>
        <item h="1" x="3"/>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5"/>
  </rowFields>
  <rowItems count="3">
    <i>
      <x/>
    </i>
    <i>
      <x v="1"/>
    </i>
    <i t="grand">
      <x/>
    </i>
  </rowItems>
  <colFields count="1">
    <field x="63"/>
  </colFields>
  <colItems count="2">
    <i>
      <x v="4"/>
    </i>
    <i t="grand">
      <x/>
    </i>
  </colItems>
  <dataFields count="1">
    <dataField name="Count of S.No." fld="0" subtotal="count" baseField="5"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E28382DB-48A0-4AB7-AA95-ADC44E85D7F3}" name="PivotTable2" cacheId="3" applyNumberFormats="0" applyBorderFormats="0" applyFontFormats="0" applyPatternFormats="0" applyAlignmentFormats="0" applyWidthHeightFormats="1" dataCaption="Values" updatedVersion="8" minRefreshableVersion="3" itemPrintTitles="1" createdVersion="6" indent="0" compact="0" compactData="0" multipleFieldFilters="0" chartFormat="22">
  <location ref="B4:E19" firstHeaderRow="1" firstDataRow="2" firstDataCol="1" rowPageCount="1" colPageCount="1"/>
  <pivotFields count="90">
    <pivotField compact="0" outline="0" showAll="0"/>
    <pivotField dataField="1" compact="0" outline="0" showAll="0"/>
    <pivotField compact="0" outline="0" showAll="0"/>
    <pivotField compact="0" outline="0" showAll="0"/>
    <pivotField compact="0" outline="0" showAll="0"/>
    <pivotField axis="axisCol" compact="0" outline="0" showAll="0">
      <items count="3">
        <item x="1"/>
        <item x="0"/>
        <item t="default"/>
      </items>
    </pivotField>
    <pivotField compact="0" outline="0" multipleItemSelectionAllowed="1" showAll="0"/>
    <pivotField compact="0" outline="0" showAll="0"/>
    <pivotField axis="axisRow" compact="0" outline="0" showAll="0" defaultSubtotal="0">
      <items count="14">
        <item x="8"/>
        <item x="12"/>
        <item x="4"/>
        <item x="11"/>
        <item x="2"/>
        <item x="5"/>
        <item x="13"/>
        <item x="10"/>
        <item x="0"/>
        <item x="3"/>
        <item x="7"/>
        <item x="1"/>
        <item x="6"/>
        <item x="9"/>
      </items>
    </pivotField>
    <pivotField compact="0" outline="0" showAll="0"/>
    <pivotField compact="0" outline="0" showAll="0"/>
    <pivotField compact="0" outline="0" multipleItemSelectionAllowed="1"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2">
        <item x="0"/>
        <item x="1"/>
        <item x="2"/>
        <item x="3"/>
        <item x="4"/>
        <item x="5"/>
        <item x="6"/>
        <item x="7"/>
        <item x="8"/>
        <item x="9"/>
        <item x="1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multipleItemSelectionAllowed="1" showAll="0"/>
    <pivotField compact="0" outline="0" showAll="0"/>
    <pivotField compact="0" outline="0" showAll="0"/>
    <pivotField axis="axisPage" compact="0" outline="0" multipleItemSelectionAllowed="1" showAll="0" defaultSubtotal="0">
      <items count="4">
        <item x="0"/>
        <item h="1" x="1"/>
        <item x="3"/>
        <item x="2"/>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 compact="0" outline="0" showAll="0">
      <items count="18">
        <item x="0"/>
        <item x="1"/>
        <item x="2"/>
        <item x="3"/>
        <item x="4"/>
        <item x="5"/>
        <item x="6"/>
        <item x="7"/>
        <item x="8"/>
        <item x="9"/>
        <item x="10"/>
        <item x="11"/>
        <item x="12"/>
        <item x="13"/>
        <item x="14"/>
        <item x="15"/>
        <item x="16"/>
        <item t="default"/>
      </items>
    </pivotField>
  </pivotFields>
  <rowFields count="1">
    <field x="8"/>
  </rowFields>
  <rowItems count="14">
    <i>
      <x/>
    </i>
    <i>
      <x v="1"/>
    </i>
    <i>
      <x v="2"/>
    </i>
    <i>
      <x v="3"/>
    </i>
    <i>
      <x v="4"/>
    </i>
    <i>
      <x v="5"/>
    </i>
    <i>
      <x v="6"/>
    </i>
    <i>
      <x v="7"/>
    </i>
    <i>
      <x v="8"/>
    </i>
    <i>
      <x v="9"/>
    </i>
    <i>
      <x v="10"/>
    </i>
    <i>
      <x v="11"/>
    </i>
    <i>
      <x v="12"/>
    </i>
    <i t="grand">
      <x/>
    </i>
  </rowItems>
  <colFields count="1">
    <field x="5"/>
  </colFields>
  <colItems count="3">
    <i>
      <x/>
    </i>
    <i>
      <x v="1"/>
    </i>
    <i t="grand">
      <x/>
    </i>
  </colItems>
  <pageFields count="1">
    <pageField fld="63" hier="-1"/>
  </pageFields>
  <dataFields count="1">
    <dataField name="Count of Unique ID" fld="1" subtotal="count" baseField="0" baseItem="0"/>
  </dataFields>
  <chartFormats count="2">
    <chartFormat chart="17" format="3" series="1">
      <pivotArea type="data" outline="0" fieldPosition="0">
        <references count="1">
          <reference field="4294967294" count="1" selected="0">
            <x v="0"/>
          </reference>
        </references>
      </pivotArea>
    </chartFormat>
    <chartFormat chart="17" format="4" series="1">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599A2E6C-7338-41C6-BE59-325E64E757C6}" name="PivotTable42" cacheId="3" applyNumberFormats="0" applyBorderFormats="0" applyFontFormats="0" applyPatternFormats="0" applyAlignmentFormats="0" applyWidthHeightFormats="1" dataCaption="Values" updatedVersion="8" minRefreshableVersion="3" itemPrintTitles="1" createdVersion="6" indent="0" compact="0" compactData="0" multipleFieldFilters="0" chartFormat="22">
  <location ref="B29:C40" firstHeaderRow="1" firstDataRow="1" firstDataCol="1" rowPageCount="1" colPageCount="1"/>
  <pivotFields count="90">
    <pivotField compact="0" outline="0" showAll="0"/>
    <pivotField dataField="1" compact="0" outline="0" showAll="0"/>
    <pivotField compact="0" outline="0" showAll="0"/>
    <pivotField compact="0" outline="0" showAll="0"/>
    <pivotField compact="0" outline="0" showAll="0"/>
    <pivotField compact="0" outline="0" showAll="0">
      <items count="3">
        <item x="1"/>
        <item x="0"/>
        <item t="default"/>
      </items>
    </pivotField>
    <pivotField compact="0" outline="0" multipleItemSelectionAllowed="1" showAll="0"/>
    <pivotField axis="axisRow" compact="0" outline="0" showAll="0">
      <items count="12">
        <item x="2"/>
        <item x="3"/>
        <item x="0"/>
        <item x="1"/>
        <item x="8"/>
        <item x="10"/>
        <item x="5"/>
        <item x="4"/>
        <item x="7"/>
        <item x="9"/>
        <item x="6"/>
        <item t="default"/>
      </items>
    </pivotField>
    <pivotField compact="0" outline="0" showAll="0" defaultSubtotal="0">
      <items count="14">
        <item x="8"/>
        <item x="12"/>
        <item x="4"/>
        <item x="11"/>
        <item x="2"/>
        <item x="5"/>
        <item x="13"/>
        <item x="10"/>
        <item x="0"/>
        <item x="3"/>
        <item x="7"/>
        <item x="1"/>
        <item x="6"/>
        <item x="9"/>
      </items>
    </pivotField>
    <pivotField compact="0" outline="0" showAll="0"/>
    <pivotField compact="0" outline="0" showAll="0"/>
    <pivotField compact="0" outline="0" multipleItemSelectionAllowed="1"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2">
        <item x="0"/>
        <item x="1"/>
        <item x="2"/>
        <item x="3"/>
        <item x="4"/>
        <item x="5"/>
        <item x="6"/>
        <item x="7"/>
        <item x="8"/>
        <item x="9"/>
        <item x="1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multipleItemSelectionAllowed="1" showAll="0"/>
    <pivotField compact="0" outline="0" showAll="0"/>
    <pivotField compact="0" outline="0" showAll="0"/>
    <pivotField axis="axisPage" compact="0" outline="0" multipleItemSelectionAllowed="1" showAll="0" defaultSubtotal="0">
      <items count="4">
        <item x="0"/>
        <item h="1" x="1"/>
        <item x="3"/>
        <item x="2"/>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 compact="0" outline="0" showAll="0">
      <items count="18">
        <item x="0"/>
        <item x="1"/>
        <item x="2"/>
        <item x="3"/>
        <item x="4"/>
        <item x="5"/>
        <item x="6"/>
        <item x="7"/>
        <item x="8"/>
        <item x="9"/>
        <item x="10"/>
        <item x="11"/>
        <item x="12"/>
        <item x="13"/>
        <item x="14"/>
        <item x="15"/>
        <item x="16"/>
        <item t="default"/>
      </items>
    </pivotField>
  </pivotFields>
  <rowFields count="1">
    <field x="7"/>
  </rowFields>
  <rowItems count="11">
    <i>
      <x/>
    </i>
    <i>
      <x v="1"/>
    </i>
    <i>
      <x v="2"/>
    </i>
    <i>
      <x v="3"/>
    </i>
    <i>
      <x v="4"/>
    </i>
    <i>
      <x v="5"/>
    </i>
    <i>
      <x v="6"/>
    </i>
    <i>
      <x v="7"/>
    </i>
    <i>
      <x v="8"/>
    </i>
    <i>
      <x v="9"/>
    </i>
    <i t="grand">
      <x/>
    </i>
  </rowItems>
  <colItems count="1">
    <i/>
  </colItems>
  <pageFields count="1">
    <pageField fld="63" hier="-1"/>
  </pageFields>
  <dataFields count="1">
    <dataField name="Count of Unique ID" fld="1" subtotal="count" baseField="0" baseItem="0"/>
  </dataFields>
  <chartFormats count="1">
    <chartFormat chart="17"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DFBDA254-4548-4AF4-9053-1088451D9A13}" name="PivotTable8" cacheId="3" applyNumberFormats="0" applyBorderFormats="0" applyFontFormats="0" applyPatternFormats="0" applyAlignmentFormats="0" applyWidthHeightFormats="1" dataCaption="Values" updatedVersion="8" minRefreshableVersion="3" itemPrintTitles="1" createdVersion="6" indent="0" compact="0" compactData="0" multipleFieldFilters="0" chartFormat="18">
  <location ref="E26:H41" firstHeaderRow="1" firstDataRow="2" firstDataCol="1" rowPageCount="1" colPageCount="1"/>
  <pivotFields count="90">
    <pivotField dataField="1" compact="0" outline="0" showAll="0"/>
    <pivotField compact="0" outline="0" showAll="0"/>
    <pivotField compact="0" outline="0" showAll="0"/>
    <pivotField compact="0" outline="0" showAll="0"/>
    <pivotField compact="0" outline="0" showAll="0"/>
    <pivotField axis="axisCol" compact="0" outline="0" showAll="0">
      <items count="3">
        <item x="1"/>
        <item x="0"/>
        <item t="default"/>
      </items>
    </pivotField>
    <pivotField compact="0" outline="0" multipleItemSelectionAllowed="1" showAll="0"/>
    <pivotField compact="0" outline="0" showAll="0"/>
    <pivotField axis="axisRow" compact="0" outline="0" showAll="0" defaultSubtotal="0">
      <items count="14">
        <item x="8"/>
        <item x="12"/>
        <item x="4"/>
        <item x="11"/>
        <item x="2"/>
        <item x="5"/>
        <item x="10"/>
        <item x="0"/>
        <item x="3"/>
        <item x="7"/>
        <item x="1"/>
        <item x="6"/>
        <item x="9"/>
        <item x="13"/>
      </items>
    </pivotField>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2">
        <item x="0"/>
        <item x="1"/>
        <item x="2"/>
        <item x="3"/>
        <item x="4"/>
        <item x="5"/>
        <item x="6"/>
        <item x="7"/>
        <item x="8"/>
        <item x="9"/>
        <item x="1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multipleItemSelectionAllowed="1" showAll="0"/>
    <pivotField compact="0" outline="0" showAll="0"/>
    <pivotField compact="0" outline="0" showAll="0"/>
    <pivotField axis="axisPage" compact="0" outline="0" multipleItemSelectionAllowed="1" showAll="0" defaultSubtotal="0">
      <items count="4">
        <item x="0"/>
        <item h="1" x="1"/>
        <item x="3"/>
        <item x="2"/>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 compact="0" outline="0" showAll="0">
      <items count="18">
        <item x="0"/>
        <item x="1"/>
        <item x="2"/>
        <item x="3"/>
        <item x="4"/>
        <item x="5"/>
        <item x="6"/>
        <item x="7"/>
        <item x="8"/>
        <item x="9"/>
        <item x="10"/>
        <item x="11"/>
        <item x="12"/>
        <item x="13"/>
        <item x="14"/>
        <item x="15"/>
        <item x="16"/>
        <item t="default"/>
      </items>
    </pivotField>
  </pivotFields>
  <rowFields count="1">
    <field x="8"/>
  </rowFields>
  <rowItems count="14">
    <i>
      <x/>
    </i>
    <i>
      <x v="1"/>
    </i>
    <i>
      <x v="2"/>
    </i>
    <i>
      <x v="3"/>
    </i>
    <i>
      <x v="4"/>
    </i>
    <i>
      <x v="5"/>
    </i>
    <i>
      <x v="6"/>
    </i>
    <i>
      <x v="7"/>
    </i>
    <i>
      <x v="8"/>
    </i>
    <i>
      <x v="9"/>
    </i>
    <i>
      <x v="10"/>
    </i>
    <i>
      <x v="11"/>
    </i>
    <i>
      <x v="13"/>
    </i>
    <i t="grand">
      <x/>
    </i>
  </rowItems>
  <colFields count="1">
    <field x="5"/>
  </colFields>
  <colItems count="3">
    <i>
      <x/>
    </i>
    <i>
      <x v="1"/>
    </i>
    <i t="grand">
      <x/>
    </i>
  </colItems>
  <pageFields count="1">
    <pageField fld="63" hier="-1"/>
  </pageFields>
  <dataFields count="1">
    <dataField name="Count of S.No." fld="0" subtotal="count" baseField="8" baseItem="0"/>
  </dataFields>
  <chartFormats count="6">
    <chartFormat chart="14" format="0" series="1">
      <pivotArea type="data" outline="0" fieldPosition="0">
        <references count="2">
          <reference field="4294967294" count="1" selected="0">
            <x v="0"/>
          </reference>
          <reference field="5" count="1" selected="0">
            <x v="0"/>
          </reference>
        </references>
      </pivotArea>
    </chartFormat>
    <chartFormat chart="14" format="1" series="1">
      <pivotArea type="data" outline="0" fieldPosition="0">
        <references count="2">
          <reference field="4294967294" count="1" selected="0">
            <x v="0"/>
          </reference>
          <reference field="5" count="1" selected="0">
            <x v="1"/>
          </reference>
        </references>
      </pivotArea>
    </chartFormat>
    <chartFormat chart="16" format="2" series="1">
      <pivotArea type="data" outline="0" fieldPosition="0">
        <references count="2">
          <reference field="4294967294" count="1" selected="0">
            <x v="0"/>
          </reference>
          <reference field="5" count="1" selected="0">
            <x v="0"/>
          </reference>
        </references>
      </pivotArea>
    </chartFormat>
    <chartFormat chart="16" format="3" series="1">
      <pivotArea type="data" outline="0" fieldPosition="0">
        <references count="2">
          <reference field="4294967294" count="1" selected="0">
            <x v="0"/>
          </reference>
          <reference field="5" count="1" selected="0">
            <x v="1"/>
          </reference>
        </references>
      </pivotArea>
    </chartFormat>
    <chartFormat chart="17" format="4" series="1">
      <pivotArea type="data" outline="0" fieldPosition="0">
        <references count="2">
          <reference field="4294967294" count="1" selected="0">
            <x v="0"/>
          </reference>
          <reference field="5" count="1" selected="0">
            <x v="0"/>
          </reference>
        </references>
      </pivotArea>
    </chartFormat>
    <chartFormat chart="17" format="5" series="1">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7CE9C960-5391-4ADD-8B8B-A9EC1CA9DCFE}" name="PivotTable7" cacheId="3" applyNumberFormats="0" applyBorderFormats="0" applyFontFormats="0" applyPatternFormats="0" applyAlignmentFormats="0" applyWidthHeightFormats="1" dataCaption="Values" updatedVersion="8" minRefreshableVersion="3" itemPrintTitles="1" createdVersion="6" indent="0" compact="0" compactData="0" multipleFieldFilters="0" chartFormat="26">
  <location ref="E4:I19" firstHeaderRow="1" firstDataRow="2" firstDataCol="1" rowPageCount="1" colPageCount="1"/>
  <pivotFields count="90">
    <pivotField compact="0" outline="0" showAll="0"/>
    <pivotField dataField="1" compact="0" outline="0" showAll="0"/>
    <pivotField compact="0" outline="0" showAll="0"/>
    <pivotField compact="0" outline="0" showAll="0"/>
    <pivotField compact="0" outline="0" showAll="0"/>
    <pivotField axis="axisPage" compact="0" outline="0" showAll="0">
      <items count="3">
        <item x="1"/>
        <item x="0"/>
        <item t="default"/>
      </items>
    </pivotField>
    <pivotField compact="0" outline="0" multipleItemSelectionAllowed="1" showAll="0"/>
    <pivotField compact="0" outline="0" showAll="0"/>
    <pivotField axis="axisRow" compact="0" outline="0" showAll="0" sortType="ascending" defaultSubtotal="0">
      <items count="14">
        <item x="8"/>
        <item x="12"/>
        <item x="4"/>
        <item x="11"/>
        <item x="2"/>
        <item x="5"/>
        <item x="13"/>
        <item x="10"/>
        <item x="0"/>
        <item x="3"/>
        <item x="7"/>
        <item x="1"/>
        <item x="6"/>
        <item x="9"/>
      </items>
    </pivotField>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2">
        <item x="0"/>
        <item x="1"/>
        <item x="2"/>
        <item x="3"/>
        <item x="4"/>
        <item x="5"/>
        <item x="6"/>
        <item x="7"/>
        <item x="8"/>
        <item x="9"/>
        <item x="1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multipleItemSelectionAllowed="1" showAll="0"/>
    <pivotField compact="0" outline="0" showAll="0"/>
    <pivotField compact="0" outline="0" showAll="0"/>
    <pivotField axis="axisCol" compact="0" outline="0" multipleItemSelectionAllowed="1" showAll="0" defaultSubtotal="0">
      <items count="4">
        <item x="0"/>
        <item h="1" x="1"/>
        <item x="3"/>
        <item x="2"/>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 compact="0" outline="0" showAll="0">
      <items count="18">
        <item x="0"/>
        <item x="1"/>
        <item x="2"/>
        <item x="3"/>
        <item x="4"/>
        <item x="5"/>
        <item x="6"/>
        <item x="7"/>
        <item x="8"/>
        <item x="9"/>
        <item x="10"/>
        <item x="11"/>
        <item x="12"/>
        <item x="13"/>
        <item x="14"/>
        <item x="15"/>
        <item x="16"/>
        <item t="default"/>
      </items>
    </pivotField>
  </pivotFields>
  <rowFields count="1">
    <field x="8"/>
  </rowFields>
  <rowItems count="14">
    <i>
      <x/>
    </i>
    <i>
      <x v="1"/>
    </i>
    <i>
      <x v="2"/>
    </i>
    <i>
      <x v="3"/>
    </i>
    <i>
      <x v="4"/>
    </i>
    <i>
      <x v="5"/>
    </i>
    <i>
      <x v="6"/>
    </i>
    <i>
      <x v="7"/>
    </i>
    <i>
      <x v="8"/>
    </i>
    <i>
      <x v="9"/>
    </i>
    <i>
      <x v="10"/>
    </i>
    <i>
      <x v="11"/>
    </i>
    <i>
      <x v="12"/>
    </i>
    <i t="grand">
      <x/>
    </i>
  </rowItems>
  <colFields count="1">
    <field x="63"/>
  </colFields>
  <colItems count="4">
    <i>
      <x/>
    </i>
    <i>
      <x v="2"/>
    </i>
    <i>
      <x v="3"/>
    </i>
    <i t="grand">
      <x/>
    </i>
  </colItems>
  <pageFields count="1">
    <pageField fld="5" hier="-1"/>
  </pageFields>
  <dataFields count="1">
    <dataField name="Count of Unique ID" fld="1" subtotal="count" baseField="0" baseItem="0"/>
  </dataFields>
  <chartFormats count="42">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1" format="2" series="1">
      <pivotArea type="data" outline="0" fieldPosition="0">
        <references count="2">
          <reference field="4294967294" count="1" selected="0">
            <x v="0"/>
          </reference>
          <reference field="5" count="1" selected="0">
            <x v="0"/>
          </reference>
        </references>
      </pivotArea>
    </chartFormat>
    <chartFormat chart="1" format="3" series="1">
      <pivotArea type="data" outline="0" fieldPosition="0">
        <references count="2">
          <reference field="4294967294" count="1" selected="0">
            <x v="0"/>
          </reference>
          <reference field="5" count="1" selected="0">
            <x v="1"/>
          </reference>
        </references>
      </pivotArea>
    </chartFormat>
    <chartFormat chart="2" format="4" series="1">
      <pivotArea type="data" outline="0" fieldPosition="0">
        <references count="2">
          <reference field="4294967294" count="1" selected="0">
            <x v="0"/>
          </reference>
          <reference field="5" count="1" selected="0">
            <x v="0"/>
          </reference>
        </references>
      </pivotArea>
    </chartFormat>
    <chartFormat chart="2" format="5" series="1">
      <pivotArea type="data" outline="0" fieldPosition="0">
        <references count="2">
          <reference field="4294967294" count="1" selected="0">
            <x v="0"/>
          </reference>
          <reference field="5" count="1" selected="0">
            <x v="1"/>
          </reference>
        </references>
      </pivotArea>
    </chartFormat>
    <chartFormat chart="2" format="6" series="1">
      <pivotArea type="data" outline="0" fieldPosition="0">
        <references count="2">
          <reference field="4294967294" count="1" selected="0">
            <x v="0"/>
          </reference>
          <reference field="63" count="1" selected="0">
            <x v="0"/>
          </reference>
        </references>
      </pivotArea>
    </chartFormat>
    <chartFormat chart="2" format="7" series="1">
      <pivotArea type="data" outline="0" fieldPosition="0">
        <references count="2">
          <reference field="4294967294" count="1" selected="0">
            <x v="0"/>
          </reference>
          <reference field="63" count="1" selected="0">
            <x v="2"/>
          </reference>
        </references>
      </pivotArea>
    </chartFormat>
    <chartFormat chart="1" format="4" series="1">
      <pivotArea type="data" outline="0" fieldPosition="0">
        <references count="2">
          <reference field="4294967294" count="1" selected="0">
            <x v="0"/>
          </reference>
          <reference field="63" count="1" selected="0">
            <x v="0"/>
          </reference>
        </references>
      </pivotArea>
    </chartFormat>
    <chartFormat chart="1" format="5" series="1">
      <pivotArea type="data" outline="0" fieldPosition="0">
        <references count="2">
          <reference field="4294967294" count="1" selected="0">
            <x v="0"/>
          </reference>
          <reference field="63" count="1" selected="0">
            <x v="2"/>
          </reference>
        </references>
      </pivotArea>
    </chartFormat>
    <chartFormat chart="0" format="2" series="1">
      <pivotArea type="data" outline="0" fieldPosition="0">
        <references count="2">
          <reference field="4294967294" count="1" selected="0">
            <x v="0"/>
          </reference>
          <reference field="63" count="1" selected="0">
            <x v="0"/>
          </reference>
        </references>
      </pivotArea>
    </chartFormat>
    <chartFormat chart="0" format="3" series="1">
      <pivotArea type="data" outline="0" fieldPosition="0">
        <references count="2">
          <reference field="4294967294" count="1" selected="0">
            <x v="0"/>
          </reference>
          <reference field="63" count="1" selected="0">
            <x v="2"/>
          </reference>
        </references>
      </pivotArea>
    </chartFormat>
    <chartFormat chart="3" format="8" series="1">
      <pivotArea type="data" outline="0" fieldPosition="0">
        <references count="2">
          <reference field="4294967294" count="1" selected="0">
            <x v="0"/>
          </reference>
          <reference field="63" count="1" selected="0">
            <x v="0"/>
          </reference>
        </references>
      </pivotArea>
    </chartFormat>
    <chartFormat chart="3" format="9" series="1">
      <pivotArea type="data" outline="0" fieldPosition="0">
        <references count="2">
          <reference field="4294967294" count="1" selected="0">
            <x v="0"/>
          </reference>
          <reference field="63" count="1" selected="0">
            <x v="2"/>
          </reference>
        </references>
      </pivotArea>
    </chartFormat>
    <chartFormat chart="3" format="10" series="1">
      <pivotArea type="data" outline="0" fieldPosition="0">
        <references count="2">
          <reference field="4294967294" count="1" selected="0">
            <x v="0"/>
          </reference>
          <reference field="63" count="1" selected="0">
            <x v="3"/>
          </reference>
        </references>
      </pivotArea>
    </chartFormat>
    <chartFormat chart="14" format="0" series="1">
      <pivotArea type="data" outline="0" fieldPosition="0">
        <references count="2">
          <reference field="4294967294" count="1" selected="0">
            <x v="0"/>
          </reference>
          <reference field="63" count="1" selected="0">
            <x v="0"/>
          </reference>
        </references>
      </pivotArea>
    </chartFormat>
    <chartFormat chart="14" format="1" series="1">
      <pivotArea type="data" outline="0" fieldPosition="0">
        <references count="2">
          <reference field="4294967294" count="1" selected="0">
            <x v="0"/>
          </reference>
          <reference field="63" count="1" selected="0">
            <x v="2"/>
          </reference>
        </references>
      </pivotArea>
    </chartFormat>
    <chartFormat chart="14" format="2" series="1">
      <pivotArea type="data" outline="0" fieldPosition="0">
        <references count="2">
          <reference field="4294967294" count="1" selected="0">
            <x v="0"/>
          </reference>
          <reference field="63" count="1" selected="0">
            <x v="3"/>
          </reference>
        </references>
      </pivotArea>
    </chartFormat>
    <chartFormat chart="17" format="3" series="1">
      <pivotArea type="data" outline="0" fieldPosition="0">
        <references count="2">
          <reference field="4294967294" count="1" selected="0">
            <x v="0"/>
          </reference>
          <reference field="63" count="1" selected="0">
            <x v="0"/>
          </reference>
        </references>
      </pivotArea>
    </chartFormat>
    <chartFormat chart="17" format="4" series="1">
      <pivotArea type="data" outline="0" fieldPosition="0">
        <references count="2">
          <reference field="4294967294" count="1" selected="0">
            <x v="0"/>
          </reference>
          <reference field="63" count="1" selected="0">
            <x v="2"/>
          </reference>
        </references>
      </pivotArea>
    </chartFormat>
    <chartFormat chart="17" format="5" series="1">
      <pivotArea type="data" outline="0" fieldPosition="0">
        <references count="2">
          <reference field="4294967294" count="1" selected="0">
            <x v="0"/>
          </reference>
          <reference field="63" count="1" selected="0">
            <x v="3"/>
          </reference>
        </references>
      </pivotArea>
    </chartFormat>
    <chartFormat chart="18" format="6" series="1">
      <pivotArea type="data" outline="0" fieldPosition="0">
        <references count="2">
          <reference field="4294967294" count="1" selected="0">
            <x v="0"/>
          </reference>
          <reference field="63" count="1" selected="0">
            <x v="0"/>
          </reference>
        </references>
      </pivotArea>
    </chartFormat>
    <chartFormat chart="18" format="7" series="1">
      <pivotArea type="data" outline="0" fieldPosition="0">
        <references count="2">
          <reference field="4294967294" count="1" selected="0">
            <x v="0"/>
          </reference>
          <reference field="63" count="1" selected="0">
            <x v="2"/>
          </reference>
        </references>
      </pivotArea>
    </chartFormat>
    <chartFormat chart="18" format="8" series="1">
      <pivotArea type="data" outline="0" fieldPosition="0">
        <references count="2">
          <reference field="4294967294" count="1" selected="0">
            <x v="0"/>
          </reference>
          <reference field="63" count="1" selected="0">
            <x v="3"/>
          </reference>
        </references>
      </pivotArea>
    </chartFormat>
    <chartFormat chart="19" format="3" series="1">
      <pivotArea type="data" outline="0" fieldPosition="0">
        <references count="2">
          <reference field="4294967294" count="1" selected="0">
            <x v="0"/>
          </reference>
          <reference field="63" count="1" selected="0">
            <x v="0"/>
          </reference>
        </references>
      </pivotArea>
    </chartFormat>
    <chartFormat chart="19" format="4" series="1">
      <pivotArea type="data" outline="0" fieldPosition="0">
        <references count="2">
          <reference field="4294967294" count="1" selected="0">
            <x v="0"/>
          </reference>
          <reference field="63" count="1" selected="0">
            <x v="2"/>
          </reference>
        </references>
      </pivotArea>
    </chartFormat>
    <chartFormat chart="19" format="5" series="1">
      <pivotArea type="data" outline="0" fieldPosition="0">
        <references count="2">
          <reference field="4294967294" count="1" selected="0">
            <x v="0"/>
          </reference>
          <reference field="63" count="1" selected="0">
            <x v="3"/>
          </reference>
        </references>
      </pivotArea>
    </chartFormat>
    <chartFormat chart="20" format="6" series="1">
      <pivotArea type="data" outline="0" fieldPosition="0">
        <references count="2">
          <reference field="4294967294" count="1" selected="0">
            <x v="0"/>
          </reference>
          <reference field="63" count="1" selected="0">
            <x v="0"/>
          </reference>
        </references>
      </pivotArea>
    </chartFormat>
    <chartFormat chart="20" format="7" series="1">
      <pivotArea type="data" outline="0" fieldPosition="0">
        <references count="2">
          <reference field="4294967294" count="1" selected="0">
            <x v="0"/>
          </reference>
          <reference field="63" count="1" selected="0">
            <x v="2"/>
          </reference>
        </references>
      </pivotArea>
    </chartFormat>
    <chartFormat chart="20" format="8" series="1">
      <pivotArea type="data" outline="0" fieldPosition="0">
        <references count="2">
          <reference field="4294967294" count="1" selected="0">
            <x v="0"/>
          </reference>
          <reference field="63" count="1" selected="0">
            <x v="3"/>
          </reference>
        </references>
      </pivotArea>
    </chartFormat>
    <chartFormat chart="21" format="9" series="1">
      <pivotArea type="data" outline="0" fieldPosition="0">
        <references count="2">
          <reference field="4294967294" count="1" selected="0">
            <x v="0"/>
          </reference>
          <reference field="63" count="1" selected="0">
            <x v="0"/>
          </reference>
        </references>
      </pivotArea>
    </chartFormat>
    <chartFormat chart="21" format="10" series="1">
      <pivotArea type="data" outline="0" fieldPosition="0">
        <references count="2">
          <reference field="4294967294" count="1" selected="0">
            <x v="0"/>
          </reference>
          <reference field="63" count="1" selected="0">
            <x v="2"/>
          </reference>
        </references>
      </pivotArea>
    </chartFormat>
    <chartFormat chart="21" format="11" series="1">
      <pivotArea type="data" outline="0" fieldPosition="0">
        <references count="2">
          <reference field="4294967294" count="1" selected="0">
            <x v="0"/>
          </reference>
          <reference field="63" count="1" selected="0">
            <x v="3"/>
          </reference>
        </references>
      </pivotArea>
    </chartFormat>
    <chartFormat chart="22" format="12" series="1">
      <pivotArea type="data" outline="0" fieldPosition="0">
        <references count="2">
          <reference field="4294967294" count="1" selected="0">
            <x v="0"/>
          </reference>
          <reference field="63" count="1" selected="0">
            <x v="0"/>
          </reference>
        </references>
      </pivotArea>
    </chartFormat>
    <chartFormat chart="22" format="13" series="1">
      <pivotArea type="data" outline="0" fieldPosition="0">
        <references count="2">
          <reference field="4294967294" count="1" selected="0">
            <x v="0"/>
          </reference>
          <reference field="63" count="1" selected="0">
            <x v="2"/>
          </reference>
        </references>
      </pivotArea>
    </chartFormat>
    <chartFormat chart="22" format="14" series="1">
      <pivotArea type="data" outline="0" fieldPosition="0">
        <references count="2">
          <reference field="4294967294" count="1" selected="0">
            <x v="0"/>
          </reference>
          <reference field="63" count="1" selected="0">
            <x v="3"/>
          </reference>
        </references>
      </pivotArea>
    </chartFormat>
    <chartFormat chart="23" format="15" series="1">
      <pivotArea type="data" outline="0" fieldPosition="0">
        <references count="2">
          <reference field="4294967294" count="1" selected="0">
            <x v="0"/>
          </reference>
          <reference field="63" count="1" selected="0">
            <x v="0"/>
          </reference>
        </references>
      </pivotArea>
    </chartFormat>
    <chartFormat chart="23" format="16" series="1">
      <pivotArea type="data" outline="0" fieldPosition="0">
        <references count="2">
          <reference field="4294967294" count="1" selected="0">
            <x v="0"/>
          </reference>
          <reference field="63" count="1" selected="0">
            <x v="2"/>
          </reference>
        </references>
      </pivotArea>
    </chartFormat>
    <chartFormat chart="23" format="17" series="1">
      <pivotArea type="data" outline="0" fieldPosition="0">
        <references count="2">
          <reference field="4294967294" count="1" selected="0">
            <x v="0"/>
          </reference>
          <reference field="63" count="1" selected="0">
            <x v="3"/>
          </reference>
        </references>
      </pivotArea>
    </chartFormat>
    <chartFormat chart="24" format="18" series="1">
      <pivotArea type="data" outline="0" fieldPosition="0">
        <references count="2">
          <reference field="4294967294" count="1" selected="0">
            <x v="0"/>
          </reference>
          <reference field="63" count="1" selected="0">
            <x v="0"/>
          </reference>
        </references>
      </pivotArea>
    </chartFormat>
    <chartFormat chart="24" format="19" series="1">
      <pivotArea type="data" outline="0" fieldPosition="0">
        <references count="2">
          <reference field="4294967294" count="1" selected="0">
            <x v="0"/>
          </reference>
          <reference field="63" count="1" selected="0">
            <x v="2"/>
          </reference>
        </references>
      </pivotArea>
    </chartFormat>
    <chartFormat chart="24" format="20" series="1">
      <pivotArea type="data" outline="0" fieldPosition="0">
        <references count="2">
          <reference field="4294967294" count="1" selected="0">
            <x v="0"/>
          </reference>
          <reference field="6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80FCCF8B-1E95-4BDF-91E7-CA4EAF70B981}" name="PivotTable9" cacheId="3"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5">
  <location ref="E48:H61" firstHeaderRow="1" firstDataRow="2" firstDataCol="1" rowPageCount="1" colPageCount="1"/>
  <pivotFields count="90">
    <pivotField dataField="1" compact="0" outline="0" showAll="0"/>
    <pivotField compact="0" outline="0" showAll="0"/>
    <pivotField compact="0" outline="0" showAll="0"/>
    <pivotField compact="0" outline="0" showAll="0"/>
    <pivotField compact="0" outline="0" showAll="0"/>
    <pivotField axis="axisCol" compact="0" outline="0" showAll="0">
      <items count="3">
        <item x="1"/>
        <item x="0"/>
        <item t="default"/>
      </items>
    </pivotField>
    <pivotField compact="0" outline="0" showAll="0"/>
    <pivotField compact="0" outline="0" showAll="0"/>
    <pivotField axis="axisRow" compact="0" outline="0" showAll="0">
      <items count="15">
        <item x="8"/>
        <item x="12"/>
        <item x="4"/>
        <item x="11"/>
        <item x="2"/>
        <item x="5"/>
        <item x="13"/>
        <item x="10"/>
        <item x="0"/>
        <item x="3"/>
        <item x="7"/>
        <item x="1"/>
        <item x="6"/>
        <item x="9"/>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2">
        <item x="0"/>
        <item x="1"/>
        <item x="2"/>
        <item x="3"/>
        <item x="4"/>
        <item x="5"/>
        <item x="6"/>
        <item x="7"/>
        <item x="8"/>
        <item x="9"/>
        <item x="1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Page" compact="0" outline="0" multipleItemSelectionAllowed="1" showAll="0">
      <items count="4">
        <item h="1" x="2"/>
        <item x="1"/>
        <item h="1" x="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 compact="0" outline="0" showAll="0">
      <items count="18">
        <item x="0"/>
        <item x="1"/>
        <item x="2"/>
        <item x="3"/>
        <item x="4"/>
        <item x="5"/>
        <item x="6"/>
        <item x="7"/>
        <item x="8"/>
        <item x="9"/>
        <item x="10"/>
        <item x="11"/>
        <item x="12"/>
        <item x="13"/>
        <item x="14"/>
        <item x="15"/>
        <item x="16"/>
        <item t="default"/>
      </items>
    </pivotField>
  </pivotFields>
  <rowFields count="1">
    <field x="8"/>
  </rowFields>
  <rowItems count="12">
    <i>
      <x v="1"/>
    </i>
    <i>
      <x v="2"/>
    </i>
    <i>
      <x v="3"/>
    </i>
    <i>
      <x v="4"/>
    </i>
    <i>
      <x v="5"/>
    </i>
    <i>
      <x v="7"/>
    </i>
    <i>
      <x v="8"/>
    </i>
    <i>
      <x v="9"/>
    </i>
    <i>
      <x v="10"/>
    </i>
    <i>
      <x v="11"/>
    </i>
    <i>
      <x v="12"/>
    </i>
    <i t="grand">
      <x/>
    </i>
  </rowItems>
  <colFields count="1">
    <field x="5"/>
  </colFields>
  <colItems count="3">
    <i>
      <x/>
    </i>
    <i>
      <x v="1"/>
    </i>
    <i t="grand">
      <x/>
    </i>
  </colItems>
  <pageFields count="1">
    <pageField fld="43" hier="-1"/>
  </pageFields>
  <dataFields count="1">
    <dataField name="Count of S.No." fld="0" subtotal="count" baseField="0" baseItem="0"/>
  </dataFields>
  <chartFormats count="6">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3" format="2" series="1">
      <pivotArea type="data" outline="0" fieldPosition="0">
        <references count="2">
          <reference field="4294967294" count="1" selected="0">
            <x v="0"/>
          </reference>
          <reference field="5" count="1" selected="0">
            <x v="0"/>
          </reference>
        </references>
      </pivotArea>
    </chartFormat>
    <chartFormat chart="3" format="3" series="1">
      <pivotArea type="data" outline="0" fieldPosition="0">
        <references count="2">
          <reference field="4294967294" count="1" selected="0">
            <x v="0"/>
          </reference>
          <reference field="5" count="1" selected="0">
            <x v="1"/>
          </reference>
        </references>
      </pivotArea>
    </chartFormat>
    <chartFormat chart="4" format="4" series="1">
      <pivotArea type="data" outline="0" fieldPosition="0">
        <references count="2">
          <reference field="4294967294" count="1" selected="0">
            <x v="0"/>
          </reference>
          <reference field="5" count="1" selected="0">
            <x v="0"/>
          </reference>
        </references>
      </pivotArea>
    </chartFormat>
    <chartFormat chart="4" format="5" series="1">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7C61CAE-7E62-4AFB-A086-9144F2C7BC8C}" name="PivotTable3" cacheId="3" applyNumberFormats="0" applyBorderFormats="0" applyFontFormats="0" applyPatternFormats="0" applyAlignmentFormats="0" applyWidthHeightFormats="1" dataCaption="Values" updatedVersion="8" minRefreshableVersion="3" itemPrintTitles="1" createdVersion="6" indent="0" compact="0" compactData="0" multipleFieldFilters="0" chartFormat="7">
  <location ref="G24:J36" firstHeaderRow="1" firstDataRow="2" firstDataCol="1" rowPageCount="1" colPageCount="1"/>
  <pivotFields count="90">
    <pivotField compact="0" outline="0" showAll="0"/>
    <pivotField dataField="1" compact="0" outline="0" showAll="0"/>
    <pivotField compact="0" outline="0" showAll="0"/>
    <pivotField compact="0" outline="0" showAll="0"/>
    <pivotField compact="0" outline="0" showAll="0"/>
    <pivotField axis="axisCol" compact="0" outline="0" showAll="0">
      <items count="3">
        <item x="1"/>
        <item x="0"/>
        <item t="default"/>
      </items>
    </pivotField>
    <pivotField compact="0" outline="0" multipleItemSelectionAllowed="1" showAll="0"/>
    <pivotField axis="axisRow" compact="0" outline="0" showAll="0">
      <items count="12">
        <item x="2"/>
        <item x="3"/>
        <item x="0"/>
        <item x="1"/>
        <item x="8"/>
        <item x="10"/>
        <item x="5"/>
        <item x="4"/>
        <item x="7"/>
        <item x="9"/>
        <item x="6"/>
        <item t="default"/>
      </items>
    </pivotField>
    <pivotField compact="0" outline="0" showAll="0" defaultSubtota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2">
        <item x="0"/>
        <item x="1"/>
        <item x="2"/>
        <item x="3"/>
        <item x="4"/>
        <item x="5"/>
        <item x="6"/>
        <item x="7"/>
        <item x="8"/>
        <item x="9"/>
        <item x="1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multipleItemSelectionAllowed="1" showAll="0"/>
    <pivotField compact="0" outline="0" showAll="0"/>
    <pivotField compact="0" outline="0" showAll="0"/>
    <pivotField axis="axisPage" compact="0" outline="0" multipleItemSelectionAllowed="1" showAll="0" defaultSubtotal="0">
      <items count="4">
        <item x="0"/>
        <item h="1" x="1"/>
        <item x="3"/>
        <item x="2"/>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 compact="0" outline="0" showAll="0">
      <items count="18">
        <item x="0"/>
        <item x="1"/>
        <item x="2"/>
        <item x="3"/>
        <item x="4"/>
        <item x="5"/>
        <item x="6"/>
        <item x="7"/>
        <item x="8"/>
        <item x="9"/>
        <item x="10"/>
        <item x="11"/>
        <item x="12"/>
        <item x="13"/>
        <item x="14"/>
        <item x="15"/>
        <item x="16"/>
        <item t="default"/>
      </items>
    </pivotField>
  </pivotFields>
  <rowFields count="1">
    <field x="7"/>
  </rowFields>
  <rowItems count="11">
    <i>
      <x/>
    </i>
    <i>
      <x v="1"/>
    </i>
    <i>
      <x v="2"/>
    </i>
    <i>
      <x v="3"/>
    </i>
    <i>
      <x v="4"/>
    </i>
    <i>
      <x v="5"/>
    </i>
    <i>
      <x v="6"/>
    </i>
    <i>
      <x v="7"/>
    </i>
    <i>
      <x v="8"/>
    </i>
    <i>
      <x v="9"/>
    </i>
    <i t="grand">
      <x/>
    </i>
  </rowItems>
  <colFields count="1">
    <field x="5"/>
  </colFields>
  <colItems count="3">
    <i>
      <x/>
    </i>
    <i>
      <x v="1"/>
    </i>
    <i t="grand">
      <x/>
    </i>
  </colItems>
  <pageFields count="1">
    <pageField fld="63" hier="-1"/>
  </pageFields>
  <dataFields count="1">
    <dataField name="Count of Unique ID"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B8953F3-FC6F-4075-BF6E-91F194443C60}" name="PivotTable7" cacheId="3" applyNumberFormats="0" applyBorderFormats="0" applyFontFormats="0" applyPatternFormats="0" applyAlignmentFormats="0" applyWidthHeightFormats="1" dataCaption="Values" updatedVersion="8" minRefreshableVersion="3" itemPrintTitles="1" createdVersion="6" indent="0" compact="0" compactData="0" multipleFieldFilters="0" chartFormat="20">
  <location ref="A46:D59" firstHeaderRow="1" firstDataRow="2" firstDataCol="1" rowPageCount="1" colPageCount="1"/>
  <pivotFields count="90">
    <pivotField compact="0" outline="0" showAll="0"/>
    <pivotField dataField="1" compact="0" outline="0" showAll="0"/>
    <pivotField compact="0" outline="0" showAll="0"/>
    <pivotField compact="0" outline="0" showAll="0"/>
    <pivotField compact="0" outline="0" showAll="0"/>
    <pivotField axis="axisCol" compact="0" outline="0" showAll="0">
      <items count="3">
        <item x="1"/>
        <item x="0"/>
        <item t="default"/>
      </items>
    </pivotField>
    <pivotField axis="axisRow" compact="0" outline="0" multipleItemSelectionAllowed="1" showAll="0">
      <items count="12">
        <item x="0"/>
        <item x="1"/>
        <item x="2"/>
        <item x="3"/>
        <item x="4"/>
        <item x="5"/>
        <item x="6"/>
        <item x="7"/>
        <item x="8"/>
        <item x="9"/>
        <item x="10"/>
        <item t="default"/>
      </items>
    </pivotField>
    <pivotField compact="0" outline="0" showAll="0"/>
    <pivotField compact="0" outline="0" showAll="0" defaultSubtota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2">
        <item x="0"/>
        <item x="1"/>
        <item x="2"/>
        <item x="3"/>
        <item x="4"/>
        <item x="5"/>
        <item x="6"/>
        <item x="7"/>
        <item x="8"/>
        <item x="9"/>
        <item x="1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multipleItemSelectionAllowed="1" showAll="0"/>
    <pivotField compact="0" outline="0" showAll="0"/>
    <pivotField compact="0" outline="0" showAll="0"/>
    <pivotField axis="axisPage" compact="0" outline="0" multipleItemSelectionAllowed="1" showAll="0" defaultSubtotal="0">
      <items count="4">
        <item x="0"/>
        <item h="1" x="1"/>
        <item x="3"/>
        <item x="2"/>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 compact="0" outline="0" showAll="0">
      <items count="18">
        <item x="0"/>
        <item x="1"/>
        <item x="2"/>
        <item x="3"/>
        <item x="4"/>
        <item x="5"/>
        <item x="6"/>
        <item x="7"/>
        <item x="8"/>
        <item x="9"/>
        <item x="10"/>
        <item x="11"/>
        <item x="12"/>
        <item x="13"/>
        <item x="14"/>
        <item x="15"/>
        <item x="16"/>
        <item t="default"/>
      </items>
    </pivotField>
  </pivotFields>
  <rowFields count="1">
    <field x="6"/>
  </rowFields>
  <rowItems count="12">
    <i>
      <x/>
    </i>
    <i>
      <x v="1"/>
    </i>
    <i>
      <x v="2"/>
    </i>
    <i>
      <x v="3"/>
    </i>
    <i>
      <x v="4"/>
    </i>
    <i>
      <x v="5"/>
    </i>
    <i>
      <x v="6"/>
    </i>
    <i>
      <x v="7"/>
    </i>
    <i>
      <x v="8"/>
    </i>
    <i>
      <x v="9"/>
    </i>
    <i>
      <x v="10"/>
    </i>
    <i t="grand">
      <x/>
    </i>
  </rowItems>
  <colFields count="1">
    <field x="5"/>
  </colFields>
  <colItems count="3">
    <i>
      <x/>
    </i>
    <i>
      <x v="1"/>
    </i>
    <i t="grand">
      <x/>
    </i>
  </colItems>
  <pageFields count="1">
    <pageField fld="63" hier="-1"/>
  </pageFields>
  <dataFields count="1">
    <dataField name="Count of Unique ID" fld="1" subtotal="count" baseField="0" baseItem="0"/>
  </dataFields>
  <conditionalFormats count="1">
    <conditionalFormat priority="3">
      <pivotAreas count="1">
        <pivotArea type="data" outline="0" collapsedLevelsAreSubtotals="1" fieldPosition="0">
          <references count="2">
            <reference field="4294967294" count="1" selected="0">
              <x v="0"/>
            </reference>
            <reference field="6" count="10" selected="0">
              <x v="0"/>
              <x v="1"/>
              <x v="2"/>
              <x v="3"/>
              <x v="4"/>
              <x v="5"/>
              <x v="6"/>
              <x v="7"/>
              <x v="8"/>
              <x v="9"/>
            </reference>
          </references>
        </pivotArea>
      </pivotAreas>
    </conditionalFormat>
  </conditionalFormats>
  <chartFormats count="6">
    <chartFormat chart="17" format="0" series="1">
      <pivotArea type="data" outline="0" fieldPosition="0">
        <references count="2">
          <reference field="4294967294" count="1" selected="0">
            <x v="0"/>
          </reference>
          <reference field="5" count="1" selected="0">
            <x v="0"/>
          </reference>
        </references>
      </pivotArea>
    </chartFormat>
    <chartFormat chart="17" format="1" series="1">
      <pivotArea type="data" outline="0" fieldPosition="0">
        <references count="2">
          <reference field="4294967294" count="1" selected="0">
            <x v="0"/>
          </reference>
          <reference field="5" count="1" selected="0">
            <x v="1"/>
          </reference>
        </references>
      </pivotArea>
    </chartFormat>
    <chartFormat chart="18" format="2" series="1">
      <pivotArea type="data" outline="0" fieldPosition="0">
        <references count="2">
          <reference field="4294967294" count="1" selected="0">
            <x v="0"/>
          </reference>
          <reference field="5" count="1" selected="0">
            <x v="0"/>
          </reference>
        </references>
      </pivotArea>
    </chartFormat>
    <chartFormat chart="18" format="3" series="1">
      <pivotArea type="data" outline="0" fieldPosition="0">
        <references count="2">
          <reference field="4294967294" count="1" selected="0">
            <x v="0"/>
          </reference>
          <reference field="5" count="1" selected="0">
            <x v="1"/>
          </reference>
        </references>
      </pivotArea>
    </chartFormat>
    <chartFormat chart="19" format="4" series="1">
      <pivotArea type="data" outline="0" fieldPosition="0">
        <references count="2">
          <reference field="4294967294" count="1" selected="0">
            <x v="0"/>
          </reference>
          <reference field="5" count="1" selected="0">
            <x v="0"/>
          </reference>
        </references>
      </pivotArea>
    </chartFormat>
    <chartFormat chart="19" format="5" series="1">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A528B09-3119-4B77-82E6-C757EC36BED9}" name="PivotTable6" cacheId="3" applyNumberFormats="0" applyBorderFormats="0" applyFontFormats="0" applyPatternFormats="0" applyAlignmentFormats="0" applyWidthHeightFormats="1" dataCaption="Values" updatedVersion="8" minRefreshableVersion="3" itemPrintTitles="1" createdVersion="6" indent="0" compact="0" compactData="0" multipleFieldFilters="0" chartFormat="22">
  <location ref="O4:P7" firstHeaderRow="1" firstDataRow="1" firstDataCol="1" rowPageCount="1" colPageCount="1"/>
  <pivotFields count="90">
    <pivotField compact="0" outline="0" showAll="0"/>
    <pivotField dataField="1" compact="0" outline="0" showAll="0"/>
    <pivotField compact="0" outline="0" showAll="0"/>
    <pivotField compact="0" outline="0" showAll="0"/>
    <pivotField compact="0" outline="0" showAll="0"/>
    <pivotField axis="axisRow" compact="0" outline="0" showAll="0">
      <items count="3">
        <item x="1"/>
        <item x="0"/>
        <item t="default"/>
      </items>
    </pivotField>
    <pivotField compact="0" outline="0" multipleItemSelectionAllowed="1" showAll="0"/>
    <pivotField compact="0" outline="0" showAll="0"/>
    <pivotField compact="0" outline="0" showAll="0" defaultSubtota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2">
        <item x="0"/>
        <item x="1"/>
        <item x="2"/>
        <item x="3"/>
        <item x="4"/>
        <item x="5"/>
        <item x="6"/>
        <item x="7"/>
        <item x="8"/>
        <item x="9"/>
        <item x="1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multipleItemSelectionAllowed="1" showAll="0"/>
    <pivotField compact="0" outline="0" showAll="0"/>
    <pivotField compact="0" outline="0" showAll="0"/>
    <pivotField axis="axisPage" compact="0" outline="0" multipleItemSelectionAllowed="1" showAll="0" defaultSubtotal="0">
      <items count="4">
        <item x="0"/>
        <item h="1" x="1"/>
        <item h="1" x="3"/>
        <item h="1" x="2"/>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 compact="0" outline="0" showAll="0">
      <items count="18">
        <item x="0"/>
        <item x="1"/>
        <item x="2"/>
        <item x="3"/>
        <item x="4"/>
        <item x="5"/>
        <item x="6"/>
        <item x="7"/>
        <item x="8"/>
        <item x="9"/>
        <item x="10"/>
        <item x="11"/>
        <item x="12"/>
        <item x="13"/>
        <item x="14"/>
        <item x="15"/>
        <item x="16"/>
        <item t="default"/>
      </items>
    </pivotField>
  </pivotFields>
  <rowFields count="1">
    <field x="5"/>
  </rowFields>
  <rowItems count="3">
    <i>
      <x/>
    </i>
    <i>
      <x v="1"/>
    </i>
    <i t="grand">
      <x/>
    </i>
  </rowItems>
  <colItems count="1">
    <i/>
  </colItems>
  <pageFields count="1">
    <pageField fld="63" hier="-1"/>
  </pageFields>
  <dataFields count="1">
    <dataField name="Count of Unique ID" fld="1" subtotal="count" baseField="0" baseItem="0"/>
  </dataFields>
  <chartFormats count="26">
    <chartFormat chart="2" format="0" series="1">
      <pivotArea type="data" outline="0" fieldPosition="0">
        <references count="2">
          <reference field="4294967294" count="1" selected="0">
            <x v="0"/>
          </reference>
          <reference field="63" count="1" selected="0">
            <x v="0"/>
          </reference>
        </references>
      </pivotArea>
    </chartFormat>
    <chartFormat chart="2" format="1" series="1">
      <pivotArea type="data" outline="0" fieldPosition="0">
        <references count="2">
          <reference field="4294967294" count="1" selected="0">
            <x v="0"/>
          </reference>
          <reference field="63" count="1" selected="0">
            <x v="2"/>
          </reference>
        </references>
      </pivotArea>
    </chartFormat>
    <chartFormat chart="2" format="2" series="1">
      <pivotArea type="data" outline="0" fieldPosition="0">
        <references count="2">
          <reference field="4294967294" count="1" selected="0">
            <x v="0"/>
          </reference>
          <reference field="63" count="1" selected="0">
            <x v="3"/>
          </reference>
        </references>
      </pivotArea>
    </chartFormat>
    <chartFormat chart="6" format="6" series="1">
      <pivotArea type="data" outline="0" fieldPosition="0">
        <references count="2">
          <reference field="4294967294" count="1" selected="0">
            <x v="0"/>
          </reference>
          <reference field="63" count="1" selected="0">
            <x v="0"/>
          </reference>
        </references>
      </pivotArea>
    </chartFormat>
    <chartFormat chart="6" format="7" series="1">
      <pivotArea type="data" outline="0" fieldPosition="0">
        <references count="2">
          <reference field="4294967294" count="1" selected="0">
            <x v="0"/>
          </reference>
          <reference field="63" count="1" selected="0">
            <x v="2"/>
          </reference>
        </references>
      </pivotArea>
    </chartFormat>
    <chartFormat chart="6" format="8" series="1">
      <pivotArea type="data" outline="0" fieldPosition="0">
        <references count="2">
          <reference field="4294967294" count="1" selected="0">
            <x v="0"/>
          </reference>
          <reference field="63" count="1" selected="0">
            <x v="3"/>
          </reference>
        </references>
      </pivotArea>
    </chartFormat>
    <chartFormat chart="7" format="0" series="1">
      <pivotArea type="data" outline="0" fieldPosition="0">
        <references count="2">
          <reference field="4294967294" count="1" selected="0">
            <x v="0"/>
          </reference>
          <reference field="63" count="1" selected="0">
            <x v="0"/>
          </reference>
        </references>
      </pivotArea>
    </chartFormat>
    <chartFormat chart="7" format="1" series="1">
      <pivotArea type="data" outline="0" fieldPosition="0">
        <references count="2">
          <reference field="4294967294" count="1" selected="0">
            <x v="0"/>
          </reference>
          <reference field="63" count="1" selected="0">
            <x v="2"/>
          </reference>
        </references>
      </pivotArea>
    </chartFormat>
    <chartFormat chart="7" format="2" series="1">
      <pivotArea type="data" outline="0" fieldPosition="0">
        <references count="2">
          <reference field="4294967294" count="1" selected="0">
            <x v="0"/>
          </reference>
          <reference field="63" count="1" selected="0">
            <x v="3"/>
          </reference>
        </references>
      </pivotArea>
    </chartFormat>
    <chartFormat chart="10" format="6" series="1">
      <pivotArea type="data" outline="0" fieldPosition="0">
        <references count="2">
          <reference field="4294967294" count="1" selected="0">
            <x v="0"/>
          </reference>
          <reference field="63" count="1" selected="0">
            <x v="0"/>
          </reference>
        </references>
      </pivotArea>
    </chartFormat>
    <chartFormat chart="10" format="7" series="1">
      <pivotArea type="data" outline="0" fieldPosition="0">
        <references count="2">
          <reference field="4294967294" count="1" selected="0">
            <x v="0"/>
          </reference>
          <reference field="63" count="1" selected="0">
            <x v="2"/>
          </reference>
        </references>
      </pivotArea>
    </chartFormat>
    <chartFormat chart="10" format="8" series="1">
      <pivotArea type="data" outline="0" fieldPosition="0">
        <references count="2">
          <reference field="4294967294" count="1" selected="0">
            <x v="0"/>
          </reference>
          <reference field="63" count="1" selected="0">
            <x v="3"/>
          </reference>
        </references>
      </pivotArea>
    </chartFormat>
    <chartFormat chart="13" format="12" series="1">
      <pivotArea type="data" outline="0" fieldPosition="0">
        <references count="2">
          <reference field="4294967294" count="1" selected="0">
            <x v="0"/>
          </reference>
          <reference field="63" count="1" selected="0">
            <x v="0"/>
          </reference>
        </references>
      </pivotArea>
    </chartFormat>
    <chartFormat chart="13" format="13" series="1">
      <pivotArea type="data" outline="0" fieldPosition="0">
        <references count="2">
          <reference field="4294967294" count="1" selected="0">
            <x v="0"/>
          </reference>
          <reference field="63" count="1" selected="0">
            <x v="2"/>
          </reference>
        </references>
      </pivotArea>
    </chartFormat>
    <chartFormat chart="13" format="14" series="1">
      <pivotArea type="data" outline="0" fieldPosition="0">
        <references count="2">
          <reference field="4294967294" count="1" selected="0">
            <x v="0"/>
          </reference>
          <reference field="63" count="1" selected="0">
            <x v="3"/>
          </reference>
        </references>
      </pivotArea>
    </chartFormat>
    <chartFormat chart="16" format="21" series="1">
      <pivotArea type="data" outline="0" fieldPosition="0">
        <references count="2">
          <reference field="4294967294" count="1" selected="0">
            <x v="0"/>
          </reference>
          <reference field="63" count="1" selected="0">
            <x v="0"/>
          </reference>
        </references>
      </pivotArea>
    </chartFormat>
    <chartFormat chart="16" format="22" series="1">
      <pivotArea type="data" outline="0" fieldPosition="0">
        <references count="2">
          <reference field="4294967294" count="1" selected="0">
            <x v="0"/>
          </reference>
          <reference field="63" count="1" selected="0">
            <x v="2"/>
          </reference>
        </references>
      </pivotArea>
    </chartFormat>
    <chartFormat chart="16" format="23" series="1">
      <pivotArea type="data" outline="0" fieldPosition="0">
        <references count="2">
          <reference field="4294967294" count="1" selected="0">
            <x v="0"/>
          </reference>
          <reference field="63" count="1" selected="0">
            <x v="3"/>
          </reference>
        </references>
      </pivotArea>
    </chartFormat>
    <chartFormat chart="18" format="0" series="1">
      <pivotArea type="data" outline="0" fieldPosition="0">
        <references count="2">
          <reference field="4294967294" count="1" selected="0">
            <x v="0"/>
          </reference>
          <reference field="5" count="1" selected="0">
            <x v="0"/>
          </reference>
        </references>
      </pivotArea>
    </chartFormat>
    <chartFormat chart="18" format="1" series="1">
      <pivotArea type="data" outline="0" fieldPosition="0">
        <references count="2">
          <reference field="4294967294" count="1" selected="0">
            <x v="0"/>
          </reference>
          <reference field="5" count="1" selected="0">
            <x v="1"/>
          </reference>
        </references>
      </pivotArea>
    </chartFormat>
    <chartFormat chart="18" format="2" series="1">
      <pivotArea type="data" outline="0" fieldPosition="0">
        <references count="1">
          <reference field="4294967294" count="1" selected="0">
            <x v="0"/>
          </reference>
        </references>
      </pivotArea>
    </chartFormat>
    <chartFormat chart="21" format="10" series="1">
      <pivotArea type="data" outline="0" fieldPosition="0">
        <references count="1">
          <reference field="4294967294" count="1" selected="0">
            <x v="0"/>
          </reference>
        </references>
      </pivotArea>
    </chartFormat>
    <chartFormat chart="21" format="11">
      <pivotArea type="data" outline="0" fieldPosition="0">
        <references count="2">
          <reference field="4294967294" count="1" selected="0">
            <x v="0"/>
          </reference>
          <reference field="5" count="1" selected="0">
            <x v="0"/>
          </reference>
        </references>
      </pivotArea>
    </chartFormat>
    <chartFormat chart="21" format="12">
      <pivotArea type="data" outline="0" fieldPosition="0">
        <references count="2">
          <reference field="4294967294" count="1" selected="0">
            <x v="0"/>
          </reference>
          <reference field="5" count="1" selected="0">
            <x v="1"/>
          </reference>
        </references>
      </pivotArea>
    </chartFormat>
    <chartFormat chart="18" format="4">
      <pivotArea type="data" outline="0" fieldPosition="0">
        <references count="2">
          <reference field="4294967294" count="1" selected="0">
            <x v="0"/>
          </reference>
          <reference field="5" count="1" selected="0">
            <x v="0"/>
          </reference>
        </references>
      </pivotArea>
    </chartFormat>
    <chartFormat chart="18" format="5">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5A7C3BA-0A4E-4ABF-8069-C7746B8B2DEE}" name="PivotTable4" cacheId="3" applyNumberFormats="0" applyBorderFormats="0" applyFontFormats="0" applyPatternFormats="0" applyAlignmentFormats="0" applyWidthHeightFormats="1" dataCaption="Values" updatedVersion="8" minRefreshableVersion="3" itemPrintTitles="1" createdVersion="6" indent="0" compact="0" compactData="0" multipleFieldFilters="0" chartFormat="17">
  <location ref="A23:E36" firstHeaderRow="1" firstDataRow="2" firstDataCol="1"/>
  <pivotFields count="90">
    <pivotField compact="0" outline="0" showAll="0"/>
    <pivotField dataField="1" compact="0" outline="0" showAll="0"/>
    <pivotField compact="0" outline="0" showAll="0"/>
    <pivotField compact="0" outline="0" showAll="0"/>
    <pivotField compact="0" outline="0" showAll="0"/>
    <pivotField compact="0" outline="0" showAll="0"/>
    <pivotField axis="axisRow" compact="0" outline="0" multipleItemSelectionAllowed="1" showAll="0">
      <items count="12">
        <item x="0"/>
        <item x="1"/>
        <item x="2"/>
        <item x="3"/>
        <item x="4"/>
        <item x="5"/>
        <item x="6"/>
        <item x="7"/>
        <item x="8"/>
        <item x="9"/>
        <item x="10"/>
        <item t="default"/>
      </items>
    </pivotField>
    <pivotField compact="0" outline="0" showAll="0"/>
    <pivotField compact="0" outline="0" showAll="0" defaultSubtota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2">
        <item x="0"/>
        <item x="1"/>
        <item x="2"/>
        <item x="3"/>
        <item x="4"/>
        <item x="5"/>
        <item x="6"/>
        <item x="7"/>
        <item x="8"/>
        <item x="9"/>
        <item x="1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multipleItemSelectionAllowed="1" showAll="0"/>
    <pivotField compact="0" outline="0" showAll="0"/>
    <pivotField compact="0" outline="0" showAll="0"/>
    <pivotField axis="axisCol" compact="0" outline="0" multipleItemSelectionAllowed="1" showAll="0" defaultSubtotal="0">
      <items count="4">
        <item x="0"/>
        <item h="1" x="1"/>
        <item x="3"/>
        <item x="2"/>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 compact="0" outline="0" showAll="0">
      <items count="18">
        <item x="0"/>
        <item x="1"/>
        <item x="2"/>
        <item x="3"/>
        <item x="4"/>
        <item x="5"/>
        <item x="6"/>
        <item x="7"/>
        <item x="8"/>
        <item x="9"/>
        <item x="10"/>
        <item x="11"/>
        <item x="12"/>
        <item x="13"/>
        <item x="14"/>
        <item x="15"/>
        <item x="16"/>
        <item t="default"/>
      </items>
    </pivotField>
  </pivotFields>
  <rowFields count="1">
    <field x="6"/>
  </rowFields>
  <rowItems count="12">
    <i>
      <x/>
    </i>
    <i>
      <x v="1"/>
    </i>
    <i>
      <x v="2"/>
    </i>
    <i>
      <x v="3"/>
    </i>
    <i>
      <x v="4"/>
    </i>
    <i>
      <x v="5"/>
    </i>
    <i>
      <x v="6"/>
    </i>
    <i>
      <x v="7"/>
    </i>
    <i>
      <x v="8"/>
    </i>
    <i>
      <x v="9"/>
    </i>
    <i>
      <x v="10"/>
    </i>
    <i t="grand">
      <x/>
    </i>
  </rowItems>
  <colFields count="1">
    <field x="63"/>
  </colFields>
  <colItems count="4">
    <i>
      <x/>
    </i>
    <i>
      <x v="2"/>
    </i>
    <i>
      <x v="3"/>
    </i>
    <i t="grand">
      <x/>
    </i>
  </colItems>
  <dataFields count="1">
    <dataField name="Count of Unique ID" fld="1" subtotal="count" baseField="0" baseItem="0"/>
  </dataFields>
  <chartFormats count="18">
    <chartFormat chart="2" format="0" series="1">
      <pivotArea type="data" outline="0" fieldPosition="0">
        <references count="2">
          <reference field="4294967294" count="1" selected="0">
            <x v="0"/>
          </reference>
          <reference field="63" count="1" selected="0">
            <x v="0"/>
          </reference>
        </references>
      </pivotArea>
    </chartFormat>
    <chartFormat chart="2" format="1" series="1">
      <pivotArea type="data" outline="0" fieldPosition="0">
        <references count="2">
          <reference field="4294967294" count="1" selected="0">
            <x v="0"/>
          </reference>
          <reference field="63" count="1" selected="0">
            <x v="2"/>
          </reference>
        </references>
      </pivotArea>
    </chartFormat>
    <chartFormat chart="2" format="2" series="1">
      <pivotArea type="data" outline="0" fieldPosition="0">
        <references count="2">
          <reference field="4294967294" count="1" selected="0">
            <x v="0"/>
          </reference>
          <reference field="63" count="1" selected="0">
            <x v="3"/>
          </reference>
        </references>
      </pivotArea>
    </chartFormat>
    <chartFormat chart="6" format="6" series="1">
      <pivotArea type="data" outline="0" fieldPosition="0">
        <references count="2">
          <reference field="4294967294" count="1" selected="0">
            <x v="0"/>
          </reference>
          <reference field="63" count="1" selected="0">
            <x v="0"/>
          </reference>
        </references>
      </pivotArea>
    </chartFormat>
    <chartFormat chart="6" format="7" series="1">
      <pivotArea type="data" outline="0" fieldPosition="0">
        <references count="2">
          <reference field="4294967294" count="1" selected="0">
            <x v="0"/>
          </reference>
          <reference field="63" count="1" selected="0">
            <x v="2"/>
          </reference>
        </references>
      </pivotArea>
    </chartFormat>
    <chartFormat chart="6" format="8" series="1">
      <pivotArea type="data" outline="0" fieldPosition="0">
        <references count="2">
          <reference field="4294967294" count="1" selected="0">
            <x v="0"/>
          </reference>
          <reference field="63" count="1" selected="0">
            <x v="3"/>
          </reference>
        </references>
      </pivotArea>
    </chartFormat>
    <chartFormat chart="7" format="0" series="1">
      <pivotArea type="data" outline="0" fieldPosition="0">
        <references count="2">
          <reference field="4294967294" count="1" selected="0">
            <x v="0"/>
          </reference>
          <reference field="63" count="1" selected="0">
            <x v="0"/>
          </reference>
        </references>
      </pivotArea>
    </chartFormat>
    <chartFormat chart="7" format="1" series="1">
      <pivotArea type="data" outline="0" fieldPosition="0">
        <references count="2">
          <reference field="4294967294" count="1" selected="0">
            <x v="0"/>
          </reference>
          <reference field="63" count="1" selected="0">
            <x v="2"/>
          </reference>
        </references>
      </pivotArea>
    </chartFormat>
    <chartFormat chart="7" format="2" series="1">
      <pivotArea type="data" outline="0" fieldPosition="0">
        <references count="2">
          <reference field="4294967294" count="1" selected="0">
            <x v="0"/>
          </reference>
          <reference field="63" count="1" selected="0">
            <x v="3"/>
          </reference>
        </references>
      </pivotArea>
    </chartFormat>
    <chartFormat chart="10" format="6" series="1">
      <pivotArea type="data" outline="0" fieldPosition="0">
        <references count="2">
          <reference field="4294967294" count="1" selected="0">
            <x v="0"/>
          </reference>
          <reference field="63" count="1" selected="0">
            <x v="0"/>
          </reference>
        </references>
      </pivotArea>
    </chartFormat>
    <chartFormat chart="10" format="7" series="1">
      <pivotArea type="data" outline="0" fieldPosition="0">
        <references count="2">
          <reference field="4294967294" count="1" selected="0">
            <x v="0"/>
          </reference>
          <reference field="63" count="1" selected="0">
            <x v="2"/>
          </reference>
        </references>
      </pivotArea>
    </chartFormat>
    <chartFormat chart="10" format="8" series="1">
      <pivotArea type="data" outline="0" fieldPosition="0">
        <references count="2">
          <reference field="4294967294" count="1" selected="0">
            <x v="0"/>
          </reference>
          <reference field="63" count="1" selected="0">
            <x v="3"/>
          </reference>
        </references>
      </pivotArea>
    </chartFormat>
    <chartFormat chart="13" format="12" series="1">
      <pivotArea type="data" outline="0" fieldPosition="0">
        <references count="2">
          <reference field="4294967294" count="1" selected="0">
            <x v="0"/>
          </reference>
          <reference field="63" count="1" selected="0">
            <x v="0"/>
          </reference>
        </references>
      </pivotArea>
    </chartFormat>
    <chartFormat chart="13" format="13" series="1">
      <pivotArea type="data" outline="0" fieldPosition="0">
        <references count="2">
          <reference field="4294967294" count="1" selected="0">
            <x v="0"/>
          </reference>
          <reference field="63" count="1" selected="0">
            <x v="2"/>
          </reference>
        </references>
      </pivotArea>
    </chartFormat>
    <chartFormat chart="13" format="14" series="1">
      <pivotArea type="data" outline="0" fieldPosition="0">
        <references count="2">
          <reference field="4294967294" count="1" selected="0">
            <x v="0"/>
          </reference>
          <reference field="63" count="1" selected="0">
            <x v="3"/>
          </reference>
        </references>
      </pivotArea>
    </chartFormat>
    <chartFormat chart="16" format="21" series="1">
      <pivotArea type="data" outline="0" fieldPosition="0">
        <references count="2">
          <reference field="4294967294" count="1" selected="0">
            <x v="0"/>
          </reference>
          <reference field="63" count="1" selected="0">
            <x v="0"/>
          </reference>
        </references>
      </pivotArea>
    </chartFormat>
    <chartFormat chart="16" format="22" series="1">
      <pivotArea type="data" outline="0" fieldPosition="0">
        <references count="2">
          <reference field="4294967294" count="1" selected="0">
            <x v="0"/>
          </reference>
          <reference field="63" count="1" selected="0">
            <x v="2"/>
          </reference>
        </references>
      </pivotArea>
    </chartFormat>
    <chartFormat chart="16" format="23" series="1">
      <pivotArea type="data" outline="0" fieldPosition="0">
        <references count="2">
          <reference field="4294967294" count="1" selected="0">
            <x v="0"/>
          </reference>
          <reference field="6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9348FA1-42E2-41F2-AA33-0C7399A7442D}" name="PivotTable13" cacheId="3" applyNumberFormats="0" applyBorderFormats="0" applyFontFormats="0" applyPatternFormats="0" applyAlignmentFormats="0" applyWidthHeightFormats="1" dataCaption="Values" updatedVersion="8" minRefreshableVersion="3" itemPrintTitles="1" createdVersion="6" indent="0" compact="0" compactData="0" multipleFieldFilters="0" chartFormat="7">
  <location ref="G48:K61" firstHeaderRow="1" firstDataRow="2" firstDataCol="1"/>
  <pivotFields count="90">
    <pivotField compact="0" outline="0" showAll="0"/>
    <pivotField dataField="1" compact="0" outline="0" showAll="0"/>
    <pivotField compact="0" outline="0" showAll="0"/>
    <pivotField compact="0" outline="0" showAll="0"/>
    <pivotField compact="0" outline="0" showAll="0"/>
    <pivotField compact="0" outline="0" showAll="0"/>
    <pivotField axis="axisRow" compact="0" outline="0" multipleItemSelectionAllowed="1" showAll="0">
      <items count="12">
        <item x="0"/>
        <item x="1"/>
        <item x="2"/>
        <item x="3"/>
        <item x="4"/>
        <item x="5"/>
        <item x="6"/>
        <item x="7"/>
        <item x="8"/>
        <item x="9"/>
        <item x="10"/>
        <item t="default"/>
      </items>
    </pivotField>
    <pivotField compact="0" outline="0" showAll="0"/>
    <pivotField compact="0" outline="0" showAll="0" defaultSubtota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2">
        <item x="0"/>
        <item x="1"/>
        <item x="2"/>
        <item x="3"/>
        <item x="4"/>
        <item x="5"/>
        <item x="6"/>
        <item x="7"/>
        <item x="8"/>
        <item x="9"/>
        <item x="1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multipleItemSelectionAllowed="1" showAll="0"/>
    <pivotField compact="0" outline="0" showAll="0"/>
    <pivotField compact="0" outline="0" showAll="0"/>
    <pivotField axis="axisCol" compact="0" outline="0" multipleItemSelectionAllowed="1" showAll="0" defaultSubtotal="0">
      <items count="4">
        <item x="0"/>
        <item h="1" x="1"/>
        <item x="3"/>
        <item x="2"/>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 compact="0" outline="0" showAll="0">
      <items count="18">
        <item x="0"/>
        <item x="1"/>
        <item x="2"/>
        <item x="3"/>
        <item x="4"/>
        <item x="5"/>
        <item x="6"/>
        <item x="7"/>
        <item x="8"/>
        <item x="9"/>
        <item x="10"/>
        <item x="11"/>
        <item x="12"/>
        <item x="13"/>
        <item x="14"/>
        <item x="15"/>
        <item x="16"/>
        <item t="default"/>
      </items>
    </pivotField>
  </pivotFields>
  <rowFields count="1">
    <field x="6"/>
  </rowFields>
  <rowItems count="12">
    <i>
      <x/>
    </i>
    <i>
      <x v="1"/>
    </i>
    <i>
      <x v="2"/>
    </i>
    <i>
      <x v="3"/>
    </i>
    <i>
      <x v="4"/>
    </i>
    <i>
      <x v="5"/>
    </i>
    <i>
      <x v="6"/>
    </i>
    <i>
      <x v="7"/>
    </i>
    <i>
      <x v="8"/>
    </i>
    <i>
      <x v="9"/>
    </i>
    <i>
      <x v="10"/>
    </i>
    <i t="grand">
      <x/>
    </i>
  </rowItems>
  <colFields count="1">
    <field x="63"/>
  </colFields>
  <colItems count="4">
    <i>
      <x/>
    </i>
    <i>
      <x v="2"/>
    </i>
    <i>
      <x v="3"/>
    </i>
    <i t="grand">
      <x/>
    </i>
  </colItems>
  <dataFields count="1">
    <dataField name="Count of Unique ID" fld="1" subtotal="count" baseField="0" baseItem="0"/>
  </dataFields>
  <chartFormats count="9">
    <chartFormat chart="0" format="0" series="1">
      <pivotArea type="data" outline="0" fieldPosition="0">
        <references count="2">
          <reference field="4294967294" count="1" selected="0">
            <x v="0"/>
          </reference>
          <reference field="63" count="1" selected="0">
            <x v="0"/>
          </reference>
        </references>
      </pivotArea>
    </chartFormat>
    <chartFormat chart="0" format="1" series="1">
      <pivotArea type="data" outline="0" fieldPosition="0">
        <references count="2">
          <reference field="4294967294" count="1" selected="0">
            <x v="0"/>
          </reference>
          <reference field="63" count="1" selected="0">
            <x v="2"/>
          </reference>
        </references>
      </pivotArea>
    </chartFormat>
    <chartFormat chart="3" format="4" series="1">
      <pivotArea type="data" outline="0" fieldPosition="0">
        <references count="2">
          <reference field="4294967294" count="1" selected="0">
            <x v="0"/>
          </reference>
          <reference field="63" count="1" selected="0">
            <x v="0"/>
          </reference>
        </references>
      </pivotArea>
    </chartFormat>
    <chartFormat chart="3" format="5" series="1">
      <pivotArea type="data" outline="0" fieldPosition="0">
        <references count="2">
          <reference field="4294967294" count="1" selected="0">
            <x v="0"/>
          </reference>
          <reference field="63" count="1" selected="0">
            <x v="2"/>
          </reference>
        </references>
      </pivotArea>
    </chartFormat>
    <chartFormat chart="4" format="6" series="1">
      <pivotArea type="data" outline="0" fieldPosition="0">
        <references count="2">
          <reference field="4294967294" count="1" selected="0">
            <x v="0"/>
          </reference>
          <reference field="63" count="1" selected="0">
            <x v="0"/>
          </reference>
        </references>
      </pivotArea>
    </chartFormat>
    <chartFormat chart="4" format="7" series="1">
      <pivotArea type="data" outline="0" fieldPosition="0">
        <references count="2">
          <reference field="4294967294" count="1" selected="0">
            <x v="0"/>
          </reference>
          <reference field="63" count="1" selected="0">
            <x v="2"/>
          </reference>
        </references>
      </pivotArea>
    </chartFormat>
    <chartFormat chart="6" format="10" series="1">
      <pivotArea type="data" outline="0" fieldPosition="0">
        <references count="2">
          <reference field="4294967294" count="1" selected="0">
            <x v="0"/>
          </reference>
          <reference field="63" count="1" selected="0">
            <x v="0"/>
          </reference>
        </references>
      </pivotArea>
    </chartFormat>
    <chartFormat chart="6" format="11" series="1">
      <pivotArea type="data" outline="0" fieldPosition="0">
        <references count="2">
          <reference field="4294967294" count="1" selected="0">
            <x v="0"/>
          </reference>
          <reference field="63" count="1" selected="0">
            <x v="2"/>
          </reference>
        </references>
      </pivotArea>
    </chartFormat>
    <chartFormat chart="6" format="12" series="1">
      <pivotArea type="data" outline="0" fieldPosition="0">
        <references count="2">
          <reference field="4294967294" count="1" selected="0">
            <x v="0"/>
          </reference>
          <reference field="6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BDE6260-92D1-47F1-B40E-F349FADE9D43}" name="PivotTable5" cacheId="3" applyNumberFormats="0" applyBorderFormats="0" applyFontFormats="0" applyPatternFormats="0" applyAlignmentFormats="0" applyWidthHeightFormats="1" dataCaption="Values" updatedVersion="8" minRefreshableVersion="3" itemPrintTitles="1" createdVersion="6" indent="0" compact="0" compactData="0" multipleFieldFilters="0" chartFormat="28">
  <location ref="M4:N7" firstHeaderRow="1" firstDataRow="1" firstDataCol="1" rowPageCount="1" colPageCount="1"/>
  <pivotFields count="90">
    <pivotField compact="0" outline="0" showAll="0"/>
    <pivotField dataField="1" compact="0" outline="0" showAll="0"/>
    <pivotField compact="0" outline="0" showAll="0"/>
    <pivotField compact="0" outline="0" showAll="0"/>
    <pivotField compact="0" outline="0" showAll="0"/>
    <pivotField axis="axisRow" compact="0" outline="0" showAll="0">
      <items count="3">
        <item x="1"/>
        <item x="0"/>
        <item t="default"/>
      </items>
    </pivotField>
    <pivotField compact="0" outline="0" multipleItemSelectionAllowed="1" showAll="0"/>
    <pivotField compact="0" outline="0" showAll="0"/>
    <pivotField compact="0" outline="0" showAll="0" defaultSubtota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2">
        <item x="0"/>
        <item x="1"/>
        <item x="2"/>
        <item x="3"/>
        <item x="4"/>
        <item x="5"/>
        <item x="6"/>
        <item x="7"/>
        <item x="8"/>
        <item x="9"/>
        <item x="1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multipleItemSelectionAllowed="1" showAll="0"/>
    <pivotField compact="0" outline="0" showAll="0"/>
    <pivotField compact="0" outline="0" showAll="0"/>
    <pivotField axis="axisPage" compact="0" outline="0" multipleItemSelectionAllowed="1" showAll="0" defaultSubtotal="0">
      <items count="4">
        <item x="0"/>
        <item h="1" x="1"/>
        <item x="3"/>
        <item x="2"/>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 compact="0" outline="0" showAll="0">
      <items count="18">
        <item x="0"/>
        <item x="1"/>
        <item x="2"/>
        <item x="3"/>
        <item x="4"/>
        <item x="5"/>
        <item x="6"/>
        <item x="7"/>
        <item x="8"/>
        <item x="9"/>
        <item x="10"/>
        <item x="11"/>
        <item x="12"/>
        <item x="13"/>
        <item x="14"/>
        <item x="15"/>
        <item x="16"/>
        <item t="default"/>
      </items>
    </pivotField>
  </pivotFields>
  <rowFields count="1">
    <field x="5"/>
  </rowFields>
  <rowItems count="3">
    <i>
      <x/>
    </i>
    <i>
      <x v="1"/>
    </i>
    <i t="grand">
      <x/>
    </i>
  </rowItems>
  <colItems count="1">
    <i/>
  </colItems>
  <pageFields count="1">
    <pageField fld="63" hier="-1"/>
  </pageFields>
  <dataFields count="1">
    <dataField name="Count of Unique ID" fld="1" subtotal="count" baseField="0" baseItem="0"/>
  </dataFields>
  <chartFormats count="30">
    <chartFormat chart="2" format="0" series="1">
      <pivotArea type="data" outline="0" fieldPosition="0">
        <references count="2">
          <reference field="4294967294" count="1" selected="0">
            <x v="0"/>
          </reference>
          <reference field="63" count="1" selected="0">
            <x v="0"/>
          </reference>
        </references>
      </pivotArea>
    </chartFormat>
    <chartFormat chart="2" format="1" series="1">
      <pivotArea type="data" outline="0" fieldPosition="0">
        <references count="2">
          <reference field="4294967294" count="1" selected="0">
            <x v="0"/>
          </reference>
          <reference field="63" count="1" selected="0">
            <x v="2"/>
          </reference>
        </references>
      </pivotArea>
    </chartFormat>
    <chartFormat chart="2" format="2" series="1">
      <pivotArea type="data" outline="0" fieldPosition="0">
        <references count="2">
          <reference field="4294967294" count="1" selected="0">
            <x v="0"/>
          </reference>
          <reference field="63" count="1" selected="0">
            <x v="3"/>
          </reference>
        </references>
      </pivotArea>
    </chartFormat>
    <chartFormat chart="6" format="6" series="1">
      <pivotArea type="data" outline="0" fieldPosition="0">
        <references count="2">
          <reference field="4294967294" count="1" selected="0">
            <x v="0"/>
          </reference>
          <reference field="63" count="1" selected="0">
            <x v="0"/>
          </reference>
        </references>
      </pivotArea>
    </chartFormat>
    <chartFormat chart="6" format="7" series="1">
      <pivotArea type="data" outline="0" fieldPosition="0">
        <references count="2">
          <reference field="4294967294" count="1" selected="0">
            <x v="0"/>
          </reference>
          <reference field="63" count="1" selected="0">
            <x v="2"/>
          </reference>
        </references>
      </pivotArea>
    </chartFormat>
    <chartFormat chart="6" format="8" series="1">
      <pivotArea type="data" outline="0" fieldPosition="0">
        <references count="2">
          <reference field="4294967294" count="1" selected="0">
            <x v="0"/>
          </reference>
          <reference field="63" count="1" selected="0">
            <x v="3"/>
          </reference>
        </references>
      </pivotArea>
    </chartFormat>
    <chartFormat chart="7" format="0" series="1">
      <pivotArea type="data" outline="0" fieldPosition="0">
        <references count="2">
          <reference field="4294967294" count="1" selected="0">
            <x v="0"/>
          </reference>
          <reference field="63" count="1" selected="0">
            <x v="0"/>
          </reference>
        </references>
      </pivotArea>
    </chartFormat>
    <chartFormat chart="7" format="1" series="1">
      <pivotArea type="data" outline="0" fieldPosition="0">
        <references count="2">
          <reference field="4294967294" count="1" selected="0">
            <x v="0"/>
          </reference>
          <reference field="63" count="1" selected="0">
            <x v="2"/>
          </reference>
        </references>
      </pivotArea>
    </chartFormat>
    <chartFormat chart="7" format="2" series="1">
      <pivotArea type="data" outline="0" fieldPosition="0">
        <references count="2">
          <reference field="4294967294" count="1" selected="0">
            <x v="0"/>
          </reference>
          <reference field="63" count="1" selected="0">
            <x v="3"/>
          </reference>
        </references>
      </pivotArea>
    </chartFormat>
    <chartFormat chart="10" format="6" series="1">
      <pivotArea type="data" outline="0" fieldPosition="0">
        <references count="2">
          <reference field="4294967294" count="1" selected="0">
            <x v="0"/>
          </reference>
          <reference field="63" count="1" selected="0">
            <x v="0"/>
          </reference>
        </references>
      </pivotArea>
    </chartFormat>
    <chartFormat chart="10" format="7" series="1">
      <pivotArea type="data" outline="0" fieldPosition="0">
        <references count="2">
          <reference field="4294967294" count="1" selected="0">
            <x v="0"/>
          </reference>
          <reference field="63" count="1" selected="0">
            <x v="2"/>
          </reference>
        </references>
      </pivotArea>
    </chartFormat>
    <chartFormat chart="10" format="8" series="1">
      <pivotArea type="data" outline="0" fieldPosition="0">
        <references count="2">
          <reference field="4294967294" count="1" selected="0">
            <x v="0"/>
          </reference>
          <reference field="63" count="1" selected="0">
            <x v="3"/>
          </reference>
        </references>
      </pivotArea>
    </chartFormat>
    <chartFormat chart="13" format="12" series="1">
      <pivotArea type="data" outline="0" fieldPosition="0">
        <references count="2">
          <reference field="4294967294" count="1" selected="0">
            <x v="0"/>
          </reference>
          <reference field="63" count="1" selected="0">
            <x v="0"/>
          </reference>
        </references>
      </pivotArea>
    </chartFormat>
    <chartFormat chart="13" format="13" series="1">
      <pivotArea type="data" outline="0" fieldPosition="0">
        <references count="2">
          <reference field="4294967294" count="1" selected="0">
            <x v="0"/>
          </reference>
          <reference field="63" count="1" selected="0">
            <x v="2"/>
          </reference>
        </references>
      </pivotArea>
    </chartFormat>
    <chartFormat chart="13" format="14" series="1">
      <pivotArea type="data" outline="0" fieldPosition="0">
        <references count="2">
          <reference field="4294967294" count="1" selected="0">
            <x v="0"/>
          </reference>
          <reference field="63" count="1" selected="0">
            <x v="3"/>
          </reference>
        </references>
      </pivotArea>
    </chartFormat>
    <chartFormat chart="16" format="21" series="1">
      <pivotArea type="data" outline="0" fieldPosition="0">
        <references count="2">
          <reference field="4294967294" count="1" selected="0">
            <x v="0"/>
          </reference>
          <reference field="63" count="1" selected="0">
            <x v="0"/>
          </reference>
        </references>
      </pivotArea>
    </chartFormat>
    <chartFormat chart="16" format="22" series="1">
      <pivotArea type="data" outline="0" fieldPosition="0">
        <references count="2">
          <reference field="4294967294" count="1" selected="0">
            <x v="0"/>
          </reference>
          <reference field="63" count="1" selected="0">
            <x v="2"/>
          </reference>
        </references>
      </pivotArea>
    </chartFormat>
    <chartFormat chart="16" format="23" series="1">
      <pivotArea type="data" outline="0" fieldPosition="0">
        <references count="2">
          <reference field="4294967294" count="1" selected="0">
            <x v="0"/>
          </reference>
          <reference field="63" count="1" selected="0">
            <x v="3"/>
          </reference>
        </references>
      </pivotArea>
    </chartFormat>
    <chartFormat chart="21" format="0" series="1">
      <pivotArea type="data" outline="0" fieldPosition="0">
        <references count="1">
          <reference field="4294967294" count="1" selected="0">
            <x v="0"/>
          </reference>
        </references>
      </pivotArea>
    </chartFormat>
    <chartFormat chart="21" format="1">
      <pivotArea type="data" outline="0" fieldPosition="0">
        <references count="2">
          <reference field="4294967294" count="1" selected="0">
            <x v="0"/>
          </reference>
          <reference field="5" count="1" selected="0">
            <x v="0"/>
          </reference>
        </references>
      </pivotArea>
    </chartFormat>
    <chartFormat chart="24" format="5" series="1">
      <pivotArea type="data" outline="0" fieldPosition="0">
        <references count="1">
          <reference field="4294967294" count="1" selected="0">
            <x v="0"/>
          </reference>
        </references>
      </pivotArea>
    </chartFormat>
    <chartFormat chart="24" format="6">
      <pivotArea type="data" outline="0" fieldPosition="0">
        <references count="2">
          <reference field="4294967294" count="1" selected="0">
            <x v="0"/>
          </reference>
          <reference field="5" count="1" selected="0">
            <x v="0"/>
          </reference>
        </references>
      </pivotArea>
    </chartFormat>
    <chartFormat chart="24" format="7">
      <pivotArea type="data" outline="0" fieldPosition="0">
        <references count="2">
          <reference field="4294967294" count="1" selected="0">
            <x v="0"/>
          </reference>
          <reference field="5" count="1" selected="0">
            <x v="1"/>
          </reference>
        </references>
      </pivotArea>
    </chartFormat>
    <chartFormat chart="25" format="8" series="1">
      <pivotArea type="data" outline="0" fieldPosition="0">
        <references count="1">
          <reference field="4294967294" count="1" selected="0">
            <x v="0"/>
          </reference>
        </references>
      </pivotArea>
    </chartFormat>
    <chartFormat chart="25" format="9">
      <pivotArea type="data" outline="0" fieldPosition="0">
        <references count="2">
          <reference field="4294967294" count="1" selected="0">
            <x v="0"/>
          </reference>
          <reference field="5" count="1" selected="0">
            <x v="0"/>
          </reference>
        </references>
      </pivotArea>
    </chartFormat>
    <chartFormat chart="25" format="10">
      <pivotArea type="data" outline="0" fieldPosition="0">
        <references count="2">
          <reference field="4294967294" count="1" selected="0">
            <x v="0"/>
          </reference>
          <reference field="5" count="1" selected="0">
            <x v="1"/>
          </reference>
        </references>
      </pivotArea>
    </chartFormat>
    <chartFormat chart="26" format="14" series="1">
      <pivotArea type="data" outline="0" fieldPosition="0">
        <references count="1">
          <reference field="4294967294" count="1" selected="0">
            <x v="0"/>
          </reference>
        </references>
      </pivotArea>
    </chartFormat>
    <chartFormat chart="26" format="15">
      <pivotArea type="data" outline="0" fieldPosition="0">
        <references count="2">
          <reference field="4294967294" count="1" selected="0">
            <x v="0"/>
          </reference>
          <reference field="5" count="1" selected="0">
            <x v="0"/>
          </reference>
        </references>
      </pivotArea>
    </chartFormat>
    <chartFormat chart="26" format="16">
      <pivotArea type="data" outline="0" fieldPosition="0">
        <references count="2">
          <reference field="4294967294" count="1" selected="0">
            <x v="0"/>
          </reference>
          <reference field="5" count="1" selected="0">
            <x v="1"/>
          </reference>
        </references>
      </pivotArea>
    </chartFormat>
    <chartFormat chart="21" format="2">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88B39928-9218-429B-B56E-FEE202658D8D}" name="PivotTable2" cacheId="3" applyNumberFormats="0" applyBorderFormats="0" applyFontFormats="0" applyPatternFormats="0" applyAlignmentFormats="0" applyWidthHeightFormats="1" dataCaption="Values" updatedVersion="8" minRefreshableVersion="3" itemPrintTitles="1" createdVersion="6" indent="0" compact="0" compactData="0" multipleFieldFilters="0" chartFormat="7">
  <location ref="A4:E16" firstHeaderRow="1" firstDataRow="2" firstDataCol="1" rowPageCount="1" colPageCount="1"/>
  <pivotFields count="90">
    <pivotField compact="0" outline="0" showAll="0"/>
    <pivotField dataField="1" compact="0" outline="0" showAll="0"/>
    <pivotField compact="0" outline="0" showAll="0"/>
    <pivotField compact="0" outline="0" showAll="0"/>
    <pivotField compact="0" outline="0" showAll="0"/>
    <pivotField axis="axisPage" compact="0" outline="0" showAll="0">
      <items count="3">
        <item x="1"/>
        <item x="0"/>
        <item t="default"/>
      </items>
    </pivotField>
    <pivotField compact="0" outline="0" multipleItemSelectionAllowed="1" showAll="0"/>
    <pivotField compact="0" outline="0" showAll="0"/>
    <pivotField compact="0" outline="0" showAll="0" defaultSubtotal="0"/>
    <pivotField compact="0" outline="0" showAll="0"/>
    <pivotField compact="0" outline="0" showAll="0"/>
    <pivotField axis="axisRow" compact="0" outline="0" showAll="0" defaultSubtotal="0">
      <items count="11">
        <item x="9"/>
        <item x="2"/>
        <item x="7"/>
        <item x="1"/>
        <item x="0"/>
        <item x="6"/>
        <item x="5"/>
        <item x="4"/>
        <item x="3"/>
        <item x="8"/>
        <item m="1" x="10"/>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2">
        <item x="0"/>
        <item x="1"/>
        <item x="2"/>
        <item x="3"/>
        <item x="4"/>
        <item x="5"/>
        <item x="6"/>
        <item x="7"/>
        <item x="8"/>
        <item x="9"/>
        <item x="1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multipleItemSelectionAllowed="1" showAll="0"/>
    <pivotField compact="0" outline="0" showAll="0"/>
    <pivotField compact="0" outline="0" showAll="0"/>
    <pivotField axis="axisCol" compact="0" outline="0" multipleItemSelectionAllowed="1" showAll="0" defaultSubtotal="0">
      <items count="4">
        <item x="0"/>
        <item h="1" x="1"/>
        <item x="3"/>
        <item x="2"/>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 compact="0" outline="0" showAll="0">
      <items count="18">
        <item x="0"/>
        <item x="1"/>
        <item x="2"/>
        <item x="3"/>
        <item x="4"/>
        <item x="5"/>
        <item x="6"/>
        <item x="7"/>
        <item x="8"/>
        <item x="9"/>
        <item x="10"/>
        <item x="11"/>
        <item x="12"/>
        <item x="13"/>
        <item x="14"/>
        <item x="15"/>
        <item x="16"/>
        <item t="default"/>
      </items>
    </pivotField>
  </pivotFields>
  <rowFields count="1">
    <field x="11"/>
  </rowFields>
  <rowItems count="11">
    <i>
      <x/>
    </i>
    <i>
      <x v="1"/>
    </i>
    <i>
      <x v="2"/>
    </i>
    <i>
      <x v="3"/>
    </i>
    <i>
      <x v="4"/>
    </i>
    <i>
      <x v="5"/>
    </i>
    <i>
      <x v="6"/>
    </i>
    <i>
      <x v="7"/>
    </i>
    <i>
      <x v="8"/>
    </i>
    <i>
      <x v="9"/>
    </i>
    <i t="grand">
      <x/>
    </i>
  </rowItems>
  <colFields count="1">
    <field x="63"/>
  </colFields>
  <colItems count="4">
    <i>
      <x/>
    </i>
    <i>
      <x v="2"/>
    </i>
    <i>
      <x v="3"/>
    </i>
    <i t="grand">
      <x/>
    </i>
  </colItems>
  <pageFields count="1">
    <pageField fld="5" hier="-1"/>
  </pageFields>
  <dataFields count="1">
    <dataField name="Count of Unique ID" fld="1" subtotal="count" baseField="0" baseItem="0"/>
  </dataFields>
  <chartFormats count="6">
    <chartFormat chart="6" format="14" series="1">
      <pivotArea type="data" outline="0" fieldPosition="0">
        <references count="1">
          <reference field="63" count="1" selected="0">
            <x v="0"/>
          </reference>
        </references>
      </pivotArea>
    </chartFormat>
    <chartFormat chart="6" format="15" series="1">
      <pivotArea type="data" outline="0" fieldPosition="0">
        <references count="1">
          <reference field="63" count="1" selected="0">
            <x v="2"/>
          </reference>
        </references>
      </pivotArea>
    </chartFormat>
    <chartFormat chart="6" format="16" series="1">
      <pivotArea type="data" outline="0" fieldPosition="0">
        <references count="1">
          <reference field="63" count="1" selected="0">
            <x v="3"/>
          </reference>
        </references>
      </pivotArea>
    </chartFormat>
    <chartFormat chart="6" format="17" series="1">
      <pivotArea type="data" outline="0" fieldPosition="0">
        <references count="2">
          <reference field="4294967294" count="1" selected="0">
            <x v="0"/>
          </reference>
          <reference field="63" count="1" selected="0">
            <x v="0"/>
          </reference>
        </references>
      </pivotArea>
    </chartFormat>
    <chartFormat chart="6" format="18" series="1">
      <pivotArea type="data" outline="0" fieldPosition="0">
        <references count="2">
          <reference field="4294967294" count="1" selected="0">
            <x v="0"/>
          </reference>
          <reference field="63" count="1" selected="0">
            <x v="2"/>
          </reference>
        </references>
      </pivotArea>
    </chartFormat>
    <chartFormat chart="6" format="19" series="1">
      <pivotArea type="data" outline="0" fieldPosition="0">
        <references count="2">
          <reference field="4294967294" count="1" selected="0">
            <x v="0"/>
          </reference>
          <reference field="6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AB043C64-93F6-47C0-8420-6A17EEDCC33B}" name="PivotTable1" cacheId="3" applyNumberFormats="0" applyBorderFormats="0" applyFontFormats="0" applyPatternFormats="0" applyAlignmentFormats="0" applyWidthHeightFormats="1" dataCaption="Values" updatedVersion="8" minRefreshableVersion="3" itemPrintTitles="1" createdVersion="6" indent="0" compact="0" compactData="0" multipleFieldFilters="0" chartFormat="8">
  <location ref="G4:K19" firstHeaderRow="1" firstDataRow="2" firstDataCol="1" rowPageCount="1" colPageCount="1"/>
  <pivotFields count="90">
    <pivotField compact="0" outline="0" showAll="0"/>
    <pivotField dataField="1" compact="0" outline="0" showAll="0"/>
    <pivotField compact="0" outline="0" showAll="0"/>
    <pivotField compact="0" outline="0" showAll="0"/>
    <pivotField compact="0" outline="0" showAll="0"/>
    <pivotField axis="axisPage" compact="0" outline="0" showAll="0">
      <items count="3">
        <item x="1"/>
        <item x="0"/>
        <item t="default"/>
      </items>
    </pivotField>
    <pivotField compact="0" outline="0" multipleItemSelectionAllowed="1" showAll="0"/>
    <pivotField compact="0" outline="0" showAll="0"/>
    <pivotField axis="axisRow" compact="0" outline="0" showAll="0" defaultSubtotal="0">
      <items count="14">
        <item x="8"/>
        <item x="12"/>
        <item x="4"/>
        <item x="11"/>
        <item x="2"/>
        <item x="5"/>
        <item x="10"/>
        <item x="0"/>
        <item x="3"/>
        <item x="7"/>
        <item x="1"/>
        <item x="6"/>
        <item x="9"/>
        <item x="13"/>
      </items>
    </pivotField>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2">
        <item x="0"/>
        <item x="1"/>
        <item x="2"/>
        <item x="3"/>
        <item x="4"/>
        <item x="5"/>
        <item x="6"/>
        <item x="7"/>
        <item x="8"/>
        <item x="9"/>
        <item x="1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multipleItemSelectionAllowed="1" showAll="0"/>
    <pivotField compact="0" outline="0" showAll="0"/>
    <pivotField compact="0" outline="0" showAll="0"/>
    <pivotField axis="axisCol" compact="0" outline="0" multipleItemSelectionAllowed="1" showAll="0" defaultSubtotal="0">
      <items count="4">
        <item x="0"/>
        <item h="1" x="1"/>
        <item x="3"/>
        <item x="2"/>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 compact="0" outline="0" showAll="0">
      <items count="18">
        <item x="0"/>
        <item x="1"/>
        <item x="2"/>
        <item x="3"/>
        <item x="4"/>
        <item x="5"/>
        <item x="6"/>
        <item x="7"/>
        <item x="8"/>
        <item x="9"/>
        <item x="10"/>
        <item x="11"/>
        <item x="12"/>
        <item x="13"/>
        <item x="14"/>
        <item x="15"/>
        <item x="16"/>
        <item t="default"/>
      </items>
    </pivotField>
  </pivotFields>
  <rowFields count="1">
    <field x="8"/>
  </rowFields>
  <rowItems count="14">
    <i>
      <x/>
    </i>
    <i>
      <x v="1"/>
    </i>
    <i>
      <x v="2"/>
    </i>
    <i>
      <x v="3"/>
    </i>
    <i>
      <x v="4"/>
    </i>
    <i>
      <x v="5"/>
    </i>
    <i>
      <x v="6"/>
    </i>
    <i>
      <x v="7"/>
    </i>
    <i>
      <x v="8"/>
    </i>
    <i>
      <x v="9"/>
    </i>
    <i>
      <x v="10"/>
    </i>
    <i>
      <x v="11"/>
    </i>
    <i>
      <x v="13"/>
    </i>
    <i t="grand">
      <x/>
    </i>
  </rowItems>
  <colFields count="1">
    <field x="63"/>
  </colFields>
  <colItems count="4">
    <i>
      <x/>
    </i>
    <i>
      <x v="2"/>
    </i>
    <i>
      <x v="3"/>
    </i>
    <i t="grand">
      <x/>
    </i>
  </colItems>
  <pageFields count="1">
    <pageField fld="5" hier="-1"/>
  </pageFields>
  <dataFields count="1">
    <dataField name="Count of Unique ID" fld="1" subtotal="count" baseField="0" baseItem="0"/>
  </dataFields>
  <conditionalFormats count="2">
    <conditionalFormat priority="1">
      <pivotAreas count="1">
        <pivotArea type="data" outline="0" collapsedLevelsAreSubtotals="1" fieldPosition="0">
          <references count="3">
            <reference field="4294967294" count="1" selected="0">
              <x v="0"/>
            </reference>
            <reference field="8" count="12" selected="0">
              <x v="0"/>
              <x v="1"/>
              <x v="2"/>
              <x v="3"/>
              <x v="4"/>
              <x v="5"/>
              <x v="6"/>
              <x v="7"/>
              <x v="8"/>
              <x v="9"/>
              <x v="10"/>
              <x v="11"/>
            </reference>
            <reference field="63" count="3" selected="0">
              <x v="0"/>
              <x v="2"/>
              <x v="3"/>
            </reference>
          </references>
        </pivotArea>
      </pivotAreas>
    </conditionalFormat>
    <conditionalFormat priority="5">
      <pivotAreas count="1">
        <pivotArea type="data" grandCol="1" outline="0" collapsedLevelsAreSubtotals="1" fieldPosition="0">
          <references count="2">
            <reference field="4294967294" count="1" selected="0">
              <x v="0"/>
            </reference>
            <reference field="8" count="12" selected="0">
              <x v="0"/>
              <x v="1"/>
              <x v="2"/>
              <x v="3"/>
              <x v="4"/>
              <x v="5"/>
              <x v="6"/>
              <x v="7"/>
              <x v="8"/>
              <x v="9"/>
              <x v="10"/>
              <x v="11"/>
            </reference>
          </references>
        </pivotArea>
      </pivotAreas>
    </conditionalFormat>
  </conditionalFormats>
  <chartFormats count="15">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1" format="2" series="1">
      <pivotArea type="data" outline="0" fieldPosition="0">
        <references count="2">
          <reference field="4294967294" count="1" selected="0">
            <x v="0"/>
          </reference>
          <reference field="5" count="1" selected="0">
            <x v="0"/>
          </reference>
        </references>
      </pivotArea>
    </chartFormat>
    <chartFormat chart="1" format="3" series="1">
      <pivotArea type="data" outline="0" fieldPosition="0">
        <references count="2">
          <reference field="4294967294" count="1" selected="0">
            <x v="0"/>
          </reference>
          <reference field="5" count="1" selected="0">
            <x v="1"/>
          </reference>
        </references>
      </pivotArea>
    </chartFormat>
    <chartFormat chart="2" format="4" series="1">
      <pivotArea type="data" outline="0" fieldPosition="0">
        <references count="2">
          <reference field="4294967294" count="1" selected="0">
            <x v="0"/>
          </reference>
          <reference field="5" count="1" selected="0">
            <x v="0"/>
          </reference>
        </references>
      </pivotArea>
    </chartFormat>
    <chartFormat chart="2" format="5" series="1">
      <pivotArea type="data" outline="0" fieldPosition="0">
        <references count="2">
          <reference field="4294967294" count="1" selected="0">
            <x v="0"/>
          </reference>
          <reference field="5" count="1" selected="0">
            <x v="1"/>
          </reference>
        </references>
      </pivotArea>
    </chartFormat>
    <chartFormat chart="2" format="6" series="1">
      <pivotArea type="data" outline="0" fieldPosition="0">
        <references count="2">
          <reference field="4294967294" count="1" selected="0">
            <x v="0"/>
          </reference>
          <reference field="63" count="1" selected="0">
            <x v="0"/>
          </reference>
        </references>
      </pivotArea>
    </chartFormat>
    <chartFormat chart="2" format="7" series="1">
      <pivotArea type="data" outline="0" fieldPosition="0">
        <references count="2">
          <reference field="4294967294" count="1" selected="0">
            <x v="0"/>
          </reference>
          <reference field="63" count="1" selected="0">
            <x v="2"/>
          </reference>
        </references>
      </pivotArea>
    </chartFormat>
    <chartFormat chart="1" format="4" series="1">
      <pivotArea type="data" outline="0" fieldPosition="0">
        <references count="2">
          <reference field="4294967294" count="1" selected="0">
            <x v="0"/>
          </reference>
          <reference field="63" count="1" selected="0">
            <x v="0"/>
          </reference>
        </references>
      </pivotArea>
    </chartFormat>
    <chartFormat chart="1" format="5" series="1">
      <pivotArea type="data" outline="0" fieldPosition="0">
        <references count="2">
          <reference field="4294967294" count="1" selected="0">
            <x v="0"/>
          </reference>
          <reference field="63" count="1" selected="0">
            <x v="2"/>
          </reference>
        </references>
      </pivotArea>
    </chartFormat>
    <chartFormat chart="0" format="2" series="1">
      <pivotArea type="data" outline="0" fieldPosition="0">
        <references count="2">
          <reference field="4294967294" count="1" selected="0">
            <x v="0"/>
          </reference>
          <reference field="63" count="1" selected="0">
            <x v="0"/>
          </reference>
        </references>
      </pivotArea>
    </chartFormat>
    <chartFormat chart="0" format="3" series="1">
      <pivotArea type="data" outline="0" fieldPosition="0">
        <references count="2">
          <reference field="4294967294" count="1" selected="0">
            <x v="0"/>
          </reference>
          <reference field="63" count="1" selected="0">
            <x v="2"/>
          </reference>
        </references>
      </pivotArea>
    </chartFormat>
    <chartFormat chart="3" format="8" series="1">
      <pivotArea type="data" outline="0" fieldPosition="0">
        <references count="2">
          <reference field="4294967294" count="1" selected="0">
            <x v="0"/>
          </reference>
          <reference field="63" count="1" selected="0">
            <x v="0"/>
          </reference>
        </references>
      </pivotArea>
    </chartFormat>
    <chartFormat chart="3" format="9" series="1">
      <pivotArea type="data" outline="0" fieldPosition="0">
        <references count="2">
          <reference field="4294967294" count="1" selected="0">
            <x v="0"/>
          </reference>
          <reference field="63" count="1" selected="0">
            <x v="2"/>
          </reference>
        </references>
      </pivotArea>
    </chartFormat>
    <chartFormat chart="3" format="10" series="1">
      <pivotArea type="data" outline="0" fieldPosition="0">
        <references count="2">
          <reference field="4294967294" count="1" selected="0">
            <x v="0"/>
          </reference>
          <reference field="6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0000000}" name="Terminations" displayName="Terminations" ref="A1:J22" totalsRowShown="0" headerRowBorderDxfId="11" tableBorderDxfId="10">
  <autoFilter ref="A1:J22" xr:uid="{00000000-0009-0000-0100-000004000000}"/>
  <tableColumns count="10">
    <tableColumn id="1" xr3:uid="{00000000-0010-0000-0000-000001000000}" name="No." dataDxfId="9"/>
    <tableColumn id="2" xr3:uid="{00000000-0010-0000-0000-000002000000}" name="Name" dataDxfId="8"/>
    <tableColumn id="3" xr3:uid="{00000000-0010-0000-0000-000003000000}" name="Institution" dataDxfId="7"/>
    <tableColumn id="4" xr3:uid="{00000000-0010-0000-0000-000004000000}" name="Gender" dataDxfId="6"/>
    <tableColumn id="5" xr3:uid="{00000000-0010-0000-0000-000005000000}" name="Cohort" dataDxfId="5"/>
    <tableColumn id="6" xr3:uid="{00000000-0010-0000-0000-000006000000}" name="Suspension" dataDxfId="4"/>
    <tableColumn id="7" xr3:uid="{00000000-0010-0000-0000-000007000000}" name="Date of Termination" dataDxfId="3"/>
    <tableColumn id="8" xr3:uid="{00000000-0010-0000-0000-000008000000}" name="Year " dataDxfId="2"/>
    <tableColumn id="9" xr3:uid="{00000000-0010-0000-0000-000009000000}" name="Reason for Termination" dataDxfId="1"/>
    <tableColumn id="10" xr3:uid="{00000000-0010-0000-0000-00000A000000}" name="Detailed reason for termination"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9.xml"/><Relationship Id="rId3" Type="http://schemas.openxmlformats.org/officeDocument/2006/relationships/pivotTable" Target="../pivotTables/pivotTable4.xml"/><Relationship Id="rId7" Type="http://schemas.openxmlformats.org/officeDocument/2006/relationships/pivotTable" Target="../pivotTables/pivotTable8.xml"/><Relationship Id="rId2" Type="http://schemas.openxmlformats.org/officeDocument/2006/relationships/pivotTable" Target="../pivotTables/pivotTable3.xml"/><Relationship Id="rId1" Type="http://schemas.openxmlformats.org/officeDocument/2006/relationships/pivotTable" Target="../pivotTables/pivotTable2.xml"/><Relationship Id="rId6" Type="http://schemas.openxmlformats.org/officeDocument/2006/relationships/pivotTable" Target="../pivotTables/pivotTable7.xml"/><Relationship Id="rId5" Type="http://schemas.openxmlformats.org/officeDocument/2006/relationships/pivotTable" Target="../pivotTables/pivotTable6.xml"/><Relationship Id="rId10" Type="http://schemas.openxmlformats.org/officeDocument/2006/relationships/drawing" Target="../drawings/drawing2.xml"/><Relationship Id="rId4" Type="http://schemas.openxmlformats.org/officeDocument/2006/relationships/pivotTable" Target="../pivotTables/pivotTable5.xml"/><Relationship Id="rId9"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ivotTable" Target="../pivotTables/pivotTable11.xml"/><Relationship Id="rId1" Type="http://schemas.openxmlformats.org/officeDocument/2006/relationships/pivotTable" Target="../pivotTables/pivotTable10.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2.xml"/></Relationships>
</file>

<file path=xl/worksheets/_rels/sheet5.xml.rels><?xml version="1.0" encoding="UTF-8" standalone="yes"?>
<Relationships xmlns="http://schemas.openxmlformats.org/package/2006/relationships"><Relationship Id="rId26" Type="http://schemas.openxmlformats.org/officeDocument/2006/relationships/hyperlink" Target="http://orcid.org/0000-0002-7787-8597" TargetMode="External"/><Relationship Id="rId21" Type="http://schemas.openxmlformats.org/officeDocument/2006/relationships/hyperlink" Target="mailto:jmusasiah@cartafrica.org" TargetMode="External"/><Relationship Id="rId42" Type="http://schemas.openxmlformats.org/officeDocument/2006/relationships/hyperlink" Target="mailto:echisati@medcol.mw" TargetMode="External"/><Relationship Id="rId47" Type="http://schemas.openxmlformats.org/officeDocument/2006/relationships/hyperlink" Target="mailto:kadebayo@cartafrica.org" TargetMode="External"/><Relationship Id="rId63" Type="http://schemas.openxmlformats.org/officeDocument/2006/relationships/hyperlink" Target="mailto:magunbiade@cartafrica.org" TargetMode="External"/><Relationship Id="rId68" Type="http://schemas.openxmlformats.org/officeDocument/2006/relationships/hyperlink" Target="mailto:ropiyo@cartafrica.org" TargetMode="External"/><Relationship Id="rId84" Type="http://schemas.openxmlformats.org/officeDocument/2006/relationships/hyperlink" Target="mailto:funmitoabioye@yahoo.com" TargetMode="External"/><Relationship Id="rId89" Type="http://schemas.openxmlformats.org/officeDocument/2006/relationships/hyperlink" Target="mailto:banacele@yahoo.fr" TargetMode="External"/><Relationship Id="rId16" Type="http://schemas.openxmlformats.org/officeDocument/2006/relationships/hyperlink" Target="mailto:andietam@gmail.com" TargetMode="External"/><Relationship Id="rId11" Type="http://schemas.openxmlformats.org/officeDocument/2006/relationships/hyperlink" Target="mailto:ayoalonge@gmail.com" TargetMode="External"/><Relationship Id="rId32" Type="http://schemas.openxmlformats.org/officeDocument/2006/relationships/hyperlink" Target="mailto:slallaedward@ezintsha.org;" TargetMode="External"/><Relationship Id="rId37" Type="http://schemas.openxmlformats.org/officeDocument/2006/relationships/hyperlink" Target="mailto:skumwenda@cartafrica.org" TargetMode="External"/><Relationship Id="rId53" Type="http://schemas.openxmlformats.org/officeDocument/2006/relationships/hyperlink" Target="mailto:tnyirenda@cartafrica.org" TargetMode="External"/><Relationship Id="rId58" Type="http://schemas.openxmlformats.org/officeDocument/2006/relationships/hyperlink" Target="mailto:swandera@cartafrica.org" TargetMode="External"/><Relationship Id="rId74" Type="http://schemas.openxmlformats.org/officeDocument/2006/relationships/hyperlink" Target="mailto:hzakumpa@cartafrica.org" TargetMode="External"/><Relationship Id="rId79" Type="http://schemas.openxmlformats.org/officeDocument/2006/relationships/hyperlink" Target="mailto:mkamndaya@cartafrica.org" TargetMode="External"/><Relationship Id="rId5" Type="http://schemas.openxmlformats.org/officeDocument/2006/relationships/hyperlink" Target="mailto:zakumumpa@yahoo.com" TargetMode="External"/><Relationship Id="rId90" Type="http://schemas.openxmlformats.org/officeDocument/2006/relationships/hyperlink" Target="mailto:tosinolorunmoteni@gmail.com" TargetMode="External"/><Relationship Id="rId14" Type="http://schemas.openxmlformats.org/officeDocument/2006/relationships/hyperlink" Target="mailto:imoshi@ihi.or.tz" TargetMode="External"/><Relationship Id="rId22" Type="http://schemas.openxmlformats.org/officeDocument/2006/relationships/hyperlink" Target="mailto:atuhairwejoselyn@gmail.com" TargetMode="External"/><Relationship Id="rId27" Type="http://schemas.openxmlformats.org/officeDocument/2006/relationships/hyperlink" Target="https://orcid.org/0000-0002-5726-6921" TargetMode="External"/><Relationship Id="rId30" Type="http://schemas.openxmlformats.org/officeDocument/2006/relationships/hyperlink" Target="mailto:ooyelade@cartafrica.org" TargetMode="External"/><Relationship Id="rId35" Type="http://schemas.openxmlformats.org/officeDocument/2006/relationships/hyperlink" Target="mailto:jbukenya@cartafrica.org" TargetMode="External"/><Relationship Id="rId43" Type="http://schemas.openxmlformats.org/officeDocument/2006/relationships/hyperlink" Target="mailto:eniyolacadmus@gmail.com" TargetMode="External"/><Relationship Id="rId48" Type="http://schemas.openxmlformats.org/officeDocument/2006/relationships/hyperlink" Target="mailto:shepelog@gmail.com" TargetMode="External"/><Relationship Id="rId56" Type="http://schemas.openxmlformats.org/officeDocument/2006/relationships/hyperlink" Target="mailto:mobiyan@cartafrica.org" TargetMode="External"/><Relationship Id="rId64" Type="http://schemas.openxmlformats.org/officeDocument/2006/relationships/hyperlink" Target="mailto:akhisa@cartafrica.org" TargetMode="External"/><Relationship Id="rId69" Type="http://schemas.openxmlformats.org/officeDocument/2006/relationships/hyperlink" Target="mailto:asangowawa@cartafrica.org" TargetMode="External"/><Relationship Id="rId77" Type="http://schemas.openxmlformats.org/officeDocument/2006/relationships/hyperlink" Target="mailto:fniragire@cartafrica.org" TargetMode="External"/><Relationship Id="rId8" Type="http://schemas.openxmlformats.org/officeDocument/2006/relationships/hyperlink" Target="mailto:nillyanne2004@yahoo.com" TargetMode="External"/><Relationship Id="rId51" Type="http://schemas.openxmlformats.org/officeDocument/2006/relationships/hyperlink" Target="mailto:sadedokun@cartafrica.org" TargetMode="External"/><Relationship Id="rId72" Type="http://schemas.openxmlformats.org/officeDocument/2006/relationships/hyperlink" Target="mailto:dmenya@cartafrica.org" TargetMode="External"/><Relationship Id="rId80" Type="http://schemas.openxmlformats.org/officeDocument/2006/relationships/hyperlink" Target="mailto:sayamolowo@cartafrica.org" TargetMode="External"/><Relationship Id="rId85" Type="http://schemas.openxmlformats.org/officeDocument/2006/relationships/hyperlink" Target="mailto:opopoola@cartafrica.org" TargetMode="External"/><Relationship Id="rId3" Type="http://schemas.openxmlformats.org/officeDocument/2006/relationships/hyperlink" Target="mailto:lindiwefarlane@gmail.com" TargetMode="External"/><Relationship Id="rId12" Type="http://schemas.openxmlformats.org/officeDocument/2006/relationships/hyperlink" Target="mailto:wahlemirax@gmail.com" TargetMode="External"/><Relationship Id="rId17" Type="http://schemas.openxmlformats.org/officeDocument/2006/relationships/hyperlink" Target="mailto:aliyukola@gmail.com" TargetMode="External"/><Relationship Id="rId25" Type="http://schemas.openxmlformats.org/officeDocument/2006/relationships/hyperlink" Target="mailto:stefanie.hornschuh88@gmail.com" TargetMode="External"/><Relationship Id="rId33" Type="http://schemas.openxmlformats.org/officeDocument/2006/relationships/hyperlink" Target="mailto:kmukara@cartafrica.org" TargetMode="External"/><Relationship Id="rId38" Type="http://schemas.openxmlformats.org/officeDocument/2006/relationships/hyperlink" Target="mailto:mutua_mike@yahoo.com;" TargetMode="External"/><Relationship Id="rId46" Type="http://schemas.openxmlformats.org/officeDocument/2006/relationships/hyperlink" Target="mailto:otwombek@phru.co.za" TargetMode="External"/><Relationship Id="rId59" Type="http://schemas.openxmlformats.org/officeDocument/2006/relationships/hyperlink" Target="mailto:stakuva@cartafrica.org" TargetMode="External"/><Relationship Id="rId67" Type="http://schemas.openxmlformats.org/officeDocument/2006/relationships/hyperlink" Target="mailto:ndewet@cartafrica.org" TargetMode="External"/><Relationship Id="rId20" Type="http://schemas.openxmlformats.org/officeDocument/2006/relationships/hyperlink" Target="mailto:seyi.somefun@gmail.com" TargetMode="External"/><Relationship Id="rId41" Type="http://schemas.openxmlformats.org/officeDocument/2006/relationships/hyperlink" Target="mailto:mben.olufsen@gmail.com" TargetMode="External"/><Relationship Id="rId54" Type="http://schemas.openxmlformats.org/officeDocument/2006/relationships/hyperlink" Target="mailto:fadeniyi@cartafrica.org" TargetMode="External"/><Relationship Id="rId62" Type="http://schemas.openxmlformats.org/officeDocument/2006/relationships/hyperlink" Target="mailto:jfaronbi@cartafrica.org" TargetMode="External"/><Relationship Id="rId70" Type="http://schemas.openxmlformats.org/officeDocument/2006/relationships/hyperlink" Target="mailto:smbalinda@cartafrica.org" TargetMode="External"/><Relationship Id="rId75" Type="http://schemas.openxmlformats.org/officeDocument/2006/relationships/hyperlink" Target="mailto:mkassim@cartafrica.org" TargetMode="External"/><Relationship Id="rId83" Type="http://schemas.openxmlformats.org/officeDocument/2006/relationships/hyperlink" Target="mailto:ajntamatungiro@gmail.com" TargetMode="External"/><Relationship Id="rId88" Type="http://schemas.openxmlformats.org/officeDocument/2006/relationships/hyperlink" Target="mailto:bolusanya@cartafrica.org" TargetMode="External"/><Relationship Id="rId91" Type="http://schemas.openxmlformats.org/officeDocument/2006/relationships/printerSettings" Target="../printerSettings/printerSettings2.bin"/><Relationship Id="rId1" Type="http://schemas.openxmlformats.org/officeDocument/2006/relationships/hyperlink" Target="mailto:ltembo@cartafrica.org" TargetMode="External"/><Relationship Id="rId6" Type="http://schemas.openxmlformats.org/officeDocument/2006/relationships/hyperlink" Target="mailto:ndube@cartafrica.org" TargetMode="External"/><Relationship Id="rId15" Type="http://schemas.openxmlformats.org/officeDocument/2006/relationships/hyperlink" Target="mailto:fmatovu@mujhu.org" TargetMode="External"/><Relationship Id="rId23" Type="http://schemas.openxmlformats.org/officeDocument/2006/relationships/hyperlink" Target="mailto:musasiahjustus@yahoo.com" TargetMode="External"/><Relationship Id="rId28" Type="http://schemas.openxmlformats.org/officeDocument/2006/relationships/hyperlink" Target="mailto:yemilad13@gmail.com" TargetMode="External"/><Relationship Id="rId36" Type="http://schemas.openxmlformats.org/officeDocument/2006/relationships/hyperlink" Target="mailto:pmpho@cartafrica.org" TargetMode="External"/><Relationship Id="rId49" Type="http://schemas.openxmlformats.org/officeDocument/2006/relationships/hyperlink" Target="mailto:obanjo@cartafrica.org" TargetMode="External"/><Relationship Id="rId57" Type="http://schemas.openxmlformats.org/officeDocument/2006/relationships/hyperlink" Target="mailto:ckato@cartafrica.org" TargetMode="External"/><Relationship Id="rId10" Type="http://schemas.openxmlformats.org/officeDocument/2006/relationships/hyperlink" Target="mailto:seunakinyemi@hotmail.com" TargetMode="External"/><Relationship Id="rId31" Type="http://schemas.openxmlformats.org/officeDocument/2006/relationships/hyperlink" Target="mailto:wmanda@cartafrica.org" TargetMode="External"/><Relationship Id="rId44" Type="http://schemas.openxmlformats.org/officeDocument/2006/relationships/hyperlink" Target="mailto:maryobiyan@gmail.com" TargetMode="External"/><Relationship Id="rId52" Type="http://schemas.openxmlformats.org/officeDocument/2006/relationships/hyperlink" Target="mailto:jakinyemi@cartafrica.org" TargetMode="External"/><Relationship Id="rId60" Type="http://schemas.openxmlformats.org/officeDocument/2006/relationships/hyperlink" Target="mailto:tawotidebe@cartafrica.org" TargetMode="External"/><Relationship Id="rId65" Type="http://schemas.openxmlformats.org/officeDocument/2006/relationships/hyperlink" Target="mailto:duwizeye@cartafrica.org" TargetMode="External"/><Relationship Id="rId73" Type="http://schemas.openxmlformats.org/officeDocument/2006/relationships/hyperlink" Target="mailto:fmoroe@cartafrica.org" TargetMode="External"/><Relationship Id="rId78" Type="http://schemas.openxmlformats.org/officeDocument/2006/relationships/hyperlink" Target="mailto:fkhuluza@cartafrica.org" TargetMode="External"/><Relationship Id="rId81" Type="http://schemas.openxmlformats.org/officeDocument/2006/relationships/hyperlink" Target="mailto:marcelinefinda@gmail.com" TargetMode="External"/><Relationship Id="rId86" Type="http://schemas.openxmlformats.org/officeDocument/2006/relationships/hyperlink" Target="mailto:lbanamwana@cartafrica.org" TargetMode="External"/><Relationship Id="rId4" Type="http://schemas.openxmlformats.org/officeDocument/2006/relationships/hyperlink" Target="mailto:oluwatobang@yahoo.com" TargetMode="External"/><Relationship Id="rId9" Type="http://schemas.openxmlformats.org/officeDocument/2006/relationships/hyperlink" Target="mailto:adeoyeikeola@yahoo.com" TargetMode="External"/><Relationship Id="rId13" Type="http://schemas.openxmlformats.org/officeDocument/2006/relationships/hyperlink" Target="mailto:tobems@yahoo.com" TargetMode="External"/><Relationship Id="rId18" Type="http://schemas.openxmlformats.org/officeDocument/2006/relationships/hyperlink" Target="mailto:t1toyin@yahoo.com" TargetMode="External"/><Relationship Id="rId39" Type="http://schemas.openxmlformats.org/officeDocument/2006/relationships/hyperlink" Target="mailto:snakubulwa@cartafrica.org" TargetMode="External"/><Relationship Id="rId34" Type="http://schemas.openxmlformats.org/officeDocument/2006/relationships/hyperlink" Target="mailto:ykolisa@cartafrica.org" TargetMode="External"/><Relationship Id="rId50" Type="http://schemas.openxmlformats.org/officeDocument/2006/relationships/hyperlink" Target="mailto:alinda@cartafrica.org" TargetMode="External"/><Relationship Id="rId55" Type="http://schemas.openxmlformats.org/officeDocument/2006/relationships/hyperlink" Target="mailto:csambai@cartafrica.org" TargetMode="External"/><Relationship Id="rId76" Type="http://schemas.openxmlformats.org/officeDocument/2006/relationships/hyperlink" Target="mailto:ekaindoa@cartafrica.org" TargetMode="External"/><Relationship Id="rId7" Type="http://schemas.openxmlformats.org/officeDocument/2006/relationships/hyperlink" Target="mailto:oladunnitaiwo@gmail.com" TargetMode="External"/><Relationship Id="rId71" Type="http://schemas.openxmlformats.org/officeDocument/2006/relationships/hyperlink" Target="mailto:gmbuthia@cartafrica.org" TargetMode="External"/><Relationship Id="rId2" Type="http://schemas.openxmlformats.org/officeDocument/2006/relationships/hyperlink" Target="mailto:akagaha@gmail.com" TargetMode="External"/><Relationship Id="rId29" Type="http://schemas.openxmlformats.org/officeDocument/2006/relationships/hyperlink" Target="mailto:maleyoagnes@gmail.com" TargetMode="External"/><Relationship Id="rId24" Type="http://schemas.openxmlformats.org/officeDocument/2006/relationships/hyperlink" Target="mailto:rrutayisire@cartafrica.org" TargetMode="External"/><Relationship Id="rId40" Type="http://schemas.openxmlformats.org/officeDocument/2006/relationships/hyperlink" Target="mailto:eafolabi@cartafrica.org" TargetMode="External"/><Relationship Id="rId45" Type="http://schemas.openxmlformats.org/officeDocument/2006/relationships/hyperlink" Target="mailto:b.n.kaunda@gmail.com" TargetMode="External"/><Relationship Id="rId66" Type="http://schemas.openxmlformats.org/officeDocument/2006/relationships/hyperlink" Target="mailto:tolusegun@cartafrica.org" TargetMode="External"/><Relationship Id="rId87" Type="http://schemas.openxmlformats.org/officeDocument/2006/relationships/hyperlink" Target="mailto:abiolakomolafe2016@gmail.com" TargetMode="External"/><Relationship Id="rId61" Type="http://schemas.openxmlformats.org/officeDocument/2006/relationships/hyperlink" Target="mailto:jmangeni@cartafrica.org" TargetMode="External"/><Relationship Id="rId82" Type="http://schemas.openxmlformats.org/officeDocument/2006/relationships/hyperlink" Target="mailto:nomfundo.moroe7@gmail.com" TargetMode="External"/><Relationship Id="rId19" Type="http://schemas.openxmlformats.org/officeDocument/2006/relationships/hyperlink" Target="mailto:solaolawoye@yahoo.com" TargetMode="External"/></Relationships>
</file>

<file path=xl/worksheets/_rels/sheet6.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pivotTable" Target="../pivotTables/pivotTable14.xml"/><Relationship Id="rId1" Type="http://schemas.openxmlformats.org/officeDocument/2006/relationships/pivotTable" Target="../pivotTables/pivotTable13.xml"/><Relationship Id="rId4"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3" Type="http://schemas.openxmlformats.org/officeDocument/2006/relationships/pivotTable" Target="../pivotTables/pivotTable17.xml"/><Relationship Id="rId2" Type="http://schemas.openxmlformats.org/officeDocument/2006/relationships/pivotTable" Target="../pivotTables/pivotTable16.xml"/><Relationship Id="rId1" Type="http://schemas.openxmlformats.org/officeDocument/2006/relationships/pivotTable" Target="../pivotTables/pivotTable15.xml"/><Relationship Id="rId4"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B2:T54"/>
  <sheetViews>
    <sheetView showGridLines="0" topLeftCell="B18" zoomScale="88" zoomScaleNormal="88" workbookViewId="0">
      <selection activeCell="T2" sqref="T2"/>
    </sheetView>
  </sheetViews>
  <sheetFormatPr defaultColWidth="8.7265625" defaultRowHeight="14.5" x14ac:dyDescent="0.35"/>
  <cols>
    <col min="1" max="1" width="0" style="329" hidden="1" customWidth="1"/>
    <col min="2" max="2" width="10.54296875" style="329" bestFit="1" customWidth="1"/>
    <col min="3" max="3" width="15.26953125" style="329" customWidth="1"/>
    <col min="4" max="4" width="16.54296875" style="329" customWidth="1"/>
    <col min="5" max="5" width="13" style="329" customWidth="1"/>
    <col min="6" max="6" width="11.81640625" style="329" customWidth="1"/>
    <col min="7" max="7" width="8.7265625" style="329"/>
    <col min="8" max="8" width="13.7265625" style="329" customWidth="1"/>
    <col min="9" max="18" width="8.7265625" style="329"/>
    <col min="19" max="19" width="19.453125" style="329" customWidth="1"/>
    <col min="20" max="20" width="13.1796875" style="329" customWidth="1"/>
    <col min="21" max="16384" width="8.7265625" style="329"/>
  </cols>
  <sheetData>
    <row r="2" spans="19:20" x14ac:dyDescent="0.35">
      <c r="S2" s="330" t="s">
        <v>0</v>
      </c>
      <c r="T2" s="331">
        <f>Dashboard!G53</f>
        <v>0</v>
      </c>
    </row>
    <row r="3" spans="19:20" x14ac:dyDescent="0.35">
      <c r="S3" s="330" t="s">
        <v>1</v>
      </c>
      <c r="T3" s="332" t="s">
        <v>2</v>
      </c>
    </row>
    <row r="4" spans="19:20" x14ac:dyDescent="0.35">
      <c r="S4" s="330" t="s">
        <v>3</v>
      </c>
      <c r="T4" s="333">
        <f>Dashboard!G43</f>
        <v>0.86956521739130432</v>
      </c>
    </row>
    <row r="5" spans="19:20" x14ac:dyDescent="0.35">
      <c r="S5" s="330" t="s">
        <v>4</v>
      </c>
      <c r="T5" s="333">
        <f>Dashboard!G44</f>
        <v>0.8</v>
      </c>
    </row>
    <row r="6" spans="19:20" x14ac:dyDescent="0.35">
      <c r="S6" s="330" t="s">
        <v>5</v>
      </c>
      <c r="T6" s="333">
        <f>Dashboard!G45</f>
        <v>0.91304347826086962</v>
      </c>
    </row>
    <row r="7" spans="19:20" x14ac:dyDescent="0.35">
      <c r="S7" s="330" t="s">
        <v>6</v>
      </c>
      <c r="T7" s="333">
        <f>Dashboard!G46</f>
        <v>0.96296296296296302</v>
      </c>
    </row>
    <row r="8" spans="19:20" x14ac:dyDescent="0.35">
      <c r="S8" s="330" t="s">
        <v>7</v>
      </c>
      <c r="T8" s="333">
        <f>Dashboard!G47</f>
        <v>0.8</v>
      </c>
    </row>
    <row r="9" spans="19:20" x14ac:dyDescent="0.35">
      <c r="S9" s="330" t="s">
        <v>8</v>
      </c>
      <c r="T9" s="333">
        <f>Dashboard!G48</f>
        <v>0.96</v>
      </c>
    </row>
    <row r="10" spans="19:20" x14ac:dyDescent="0.35">
      <c r="S10" s="330" t="s">
        <v>9</v>
      </c>
      <c r="T10" s="333">
        <f>Dashboard!G49</f>
        <v>0.88888888888888884</v>
      </c>
    </row>
    <row r="11" spans="19:20" x14ac:dyDescent="0.35">
      <c r="S11" s="330" t="s">
        <v>10</v>
      </c>
      <c r="T11" s="333">
        <f>Dashboard!G50</f>
        <v>0.88461538461538458</v>
      </c>
    </row>
    <row r="12" spans="19:20" x14ac:dyDescent="0.35">
      <c r="S12" s="330" t="s">
        <v>11</v>
      </c>
      <c r="T12" s="333">
        <f>Dashboard!G51</f>
        <v>0.91666666666666663</v>
      </c>
    </row>
    <row r="13" spans="19:20" x14ac:dyDescent="0.35">
      <c r="S13" s="330" t="s">
        <v>12</v>
      </c>
      <c r="T13" s="333">
        <f>Dashboard!G52</f>
        <v>0.96</v>
      </c>
    </row>
    <row r="40" spans="2:7" x14ac:dyDescent="0.35">
      <c r="B40" s="60" t="s">
        <v>13</v>
      </c>
      <c r="C40"/>
      <c r="D40"/>
      <c r="E40"/>
      <c r="F40"/>
      <c r="G40"/>
    </row>
    <row r="41" spans="2:7" x14ac:dyDescent="0.35">
      <c r="B41" s="54" t="s">
        <v>14</v>
      </c>
      <c r="C41" s="54" t="s">
        <v>15</v>
      </c>
      <c r="D41"/>
      <c r="E41"/>
      <c r="F41"/>
      <c r="G41"/>
    </row>
    <row r="42" spans="2:7" x14ac:dyDescent="0.35">
      <c r="B42" s="54" t="s">
        <v>16</v>
      </c>
      <c r="C42" t="s">
        <v>17</v>
      </c>
      <c r="D42" t="s">
        <v>18</v>
      </c>
      <c r="E42" t="s">
        <v>19</v>
      </c>
      <c r="F42" t="s">
        <v>20</v>
      </c>
      <c r="G42" s="338" t="s">
        <v>1</v>
      </c>
    </row>
    <row r="43" spans="2:7" x14ac:dyDescent="0.35">
      <c r="B43">
        <v>1</v>
      </c>
      <c r="C43" s="339">
        <v>0.86956521739130432</v>
      </c>
      <c r="D43" s="339">
        <v>0</v>
      </c>
      <c r="E43" s="339">
        <v>0.13043478260869565</v>
      </c>
      <c r="F43" s="339">
        <v>1</v>
      </c>
      <c r="G43" s="340">
        <f>GETPIVOTDATA("Unique ID",$B$41,"Cohort",1)-GETPIVOTDATA("Unique ID",$B$41,"Cohort",1,"Current PhD Status ( Completed/Defended/In Progress)","Terminated")</f>
        <v>0.86956521739130432</v>
      </c>
    </row>
    <row r="44" spans="2:7" x14ac:dyDescent="0.35">
      <c r="B44">
        <v>2</v>
      </c>
      <c r="C44" s="339">
        <v>0.75</v>
      </c>
      <c r="D44" s="339">
        <v>0.05</v>
      </c>
      <c r="E44" s="339">
        <v>0.2</v>
      </c>
      <c r="F44" s="339">
        <v>1</v>
      </c>
      <c r="G44" s="340">
        <f>GETPIVOTDATA("Unique ID",$B$41,"Cohort",2)-GETPIVOTDATA("Unique ID",$B$41,"Cohort",2,"Current PhD Status ( Completed/Defended/In Progress)","Terminated")</f>
        <v>0.8</v>
      </c>
    </row>
    <row r="45" spans="2:7" x14ac:dyDescent="0.35">
      <c r="B45">
        <v>3</v>
      </c>
      <c r="C45" s="339">
        <v>0.78260869565217395</v>
      </c>
      <c r="D45" s="339">
        <v>0.13043478260869565</v>
      </c>
      <c r="E45" s="339">
        <v>8.6956521739130432E-2</v>
      </c>
      <c r="F45" s="339">
        <v>1</v>
      </c>
      <c r="G45" s="340">
        <f>GETPIVOTDATA("Unique ID",$B$41,"Cohort",3)-GETPIVOTDATA("Unique ID",$B$41,"Cohort",3,"Current PhD Status ( Completed/Defended/In Progress)","Terminated")</f>
        <v>0.91304347826086962</v>
      </c>
    </row>
    <row r="46" spans="2:7" x14ac:dyDescent="0.35">
      <c r="B46">
        <v>4</v>
      </c>
      <c r="C46" s="339">
        <v>0.92592592592592593</v>
      </c>
      <c r="D46" s="339">
        <v>3.7037037037037035E-2</v>
      </c>
      <c r="E46" s="339">
        <v>3.7037037037037035E-2</v>
      </c>
      <c r="F46" s="339">
        <v>1</v>
      </c>
      <c r="G46" s="340">
        <f>GETPIVOTDATA("Unique ID",$B$41,"Cohort",4)-GETPIVOTDATA("Unique ID",$B$41,"Cohort",4,"Current PhD Status ( Completed/Defended/In Progress)","Terminated")</f>
        <v>0.96296296296296302</v>
      </c>
    </row>
    <row r="47" spans="2:7" x14ac:dyDescent="0.35">
      <c r="B47">
        <v>5</v>
      </c>
      <c r="C47" s="339">
        <v>0.72</v>
      </c>
      <c r="D47" s="339">
        <v>0.08</v>
      </c>
      <c r="E47" s="339">
        <v>0.2</v>
      </c>
      <c r="F47" s="339">
        <v>1</v>
      </c>
      <c r="G47" s="340">
        <f>GETPIVOTDATA("Unique ID",$B$41,"Cohort",5)-GETPIVOTDATA("Unique ID",$B$41,"Cohort",5,"Current PhD Status ( Completed/Defended/In Progress)","Terminated")</f>
        <v>0.8</v>
      </c>
    </row>
    <row r="48" spans="2:7" x14ac:dyDescent="0.35">
      <c r="B48">
        <v>6</v>
      </c>
      <c r="C48" s="339">
        <v>0.92</v>
      </c>
      <c r="D48" s="339">
        <v>0.04</v>
      </c>
      <c r="E48" s="339">
        <v>0.04</v>
      </c>
      <c r="F48" s="339">
        <v>1</v>
      </c>
      <c r="G48" s="340">
        <f>GETPIVOTDATA("Unique ID",$B$41,"Cohort",6)-GETPIVOTDATA("Unique ID",$B$41,"Cohort",6,"Current PhD Status ( Completed/Defended/In Progress)","Terminated")</f>
        <v>0.96</v>
      </c>
    </row>
    <row r="49" spans="2:8" x14ac:dyDescent="0.35">
      <c r="B49">
        <v>7</v>
      </c>
      <c r="C49" s="339">
        <v>0.88888888888888884</v>
      </c>
      <c r="D49" s="339">
        <v>0</v>
      </c>
      <c r="E49" s="339">
        <v>0.1111111111111111</v>
      </c>
      <c r="F49" s="339">
        <v>1</v>
      </c>
      <c r="G49" s="340">
        <f>GETPIVOTDATA("Unique ID",$B$41,"Cohort",7)-GETPIVOTDATA("Unique ID",$B$41,"Cohort",7,"Current PhD Status ( Completed/Defended/In Progress)","Terminated")</f>
        <v>0.88888888888888884</v>
      </c>
      <c r="H49" s="329" t="s">
        <v>21</v>
      </c>
    </row>
    <row r="50" spans="2:8" x14ac:dyDescent="0.35">
      <c r="B50">
        <v>8</v>
      </c>
      <c r="C50" s="339">
        <v>0.65384615384615385</v>
      </c>
      <c r="D50" s="339">
        <v>0.23076923076923078</v>
      </c>
      <c r="E50" s="339">
        <v>0.11538461538461539</v>
      </c>
      <c r="F50" s="339">
        <v>1</v>
      </c>
      <c r="G50" s="340">
        <f>GETPIVOTDATA("Unique ID",$B$41,"Cohort",8)-GETPIVOTDATA("Unique ID",$B$41,"Cohort",8,"Current PhD Status ( Completed/Defended/In Progress)","Terminated")</f>
        <v>0.88461538461538458</v>
      </c>
    </row>
    <row r="51" spans="2:8" x14ac:dyDescent="0.35">
      <c r="B51">
        <v>9</v>
      </c>
      <c r="C51" s="339">
        <v>0.625</v>
      </c>
      <c r="D51" s="339">
        <v>0.29166666666666669</v>
      </c>
      <c r="E51" s="339">
        <v>8.3333333333333329E-2</v>
      </c>
      <c r="F51" s="339">
        <v>1</v>
      </c>
      <c r="G51" s="340">
        <f>GETPIVOTDATA("Unique ID",$B$41,"Cohort",9)-GETPIVOTDATA("Unique ID",$B$41,"Cohort",9,"Current PhD Status ( Completed/Defended/In Progress)","Terminated")</f>
        <v>0.91666666666666663</v>
      </c>
    </row>
    <row r="52" spans="2:8" x14ac:dyDescent="0.35">
      <c r="B52">
        <v>10</v>
      </c>
      <c r="C52" s="339">
        <v>0.48</v>
      </c>
      <c r="D52" s="339">
        <v>0.48</v>
      </c>
      <c r="E52" s="339">
        <v>0.04</v>
      </c>
      <c r="F52" s="339">
        <v>1</v>
      </c>
      <c r="G52" s="340">
        <f>GETPIVOTDATA("Unique ID",$B$41,"Cohort",10)-GETPIVOTDATA("Unique ID",$B$41,"Cohort",10,"Current PhD Status ( Completed/Defended/In Progress)","Terminated")</f>
        <v>0.96</v>
      </c>
    </row>
    <row r="53" spans="2:8" x14ac:dyDescent="0.35">
      <c r="B53">
        <v>11</v>
      </c>
      <c r="C53" s="339">
        <v>0</v>
      </c>
      <c r="D53" s="339">
        <v>1</v>
      </c>
      <c r="E53" s="339">
        <v>0</v>
      </c>
      <c r="F53" s="339">
        <v>1</v>
      </c>
      <c r="G53" s="341"/>
    </row>
    <row r="54" spans="2:8" x14ac:dyDescent="0.35">
      <c r="B54" t="s">
        <v>20</v>
      </c>
      <c r="C54" s="339">
        <v>0.70566037735849052</v>
      </c>
      <c r="D54" s="339">
        <v>0.2</v>
      </c>
      <c r="E54" s="339">
        <v>9.4339622641509441E-2</v>
      </c>
      <c r="F54" s="339">
        <v>1</v>
      </c>
    </row>
  </sheetData>
  <conditionalFormatting pivot="1" sqref="C43:E52">
    <cfRule type="dataBar" priority="1">
      <dataBar>
        <cfvo type="min"/>
        <cfvo type="max"/>
        <color rgb="FFFF555A"/>
      </dataBar>
      <extLst>
        <ext xmlns:x14="http://schemas.microsoft.com/office/spreadsheetml/2009/9/main" uri="{B025F937-C7B1-47D3-B67F-A62EFF666E3E}">
          <x14:id>{05CF808C-860C-4632-BC11-F79804AE8385}</x14:id>
        </ext>
      </extLst>
    </cfRule>
  </conditionalFormatting>
  <pageMargins left="0.7" right="0.7" top="0.75" bottom="0.75" header="0.3" footer="0.3"/>
  <drawing r:id="rId2"/>
  <extLst>
    <ext xmlns:x14="http://schemas.microsoft.com/office/spreadsheetml/2009/9/main" uri="{78C0D931-6437-407d-A8EE-F0AAD7539E65}">
      <x14:conditionalFormattings>
        <x14:conditionalFormatting xmlns:xm="http://schemas.microsoft.com/office/excel/2006/main" pivot="1">
          <x14:cfRule type="dataBar" id="{05CF808C-860C-4632-BC11-F79804AE8385}">
            <x14:dataBar minLength="0" maxLength="100" gradient="0">
              <x14:cfvo type="autoMin"/>
              <x14:cfvo type="autoMax"/>
              <x14:negativeFillColor rgb="FFFF0000"/>
              <x14:axisColor rgb="FF000000"/>
            </x14:dataBar>
          </x14:cfRule>
          <xm:sqref>C43:E52</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U61"/>
  <sheetViews>
    <sheetView zoomScale="72" zoomScaleNormal="72" workbookViewId="0">
      <selection activeCell="D17" sqref="D17"/>
    </sheetView>
  </sheetViews>
  <sheetFormatPr defaultRowHeight="14.5" x14ac:dyDescent="0.35"/>
  <cols>
    <col min="1" max="1" width="26.54296875" customWidth="1"/>
    <col min="2" max="2" width="25.81640625" customWidth="1"/>
    <col min="3" max="3" width="11.54296875" customWidth="1"/>
    <col min="4" max="4" width="10.54296875" customWidth="1"/>
    <col min="5" max="5" width="14.54296875" customWidth="1"/>
    <col min="6" max="6" width="10.54296875" customWidth="1"/>
    <col min="7" max="7" width="29" customWidth="1"/>
    <col min="8" max="8" width="21.54296875" customWidth="1"/>
    <col min="9" max="9" width="18" customWidth="1"/>
    <col min="10" max="10" width="16.1796875" customWidth="1"/>
    <col min="11" max="11" width="15.453125" customWidth="1"/>
    <col min="12" max="12" width="10.54296875" customWidth="1"/>
    <col min="13" max="13" width="15.54296875" customWidth="1"/>
    <col min="14" max="14" width="16.1796875" customWidth="1"/>
    <col min="15" max="15" width="19.26953125" customWidth="1"/>
    <col min="16" max="16" width="17" customWidth="1"/>
    <col min="17" max="17" width="23" bestFit="1" customWidth="1"/>
    <col min="18" max="23" width="24.1796875" bestFit="1" customWidth="1"/>
    <col min="24" max="24" width="23.453125" bestFit="1" customWidth="1"/>
    <col min="25" max="25" width="21.1796875" bestFit="1" customWidth="1"/>
    <col min="26" max="26" width="23.81640625" bestFit="1" customWidth="1"/>
    <col min="27" max="27" width="23.54296875" bestFit="1" customWidth="1"/>
    <col min="28" max="28" width="26.54296875" bestFit="1" customWidth="1"/>
    <col min="29" max="39" width="30.1796875" bestFit="1" customWidth="1"/>
    <col min="40" max="40" width="32.81640625" bestFit="1" customWidth="1"/>
    <col min="41" max="42" width="18.453125" bestFit="1" customWidth="1"/>
    <col min="43" max="43" width="11.54296875" bestFit="1" customWidth="1"/>
    <col min="44" max="44" width="10.54296875" bestFit="1" customWidth="1"/>
  </cols>
  <sheetData>
    <row r="1" spans="1:21" s="57" customFormat="1" x14ac:dyDescent="0.35">
      <c r="A1" s="59" t="s">
        <v>22</v>
      </c>
      <c r="G1" s="59" t="s">
        <v>23</v>
      </c>
      <c r="R1" s="58" t="s">
        <v>16</v>
      </c>
      <c r="S1" s="58" t="s">
        <v>24</v>
      </c>
      <c r="T1" s="58" t="s">
        <v>25</v>
      </c>
      <c r="U1" s="58" t="s">
        <v>26</v>
      </c>
    </row>
    <row r="2" spans="1:21" x14ac:dyDescent="0.35">
      <c r="A2" s="54" t="s">
        <v>27</v>
      </c>
      <c r="B2" t="s">
        <v>28</v>
      </c>
      <c r="G2" s="54" t="s">
        <v>27</v>
      </c>
      <c r="H2" t="s">
        <v>28</v>
      </c>
      <c r="M2" s="54" t="s">
        <v>15</v>
      </c>
      <c r="N2" t="s">
        <v>29</v>
      </c>
      <c r="O2" s="54" t="s">
        <v>15</v>
      </c>
      <c r="P2" t="s">
        <v>17</v>
      </c>
      <c r="R2" s="56" t="s">
        <v>30</v>
      </c>
      <c r="S2" s="24"/>
      <c r="T2" s="24"/>
      <c r="U2" s="24"/>
    </row>
    <row r="3" spans="1:21" x14ac:dyDescent="0.35">
      <c r="M3" s="60" t="s">
        <v>13</v>
      </c>
      <c r="O3" s="60" t="s">
        <v>13</v>
      </c>
    </row>
    <row r="4" spans="1:21" x14ac:dyDescent="0.35">
      <c r="A4" s="54" t="s">
        <v>14</v>
      </c>
      <c r="B4" s="54" t="s">
        <v>15</v>
      </c>
      <c r="G4" s="54" t="s">
        <v>14</v>
      </c>
      <c r="H4" s="54" t="s">
        <v>15</v>
      </c>
      <c r="M4" s="54" t="s">
        <v>27</v>
      </c>
      <c r="N4" t="s">
        <v>14</v>
      </c>
      <c r="O4" s="54" t="s">
        <v>27</v>
      </c>
      <c r="P4" t="s">
        <v>14</v>
      </c>
    </row>
    <row r="5" spans="1:21" x14ac:dyDescent="0.35">
      <c r="A5" s="54" t="s">
        <v>31</v>
      </c>
      <c r="B5" t="s">
        <v>17</v>
      </c>
      <c r="C5" t="s">
        <v>18</v>
      </c>
      <c r="D5" t="s">
        <v>19</v>
      </c>
      <c r="E5" t="s">
        <v>20</v>
      </c>
      <c r="G5" s="54" t="s">
        <v>32</v>
      </c>
      <c r="H5" t="s">
        <v>17</v>
      </c>
      <c r="I5" t="s">
        <v>18</v>
      </c>
      <c r="J5" t="s">
        <v>19</v>
      </c>
      <c r="K5" t="s">
        <v>20</v>
      </c>
      <c r="M5" t="s">
        <v>25</v>
      </c>
      <c r="N5">
        <v>147</v>
      </c>
      <c r="O5" t="s">
        <v>25</v>
      </c>
      <c r="P5">
        <v>104</v>
      </c>
    </row>
    <row r="6" spans="1:21" x14ac:dyDescent="0.35">
      <c r="A6" t="s">
        <v>33</v>
      </c>
      <c r="B6">
        <v>17</v>
      </c>
      <c r="C6">
        <v>3</v>
      </c>
      <c r="D6">
        <v>3</v>
      </c>
      <c r="E6">
        <v>23</v>
      </c>
      <c r="G6" t="s">
        <v>34</v>
      </c>
      <c r="H6">
        <v>1</v>
      </c>
      <c r="I6">
        <v>1</v>
      </c>
      <c r="K6">
        <v>2</v>
      </c>
      <c r="M6" t="s">
        <v>24</v>
      </c>
      <c r="N6">
        <v>118</v>
      </c>
      <c r="O6" t="s">
        <v>24</v>
      </c>
      <c r="P6">
        <v>83</v>
      </c>
    </row>
    <row r="7" spans="1:21" x14ac:dyDescent="0.35">
      <c r="A7" t="s">
        <v>35</v>
      </c>
      <c r="B7">
        <v>7</v>
      </c>
      <c r="C7">
        <v>5</v>
      </c>
      <c r="E7">
        <v>12</v>
      </c>
      <c r="G7" t="s">
        <v>36</v>
      </c>
      <c r="H7">
        <v>4</v>
      </c>
      <c r="J7">
        <v>1</v>
      </c>
      <c r="K7">
        <v>5</v>
      </c>
      <c r="M7" t="s">
        <v>20</v>
      </c>
      <c r="N7">
        <v>265</v>
      </c>
      <c r="O7" t="s">
        <v>20</v>
      </c>
      <c r="P7">
        <v>187</v>
      </c>
    </row>
    <row r="8" spans="1:21" x14ac:dyDescent="0.35">
      <c r="A8" t="s">
        <v>37</v>
      </c>
      <c r="B8">
        <v>19</v>
      </c>
      <c r="C8">
        <v>1</v>
      </c>
      <c r="E8">
        <v>20</v>
      </c>
      <c r="G8" t="s">
        <v>38</v>
      </c>
      <c r="H8">
        <v>6</v>
      </c>
      <c r="I8">
        <v>2</v>
      </c>
      <c r="J8">
        <v>1</v>
      </c>
      <c r="K8">
        <v>9</v>
      </c>
    </row>
    <row r="9" spans="1:21" x14ac:dyDescent="0.35">
      <c r="A9" t="s">
        <v>39</v>
      </c>
      <c r="B9">
        <v>6</v>
      </c>
      <c r="D9">
        <v>2</v>
      </c>
      <c r="E9">
        <v>8</v>
      </c>
      <c r="G9" t="s">
        <v>33</v>
      </c>
      <c r="H9">
        <v>19</v>
      </c>
      <c r="I9">
        <v>4</v>
      </c>
      <c r="J9">
        <v>4</v>
      </c>
      <c r="K9">
        <v>27</v>
      </c>
    </row>
    <row r="10" spans="1:21" x14ac:dyDescent="0.35">
      <c r="A10" t="s">
        <v>30</v>
      </c>
      <c r="B10">
        <v>26</v>
      </c>
      <c r="C10">
        <v>9</v>
      </c>
      <c r="E10">
        <v>35</v>
      </c>
      <c r="G10" t="s">
        <v>35</v>
      </c>
      <c r="H10">
        <v>13</v>
      </c>
      <c r="I10">
        <v>7</v>
      </c>
      <c r="J10">
        <v>1</v>
      </c>
      <c r="K10">
        <v>21</v>
      </c>
    </row>
    <row r="11" spans="1:21" x14ac:dyDescent="0.35">
      <c r="A11" t="s">
        <v>40</v>
      </c>
      <c r="B11">
        <v>22</v>
      </c>
      <c r="C11">
        <v>8</v>
      </c>
      <c r="D11">
        <v>5</v>
      </c>
      <c r="E11">
        <v>35</v>
      </c>
      <c r="G11" t="s">
        <v>37</v>
      </c>
      <c r="H11">
        <v>28</v>
      </c>
      <c r="I11">
        <v>5</v>
      </c>
      <c r="K11">
        <v>33</v>
      </c>
    </row>
    <row r="12" spans="1:21" x14ac:dyDescent="0.35">
      <c r="A12" t="s">
        <v>41</v>
      </c>
      <c r="B12">
        <v>5</v>
      </c>
      <c r="C12">
        <v>3</v>
      </c>
      <c r="E12">
        <v>8</v>
      </c>
      <c r="G12" t="s">
        <v>39</v>
      </c>
      <c r="H12">
        <v>4</v>
      </c>
      <c r="J12">
        <v>2</v>
      </c>
      <c r="K12">
        <v>6</v>
      </c>
    </row>
    <row r="13" spans="1:21" x14ac:dyDescent="0.35">
      <c r="A13" t="s">
        <v>42</v>
      </c>
      <c r="B13">
        <v>15</v>
      </c>
      <c r="C13">
        <v>3</v>
      </c>
      <c r="D13">
        <v>3</v>
      </c>
      <c r="E13">
        <v>21</v>
      </c>
      <c r="G13" t="s">
        <v>30</v>
      </c>
      <c r="H13">
        <v>31</v>
      </c>
      <c r="I13">
        <v>8</v>
      </c>
      <c r="K13">
        <v>39</v>
      </c>
    </row>
    <row r="14" spans="1:21" x14ac:dyDescent="0.35">
      <c r="A14" t="s">
        <v>43</v>
      </c>
      <c r="B14">
        <v>70</v>
      </c>
      <c r="C14">
        <v>12</v>
      </c>
      <c r="D14">
        <v>8</v>
      </c>
      <c r="E14">
        <v>90</v>
      </c>
      <c r="G14" t="s">
        <v>44</v>
      </c>
      <c r="H14">
        <v>22</v>
      </c>
      <c r="I14">
        <v>8</v>
      </c>
      <c r="J14">
        <v>3</v>
      </c>
      <c r="K14">
        <v>33</v>
      </c>
    </row>
    <row r="15" spans="1:21" x14ac:dyDescent="0.35">
      <c r="A15" t="s">
        <v>45</v>
      </c>
      <c r="C15">
        <v>9</v>
      </c>
      <c r="D15">
        <v>4</v>
      </c>
      <c r="E15">
        <v>13</v>
      </c>
      <c r="G15" t="s">
        <v>40</v>
      </c>
      <c r="H15">
        <v>17</v>
      </c>
      <c r="I15">
        <v>6</v>
      </c>
      <c r="J15">
        <v>7</v>
      </c>
      <c r="K15">
        <v>30</v>
      </c>
    </row>
    <row r="16" spans="1:21" x14ac:dyDescent="0.35">
      <c r="A16" t="s">
        <v>20</v>
      </c>
      <c r="B16">
        <v>187</v>
      </c>
      <c r="C16">
        <v>53</v>
      </c>
      <c r="D16">
        <v>25</v>
      </c>
      <c r="E16">
        <v>265</v>
      </c>
      <c r="G16" t="s">
        <v>41</v>
      </c>
      <c r="H16">
        <v>18</v>
      </c>
      <c r="I16">
        <v>8</v>
      </c>
      <c r="J16">
        <v>1</v>
      </c>
      <c r="K16">
        <v>27</v>
      </c>
    </row>
    <row r="17" spans="1:11" x14ac:dyDescent="0.35">
      <c r="G17" t="s">
        <v>43</v>
      </c>
      <c r="H17">
        <v>24</v>
      </c>
      <c r="I17">
        <v>2</v>
      </c>
      <c r="J17">
        <v>5</v>
      </c>
      <c r="K17">
        <v>31</v>
      </c>
    </row>
    <row r="18" spans="1:11" x14ac:dyDescent="0.35">
      <c r="G18" t="s">
        <v>46</v>
      </c>
      <c r="I18">
        <v>2</v>
      </c>
      <c r="K18">
        <v>2</v>
      </c>
    </row>
    <row r="19" spans="1:11" x14ac:dyDescent="0.35">
      <c r="G19" t="s">
        <v>20</v>
      </c>
      <c r="H19">
        <v>187</v>
      </c>
      <c r="I19">
        <v>53</v>
      </c>
      <c r="J19">
        <v>25</v>
      </c>
      <c r="K19">
        <v>265</v>
      </c>
    </row>
    <row r="22" spans="1:11" x14ac:dyDescent="0.35">
      <c r="A22" s="60" t="s">
        <v>13</v>
      </c>
      <c r="G22" s="54" t="s">
        <v>15</v>
      </c>
      <c r="H22" t="s">
        <v>29</v>
      </c>
    </row>
    <row r="23" spans="1:11" x14ac:dyDescent="0.35">
      <c r="A23" s="54" t="s">
        <v>14</v>
      </c>
      <c r="B23" s="54" t="s">
        <v>15</v>
      </c>
    </row>
    <row r="24" spans="1:11" x14ac:dyDescent="0.35">
      <c r="A24" s="54" t="s">
        <v>16</v>
      </c>
      <c r="B24" t="s">
        <v>17</v>
      </c>
      <c r="C24" t="s">
        <v>18</v>
      </c>
      <c r="D24" t="s">
        <v>19</v>
      </c>
      <c r="E24" t="s">
        <v>20</v>
      </c>
      <c r="F24" t="s">
        <v>47</v>
      </c>
      <c r="G24" s="54" t="s">
        <v>14</v>
      </c>
      <c r="H24" s="54" t="s">
        <v>27</v>
      </c>
    </row>
    <row r="25" spans="1:11" x14ac:dyDescent="0.35">
      <c r="A25">
        <v>1</v>
      </c>
      <c r="B25">
        <v>20</v>
      </c>
      <c r="D25">
        <v>3</v>
      </c>
      <c r="E25">
        <v>23</v>
      </c>
      <c r="F25" s="430"/>
      <c r="G25" s="54" t="s">
        <v>48</v>
      </c>
      <c r="H25" t="s">
        <v>25</v>
      </c>
      <c r="I25" t="s">
        <v>24</v>
      </c>
      <c r="J25" t="s">
        <v>20</v>
      </c>
    </row>
    <row r="26" spans="1:11" x14ac:dyDescent="0.35">
      <c r="A26">
        <v>2</v>
      </c>
      <c r="B26">
        <v>15</v>
      </c>
      <c r="C26">
        <v>1</v>
      </c>
      <c r="D26">
        <v>4</v>
      </c>
      <c r="E26">
        <v>20</v>
      </c>
      <c r="F26" s="430"/>
      <c r="G26" t="s">
        <v>49</v>
      </c>
      <c r="H26">
        <v>40</v>
      </c>
      <c r="I26">
        <v>15</v>
      </c>
      <c r="J26">
        <v>55</v>
      </c>
    </row>
    <row r="27" spans="1:11" x14ac:dyDescent="0.35">
      <c r="A27">
        <v>3</v>
      </c>
      <c r="B27">
        <v>18</v>
      </c>
      <c r="C27">
        <v>3</v>
      </c>
      <c r="D27">
        <v>2</v>
      </c>
      <c r="E27">
        <v>23</v>
      </c>
      <c r="F27" s="430"/>
      <c r="G27" t="s">
        <v>50</v>
      </c>
      <c r="H27">
        <v>12</v>
      </c>
      <c r="I27">
        <v>22</v>
      </c>
      <c r="J27">
        <v>34</v>
      </c>
    </row>
    <row r="28" spans="1:11" x14ac:dyDescent="0.35">
      <c r="A28">
        <v>4</v>
      </c>
      <c r="B28">
        <v>25</v>
      </c>
      <c r="C28">
        <v>1</v>
      </c>
      <c r="D28">
        <v>1</v>
      </c>
      <c r="E28">
        <v>27</v>
      </c>
      <c r="F28" s="430"/>
      <c r="G28" t="s">
        <v>51</v>
      </c>
      <c r="H28">
        <v>42</v>
      </c>
      <c r="I28">
        <v>32</v>
      </c>
      <c r="J28">
        <v>74</v>
      </c>
    </row>
    <row r="29" spans="1:11" x14ac:dyDescent="0.35">
      <c r="A29">
        <v>5</v>
      </c>
      <c r="B29">
        <v>18</v>
      </c>
      <c r="C29">
        <v>2</v>
      </c>
      <c r="D29">
        <v>5</v>
      </c>
      <c r="E29">
        <v>25</v>
      </c>
      <c r="F29" s="430"/>
      <c r="G29" t="s">
        <v>52</v>
      </c>
      <c r="H29">
        <v>11</v>
      </c>
      <c r="I29">
        <v>16</v>
      </c>
      <c r="J29">
        <v>27</v>
      </c>
    </row>
    <row r="30" spans="1:11" x14ac:dyDescent="0.35">
      <c r="A30">
        <v>6</v>
      </c>
      <c r="B30">
        <v>23</v>
      </c>
      <c r="C30">
        <v>1</v>
      </c>
      <c r="D30">
        <v>1</v>
      </c>
      <c r="E30">
        <v>25</v>
      </c>
      <c r="F30" s="430"/>
      <c r="G30" t="s">
        <v>53</v>
      </c>
      <c r="I30">
        <v>1</v>
      </c>
      <c r="J30">
        <v>1</v>
      </c>
    </row>
    <row r="31" spans="1:11" x14ac:dyDescent="0.35">
      <c r="A31">
        <v>7</v>
      </c>
      <c r="B31">
        <v>24</v>
      </c>
      <c r="D31">
        <v>3</v>
      </c>
      <c r="E31">
        <v>27</v>
      </c>
      <c r="F31" s="430"/>
      <c r="G31" t="s">
        <v>54</v>
      </c>
      <c r="H31">
        <v>1</v>
      </c>
      <c r="I31">
        <v>1</v>
      </c>
      <c r="J31">
        <v>2</v>
      </c>
    </row>
    <row r="32" spans="1:11" x14ac:dyDescent="0.35">
      <c r="A32">
        <v>8</v>
      </c>
      <c r="B32">
        <v>17</v>
      </c>
      <c r="C32">
        <v>6</v>
      </c>
      <c r="D32">
        <v>3</v>
      </c>
      <c r="E32">
        <v>26</v>
      </c>
      <c r="F32" s="430"/>
      <c r="G32" t="s">
        <v>55</v>
      </c>
      <c r="H32">
        <v>19</v>
      </c>
      <c r="I32">
        <v>8</v>
      </c>
      <c r="J32">
        <v>27</v>
      </c>
    </row>
    <row r="33" spans="1:15" x14ac:dyDescent="0.35">
      <c r="A33">
        <v>9</v>
      </c>
      <c r="B33">
        <v>15</v>
      </c>
      <c r="C33">
        <v>7</v>
      </c>
      <c r="D33">
        <v>2</v>
      </c>
      <c r="E33">
        <v>24</v>
      </c>
      <c r="F33" s="430"/>
      <c r="G33" t="s">
        <v>56</v>
      </c>
      <c r="H33">
        <v>9</v>
      </c>
      <c r="I33">
        <v>6</v>
      </c>
      <c r="J33">
        <v>15</v>
      </c>
    </row>
    <row r="34" spans="1:15" x14ac:dyDescent="0.35">
      <c r="A34">
        <v>10</v>
      </c>
      <c r="B34">
        <v>12</v>
      </c>
      <c r="C34">
        <v>12</v>
      </c>
      <c r="D34">
        <v>1</v>
      </c>
      <c r="E34">
        <v>25</v>
      </c>
      <c r="F34" s="430"/>
      <c r="G34" t="s">
        <v>57</v>
      </c>
      <c r="H34">
        <v>11</v>
      </c>
      <c r="I34">
        <v>16</v>
      </c>
      <c r="J34">
        <v>27</v>
      </c>
    </row>
    <row r="35" spans="1:15" x14ac:dyDescent="0.35">
      <c r="A35">
        <v>11</v>
      </c>
      <c r="C35">
        <v>20</v>
      </c>
      <c r="E35">
        <v>20</v>
      </c>
      <c r="F35" s="430"/>
      <c r="G35" t="s">
        <v>58</v>
      </c>
      <c r="H35">
        <v>2</v>
      </c>
      <c r="I35">
        <v>1</v>
      </c>
      <c r="J35">
        <v>3</v>
      </c>
    </row>
    <row r="36" spans="1:15" x14ac:dyDescent="0.35">
      <c r="A36" t="s">
        <v>20</v>
      </c>
      <c r="B36">
        <v>187</v>
      </c>
      <c r="C36">
        <v>53</v>
      </c>
      <c r="D36">
        <v>25</v>
      </c>
      <c r="E36">
        <v>265</v>
      </c>
      <c r="F36" s="430"/>
      <c r="G36" t="s">
        <v>20</v>
      </c>
      <c r="H36">
        <v>147</v>
      </c>
      <c r="I36">
        <v>118</v>
      </c>
      <c r="J36">
        <v>265</v>
      </c>
    </row>
    <row r="39" spans="1:15" x14ac:dyDescent="0.35">
      <c r="O39">
        <f>109/245</f>
        <v>0.44489795918367347</v>
      </c>
    </row>
    <row r="40" spans="1:15" x14ac:dyDescent="0.35">
      <c r="O40">
        <f>136/245</f>
        <v>0.55510204081632653</v>
      </c>
    </row>
    <row r="44" spans="1:15" x14ac:dyDescent="0.35">
      <c r="A44" s="54" t="s">
        <v>15</v>
      </c>
      <c r="B44" t="s">
        <v>29</v>
      </c>
    </row>
    <row r="46" spans="1:15" x14ac:dyDescent="0.35">
      <c r="A46" s="54" t="s">
        <v>14</v>
      </c>
      <c r="B46" s="54" t="s">
        <v>27</v>
      </c>
    </row>
    <row r="47" spans="1:15" x14ac:dyDescent="0.35">
      <c r="A47" s="54" t="s">
        <v>16</v>
      </c>
      <c r="B47" t="s">
        <v>25</v>
      </c>
      <c r="C47" t="s">
        <v>24</v>
      </c>
      <c r="D47" t="s">
        <v>20</v>
      </c>
      <c r="G47" s="60" t="s">
        <v>16</v>
      </c>
    </row>
    <row r="48" spans="1:15" x14ac:dyDescent="0.35">
      <c r="A48">
        <v>1</v>
      </c>
      <c r="B48">
        <v>9</v>
      </c>
      <c r="C48">
        <v>14</v>
      </c>
      <c r="D48">
        <v>23</v>
      </c>
      <c r="G48" s="54" t="s">
        <v>14</v>
      </c>
      <c r="H48" s="54" t="s">
        <v>15</v>
      </c>
    </row>
    <row r="49" spans="1:11" x14ac:dyDescent="0.35">
      <c r="A49">
        <v>2</v>
      </c>
      <c r="B49">
        <v>9</v>
      </c>
      <c r="C49">
        <v>11</v>
      </c>
      <c r="D49">
        <v>20</v>
      </c>
      <c r="G49" s="54" t="s">
        <v>16</v>
      </c>
      <c r="H49" t="s">
        <v>17</v>
      </c>
      <c r="I49" t="s">
        <v>18</v>
      </c>
      <c r="J49" t="s">
        <v>19</v>
      </c>
      <c r="K49" t="s">
        <v>20</v>
      </c>
    </row>
    <row r="50" spans="1:11" x14ac:dyDescent="0.35">
      <c r="A50">
        <v>3</v>
      </c>
      <c r="B50">
        <v>13</v>
      </c>
      <c r="C50">
        <v>10</v>
      </c>
      <c r="D50">
        <v>23</v>
      </c>
      <c r="G50">
        <v>1</v>
      </c>
      <c r="H50">
        <v>20</v>
      </c>
      <c r="J50">
        <v>3</v>
      </c>
      <c r="K50">
        <v>23</v>
      </c>
    </row>
    <row r="51" spans="1:11" x14ac:dyDescent="0.35">
      <c r="A51">
        <v>4</v>
      </c>
      <c r="B51">
        <v>12</v>
      </c>
      <c r="C51">
        <v>15</v>
      </c>
      <c r="D51">
        <v>27</v>
      </c>
      <c r="G51">
        <v>2</v>
      </c>
      <c r="H51">
        <v>15</v>
      </c>
      <c r="I51">
        <v>1</v>
      </c>
      <c r="J51">
        <v>4</v>
      </c>
      <c r="K51">
        <v>20</v>
      </c>
    </row>
    <row r="52" spans="1:11" x14ac:dyDescent="0.35">
      <c r="A52">
        <v>5</v>
      </c>
      <c r="B52">
        <v>13</v>
      </c>
      <c r="C52">
        <v>12</v>
      </c>
      <c r="D52">
        <v>25</v>
      </c>
      <c r="G52">
        <v>3</v>
      </c>
      <c r="H52">
        <v>18</v>
      </c>
      <c r="I52">
        <v>3</v>
      </c>
      <c r="J52">
        <v>2</v>
      </c>
      <c r="K52">
        <v>23</v>
      </c>
    </row>
    <row r="53" spans="1:11" x14ac:dyDescent="0.35">
      <c r="A53">
        <v>6</v>
      </c>
      <c r="B53">
        <v>15</v>
      </c>
      <c r="C53">
        <v>10</v>
      </c>
      <c r="D53">
        <v>25</v>
      </c>
      <c r="G53">
        <v>4</v>
      </c>
      <c r="H53">
        <v>25</v>
      </c>
      <c r="I53">
        <v>1</v>
      </c>
      <c r="J53">
        <v>1</v>
      </c>
      <c r="K53">
        <v>27</v>
      </c>
    </row>
    <row r="54" spans="1:11" x14ac:dyDescent="0.35">
      <c r="A54">
        <v>7</v>
      </c>
      <c r="B54">
        <v>19</v>
      </c>
      <c r="C54">
        <v>8</v>
      </c>
      <c r="D54">
        <v>27</v>
      </c>
      <c r="G54">
        <v>5</v>
      </c>
      <c r="H54">
        <v>18</v>
      </c>
      <c r="I54">
        <v>2</v>
      </c>
      <c r="J54">
        <v>5</v>
      </c>
      <c r="K54">
        <v>25</v>
      </c>
    </row>
    <row r="55" spans="1:11" x14ac:dyDescent="0.35">
      <c r="A55">
        <v>8</v>
      </c>
      <c r="B55">
        <v>16</v>
      </c>
      <c r="C55">
        <v>10</v>
      </c>
      <c r="D55">
        <v>26</v>
      </c>
      <c r="G55">
        <v>6</v>
      </c>
      <c r="H55">
        <v>23</v>
      </c>
      <c r="I55">
        <v>1</v>
      </c>
      <c r="J55">
        <v>1</v>
      </c>
      <c r="K55">
        <v>25</v>
      </c>
    </row>
    <row r="56" spans="1:11" x14ac:dyDescent="0.35">
      <c r="A56">
        <v>9</v>
      </c>
      <c r="B56">
        <v>15</v>
      </c>
      <c r="C56">
        <v>9</v>
      </c>
      <c r="D56">
        <v>24</v>
      </c>
      <c r="G56">
        <v>7</v>
      </c>
      <c r="H56">
        <v>24</v>
      </c>
      <c r="J56">
        <v>3</v>
      </c>
      <c r="K56">
        <v>27</v>
      </c>
    </row>
    <row r="57" spans="1:11" x14ac:dyDescent="0.35">
      <c r="A57">
        <v>10</v>
      </c>
      <c r="B57">
        <v>15</v>
      </c>
      <c r="C57">
        <v>10</v>
      </c>
      <c r="D57">
        <v>25</v>
      </c>
      <c r="G57">
        <v>8</v>
      </c>
      <c r="H57">
        <v>17</v>
      </c>
      <c r="I57">
        <v>6</v>
      </c>
      <c r="J57">
        <v>3</v>
      </c>
      <c r="K57">
        <v>26</v>
      </c>
    </row>
    <row r="58" spans="1:11" x14ac:dyDescent="0.35">
      <c r="A58">
        <v>11</v>
      </c>
      <c r="B58">
        <v>11</v>
      </c>
      <c r="C58">
        <v>9</v>
      </c>
      <c r="D58">
        <v>20</v>
      </c>
      <c r="G58">
        <v>9</v>
      </c>
      <c r="H58">
        <v>15</v>
      </c>
      <c r="I58">
        <v>7</v>
      </c>
      <c r="J58">
        <v>2</v>
      </c>
      <c r="K58">
        <v>24</v>
      </c>
    </row>
    <row r="59" spans="1:11" x14ac:dyDescent="0.35">
      <c r="A59" t="s">
        <v>20</v>
      </c>
      <c r="B59">
        <v>147</v>
      </c>
      <c r="C59">
        <v>118</v>
      </c>
      <c r="D59">
        <v>265</v>
      </c>
      <c r="G59">
        <v>10</v>
      </c>
      <c r="H59">
        <v>12</v>
      </c>
      <c r="I59">
        <v>12</v>
      </c>
      <c r="J59">
        <v>1</v>
      </c>
      <c r="K59">
        <v>25</v>
      </c>
    </row>
    <row r="60" spans="1:11" x14ac:dyDescent="0.35">
      <c r="G60">
        <v>11</v>
      </c>
      <c r="I60">
        <v>20</v>
      </c>
      <c r="K60">
        <v>20</v>
      </c>
    </row>
    <row r="61" spans="1:11" x14ac:dyDescent="0.35">
      <c r="G61" t="s">
        <v>20</v>
      </c>
      <c r="H61">
        <v>187</v>
      </c>
      <c r="I61">
        <v>53</v>
      </c>
      <c r="J61">
        <v>25</v>
      </c>
      <c r="K61">
        <v>265</v>
      </c>
    </row>
  </sheetData>
  <conditionalFormatting pivot="1" sqref="K6:K17">
    <cfRule type="dataBar" priority="5">
      <dataBar>
        <cfvo type="min"/>
        <cfvo type="max"/>
        <color rgb="FFFF555A"/>
      </dataBar>
      <extLst>
        <ext xmlns:x14="http://schemas.microsoft.com/office/spreadsheetml/2009/9/main" uri="{B025F937-C7B1-47D3-B67F-A62EFF666E3E}">
          <x14:id>{95873581-92BF-4C3E-A8D9-FCA987566874}</x14:id>
        </ext>
      </extLst>
    </cfRule>
  </conditionalFormatting>
  <conditionalFormatting pivot="1" sqref="B48:D57">
    <cfRule type="dataBar" priority="3">
      <dataBar>
        <cfvo type="min"/>
        <cfvo type="max"/>
        <color rgb="FFFF555A"/>
      </dataBar>
      <extLst>
        <ext xmlns:x14="http://schemas.microsoft.com/office/spreadsheetml/2009/9/main" uri="{B025F937-C7B1-47D3-B67F-A62EFF666E3E}">
          <x14:id>{DD44B1EB-3ACF-4902-91B0-31D07FBB9C56}</x14:id>
        </ext>
      </extLst>
    </cfRule>
  </conditionalFormatting>
  <conditionalFormatting pivot="1" sqref="H6:J17">
    <cfRule type="dataBar" priority="1">
      <dataBar>
        <cfvo type="min"/>
        <cfvo type="max"/>
        <color rgb="FFFF555A"/>
      </dataBar>
      <extLst>
        <ext xmlns:x14="http://schemas.microsoft.com/office/spreadsheetml/2009/9/main" uri="{B025F937-C7B1-47D3-B67F-A62EFF666E3E}">
          <x14:id>{A87087E6-181B-449D-9A8F-FD3A103FD2A5}</x14:id>
        </ext>
      </extLst>
    </cfRule>
  </conditionalFormatting>
  <pageMargins left="0.7" right="0.7" top="0.75" bottom="0.75" header="0.3" footer="0.3"/>
  <pageSetup paperSize="9" orientation="portrait" r:id="rId9"/>
  <drawing r:id="rId10"/>
  <extLst>
    <ext xmlns:x14="http://schemas.microsoft.com/office/spreadsheetml/2009/9/main" uri="{78C0D931-6437-407d-A8EE-F0AAD7539E65}">
      <x14:conditionalFormattings>
        <x14:conditionalFormatting xmlns:xm="http://schemas.microsoft.com/office/excel/2006/main" pivot="1">
          <x14:cfRule type="dataBar" id="{95873581-92BF-4C3E-A8D9-FCA987566874}">
            <x14:dataBar minLength="0" maxLength="100" gradient="0">
              <x14:cfvo type="autoMin"/>
              <x14:cfvo type="autoMax"/>
              <x14:negativeFillColor rgb="FFFF0000"/>
              <x14:axisColor rgb="FF000000"/>
            </x14:dataBar>
          </x14:cfRule>
          <xm:sqref>K6:K17</xm:sqref>
        </x14:conditionalFormatting>
        <x14:conditionalFormatting xmlns:xm="http://schemas.microsoft.com/office/excel/2006/main" pivot="1">
          <x14:cfRule type="dataBar" id="{DD44B1EB-3ACF-4902-91B0-31D07FBB9C56}">
            <x14:dataBar minLength="0" maxLength="100" border="1" negativeBarBorderColorSameAsPositive="0">
              <x14:cfvo type="autoMin"/>
              <x14:cfvo type="autoMax"/>
              <x14:borderColor rgb="FFFF555A"/>
              <x14:negativeFillColor rgb="FFFF0000"/>
              <x14:negativeBorderColor rgb="FFFF0000"/>
              <x14:axisColor rgb="FF000000"/>
            </x14:dataBar>
          </x14:cfRule>
          <xm:sqref>B48:D57</xm:sqref>
        </x14:conditionalFormatting>
        <x14:conditionalFormatting xmlns:xm="http://schemas.microsoft.com/office/excel/2006/main" pivot="1">
          <x14:cfRule type="dataBar" id="{A87087E6-181B-449D-9A8F-FD3A103FD2A5}">
            <x14:dataBar minLength="0" maxLength="100" gradient="0">
              <x14:cfvo type="autoMin"/>
              <x14:cfvo type="autoMax"/>
              <x14:negativeFillColor rgb="FFFF0000"/>
              <x14:axisColor rgb="FF000000"/>
            </x14:dataBar>
          </x14:cfRule>
          <xm:sqref>H6:J17</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72150F-B308-41D5-855F-324C5517752A}">
  <sheetPr codeName="Sheet4"/>
  <dimension ref="A3:F38"/>
  <sheetViews>
    <sheetView workbookViewId="0">
      <selection activeCell="C17" sqref="C17"/>
    </sheetView>
  </sheetViews>
  <sheetFormatPr defaultRowHeight="14.5" x14ac:dyDescent="0.35"/>
  <cols>
    <col min="1" max="1" width="13" bestFit="1" customWidth="1"/>
    <col min="2" max="2" width="15.26953125" bestFit="1" customWidth="1"/>
    <col min="3" max="3" width="12.81640625" bestFit="1" customWidth="1"/>
    <col min="4" max="4" width="10.1796875" bestFit="1" customWidth="1"/>
    <col min="5" max="5" width="10.54296875" bestFit="1" customWidth="1"/>
    <col min="6" max="6" width="10.7265625" bestFit="1" customWidth="1"/>
  </cols>
  <sheetData>
    <row r="3" spans="1:6" x14ac:dyDescent="0.35">
      <c r="A3" s="54" t="s">
        <v>59</v>
      </c>
      <c r="B3" s="54" t="s">
        <v>60</v>
      </c>
    </row>
    <row r="4" spans="1:6" x14ac:dyDescent="0.35">
      <c r="A4" s="54" t="s">
        <v>61</v>
      </c>
      <c r="B4" t="s">
        <v>17</v>
      </c>
      <c r="C4" t="s">
        <v>62</v>
      </c>
      <c r="D4" t="s">
        <v>18</v>
      </c>
      <c r="E4" t="s">
        <v>19</v>
      </c>
      <c r="F4" t="s">
        <v>20</v>
      </c>
    </row>
    <row r="5" spans="1:6" x14ac:dyDescent="0.35">
      <c r="A5" s="41">
        <v>1</v>
      </c>
      <c r="B5">
        <v>20</v>
      </c>
      <c r="C5">
        <v>2</v>
      </c>
      <c r="E5">
        <v>3</v>
      </c>
      <c r="F5">
        <v>25</v>
      </c>
    </row>
    <row r="6" spans="1:6" x14ac:dyDescent="0.35">
      <c r="A6" s="41">
        <v>2</v>
      </c>
      <c r="B6">
        <v>15</v>
      </c>
      <c r="D6">
        <v>1</v>
      </c>
      <c r="E6">
        <v>4</v>
      </c>
      <c r="F6">
        <v>20</v>
      </c>
    </row>
    <row r="7" spans="1:6" x14ac:dyDescent="0.35">
      <c r="A7" s="41">
        <v>3</v>
      </c>
      <c r="B7">
        <v>18</v>
      </c>
      <c r="C7">
        <v>1</v>
      </c>
      <c r="D7">
        <v>3</v>
      </c>
      <c r="E7">
        <v>2</v>
      </c>
      <c r="F7">
        <v>24</v>
      </c>
    </row>
    <row r="8" spans="1:6" x14ac:dyDescent="0.35">
      <c r="A8" s="41">
        <v>4</v>
      </c>
      <c r="B8">
        <v>25</v>
      </c>
      <c r="D8">
        <v>1</v>
      </c>
      <c r="E8">
        <v>1</v>
      </c>
      <c r="F8">
        <v>27</v>
      </c>
    </row>
    <row r="9" spans="1:6" x14ac:dyDescent="0.35">
      <c r="A9" s="41">
        <v>5</v>
      </c>
      <c r="B9">
        <v>18</v>
      </c>
      <c r="D9">
        <v>2</v>
      </c>
      <c r="E9">
        <v>5</v>
      </c>
      <c r="F9">
        <v>25</v>
      </c>
    </row>
    <row r="10" spans="1:6" x14ac:dyDescent="0.35">
      <c r="A10" s="41">
        <v>6</v>
      </c>
      <c r="B10">
        <v>23</v>
      </c>
      <c r="D10">
        <v>1</v>
      </c>
      <c r="E10">
        <v>1</v>
      </c>
      <c r="F10">
        <v>25</v>
      </c>
    </row>
    <row r="11" spans="1:6" x14ac:dyDescent="0.35">
      <c r="A11" s="41">
        <v>7</v>
      </c>
      <c r="B11">
        <v>23</v>
      </c>
      <c r="D11">
        <v>1</v>
      </c>
      <c r="E11">
        <v>3</v>
      </c>
      <c r="F11">
        <v>27</v>
      </c>
    </row>
    <row r="12" spans="1:6" x14ac:dyDescent="0.35">
      <c r="A12" s="41">
        <v>8</v>
      </c>
      <c r="B12">
        <v>16</v>
      </c>
      <c r="D12">
        <v>7</v>
      </c>
      <c r="E12">
        <v>3</v>
      </c>
      <c r="F12">
        <v>26</v>
      </c>
    </row>
    <row r="13" spans="1:6" x14ac:dyDescent="0.35">
      <c r="A13" s="41">
        <v>9</v>
      </c>
      <c r="B13">
        <v>15</v>
      </c>
      <c r="D13">
        <v>7</v>
      </c>
      <c r="E13">
        <v>2</v>
      </c>
      <c r="F13">
        <v>24</v>
      </c>
    </row>
    <row r="14" spans="1:6" x14ac:dyDescent="0.35">
      <c r="A14" s="41">
        <v>10</v>
      </c>
      <c r="B14">
        <v>12</v>
      </c>
      <c r="D14">
        <v>12</v>
      </c>
      <c r="E14">
        <v>1</v>
      </c>
      <c r="F14">
        <v>25</v>
      </c>
    </row>
    <row r="15" spans="1:6" x14ac:dyDescent="0.35">
      <c r="A15" s="41" t="s">
        <v>20</v>
      </c>
      <c r="B15">
        <v>185</v>
      </c>
      <c r="C15">
        <v>3</v>
      </c>
      <c r="D15">
        <v>35</v>
      </c>
      <c r="E15">
        <v>25</v>
      </c>
      <c r="F15">
        <v>248</v>
      </c>
    </row>
    <row r="20" spans="1:5" x14ac:dyDescent="0.35">
      <c r="A20" s="54" t="s">
        <v>59</v>
      </c>
      <c r="B20" s="54" t="s">
        <v>60</v>
      </c>
    </row>
    <row r="21" spans="1:5" x14ac:dyDescent="0.35">
      <c r="A21" s="54" t="s">
        <v>61</v>
      </c>
      <c r="B21" t="s">
        <v>17</v>
      </c>
      <c r="C21" t="s">
        <v>18</v>
      </c>
      <c r="D21" t="s">
        <v>19</v>
      </c>
      <c r="E21" t="s">
        <v>20</v>
      </c>
    </row>
    <row r="22" spans="1:5" x14ac:dyDescent="0.35">
      <c r="A22" s="41" t="s">
        <v>25</v>
      </c>
      <c r="B22">
        <v>102</v>
      </c>
      <c r="C22">
        <v>22</v>
      </c>
      <c r="D22">
        <v>12</v>
      </c>
      <c r="E22">
        <v>136</v>
      </c>
    </row>
    <row r="23" spans="1:5" x14ac:dyDescent="0.35">
      <c r="A23" s="41" t="s">
        <v>24</v>
      </c>
      <c r="B23">
        <v>83</v>
      </c>
      <c r="C23">
        <v>13</v>
      </c>
      <c r="D23">
        <v>13</v>
      </c>
      <c r="E23">
        <v>109</v>
      </c>
    </row>
    <row r="24" spans="1:5" x14ac:dyDescent="0.35">
      <c r="A24" s="41" t="s">
        <v>20</v>
      </c>
      <c r="B24">
        <v>185</v>
      </c>
      <c r="C24">
        <v>35</v>
      </c>
      <c r="D24">
        <v>25</v>
      </c>
      <c r="E24">
        <v>245</v>
      </c>
    </row>
    <row r="33" spans="2:5" x14ac:dyDescent="0.35">
      <c r="C33">
        <f>65+78+32+49+12+9</f>
        <v>245</v>
      </c>
    </row>
    <row r="34" spans="2:5" x14ac:dyDescent="0.35">
      <c r="B34" t="s">
        <v>61</v>
      </c>
      <c r="C34" t="s">
        <v>25</v>
      </c>
      <c r="D34" t="s">
        <v>24</v>
      </c>
      <c r="E34" t="s">
        <v>20</v>
      </c>
    </row>
    <row r="35" spans="2:5" x14ac:dyDescent="0.35">
      <c r="B35" t="s">
        <v>17</v>
      </c>
      <c r="C35">
        <v>80</v>
      </c>
      <c r="D35">
        <v>65</v>
      </c>
      <c r="E35">
        <v>145</v>
      </c>
    </row>
    <row r="36" spans="2:5" x14ac:dyDescent="0.35">
      <c r="B36" t="s">
        <v>18</v>
      </c>
      <c r="C36">
        <v>47</v>
      </c>
      <c r="D36">
        <v>32</v>
      </c>
      <c r="E36">
        <v>79</v>
      </c>
    </row>
    <row r="37" spans="2:5" x14ac:dyDescent="0.35">
      <c r="B37" t="s">
        <v>19</v>
      </c>
      <c r="C37">
        <v>9</v>
      </c>
      <c r="D37">
        <v>12</v>
      </c>
      <c r="E37">
        <v>21</v>
      </c>
    </row>
    <row r="38" spans="2:5" x14ac:dyDescent="0.35">
      <c r="B38" t="s">
        <v>20</v>
      </c>
      <c r="C38">
        <v>136</v>
      </c>
      <c r="D38">
        <v>109</v>
      </c>
      <c r="E38">
        <v>245</v>
      </c>
    </row>
  </sheetData>
  <pageMargins left="0.7" right="0.7" top="0.75" bottom="0.75" header="0.3" footer="0.3"/>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746070-04A2-4BD1-A981-CBE70D1CDB1C}">
  <sheetPr codeName="Sheet6"/>
  <dimension ref="A3:C7"/>
  <sheetViews>
    <sheetView workbookViewId="0">
      <selection activeCell="B10" sqref="B10"/>
    </sheetView>
  </sheetViews>
  <sheetFormatPr defaultRowHeight="14.5" x14ac:dyDescent="0.35"/>
  <cols>
    <col min="1" max="1" width="13" bestFit="1" customWidth="1"/>
    <col min="2" max="2" width="15.26953125" bestFit="1" customWidth="1"/>
    <col min="3" max="3" width="10.7265625" bestFit="1" customWidth="1"/>
    <col min="4" max="4" width="10.1796875" bestFit="1" customWidth="1"/>
    <col min="5" max="5" width="10.54296875" bestFit="1" customWidth="1"/>
    <col min="6" max="6" width="10.7265625" bestFit="1" customWidth="1"/>
  </cols>
  <sheetData>
    <row r="3" spans="1:3" x14ac:dyDescent="0.35">
      <c r="A3" s="54" t="s">
        <v>59</v>
      </c>
      <c r="B3" s="54" t="s">
        <v>60</v>
      </c>
    </row>
    <row r="4" spans="1:3" x14ac:dyDescent="0.35">
      <c r="A4" s="54" t="s">
        <v>61</v>
      </c>
      <c r="B4" t="s">
        <v>19</v>
      </c>
      <c r="C4" t="s">
        <v>20</v>
      </c>
    </row>
    <row r="5" spans="1:3" x14ac:dyDescent="0.35">
      <c r="A5" s="41" t="s">
        <v>25</v>
      </c>
      <c r="B5">
        <v>12</v>
      </c>
      <c r="C5">
        <v>12</v>
      </c>
    </row>
    <row r="6" spans="1:3" x14ac:dyDescent="0.35">
      <c r="A6" s="41" t="s">
        <v>24</v>
      </c>
      <c r="B6">
        <v>13</v>
      </c>
      <c r="C6">
        <v>13</v>
      </c>
    </row>
    <row r="7" spans="1:3" x14ac:dyDescent="0.35">
      <c r="A7" s="41" t="s">
        <v>20</v>
      </c>
      <c r="B7">
        <v>25</v>
      </c>
      <c r="C7">
        <v>25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CV287"/>
  <sheetViews>
    <sheetView topLeftCell="BE1" zoomScaleNormal="100" workbookViewId="0">
      <pane ySplit="1" topLeftCell="A15" activePane="bottomLeft" state="frozen"/>
      <selection pane="bottomLeft" activeCell="AR18" sqref="AR18"/>
    </sheetView>
  </sheetViews>
  <sheetFormatPr defaultRowHeight="14.5" x14ac:dyDescent="0.35"/>
  <cols>
    <col min="1" max="1" width="7" customWidth="1"/>
    <col min="2" max="2" width="15.81640625" customWidth="1"/>
    <col min="3" max="3" width="13.7265625" customWidth="1"/>
    <col min="4" max="4" width="16.7265625" customWidth="1"/>
    <col min="5" max="5" width="14.81640625" customWidth="1"/>
    <col min="6" max="6" width="13.54296875" customWidth="1"/>
    <col min="7" max="7" width="11.54296875" customWidth="1"/>
    <col min="8" max="8" width="15.453125" customWidth="1"/>
    <col min="9" max="9" width="23" customWidth="1"/>
    <col min="10" max="10" width="19.81640625" customWidth="1"/>
    <col min="11" max="11" width="29.7265625" customWidth="1"/>
    <col min="12" max="12" width="33.54296875" customWidth="1"/>
    <col min="13" max="13" width="20.1796875" customWidth="1"/>
    <col min="14" max="14" width="16.54296875" style="41" customWidth="1"/>
    <col min="15" max="15" width="17.1796875" customWidth="1"/>
    <col min="16" max="16" width="18.453125" style="41" customWidth="1"/>
    <col min="17" max="17" width="13.54296875" customWidth="1"/>
    <col min="18" max="18" width="24.81640625" customWidth="1"/>
    <col min="19" max="19" width="24.81640625" style="42" customWidth="1"/>
    <col min="20" max="20" width="29.54296875" style="43" customWidth="1"/>
    <col min="21" max="21" width="34.453125" customWidth="1"/>
    <col min="22" max="22" width="14.54296875" customWidth="1"/>
    <col min="23" max="23" width="39.453125" style="41" customWidth="1"/>
    <col min="24" max="24" width="19.453125" style="41" customWidth="1"/>
    <col min="25" max="25" width="12.81640625" style="41" customWidth="1"/>
    <col min="26" max="26" width="11.54296875" style="41" customWidth="1"/>
    <col min="27" max="27" width="11.54296875" customWidth="1"/>
    <col min="28" max="28" width="14.1796875" customWidth="1"/>
    <col min="29" max="29" width="11.453125" style="304" customWidth="1"/>
    <col min="30" max="30" width="11.54296875" customWidth="1"/>
    <col min="31" max="31" width="33.1796875" customWidth="1"/>
    <col min="32" max="32" width="29.54296875" customWidth="1"/>
    <col min="33" max="33" width="21.7265625" customWidth="1"/>
    <col min="34" max="34" width="13.54296875" style="44" customWidth="1"/>
    <col min="35" max="35" width="26.54296875" customWidth="1"/>
    <col min="36" max="36" width="17.54296875" customWidth="1"/>
    <col min="37" max="37" width="15.453125" customWidth="1"/>
    <col min="38" max="38" width="11.453125" style="44" customWidth="1"/>
    <col min="39" max="39" width="14.453125" style="44" customWidth="1"/>
    <col min="40" max="40" width="15.81640625" style="44" customWidth="1"/>
    <col min="41" max="41" width="17.453125" style="51" customWidth="1"/>
    <col min="42" max="42" width="22.1796875" style="51" customWidth="1"/>
    <col min="43" max="43" width="25.26953125" style="51" customWidth="1"/>
    <col min="44" max="44" width="13.453125" style="44" customWidth="1"/>
    <col min="45" max="45" width="18.7265625" customWidth="1"/>
    <col min="46" max="46" width="37" customWidth="1"/>
    <col min="47" max="47" width="24.7265625" customWidth="1"/>
    <col min="48" max="48" width="13" customWidth="1"/>
    <col min="49" max="49" width="10.81640625" customWidth="1"/>
    <col min="50" max="50" width="14.1796875" customWidth="1"/>
    <col min="51" max="51" width="13.81640625" style="44" customWidth="1"/>
    <col min="52" max="52" width="15.26953125" customWidth="1"/>
    <col min="53" max="53" width="13" customWidth="1"/>
    <col min="54" max="54" width="13.54296875" customWidth="1"/>
    <col min="55" max="55" width="35.54296875" customWidth="1"/>
    <col min="56" max="57" width="11.54296875" customWidth="1"/>
    <col min="58" max="59" width="14" customWidth="1"/>
    <col min="60" max="60" width="12.453125" customWidth="1"/>
    <col min="61" max="61" width="13" customWidth="1"/>
    <col min="62" max="62" width="13.81640625" customWidth="1"/>
    <col min="63" max="63" width="16.54296875" style="45" customWidth="1"/>
    <col min="64" max="64" width="13.81640625" customWidth="1"/>
    <col min="65" max="66" width="16.453125" style="44" customWidth="1"/>
    <col min="67" max="67" width="20.453125" customWidth="1"/>
    <col min="68" max="69" width="9.1796875" customWidth="1"/>
    <col min="70" max="70" width="13.26953125" customWidth="1"/>
    <col min="71" max="71" width="15.81640625" customWidth="1"/>
    <col min="72" max="72" width="12.453125" customWidth="1"/>
    <col min="73" max="73" width="16.54296875" customWidth="1"/>
    <col min="74" max="74" width="15.453125" customWidth="1"/>
    <col min="75" max="75" width="14.453125" customWidth="1"/>
    <col min="76" max="76" width="15.54296875" customWidth="1"/>
    <col min="77" max="77" width="8.81640625" customWidth="1"/>
    <col min="78" max="78" width="18.26953125" customWidth="1"/>
    <col min="79" max="79" width="22.81640625" customWidth="1"/>
    <col min="80" max="80" width="21" customWidth="1"/>
    <col min="81" max="82" width="8.81640625" customWidth="1"/>
    <col min="83" max="83" width="15.1796875" customWidth="1"/>
    <col min="84" max="84" width="13.453125" customWidth="1"/>
    <col min="85" max="85" width="14.453125" customWidth="1"/>
    <col min="86" max="86" width="15" customWidth="1"/>
    <col min="87" max="87" width="21.453125" customWidth="1"/>
    <col min="88" max="88" width="13.453125" customWidth="1"/>
    <col min="89" max="93" width="8.81640625" customWidth="1"/>
    <col min="94" max="94" width="14.453125" customWidth="1"/>
    <col min="95" max="95" width="12.54296875" style="49" customWidth="1"/>
    <col min="96" max="97" width="11.54296875" style="49" customWidth="1"/>
    <col min="98" max="98" width="8.81640625" customWidth="1"/>
    <col min="99" max="100" width="12.54296875" style="49" customWidth="1"/>
    <col min="101" max="102" width="8.81640625" customWidth="1"/>
    <col min="103" max="103" width="9.81640625" customWidth="1"/>
    <col min="104" max="104" width="17.54296875" customWidth="1"/>
  </cols>
  <sheetData>
    <row r="1" spans="1:88" s="52" customFormat="1" ht="52.5" customHeight="1" x14ac:dyDescent="0.35">
      <c r="A1" s="326" t="s">
        <v>63</v>
      </c>
      <c r="B1" s="327" t="s">
        <v>64</v>
      </c>
      <c r="C1" s="327" t="s">
        <v>65</v>
      </c>
      <c r="D1" s="327" t="s">
        <v>66</v>
      </c>
      <c r="E1" s="327" t="s">
        <v>67</v>
      </c>
      <c r="F1" s="327" t="s">
        <v>27</v>
      </c>
      <c r="G1" s="327" t="s">
        <v>16</v>
      </c>
      <c r="H1" s="327" t="s">
        <v>48</v>
      </c>
      <c r="I1" s="327" t="s">
        <v>32</v>
      </c>
      <c r="J1" s="327" t="s">
        <v>68</v>
      </c>
      <c r="K1" s="327" t="s">
        <v>69</v>
      </c>
      <c r="L1" s="327" t="s">
        <v>31</v>
      </c>
      <c r="M1" s="327" t="s">
        <v>70</v>
      </c>
      <c r="N1" s="327" t="s">
        <v>71</v>
      </c>
      <c r="O1" s="327" t="s">
        <v>72</v>
      </c>
      <c r="P1" s="327" t="s">
        <v>73</v>
      </c>
      <c r="Q1" s="327" t="s">
        <v>74</v>
      </c>
      <c r="R1" s="327" t="s">
        <v>75</v>
      </c>
      <c r="S1" s="327" t="s">
        <v>76</v>
      </c>
      <c r="T1" s="328" t="s">
        <v>77</v>
      </c>
      <c r="U1" s="295" t="s">
        <v>78</v>
      </c>
      <c r="V1" s="295" t="s">
        <v>79</v>
      </c>
      <c r="W1" s="295" t="s">
        <v>80</v>
      </c>
      <c r="X1" s="295" t="s">
        <v>81</v>
      </c>
      <c r="Y1" s="296" t="s">
        <v>82</v>
      </c>
      <c r="Z1" s="296" t="s">
        <v>83</v>
      </c>
      <c r="AA1" s="295" t="s">
        <v>84</v>
      </c>
      <c r="AB1" s="297" t="s">
        <v>85</v>
      </c>
      <c r="AC1" s="303" t="s">
        <v>86</v>
      </c>
      <c r="AD1" s="297" t="s">
        <v>19</v>
      </c>
      <c r="AE1" s="297" t="s">
        <v>87</v>
      </c>
      <c r="AF1" s="297" t="s">
        <v>88</v>
      </c>
      <c r="AG1" s="297" t="s">
        <v>89</v>
      </c>
      <c r="AH1" s="297" t="s">
        <v>90</v>
      </c>
      <c r="AI1" s="297" t="s">
        <v>91</v>
      </c>
      <c r="AJ1" s="297" t="s">
        <v>92</v>
      </c>
      <c r="AK1" s="297" t="s">
        <v>93</v>
      </c>
      <c r="AL1" s="296" t="s">
        <v>94</v>
      </c>
      <c r="AM1" s="296" t="s">
        <v>95</v>
      </c>
      <c r="AN1" s="296" t="s">
        <v>96</v>
      </c>
      <c r="AO1" s="296" t="s">
        <v>97</v>
      </c>
      <c r="AP1" s="296" t="s">
        <v>98</v>
      </c>
      <c r="AQ1" s="296" t="s">
        <v>99</v>
      </c>
      <c r="AR1" s="296" t="s">
        <v>100</v>
      </c>
      <c r="AS1" s="296" t="s">
        <v>101</v>
      </c>
      <c r="AT1" s="298" t="s">
        <v>102</v>
      </c>
      <c r="AU1" s="297" t="s">
        <v>103</v>
      </c>
      <c r="AV1" s="297" t="s">
        <v>104</v>
      </c>
      <c r="AW1" s="297" t="s">
        <v>105</v>
      </c>
      <c r="AX1" s="297" t="s">
        <v>106</v>
      </c>
      <c r="AY1" s="297" t="s">
        <v>107</v>
      </c>
      <c r="AZ1" s="297" t="s">
        <v>108</v>
      </c>
      <c r="BA1" s="297" t="s">
        <v>109</v>
      </c>
      <c r="BB1" s="297" t="s">
        <v>110</v>
      </c>
      <c r="BC1" s="297" t="s">
        <v>111</v>
      </c>
      <c r="BD1" s="297" t="s">
        <v>112</v>
      </c>
      <c r="BE1" s="297" t="s">
        <v>113</v>
      </c>
      <c r="BF1" s="297" t="s">
        <v>114</v>
      </c>
      <c r="BG1" s="297" t="s">
        <v>115</v>
      </c>
      <c r="BH1" s="297" t="s">
        <v>116</v>
      </c>
      <c r="BI1" s="297" t="s">
        <v>117</v>
      </c>
      <c r="BJ1" s="297" t="s">
        <v>118</v>
      </c>
      <c r="BK1" s="299" t="s">
        <v>119</v>
      </c>
      <c r="BL1" s="297" t="s">
        <v>15</v>
      </c>
      <c r="BM1" s="300" t="s">
        <v>120</v>
      </c>
      <c r="BN1" s="300" t="s">
        <v>121</v>
      </c>
      <c r="BO1" s="297" t="s">
        <v>122</v>
      </c>
      <c r="BP1" s="297" t="s">
        <v>123</v>
      </c>
      <c r="BQ1" s="297" t="s">
        <v>124</v>
      </c>
      <c r="BR1" s="297" t="s">
        <v>125</v>
      </c>
      <c r="BS1" s="297" t="s">
        <v>126</v>
      </c>
      <c r="BT1" s="297" t="s">
        <v>127</v>
      </c>
      <c r="BU1" s="297" t="s">
        <v>128</v>
      </c>
      <c r="BV1" s="297" t="s">
        <v>129</v>
      </c>
      <c r="BW1" s="297" t="s">
        <v>130</v>
      </c>
      <c r="BX1" s="297" t="s">
        <v>131</v>
      </c>
      <c r="BY1" s="297" t="s">
        <v>132</v>
      </c>
      <c r="BZ1" s="301" t="s">
        <v>133</v>
      </c>
      <c r="CA1" s="301" t="s">
        <v>134</v>
      </c>
      <c r="CB1" s="297" t="s">
        <v>135</v>
      </c>
      <c r="CC1" s="297" t="s">
        <v>136</v>
      </c>
      <c r="CD1" s="297" t="s">
        <v>137</v>
      </c>
      <c r="CE1" s="297" t="s">
        <v>138</v>
      </c>
      <c r="CF1" s="406" t="s">
        <v>139</v>
      </c>
      <c r="CG1" s="297" t="s">
        <v>140</v>
      </c>
      <c r="CH1" s="297" t="s">
        <v>141</v>
      </c>
      <c r="CI1" s="297" t="s">
        <v>142</v>
      </c>
      <c r="CJ1" s="302"/>
    </row>
    <row r="2" spans="1:88" ht="26.15" customHeight="1" x14ac:dyDescent="0.35">
      <c r="A2" s="75">
        <v>1</v>
      </c>
      <c r="B2" s="75" t="s">
        <v>143</v>
      </c>
      <c r="C2" s="75" t="s">
        <v>144</v>
      </c>
      <c r="D2" s="75" t="s">
        <v>145</v>
      </c>
      <c r="E2" s="75" t="s">
        <v>146</v>
      </c>
      <c r="F2" s="75" t="s">
        <v>24</v>
      </c>
      <c r="G2" s="75">
        <v>1</v>
      </c>
      <c r="H2" s="75" t="s">
        <v>51</v>
      </c>
      <c r="I2" s="75" t="s">
        <v>30</v>
      </c>
      <c r="J2" s="75" t="s">
        <v>147</v>
      </c>
      <c r="K2" s="75" t="s">
        <v>148</v>
      </c>
      <c r="L2" s="75" t="s">
        <v>30</v>
      </c>
      <c r="M2" s="75" t="s">
        <v>149</v>
      </c>
      <c r="N2" s="228"/>
      <c r="O2" s="2" t="s">
        <v>150</v>
      </c>
      <c r="P2" s="3" t="s">
        <v>150</v>
      </c>
      <c r="Q2" s="75" t="s">
        <v>150</v>
      </c>
      <c r="R2" s="75" t="s">
        <v>151</v>
      </c>
      <c r="S2" s="75" t="s">
        <v>152</v>
      </c>
      <c r="T2" s="371"/>
      <c r="U2" s="229" t="s">
        <v>153</v>
      </c>
      <c r="V2" s="229">
        <v>28116</v>
      </c>
      <c r="W2" s="82" t="s">
        <v>154</v>
      </c>
      <c r="X2" s="82" t="s">
        <v>155</v>
      </c>
      <c r="Y2" s="82" t="s">
        <v>156</v>
      </c>
      <c r="Z2" s="82" t="s">
        <v>157</v>
      </c>
      <c r="AA2" s="76">
        <v>16.5</v>
      </c>
      <c r="AB2" s="77">
        <v>40603</v>
      </c>
      <c r="AC2" s="77">
        <v>40603</v>
      </c>
      <c r="AD2" s="77"/>
      <c r="AE2" s="4" t="s">
        <v>158</v>
      </c>
      <c r="AF2" s="6" t="s">
        <v>159</v>
      </c>
      <c r="AG2" s="6"/>
      <c r="AH2" s="75">
        <f t="shared" ref="AH2:AH33" si="0">COUNTA(AE2:AG2)</f>
        <v>2</v>
      </c>
      <c r="AI2" s="4" t="s">
        <v>160</v>
      </c>
      <c r="AJ2" s="4" t="s">
        <v>161</v>
      </c>
      <c r="AK2" s="5"/>
      <c r="AL2" s="5" t="s">
        <v>149</v>
      </c>
      <c r="AM2" s="5" t="s">
        <v>162</v>
      </c>
      <c r="AN2" s="5"/>
      <c r="AO2" s="2" t="s">
        <v>163</v>
      </c>
      <c r="AP2" s="5"/>
      <c r="AQ2" s="5" t="s">
        <v>164</v>
      </c>
      <c r="AR2" s="5"/>
      <c r="AS2" s="5"/>
      <c r="AT2" s="8" t="s">
        <v>165</v>
      </c>
      <c r="AU2" s="75" t="s">
        <v>166</v>
      </c>
      <c r="AV2" s="77"/>
      <c r="AW2" s="78">
        <v>40634</v>
      </c>
      <c r="AX2" s="78">
        <v>40878</v>
      </c>
      <c r="AY2" s="78" t="s">
        <v>149</v>
      </c>
      <c r="AZ2" s="78"/>
      <c r="BA2" s="78"/>
      <c r="BB2" s="78"/>
      <c r="BC2" s="79"/>
      <c r="BD2" s="78">
        <v>41456</v>
      </c>
      <c r="BE2" s="78" t="s">
        <v>149</v>
      </c>
      <c r="BF2" s="78">
        <v>41699</v>
      </c>
      <c r="BG2" s="78" t="s">
        <v>149</v>
      </c>
      <c r="BH2" s="77"/>
      <c r="BI2" s="77"/>
      <c r="BJ2" s="77"/>
      <c r="BK2" s="80">
        <v>42766</v>
      </c>
      <c r="BL2" s="75" t="s">
        <v>17</v>
      </c>
      <c r="BM2" s="230">
        <f>DATEDIF(AW2,BK2, "M")+1</f>
        <v>70</v>
      </c>
      <c r="BN2" s="75">
        <f>DATEDIF(AX2,BK2, "M")+1</f>
        <v>62</v>
      </c>
      <c r="BO2" s="75"/>
      <c r="BP2" s="75">
        <v>20</v>
      </c>
      <c r="BQ2" s="75">
        <v>29</v>
      </c>
      <c r="BR2" s="75">
        <v>26</v>
      </c>
      <c r="BS2" s="75">
        <v>2</v>
      </c>
      <c r="BT2" s="75">
        <v>3</v>
      </c>
      <c r="BU2" s="75">
        <v>0</v>
      </c>
      <c r="BV2" s="75">
        <v>0</v>
      </c>
      <c r="BW2" s="75" t="s">
        <v>162</v>
      </c>
      <c r="BX2" s="75" t="s">
        <v>162</v>
      </c>
      <c r="BY2" s="75"/>
      <c r="BZ2" s="81"/>
      <c r="CA2" s="81"/>
      <c r="CB2" s="75"/>
      <c r="CC2" s="75" t="s">
        <v>162</v>
      </c>
      <c r="CD2" s="75"/>
      <c r="CE2" s="75"/>
      <c r="CF2" s="407">
        <v>0</v>
      </c>
      <c r="CG2" s="75">
        <v>1</v>
      </c>
      <c r="CH2" s="75"/>
      <c r="CI2" s="75" t="s">
        <v>167</v>
      </c>
      <c r="CJ2" s="405"/>
    </row>
    <row r="3" spans="1:88" ht="25" customHeight="1" x14ac:dyDescent="0.35">
      <c r="A3" s="75">
        <v>2</v>
      </c>
      <c r="B3" s="75" t="s">
        <v>168</v>
      </c>
      <c r="C3" s="75" t="s">
        <v>169</v>
      </c>
      <c r="D3" s="75"/>
      <c r="E3" s="75" t="s">
        <v>170</v>
      </c>
      <c r="F3" s="75" t="s">
        <v>25</v>
      </c>
      <c r="G3" s="75">
        <v>1</v>
      </c>
      <c r="H3" s="75" t="s">
        <v>52</v>
      </c>
      <c r="I3" s="75" t="s">
        <v>41</v>
      </c>
      <c r="J3" s="75" t="s">
        <v>171</v>
      </c>
      <c r="K3" s="75" t="s">
        <v>172</v>
      </c>
      <c r="L3" s="75" t="s">
        <v>39</v>
      </c>
      <c r="M3" s="75" t="s">
        <v>162</v>
      </c>
      <c r="N3" s="228"/>
      <c r="O3" s="2" t="s">
        <v>150</v>
      </c>
      <c r="P3" s="3" t="s">
        <v>150</v>
      </c>
      <c r="Q3" s="75"/>
      <c r="R3" s="75" t="s">
        <v>173</v>
      </c>
      <c r="S3" s="75" t="s">
        <v>174</v>
      </c>
      <c r="T3" s="372" t="s">
        <v>175</v>
      </c>
      <c r="U3" s="229" t="s">
        <v>176</v>
      </c>
      <c r="V3" s="229">
        <v>29416</v>
      </c>
      <c r="W3" s="82" t="s">
        <v>177</v>
      </c>
      <c r="X3" s="82" t="s">
        <v>178</v>
      </c>
      <c r="Y3" s="82" t="s">
        <v>162</v>
      </c>
      <c r="Z3" s="82" t="s">
        <v>157</v>
      </c>
      <c r="AA3" s="76">
        <v>26</v>
      </c>
      <c r="AB3" s="77">
        <v>40616</v>
      </c>
      <c r="AC3" s="77">
        <v>40603</v>
      </c>
      <c r="AD3" s="77"/>
      <c r="AE3" s="6" t="s">
        <v>179</v>
      </c>
      <c r="AF3" s="6"/>
      <c r="AG3" s="6"/>
      <c r="AH3" s="75">
        <f t="shared" si="0"/>
        <v>1</v>
      </c>
      <c r="AI3" s="8" t="s">
        <v>161</v>
      </c>
      <c r="AJ3" s="8"/>
      <c r="AK3" s="8"/>
      <c r="AL3" s="8" t="s">
        <v>149</v>
      </c>
      <c r="AM3" s="8"/>
      <c r="AN3" s="8"/>
      <c r="AO3" s="8" t="s">
        <v>163</v>
      </c>
      <c r="AP3" s="8" t="s">
        <v>180</v>
      </c>
      <c r="AQ3" s="8" t="s">
        <v>181</v>
      </c>
      <c r="AR3" s="8" t="s">
        <v>149</v>
      </c>
      <c r="AS3" s="8"/>
      <c r="AT3" s="8" t="s">
        <v>182</v>
      </c>
      <c r="AU3" s="75" t="s">
        <v>183</v>
      </c>
      <c r="AV3" s="77"/>
      <c r="AW3" s="78">
        <v>40637</v>
      </c>
      <c r="AX3" s="78">
        <v>40878</v>
      </c>
      <c r="AY3" s="78" t="s">
        <v>149</v>
      </c>
      <c r="AZ3" s="78">
        <v>41186</v>
      </c>
      <c r="BA3" s="78"/>
      <c r="BB3" s="78">
        <v>41473</v>
      </c>
      <c r="BC3" s="79" t="s">
        <v>184</v>
      </c>
      <c r="BD3" s="78">
        <v>41458</v>
      </c>
      <c r="BE3" s="78" t="s">
        <v>149</v>
      </c>
      <c r="BF3" s="78">
        <v>41700</v>
      </c>
      <c r="BG3" s="78" t="s">
        <v>149</v>
      </c>
      <c r="BH3" s="77">
        <v>42986</v>
      </c>
      <c r="BI3" s="77">
        <v>43006</v>
      </c>
      <c r="BJ3" s="77">
        <v>43023</v>
      </c>
      <c r="BK3" s="80">
        <v>43023</v>
      </c>
      <c r="BL3" s="75" t="s">
        <v>17</v>
      </c>
      <c r="BM3" s="230">
        <f t="shared" ref="BM3:BM20" si="1">DATEDIF(AW3,BK3, "M")+1</f>
        <v>79</v>
      </c>
      <c r="BN3" s="75">
        <f t="shared" ref="BN3:BN21" si="2">DATEDIF(AX3,BK3, "M")+1</f>
        <v>71</v>
      </c>
      <c r="BO3" s="82" t="s">
        <v>184</v>
      </c>
      <c r="BP3" s="75">
        <v>0</v>
      </c>
      <c r="BQ3" s="75">
        <v>0</v>
      </c>
      <c r="BR3" s="75">
        <v>0</v>
      </c>
      <c r="BS3" s="75">
        <v>0</v>
      </c>
      <c r="BT3" s="75">
        <v>0</v>
      </c>
      <c r="BU3" s="75">
        <v>0</v>
      </c>
      <c r="BV3" s="75">
        <v>0</v>
      </c>
      <c r="BW3" s="75" t="s">
        <v>162</v>
      </c>
      <c r="BX3" s="75" t="s">
        <v>162</v>
      </c>
      <c r="BY3" s="75"/>
      <c r="BZ3" s="81"/>
      <c r="CA3" s="81"/>
      <c r="CB3" s="75"/>
      <c r="CC3" s="75" t="s">
        <v>162</v>
      </c>
      <c r="CD3" s="75"/>
      <c r="CE3" s="75"/>
      <c r="CF3" s="407">
        <v>2</v>
      </c>
      <c r="CG3" s="75">
        <v>2</v>
      </c>
      <c r="CH3" s="75">
        <v>0</v>
      </c>
      <c r="CI3" s="75" t="s">
        <v>167</v>
      </c>
    </row>
    <row r="4" spans="1:88" ht="25" customHeight="1" x14ac:dyDescent="0.35">
      <c r="A4" s="75">
        <v>3</v>
      </c>
      <c r="B4" s="75" t="s">
        <v>185</v>
      </c>
      <c r="C4" s="75" t="s">
        <v>186</v>
      </c>
      <c r="D4" s="75" t="s">
        <v>187</v>
      </c>
      <c r="E4" s="75" t="s">
        <v>188</v>
      </c>
      <c r="F4" s="75" t="s">
        <v>25</v>
      </c>
      <c r="G4" s="75">
        <v>1</v>
      </c>
      <c r="H4" s="75" t="s">
        <v>49</v>
      </c>
      <c r="I4" s="75" t="s">
        <v>35</v>
      </c>
      <c r="J4" s="75" t="s">
        <v>189</v>
      </c>
      <c r="K4" s="75" t="s">
        <v>190</v>
      </c>
      <c r="L4" s="75" t="s">
        <v>35</v>
      </c>
      <c r="M4" s="75" t="s">
        <v>149</v>
      </c>
      <c r="N4" s="228" t="s">
        <v>191</v>
      </c>
      <c r="O4" s="2" t="s">
        <v>192</v>
      </c>
      <c r="P4" s="3" t="s">
        <v>150</v>
      </c>
      <c r="Q4" s="75"/>
      <c r="R4" s="425" t="s">
        <v>193</v>
      </c>
      <c r="S4" s="75" t="s">
        <v>194</v>
      </c>
      <c r="T4" s="372" t="s">
        <v>195</v>
      </c>
      <c r="U4" s="229" t="s">
        <v>196</v>
      </c>
      <c r="V4" s="229">
        <v>29767</v>
      </c>
      <c r="W4" s="82" t="s">
        <v>197</v>
      </c>
      <c r="X4" s="82" t="s">
        <v>178</v>
      </c>
      <c r="Y4" s="82" t="s">
        <v>162</v>
      </c>
      <c r="Z4" s="82" t="s">
        <v>157</v>
      </c>
      <c r="AA4" s="76">
        <v>2.5</v>
      </c>
      <c r="AB4" s="77">
        <v>40827</v>
      </c>
      <c r="AC4" s="77">
        <v>40603</v>
      </c>
      <c r="AD4" s="77"/>
      <c r="AE4" s="4" t="s">
        <v>198</v>
      </c>
      <c r="AF4" s="6" t="s">
        <v>199</v>
      </c>
      <c r="AG4" s="6" t="s">
        <v>200</v>
      </c>
      <c r="AH4" s="75">
        <f t="shared" si="0"/>
        <v>3</v>
      </c>
      <c r="AI4" s="2" t="s">
        <v>160</v>
      </c>
      <c r="AJ4" s="2" t="s">
        <v>161</v>
      </c>
      <c r="AK4" s="2" t="s">
        <v>201</v>
      </c>
      <c r="AL4" s="2" t="s">
        <v>149</v>
      </c>
      <c r="AM4" s="2" t="s">
        <v>162</v>
      </c>
      <c r="AN4" s="2" t="s">
        <v>149</v>
      </c>
      <c r="AO4" s="2" t="s">
        <v>163</v>
      </c>
      <c r="AP4" s="2" t="s">
        <v>202</v>
      </c>
      <c r="AQ4" s="2" t="s">
        <v>202</v>
      </c>
      <c r="AR4" s="2" t="s">
        <v>149</v>
      </c>
      <c r="AS4" s="2"/>
      <c r="AT4" s="2" t="s">
        <v>203</v>
      </c>
      <c r="AU4" s="75" t="s">
        <v>204</v>
      </c>
      <c r="AV4" s="77"/>
      <c r="AW4" s="78">
        <v>40634</v>
      </c>
      <c r="AX4" s="78">
        <v>40878</v>
      </c>
      <c r="AY4" s="78" t="s">
        <v>149</v>
      </c>
      <c r="AZ4" s="78"/>
      <c r="BA4" s="78"/>
      <c r="BB4" s="78"/>
      <c r="BC4" s="79"/>
      <c r="BD4" s="78">
        <v>41456</v>
      </c>
      <c r="BE4" s="78" t="s">
        <v>149</v>
      </c>
      <c r="BF4" s="78">
        <v>41701</v>
      </c>
      <c r="BG4" s="78" t="s">
        <v>149</v>
      </c>
      <c r="BH4" s="77"/>
      <c r="BI4" s="77"/>
      <c r="BJ4" s="77"/>
      <c r="BK4" s="80">
        <v>41729</v>
      </c>
      <c r="BL4" s="75" t="s">
        <v>17</v>
      </c>
      <c r="BM4" s="230">
        <f t="shared" si="1"/>
        <v>36</v>
      </c>
      <c r="BN4" s="75">
        <f t="shared" si="2"/>
        <v>28</v>
      </c>
      <c r="BO4" s="75"/>
      <c r="BP4" s="75">
        <v>0</v>
      </c>
      <c r="BQ4" s="75">
        <v>1</v>
      </c>
      <c r="BR4" s="75">
        <v>1</v>
      </c>
      <c r="BS4" s="75">
        <v>2</v>
      </c>
      <c r="BT4" s="75">
        <v>0</v>
      </c>
      <c r="BU4" s="75">
        <v>0</v>
      </c>
      <c r="BV4" s="75">
        <v>0</v>
      </c>
      <c r="BW4" s="75" t="s">
        <v>205</v>
      </c>
      <c r="BX4" s="75" t="s">
        <v>162</v>
      </c>
      <c r="BY4" s="75"/>
      <c r="BZ4" s="81"/>
      <c r="CA4" s="81"/>
      <c r="CB4" s="75"/>
      <c r="CC4" s="75" t="s">
        <v>162</v>
      </c>
      <c r="CD4" s="75"/>
      <c r="CE4" s="75"/>
      <c r="CF4" s="407" t="s">
        <v>167</v>
      </c>
      <c r="CG4" s="75" t="s">
        <v>167</v>
      </c>
      <c r="CH4" s="75"/>
      <c r="CI4" s="75" t="s">
        <v>167</v>
      </c>
    </row>
    <row r="5" spans="1:88" ht="25" customHeight="1" x14ac:dyDescent="0.35">
      <c r="A5" s="75">
        <v>4</v>
      </c>
      <c r="B5" s="75" t="s">
        <v>206</v>
      </c>
      <c r="C5" s="75" t="s">
        <v>207</v>
      </c>
      <c r="D5" s="75"/>
      <c r="E5" s="75" t="s">
        <v>208</v>
      </c>
      <c r="F5" s="75" t="s">
        <v>24</v>
      </c>
      <c r="G5" s="75">
        <v>1</v>
      </c>
      <c r="H5" s="75" t="s">
        <v>52</v>
      </c>
      <c r="I5" s="75" t="s">
        <v>41</v>
      </c>
      <c r="J5" s="75" t="s">
        <v>171</v>
      </c>
      <c r="K5" s="75" t="s">
        <v>209</v>
      </c>
      <c r="L5" s="75" t="s">
        <v>39</v>
      </c>
      <c r="M5" s="75" t="s">
        <v>162</v>
      </c>
      <c r="N5" s="228"/>
      <c r="O5" s="2" t="s">
        <v>150</v>
      </c>
      <c r="P5" s="3" t="s">
        <v>150</v>
      </c>
      <c r="Q5" s="75" t="s">
        <v>150</v>
      </c>
      <c r="R5" s="425" t="s">
        <v>210</v>
      </c>
      <c r="S5" s="75" t="s">
        <v>211</v>
      </c>
      <c r="T5" s="371" t="s">
        <v>212</v>
      </c>
      <c r="U5" s="229" t="s">
        <v>213</v>
      </c>
      <c r="V5" s="229">
        <v>29587</v>
      </c>
      <c r="W5" s="82" t="s">
        <v>214</v>
      </c>
      <c r="X5" s="82" t="s">
        <v>178</v>
      </c>
      <c r="Y5" s="82" t="s">
        <v>162</v>
      </c>
      <c r="Z5" s="82" t="s">
        <v>157</v>
      </c>
      <c r="AA5" s="76">
        <v>24</v>
      </c>
      <c r="AB5" s="77">
        <v>40695</v>
      </c>
      <c r="AC5" s="77">
        <v>40603</v>
      </c>
      <c r="AD5" s="77"/>
      <c r="AE5" s="6" t="s">
        <v>215</v>
      </c>
      <c r="AF5" s="6"/>
      <c r="AG5" s="6"/>
      <c r="AH5" s="75">
        <f t="shared" si="0"/>
        <v>1</v>
      </c>
      <c r="AI5" s="2" t="s">
        <v>161</v>
      </c>
      <c r="AJ5" s="2" t="s">
        <v>201</v>
      </c>
      <c r="AK5" s="2"/>
      <c r="AL5" s="2" t="s">
        <v>149</v>
      </c>
      <c r="AM5" s="2" t="s">
        <v>149</v>
      </c>
      <c r="AN5" s="2"/>
      <c r="AO5" s="2" t="s">
        <v>163</v>
      </c>
      <c r="AP5" s="2" t="s">
        <v>180</v>
      </c>
      <c r="AQ5" s="2" t="s">
        <v>216</v>
      </c>
      <c r="AR5" s="2" t="s">
        <v>149</v>
      </c>
      <c r="AS5" s="2" t="s">
        <v>217</v>
      </c>
      <c r="AT5" s="2" t="s">
        <v>41</v>
      </c>
      <c r="AU5" s="75" t="s">
        <v>218</v>
      </c>
      <c r="AV5" s="77"/>
      <c r="AW5" s="78">
        <v>40634</v>
      </c>
      <c r="AX5" s="78">
        <v>40878</v>
      </c>
      <c r="AY5" s="78" t="s">
        <v>149</v>
      </c>
      <c r="AZ5" s="78"/>
      <c r="BA5" s="78"/>
      <c r="BB5" s="75"/>
      <c r="BC5" s="82"/>
      <c r="BD5" s="78">
        <v>41456</v>
      </c>
      <c r="BE5" s="78" t="s">
        <v>149</v>
      </c>
      <c r="BF5" s="78">
        <v>41702</v>
      </c>
      <c r="BG5" s="78" t="s">
        <v>149</v>
      </c>
      <c r="BH5" s="77"/>
      <c r="BI5" s="77"/>
      <c r="BJ5" s="77"/>
      <c r="BK5" s="80">
        <v>42338</v>
      </c>
      <c r="BL5" s="75" t="s">
        <v>17</v>
      </c>
      <c r="BM5" s="230">
        <f t="shared" si="1"/>
        <v>56</v>
      </c>
      <c r="BN5" s="75">
        <f t="shared" si="2"/>
        <v>48</v>
      </c>
      <c r="BO5" s="75"/>
      <c r="BP5" s="75">
        <v>0</v>
      </c>
      <c r="BQ5" s="75">
        <v>2</v>
      </c>
      <c r="BR5" s="75">
        <v>7</v>
      </c>
      <c r="BS5" s="75">
        <v>2</v>
      </c>
      <c r="BT5" s="75">
        <v>0</v>
      </c>
      <c r="BU5" s="75">
        <v>0</v>
      </c>
      <c r="BV5" s="75">
        <v>0</v>
      </c>
      <c r="BW5" s="75" t="s">
        <v>162</v>
      </c>
      <c r="BX5" s="75" t="s">
        <v>162</v>
      </c>
      <c r="BY5" s="75"/>
      <c r="BZ5" s="81"/>
      <c r="CA5" s="81"/>
      <c r="CB5" s="75"/>
      <c r="CC5" s="75" t="s">
        <v>149</v>
      </c>
      <c r="CD5" s="75"/>
      <c r="CE5" s="75"/>
      <c r="CF5" s="407">
        <v>1</v>
      </c>
      <c r="CG5" s="75">
        <v>3</v>
      </c>
      <c r="CH5" s="75"/>
      <c r="CI5" s="75" t="s">
        <v>167</v>
      </c>
    </row>
    <row r="6" spans="1:88" ht="27.65" customHeight="1" x14ac:dyDescent="0.35">
      <c r="A6" s="75">
        <v>5</v>
      </c>
      <c r="B6" s="75" t="s">
        <v>219</v>
      </c>
      <c r="C6" s="75" t="s">
        <v>220</v>
      </c>
      <c r="D6" s="75"/>
      <c r="E6" s="75" t="s">
        <v>221</v>
      </c>
      <c r="F6" s="75" t="s">
        <v>24</v>
      </c>
      <c r="G6" s="75">
        <v>1</v>
      </c>
      <c r="H6" s="75" t="s">
        <v>50</v>
      </c>
      <c r="I6" s="75" t="s">
        <v>44</v>
      </c>
      <c r="J6" s="75" t="s">
        <v>222</v>
      </c>
      <c r="K6" s="75" t="s">
        <v>223</v>
      </c>
      <c r="L6" s="75" t="s">
        <v>43</v>
      </c>
      <c r="M6" s="75" t="s">
        <v>162</v>
      </c>
      <c r="N6" s="228"/>
      <c r="O6" s="2" t="s">
        <v>150</v>
      </c>
      <c r="P6" s="3" t="s">
        <v>150</v>
      </c>
      <c r="Q6" s="75" t="s">
        <v>150</v>
      </c>
      <c r="R6" s="75" t="s">
        <v>224</v>
      </c>
      <c r="S6" s="75" t="s">
        <v>225</v>
      </c>
      <c r="T6" s="371"/>
      <c r="U6" s="229" t="s">
        <v>226</v>
      </c>
      <c r="V6" s="229">
        <v>26178</v>
      </c>
      <c r="W6" s="82" t="s">
        <v>227</v>
      </c>
      <c r="X6" s="82" t="s">
        <v>155</v>
      </c>
      <c r="Y6" s="82" t="s">
        <v>156</v>
      </c>
      <c r="Z6" s="82" t="s">
        <v>157</v>
      </c>
      <c r="AA6" s="76">
        <v>21</v>
      </c>
      <c r="AB6" s="77">
        <v>40646</v>
      </c>
      <c r="AC6" s="77">
        <v>40603</v>
      </c>
      <c r="AD6" s="77"/>
      <c r="AE6" s="6" t="s">
        <v>228</v>
      </c>
      <c r="AF6" s="6" t="s">
        <v>229</v>
      </c>
      <c r="AG6" s="6"/>
      <c r="AH6" s="75">
        <f t="shared" si="0"/>
        <v>2</v>
      </c>
      <c r="AI6" s="2" t="s">
        <v>161</v>
      </c>
      <c r="AJ6" s="2" t="s">
        <v>160</v>
      </c>
      <c r="AK6" s="2"/>
      <c r="AL6" s="2" t="s">
        <v>149</v>
      </c>
      <c r="AM6" s="2" t="s">
        <v>162</v>
      </c>
      <c r="AN6" s="2"/>
      <c r="AO6" s="2" t="s">
        <v>163</v>
      </c>
      <c r="AP6" s="2" t="s">
        <v>202</v>
      </c>
      <c r="AQ6" s="2" t="s">
        <v>230</v>
      </c>
      <c r="AR6" s="2" t="s">
        <v>149</v>
      </c>
      <c r="AS6" s="2"/>
      <c r="AT6" s="2" t="s">
        <v>231</v>
      </c>
      <c r="AU6" s="75" t="s">
        <v>232</v>
      </c>
      <c r="AV6" s="77"/>
      <c r="AW6" s="78">
        <v>40634</v>
      </c>
      <c r="AX6" s="78">
        <v>40878</v>
      </c>
      <c r="AY6" s="78" t="s">
        <v>149</v>
      </c>
      <c r="AZ6" s="78"/>
      <c r="BA6" s="78"/>
      <c r="BB6" s="78"/>
      <c r="BC6" s="79"/>
      <c r="BD6" s="78">
        <v>41456</v>
      </c>
      <c r="BE6" s="78" t="s">
        <v>149</v>
      </c>
      <c r="BF6" s="78">
        <v>42064</v>
      </c>
      <c r="BG6" s="78" t="s">
        <v>162</v>
      </c>
      <c r="BH6" s="77"/>
      <c r="BI6" s="77"/>
      <c r="BJ6" s="77"/>
      <c r="BK6" s="80">
        <v>42551</v>
      </c>
      <c r="BL6" s="75" t="s">
        <v>17</v>
      </c>
      <c r="BM6" s="230">
        <f t="shared" si="1"/>
        <v>63</v>
      </c>
      <c r="BN6" s="75">
        <f t="shared" si="2"/>
        <v>55</v>
      </c>
      <c r="BO6" s="75"/>
      <c r="BP6" s="75">
        <v>0</v>
      </c>
      <c r="BQ6" s="75">
        <v>5</v>
      </c>
      <c r="BR6" s="75">
        <v>15</v>
      </c>
      <c r="BS6" s="75">
        <v>4</v>
      </c>
      <c r="BT6" s="75">
        <v>0</v>
      </c>
      <c r="BU6" s="75">
        <v>0</v>
      </c>
      <c r="BV6" s="75">
        <v>0</v>
      </c>
      <c r="BW6" s="75" t="s">
        <v>162</v>
      </c>
      <c r="BX6" s="75" t="s">
        <v>162</v>
      </c>
      <c r="BY6" s="75"/>
      <c r="BZ6" s="81"/>
      <c r="CA6" s="81"/>
      <c r="CB6" s="75"/>
      <c r="CC6" s="75" t="s">
        <v>162</v>
      </c>
      <c r="CD6" s="75"/>
      <c r="CE6" s="75"/>
      <c r="CF6" s="407" t="s">
        <v>167</v>
      </c>
      <c r="CG6" s="75" t="s">
        <v>167</v>
      </c>
      <c r="CH6" s="75"/>
      <c r="CI6" s="75" t="s">
        <v>167</v>
      </c>
    </row>
    <row r="7" spans="1:88" ht="25" customHeight="1" x14ac:dyDescent="0.35">
      <c r="A7" s="75">
        <v>6</v>
      </c>
      <c r="B7" s="75" t="s">
        <v>233</v>
      </c>
      <c r="C7" s="75" t="s">
        <v>234</v>
      </c>
      <c r="D7" s="75" t="s">
        <v>235</v>
      </c>
      <c r="E7" s="75" t="s">
        <v>236</v>
      </c>
      <c r="F7" s="75" t="s">
        <v>25</v>
      </c>
      <c r="G7" s="75">
        <v>1</v>
      </c>
      <c r="H7" s="75" t="s">
        <v>56</v>
      </c>
      <c r="I7" s="75" t="s">
        <v>38</v>
      </c>
      <c r="J7" s="75" t="s">
        <v>237</v>
      </c>
      <c r="K7" s="75"/>
      <c r="L7" s="75" t="s">
        <v>43</v>
      </c>
      <c r="M7" s="75" t="s">
        <v>162</v>
      </c>
      <c r="N7" s="228"/>
      <c r="O7" s="2" t="s">
        <v>150</v>
      </c>
      <c r="P7" s="3" t="s">
        <v>238</v>
      </c>
      <c r="Q7" s="75" t="s">
        <v>150</v>
      </c>
      <c r="R7" s="75" t="s">
        <v>239</v>
      </c>
      <c r="S7" s="75" t="s">
        <v>240</v>
      </c>
      <c r="T7" s="372" t="s">
        <v>241</v>
      </c>
      <c r="U7" s="77" t="s">
        <v>242</v>
      </c>
      <c r="V7" s="77">
        <v>28383</v>
      </c>
      <c r="W7" s="82" t="s">
        <v>243</v>
      </c>
      <c r="X7" s="82" t="s">
        <v>178</v>
      </c>
      <c r="Y7" s="82" t="s">
        <v>162</v>
      </c>
      <c r="Z7" s="82" t="s">
        <v>157</v>
      </c>
      <c r="AA7" s="76">
        <v>16</v>
      </c>
      <c r="AB7" s="77">
        <v>40609</v>
      </c>
      <c r="AC7" s="77">
        <v>40603</v>
      </c>
      <c r="AD7" s="77"/>
      <c r="AE7" s="6" t="s">
        <v>244</v>
      </c>
      <c r="AF7" s="6" t="s">
        <v>245</v>
      </c>
      <c r="AG7" s="6" t="s">
        <v>246</v>
      </c>
      <c r="AH7" s="75">
        <f t="shared" si="0"/>
        <v>3</v>
      </c>
      <c r="AI7" s="4" t="s">
        <v>161</v>
      </c>
      <c r="AJ7" s="2" t="s">
        <v>160</v>
      </c>
      <c r="AK7" s="2" t="s">
        <v>160</v>
      </c>
      <c r="AL7" s="2" t="s">
        <v>149</v>
      </c>
      <c r="AM7" s="2" t="s">
        <v>149</v>
      </c>
      <c r="AN7" s="2" t="s">
        <v>162</v>
      </c>
      <c r="AO7" s="2" t="s">
        <v>181</v>
      </c>
      <c r="AP7" s="2" t="s">
        <v>247</v>
      </c>
      <c r="AQ7" s="2" t="s">
        <v>248</v>
      </c>
      <c r="AR7" s="2" t="s">
        <v>149</v>
      </c>
      <c r="AS7" s="2"/>
      <c r="AT7" s="2" t="s">
        <v>249</v>
      </c>
      <c r="AU7" s="75"/>
      <c r="AV7" s="77"/>
      <c r="AW7" s="78">
        <v>40634</v>
      </c>
      <c r="AX7" s="78">
        <v>40878</v>
      </c>
      <c r="AY7" s="78" t="s">
        <v>149</v>
      </c>
      <c r="AZ7" s="78"/>
      <c r="BA7" s="78"/>
      <c r="BB7" s="78"/>
      <c r="BC7" s="79"/>
      <c r="BD7" s="78">
        <v>41456</v>
      </c>
      <c r="BE7" s="78" t="s">
        <v>149</v>
      </c>
      <c r="BF7" s="78">
        <v>41699</v>
      </c>
      <c r="BG7" s="78" t="s">
        <v>149</v>
      </c>
      <c r="BH7" s="77"/>
      <c r="BI7" s="77"/>
      <c r="BJ7" s="77"/>
      <c r="BK7" s="80">
        <v>43073</v>
      </c>
      <c r="BL7" s="75" t="s">
        <v>17</v>
      </c>
      <c r="BM7" s="230">
        <f t="shared" si="1"/>
        <v>81</v>
      </c>
      <c r="BN7" s="75">
        <f t="shared" si="2"/>
        <v>73</v>
      </c>
      <c r="BO7" s="75"/>
      <c r="BP7" s="75" t="s">
        <v>167</v>
      </c>
      <c r="BQ7" s="75">
        <v>4</v>
      </c>
      <c r="BR7" s="75">
        <v>1</v>
      </c>
      <c r="BS7" s="75">
        <v>0</v>
      </c>
      <c r="BT7" s="75">
        <v>0</v>
      </c>
      <c r="BU7" s="75">
        <v>0</v>
      </c>
      <c r="BV7" s="75">
        <v>1</v>
      </c>
      <c r="BW7" s="75" t="s">
        <v>250</v>
      </c>
      <c r="BX7" s="75" t="s">
        <v>162</v>
      </c>
      <c r="BY7" s="75"/>
      <c r="BZ7" s="81"/>
      <c r="CA7" s="81"/>
      <c r="CB7" s="75"/>
      <c r="CC7" s="75" t="s">
        <v>162</v>
      </c>
      <c r="CD7" s="75"/>
      <c r="CE7" s="75"/>
      <c r="CF7" s="407">
        <v>3</v>
      </c>
      <c r="CG7" s="75">
        <v>3</v>
      </c>
      <c r="CH7" s="75"/>
      <c r="CI7" s="75" t="s">
        <v>167</v>
      </c>
    </row>
    <row r="8" spans="1:88" ht="25" customHeight="1" x14ac:dyDescent="0.35">
      <c r="A8" s="75">
        <v>7</v>
      </c>
      <c r="B8" s="75" t="s">
        <v>251</v>
      </c>
      <c r="C8" s="75" t="s">
        <v>252</v>
      </c>
      <c r="D8" s="75" t="s">
        <v>253</v>
      </c>
      <c r="E8" s="75" t="s">
        <v>254</v>
      </c>
      <c r="F8" s="75" t="s">
        <v>25</v>
      </c>
      <c r="G8" s="75">
        <v>1</v>
      </c>
      <c r="H8" s="75" t="s">
        <v>50</v>
      </c>
      <c r="I8" s="75" t="s">
        <v>44</v>
      </c>
      <c r="J8" s="75" t="s">
        <v>255</v>
      </c>
      <c r="K8" s="75" t="s">
        <v>256</v>
      </c>
      <c r="L8" s="75" t="s">
        <v>43</v>
      </c>
      <c r="M8" s="75" t="s">
        <v>162</v>
      </c>
      <c r="N8" s="228"/>
      <c r="O8" s="2" t="s">
        <v>150</v>
      </c>
      <c r="P8" s="3" t="s">
        <v>150</v>
      </c>
      <c r="Q8" s="75" t="s">
        <v>150</v>
      </c>
      <c r="R8" s="75" t="s">
        <v>257</v>
      </c>
      <c r="S8" s="83" t="s">
        <v>258</v>
      </c>
      <c r="T8" s="371"/>
      <c r="U8" s="229" t="s">
        <v>259</v>
      </c>
      <c r="V8" s="229">
        <v>26090</v>
      </c>
      <c r="W8" s="82" t="s">
        <v>260</v>
      </c>
      <c r="X8" s="82" t="s">
        <v>178</v>
      </c>
      <c r="Y8" s="82" t="s">
        <v>162</v>
      </c>
      <c r="Z8" s="82" t="s">
        <v>157</v>
      </c>
      <c r="AA8" s="76">
        <v>7.5</v>
      </c>
      <c r="AB8" s="77">
        <v>40577</v>
      </c>
      <c r="AC8" s="77">
        <v>40603</v>
      </c>
      <c r="AD8" s="77"/>
      <c r="AE8" s="6" t="s">
        <v>261</v>
      </c>
      <c r="AF8" s="6" t="s">
        <v>262</v>
      </c>
      <c r="AG8" s="6" t="s">
        <v>263</v>
      </c>
      <c r="AH8" s="75">
        <f t="shared" si="0"/>
        <v>3</v>
      </c>
      <c r="AI8" s="4" t="s">
        <v>161</v>
      </c>
      <c r="AJ8" s="2" t="s">
        <v>201</v>
      </c>
      <c r="AK8" s="2" t="s">
        <v>160</v>
      </c>
      <c r="AL8" s="2" t="s">
        <v>149</v>
      </c>
      <c r="AM8" s="2" t="s">
        <v>162</v>
      </c>
      <c r="AN8" s="2" t="s">
        <v>162</v>
      </c>
      <c r="AO8" s="2" t="s">
        <v>163</v>
      </c>
      <c r="AP8" s="2" t="s">
        <v>202</v>
      </c>
      <c r="AQ8" s="2" t="s">
        <v>264</v>
      </c>
      <c r="AR8" s="2" t="s">
        <v>149</v>
      </c>
      <c r="AS8" s="2"/>
      <c r="AT8" s="2" t="s">
        <v>265</v>
      </c>
      <c r="AU8" s="75" t="s">
        <v>266</v>
      </c>
      <c r="AV8" s="77"/>
      <c r="AW8" s="78">
        <v>40634</v>
      </c>
      <c r="AX8" s="78">
        <v>40878</v>
      </c>
      <c r="AY8" s="78" t="s">
        <v>149</v>
      </c>
      <c r="AZ8" s="78"/>
      <c r="BA8" s="78"/>
      <c r="BB8" s="78"/>
      <c r="BC8" s="79"/>
      <c r="BD8" s="78">
        <v>41456</v>
      </c>
      <c r="BE8" s="78" t="s">
        <v>149</v>
      </c>
      <c r="BF8" s="78">
        <v>41700</v>
      </c>
      <c r="BG8" s="78" t="s">
        <v>149</v>
      </c>
      <c r="BH8" s="77"/>
      <c r="BI8" s="77"/>
      <c r="BJ8" s="77"/>
      <c r="BK8" s="80">
        <v>42674</v>
      </c>
      <c r="BL8" s="75" t="s">
        <v>17</v>
      </c>
      <c r="BM8" s="230">
        <f t="shared" si="1"/>
        <v>67</v>
      </c>
      <c r="BN8" s="75">
        <f t="shared" si="2"/>
        <v>59</v>
      </c>
      <c r="BO8" s="75"/>
      <c r="BP8" s="75">
        <v>1</v>
      </c>
      <c r="BQ8" s="75">
        <v>7</v>
      </c>
      <c r="BR8" s="75">
        <v>47</v>
      </c>
      <c r="BS8" s="75">
        <v>3</v>
      </c>
      <c r="BT8" s="75">
        <v>0</v>
      </c>
      <c r="BU8" s="75">
        <v>0</v>
      </c>
      <c r="BV8" s="75">
        <v>0</v>
      </c>
      <c r="BW8" s="75" t="s">
        <v>162</v>
      </c>
      <c r="BX8" s="75" t="s">
        <v>162</v>
      </c>
      <c r="BY8" s="75"/>
      <c r="BZ8" s="81"/>
      <c r="CA8" s="81"/>
      <c r="CB8" s="75"/>
      <c r="CC8" s="75" t="s">
        <v>162</v>
      </c>
      <c r="CD8" s="75"/>
      <c r="CE8" s="75"/>
      <c r="CF8" s="407">
        <v>2</v>
      </c>
      <c r="CG8" s="75">
        <v>2</v>
      </c>
      <c r="CH8" s="75"/>
      <c r="CI8" s="75" t="s">
        <v>167</v>
      </c>
    </row>
    <row r="9" spans="1:88" ht="25" customHeight="1" x14ac:dyDescent="0.35">
      <c r="A9" s="75">
        <v>8</v>
      </c>
      <c r="B9" s="75" t="s">
        <v>267</v>
      </c>
      <c r="C9" s="75" t="s">
        <v>268</v>
      </c>
      <c r="D9" s="75" t="s">
        <v>269</v>
      </c>
      <c r="E9" s="75" t="s">
        <v>270</v>
      </c>
      <c r="F9" s="75" t="s">
        <v>24</v>
      </c>
      <c r="G9" s="75">
        <v>1</v>
      </c>
      <c r="H9" s="75" t="s">
        <v>51</v>
      </c>
      <c r="I9" s="75" t="s">
        <v>37</v>
      </c>
      <c r="J9" s="75" t="s">
        <v>271</v>
      </c>
      <c r="K9" s="75" t="s">
        <v>272</v>
      </c>
      <c r="L9" s="75" t="s">
        <v>30</v>
      </c>
      <c r="M9" s="75" t="s">
        <v>162</v>
      </c>
      <c r="N9" s="228">
        <v>125847</v>
      </c>
      <c r="O9" s="8" t="s">
        <v>150</v>
      </c>
      <c r="P9" s="9" t="s">
        <v>150</v>
      </c>
      <c r="Q9" s="75"/>
      <c r="R9" s="425" t="s">
        <v>273</v>
      </c>
      <c r="S9" s="75" t="s">
        <v>274</v>
      </c>
      <c r="T9" s="372" t="s">
        <v>275</v>
      </c>
      <c r="U9" s="229" t="s">
        <v>276</v>
      </c>
      <c r="V9" s="229">
        <v>26085</v>
      </c>
      <c r="W9" s="82" t="s">
        <v>277</v>
      </c>
      <c r="X9" s="82" t="s">
        <v>178</v>
      </c>
      <c r="Y9" s="82" t="s">
        <v>162</v>
      </c>
      <c r="Z9" s="82" t="s">
        <v>157</v>
      </c>
      <c r="AA9" s="76">
        <v>14</v>
      </c>
      <c r="AB9" s="77">
        <v>40739</v>
      </c>
      <c r="AC9" s="77">
        <v>40603</v>
      </c>
      <c r="AD9" s="77"/>
      <c r="AE9" s="75" t="s">
        <v>278</v>
      </c>
      <c r="AF9" s="75" t="s">
        <v>279</v>
      </c>
      <c r="AG9" s="6"/>
      <c r="AH9" s="75">
        <f t="shared" si="0"/>
        <v>2</v>
      </c>
      <c r="AI9" s="8" t="s">
        <v>280</v>
      </c>
      <c r="AJ9" s="8"/>
      <c r="AK9" s="8"/>
      <c r="AL9" s="8" t="s">
        <v>149</v>
      </c>
      <c r="AM9" s="8"/>
      <c r="AN9" s="8"/>
      <c r="AO9" s="8" t="s">
        <v>163</v>
      </c>
      <c r="AP9" s="8" t="s">
        <v>281</v>
      </c>
      <c r="AQ9" s="2" t="s">
        <v>248</v>
      </c>
      <c r="AR9" s="8" t="s">
        <v>149</v>
      </c>
      <c r="AS9" s="8" t="s">
        <v>282</v>
      </c>
      <c r="AT9" s="8" t="s">
        <v>37</v>
      </c>
      <c r="AU9" s="75" t="s">
        <v>283</v>
      </c>
      <c r="AV9" s="77"/>
      <c r="AW9" s="78">
        <v>40634</v>
      </c>
      <c r="AX9" s="78">
        <v>40878</v>
      </c>
      <c r="AY9" s="78" t="s">
        <v>149</v>
      </c>
      <c r="AZ9" s="78"/>
      <c r="BA9" s="78"/>
      <c r="BB9" s="78"/>
      <c r="BC9" s="79"/>
      <c r="BD9" s="78">
        <v>41456</v>
      </c>
      <c r="BE9" s="78" t="s">
        <v>149</v>
      </c>
      <c r="BF9" s="78">
        <v>41701</v>
      </c>
      <c r="BG9" s="78" t="s">
        <v>149</v>
      </c>
      <c r="BH9" s="77"/>
      <c r="BI9" s="77"/>
      <c r="BJ9" s="77"/>
      <c r="BK9" s="80">
        <v>42325</v>
      </c>
      <c r="BL9" s="75" t="s">
        <v>17</v>
      </c>
      <c r="BM9" s="230">
        <f t="shared" si="1"/>
        <v>56</v>
      </c>
      <c r="BN9" s="75">
        <f t="shared" si="2"/>
        <v>48</v>
      </c>
      <c r="BO9" s="75"/>
      <c r="BP9" s="75">
        <v>5</v>
      </c>
      <c r="BQ9" s="75">
        <v>12</v>
      </c>
      <c r="BR9" s="75">
        <v>10</v>
      </c>
      <c r="BS9" s="75">
        <v>6</v>
      </c>
      <c r="BT9" s="75">
        <v>4</v>
      </c>
      <c r="BU9" s="75">
        <v>2</v>
      </c>
      <c r="BV9" s="75">
        <v>0</v>
      </c>
      <c r="BW9" s="75" t="s">
        <v>162</v>
      </c>
      <c r="BX9" s="75" t="s">
        <v>162</v>
      </c>
      <c r="BY9" s="75"/>
      <c r="BZ9" s="81"/>
      <c r="CA9" s="81"/>
      <c r="CB9" s="75"/>
      <c r="CC9" s="75" t="s">
        <v>162</v>
      </c>
      <c r="CD9" s="75"/>
      <c r="CE9" s="75"/>
      <c r="CF9" s="407" t="s">
        <v>167</v>
      </c>
      <c r="CG9" s="75" t="s">
        <v>167</v>
      </c>
      <c r="CH9" s="75"/>
      <c r="CI9" s="75" t="s">
        <v>167</v>
      </c>
    </row>
    <row r="10" spans="1:88" ht="25" customHeight="1" x14ac:dyDescent="0.35">
      <c r="A10" s="75">
        <v>9</v>
      </c>
      <c r="B10" s="75" t="s">
        <v>284</v>
      </c>
      <c r="C10" s="75" t="s">
        <v>285</v>
      </c>
      <c r="D10" s="75"/>
      <c r="E10" s="75" t="s">
        <v>286</v>
      </c>
      <c r="F10" s="75" t="s">
        <v>24</v>
      </c>
      <c r="G10" s="75">
        <v>1</v>
      </c>
      <c r="H10" s="75" t="s">
        <v>50</v>
      </c>
      <c r="I10" s="75" t="s">
        <v>44</v>
      </c>
      <c r="J10" s="75" t="s">
        <v>287</v>
      </c>
      <c r="K10" s="75" t="s">
        <v>288</v>
      </c>
      <c r="L10" s="75" t="s">
        <v>42</v>
      </c>
      <c r="M10" s="75" t="s">
        <v>149</v>
      </c>
      <c r="N10" s="228"/>
      <c r="O10" s="2" t="s">
        <v>192</v>
      </c>
      <c r="P10" s="3" t="s">
        <v>167</v>
      </c>
      <c r="Q10" s="75"/>
      <c r="R10" s="75" t="s">
        <v>289</v>
      </c>
      <c r="S10" s="82" t="s">
        <v>290</v>
      </c>
      <c r="T10" s="371"/>
      <c r="U10" s="229" t="s">
        <v>291</v>
      </c>
      <c r="V10" s="229">
        <v>26541</v>
      </c>
      <c r="W10" s="82" t="s">
        <v>292</v>
      </c>
      <c r="X10" s="82" t="s">
        <v>178</v>
      </c>
      <c r="Y10" s="82" t="s">
        <v>162</v>
      </c>
      <c r="Z10" s="82" t="s">
        <v>157</v>
      </c>
      <c r="AA10" s="76">
        <v>11</v>
      </c>
      <c r="AB10" s="77">
        <v>40544</v>
      </c>
      <c r="AC10" s="77">
        <v>40603</v>
      </c>
      <c r="AD10" s="77"/>
      <c r="AE10" s="6" t="s">
        <v>293</v>
      </c>
      <c r="AF10" s="6" t="s">
        <v>294</v>
      </c>
      <c r="AG10" s="6"/>
      <c r="AH10" s="75">
        <f t="shared" si="0"/>
        <v>2</v>
      </c>
      <c r="AI10" s="2" t="s">
        <v>160</v>
      </c>
      <c r="AJ10" s="2" t="s">
        <v>161</v>
      </c>
      <c r="AK10" s="2"/>
      <c r="AL10" s="2" t="s">
        <v>149</v>
      </c>
      <c r="AM10" s="2" t="s">
        <v>149</v>
      </c>
      <c r="AN10" s="2"/>
      <c r="AO10" s="2" t="s">
        <v>163</v>
      </c>
      <c r="AP10" s="2"/>
      <c r="AQ10" s="2" t="s">
        <v>202</v>
      </c>
      <c r="AR10" s="2"/>
      <c r="AS10" s="2"/>
      <c r="AT10" s="2" t="s">
        <v>44</v>
      </c>
      <c r="AU10" s="75" t="s">
        <v>295</v>
      </c>
      <c r="AV10" s="77"/>
      <c r="AW10" s="78">
        <v>40634</v>
      </c>
      <c r="AX10" s="78">
        <v>40878</v>
      </c>
      <c r="AY10" s="78" t="s">
        <v>149</v>
      </c>
      <c r="AZ10" s="78"/>
      <c r="BA10" s="78"/>
      <c r="BB10" s="78"/>
      <c r="BC10" s="79"/>
      <c r="BD10" s="78">
        <v>41456</v>
      </c>
      <c r="BE10" s="78" t="s">
        <v>149</v>
      </c>
      <c r="BF10" s="78">
        <v>41702</v>
      </c>
      <c r="BG10" s="78" t="s">
        <v>149</v>
      </c>
      <c r="BH10" s="77"/>
      <c r="BI10" s="77"/>
      <c r="BJ10" s="77"/>
      <c r="BK10" s="80">
        <v>42613</v>
      </c>
      <c r="BL10" s="75" t="s">
        <v>17</v>
      </c>
      <c r="BM10" s="230">
        <f t="shared" si="1"/>
        <v>65</v>
      </c>
      <c r="BN10" s="75">
        <f t="shared" si="2"/>
        <v>57</v>
      </c>
      <c r="BO10" s="75"/>
      <c r="BP10" s="75">
        <v>7</v>
      </c>
      <c r="BQ10" s="75">
        <v>6</v>
      </c>
      <c r="BR10" s="75">
        <v>1</v>
      </c>
      <c r="BS10" s="75">
        <v>3</v>
      </c>
      <c r="BT10" s="75">
        <v>1</v>
      </c>
      <c r="BU10" s="75">
        <v>0</v>
      </c>
      <c r="BV10" s="75">
        <v>0</v>
      </c>
      <c r="BW10" s="75" t="s">
        <v>162</v>
      </c>
      <c r="BX10" s="75" t="s">
        <v>162</v>
      </c>
      <c r="BY10" s="75"/>
      <c r="BZ10" s="81"/>
      <c r="CA10" s="81"/>
      <c r="CB10" s="75"/>
      <c r="CC10" s="75" t="s">
        <v>162</v>
      </c>
      <c r="CD10" s="75"/>
      <c r="CE10" s="75"/>
      <c r="CF10" s="407" t="s">
        <v>167</v>
      </c>
      <c r="CG10" s="75" t="s">
        <v>167</v>
      </c>
      <c r="CH10" s="75"/>
      <c r="CI10" s="75" t="s">
        <v>167</v>
      </c>
    </row>
    <row r="11" spans="1:88" ht="25" customHeight="1" x14ac:dyDescent="0.35">
      <c r="A11" s="75">
        <v>10</v>
      </c>
      <c r="B11" s="75" t="s">
        <v>296</v>
      </c>
      <c r="C11" s="75" t="s">
        <v>297</v>
      </c>
      <c r="D11" s="75"/>
      <c r="E11" s="75" t="s">
        <v>298</v>
      </c>
      <c r="F11" s="75" t="s">
        <v>24</v>
      </c>
      <c r="G11" s="75">
        <v>1</v>
      </c>
      <c r="H11" s="75" t="s">
        <v>52</v>
      </c>
      <c r="I11" s="75" t="s">
        <v>41</v>
      </c>
      <c r="J11" s="75" t="s">
        <v>299</v>
      </c>
      <c r="K11" s="75" t="s">
        <v>172</v>
      </c>
      <c r="L11" s="75" t="s">
        <v>41</v>
      </c>
      <c r="M11" s="75" t="s">
        <v>149</v>
      </c>
      <c r="N11" s="228">
        <v>213004253</v>
      </c>
      <c r="O11" s="2" t="s">
        <v>150</v>
      </c>
      <c r="P11" s="3" t="s">
        <v>150</v>
      </c>
      <c r="Q11" s="75" t="s">
        <v>150</v>
      </c>
      <c r="R11" s="425" t="s">
        <v>300</v>
      </c>
      <c r="S11" s="75" t="s">
        <v>301</v>
      </c>
      <c r="T11" s="372" t="s">
        <v>302</v>
      </c>
      <c r="U11" s="229" t="s">
        <v>303</v>
      </c>
      <c r="V11" s="229">
        <v>26915</v>
      </c>
      <c r="W11" s="82" t="s">
        <v>304</v>
      </c>
      <c r="X11" s="82" t="s">
        <v>178</v>
      </c>
      <c r="Y11" s="82" t="s">
        <v>162</v>
      </c>
      <c r="Z11" s="82" t="s">
        <v>305</v>
      </c>
      <c r="AA11" s="76">
        <v>13</v>
      </c>
      <c r="AB11" s="77">
        <v>40823</v>
      </c>
      <c r="AC11" s="77">
        <v>40603</v>
      </c>
      <c r="AD11" s="77"/>
      <c r="AE11" s="6" t="s">
        <v>306</v>
      </c>
      <c r="AF11" s="6" t="s">
        <v>307</v>
      </c>
      <c r="AG11" s="6" t="s">
        <v>308</v>
      </c>
      <c r="AH11" s="75">
        <f t="shared" si="0"/>
        <v>3</v>
      </c>
      <c r="AI11" s="2" t="s">
        <v>280</v>
      </c>
      <c r="AJ11" s="2" t="s">
        <v>160</v>
      </c>
      <c r="AK11" s="2" t="s">
        <v>160</v>
      </c>
      <c r="AL11" s="2" t="s">
        <v>149</v>
      </c>
      <c r="AM11" s="2" t="s">
        <v>149</v>
      </c>
      <c r="AN11" s="2" t="s">
        <v>162</v>
      </c>
      <c r="AO11" s="2" t="s">
        <v>163</v>
      </c>
      <c r="AP11" s="2" t="s">
        <v>180</v>
      </c>
      <c r="AQ11" s="2" t="s">
        <v>309</v>
      </c>
      <c r="AR11" s="2" t="s">
        <v>149</v>
      </c>
      <c r="AS11" s="2" t="s">
        <v>310</v>
      </c>
      <c r="AT11" s="2" t="s">
        <v>41</v>
      </c>
      <c r="AU11" s="75" t="s">
        <v>311</v>
      </c>
      <c r="AV11" s="77"/>
      <c r="AW11" s="78">
        <v>40634</v>
      </c>
      <c r="AX11" s="78">
        <v>40878</v>
      </c>
      <c r="AY11" s="78" t="s">
        <v>149</v>
      </c>
      <c r="AZ11" s="78">
        <v>40672</v>
      </c>
      <c r="BA11" s="75"/>
      <c r="BB11" s="78">
        <v>41298</v>
      </c>
      <c r="BC11" s="79"/>
      <c r="BD11" s="78">
        <v>41484</v>
      </c>
      <c r="BE11" s="78" t="s">
        <v>149</v>
      </c>
      <c r="BF11" s="78">
        <v>41703</v>
      </c>
      <c r="BG11" s="78" t="s">
        <v>149</v>
      </c>
      <c r="BH11" s="77">
        <v>42507</v>
      </c>
      <c r="BI11" s="77">
        <v>42947</v>
      </c>
      <c r="BJ11" s="77">
        <v>42967</v>
      </c>
      <c r="BK11" s="80">
        <v>42947</v>
      </c>
      <c r="BL11" s="75" t="s">
        <v>17</v>
      </c>
      <c r="BM11" s="230">
        <f t="shared" si="1"/>
        <v>76</v>
      </c>
      <c r="BN11" s="75">
        <f t="shared" si="2"/>
        <v>68</v>
      </c>
      <c r="BO11" s="82" t="s">
        <v>312</v>
      </c>
      <c r="BP11" s="75">
        <v>0</v>
      </c>
      <c r="BQ11" s="75">
        <v>4</v>
      </c>
      <c r="BR11" s="75">
        <v>9</v>
      </c>
      <c r="BS11" s="75">
        <v>1</v>
      </c>
      <c r="BT11" s="75">
        <v>4</v>
      </c>
      <c r="BU11" s="75">
        <v>0</v>
      </c>
      <c r="BV11" s="75">
        <v>0</v>
      </c>
      <c r="BW11" s="75" t="s">
        <v>162</v>
      </c>
      <c r="BX11" s="75" t="s">
        <v>162</v>
      </c>
      <c r="BY11" s="75"/>
      <c r="BZ11" s="81"/>
      <c r="CA11" s="81"/>
      <c r="CB11" s="75"/>
      <c r="CC11" s="75" t="s">
        <v>162</v>
      </c>
      <c r="CD11" s="75"/>
      <c r="CE11" s="75"/>
      <c r="CF11" s="407">
        <v>3</v>
      </c>
      <c r="CG11" s="75">
        <v>4</v>
      </c>
      <c r="CH11" s="75"/>
      <c r="CI11" s="75" t="s">
        <v>167</v>
      </c>
    </row>
    <row r="12" spans="1:88" ht="32.15" customHeight="1" x14ac:dyDescent="0.35">
      <c r="A12" s="75">
        <v>11</v>
      </c>
      <c r="B12" s="75" t="s">
        <v>313</v>
      </c>
      <c r="C12" s="75" t="s">
        <v>314</v>
      </c>
      <c r="D12" s="75" t="s">
        <v>315</v>
      </c>
      <c r="E12" s="75" t="s">
        <v>316</v>
      </c>
      <c r="F12" s="75" t="s">
        <v>24</v>
      </c>
      <c r="G12" s="75">
        <v>1</v>
      </c>
      <c r="H12" s="75" t="s">
        <v>51</v>
      </c>
      <c r="I12" s="75" t="s">
        <v>30</v>
      </c>
      <c r="J12" s="75" t="s">
        <v>317</v>
      </c>
      <c r="K12" s="75" t="s">
        <v>148</v>
      </c>
      <c r="L12" s="75" t="s">
        <v>30</v>
      </c>
      <c r="M12" s="75" t="s">
        <v>149</v>
      </c>
      <c r="N12" s="228"/>
      <c r="O12" s="2" t="s">
        <v>318</v>
      </c>
      <c r="P12" s="3" t="s">
        <v>150</v>
      </c>
      <c r="Q12" s="75" t="s">
        <v>150</v>
      </c>
      <c r="R12" s="425" t="s">
        <v>319</v>
      </c>
      <c r="S12" s="82" t="s">
        <v>320</v>
      </c>
      <c r="T12" s="372" t="s">
        <v>321</v>
      </c>
      <c r="U12" s="229" t="s">
        <v>322</v>
      </c>
      <c r="V12" s="229">
        <v>28098</v>
      </c>
      <c r="W12" s="82" t="s">
        <v>323</v>
      </c>
      <c r="X12" s="82" t="s">
        <v>178</v>
      </c>
      <c r="Y12" s="82" t="s">
        <v>162</v>
      </c>
      <c r="Z12" s="82" t="s">
        <v>305</v>
      </c>
      <c r="AA12" s="75">
        <v>21</v>
      </c>
      <c r="AB12" s="77">
        <v>40609</v>
      </c>
      <c r="AC12" s="77">
        <v>40603</v>
      </c>
      <c r="AD12" s="77"/>
      <c r="AE12" s="6" t="s">
        <v>158</v>
      </c>
      <c r="AF12" s="6" t="s">
        <v>159</v>
      </c>
      <c r="AG12" s="2"/>
      <c r="AH12" s="75">
        <f t="shared" si="0"/>
        <v>2</v>
      </c>
      <c r="AI12" s="2" t="s">
        <v>160</v>
      </c>
      <c r="AJ12" s="2" t="s">
        <v>161</v>
      </c>
      <c r="AK12" s="2"/>
      <c r="AL12" s="2" t="s">
        <v>149</v>
      </c>
      <c r="AM12" s="2" t="s">
        <v>162</v>
      </c>
      <c r="AN12" s="2"/>
      <c r="AO12" s="2" t="s">
        <v>163</v>
      </c>
      <c r="AP12" s="2" t="s">
        <v>202</v>
      </c>
      <c r="AQ12" s="2" t="s">
        <v>309</v>
      </c>
      <c r="AR12" s="2" t="s">
        <v>149</v>
      </c>
      <c r="AS12" s="2"/>
      <c r="AT12" s="2" t="s">
        <v>30</v>
      </c>
      <c r="AU12" s="75" t="s">
        <v>324</v>
      </c>
      <c r="AV12" s="77"/>
      <c r="AW12" s="78">
        <v>40634</v>
      </c>
      <c r="AX12" s="78">
        <v>40878</v>
      </c>
      <c r="AY12" s="78" t="s">
        <v>149</v>
      </c>
      <c r="AZ12" s="78"/>
      <c r="BA12" s="78"/>
      <c r="BB12" s="78"/>
      <c r="BC12" s="79"/>
      <c r="BD12" s="78">
        <v>41456</v>
      </c>
      <c r="BE12" s="78" t="s">
        <v>149</v>
      </c>
      <c r="BF12" s="78">
        <v>41704</v>
      </c>
      <c r="BG12" s="78" t="s">
        <v>149</v>
      </c>
      <c r="BH12" s="77"/>
      <c r="BI12" s="77"/>
      <c r="BJ12" s="77"/>
      <c r="BK12" s="80">
        <v>41671</v>
      </c>
      <c r="BL12" s="75" t="s">
        <v>17</v>
      </c>
      <c r="BM12" s="230">
        <f t="shared" si="1"/>
        <v>35</v>
      </c>
      <c r="BN12" s="75">
        <f t="shared" si="2"/>
        <v>27</v>
      </c>
      <c r="BO12" s="82" t="s">
        <v>325</v>
      </c>
      <c r="BP12" s="75">
        <v>18</v>
      </c>
      <c r="BQ12" s="75">
        <v>14</v>
      </c>
      <c r="BR12" s="75">
        <v>117</v>
      </c>
      <c r="BS12" s="75">
        <v>4</v>
      </c>
      <c r="BT12" s="75">
        <v>2</v>
      </c>
      <c r="BU12" s="75">
        <v>7</v>
      </c>
      <c r="BV12" s="75">
        <v>6</v>
      </c>
      <c r="BW12" s="75" t="s">
        <v>162</v>
      </c>
      <c r="BX12" s="75" t="s">
        <v>162</v>
      </c>
      <c r="BY12" s="75"/>
      <c r="BZ12" s="81"/>
      <c r="CA12" s="81"/>
      <c r="CB12" s="75"/>
      <c r="CC12" s="75" t="s">
        <v>162</v>
      </c>
      <c r="CD12" s="75"/>
      <c r="CE12" s="75"/>
      <c r="CF12" s="407">
        <v>0</v>
      </c>
      <c r="CG12" s="75">
        <v>2</v>
      </c>
      <c r="CH12" s="75"/>
      <c r="CI12" s="75" t="s">
        <v>167</v>
      </c>
    </row>
    <row r="13" spans="1:88" ht="28" customHeight="1" x14ac:dyDescent="0.35">
      <c r="A13" s="75">
        <v>12</v>
      </c>
      <c r="B13" s="75" t="s">
        <v>326</v>
      </c>
      <c r="C13" s="75" t="s">
        <v>327</v>
      </c>
      <c r="D13" s="75" t="s">
        <v>328</v>
      </c>
      <c r="E13" s="75" t="s">
        <v>329</v>
      </c>
      <c r="F13" s="75" t="s">
        <v>24</v>
      </c>
      <c r="G13" s="75">
        <v>1</v>
      </c>
      <c r="H13" s="75" t="s">
        <v>50</v>
      </c>
      <c r="I13" s="75" t="s">
        <v>44</v>
      </c>
      <c r="J13" s="75" t="s">
        <v>330</v>
      </c>
      <c r="K13" s="75"/>
      <c r="L13" s="75" t="s">
        <v>43</v>
      </c>
      <c r="M13" s="75" t="s">
        <v>162</v>
      </c>
      <c r="N13" s="228"/>
      <c r="O13" s="2" t="s">
        <v>150</v>
      </c>
      <c r="P13" s="3" t="s">
        <v>150</v>
      </c>
      <c r="Q13" s="75" t="s">
        <v>150</v>
      </c>
      <c r="R13" s="425" t="s">
        <v>331</v>
      </c>
      <c r="S13" s="75" t="s">
        <v>332</v>
      </c>
      <c r="T13" s="372" t="s">
        <v>333</v>
      </c>
      <c r="U13" s="229" t="s">
        <v>334</v>
      </c>
      <c r="V13" s="229">
        <v>27918</v>
      </c>
      <c r="W13" s="82" t="s">
        <v>335</v>
      </c>
      <c r="X13" s="82" t="s">
        <v>178</v>
      </c>
      <c r="Y13" s="82" t="s">
        <v>162</v>
      </c>
      <c r="Z13" s="82" t="s">
        <v>157</v>
      </c>
      <c r="AA13" s="75">
        <v>18</v>
      </c>
      <c r="AB13" s="77">
        <v>40612</v>
      </c>
      <c r="AC13" s="77">
        <v>40603</v>
      </c>
      <c r="AD13" s="77"/>
      <c r="AE13" s="6" t="s">
        <v>336</v>
      </c>
      <c r="AF13" s="6" t="s">
        <v>337</v>
      </c>
      <c r="AG13" s="6"/>
      <c r="AH13" s="75">
        <f t="shared" si="0"/>
        <v>2</v>
      </c>
      <c r="AI13" s="6" t="s">
        <v>160</v>
      </c>
      <c r="AJ13" s="6" t="s">
        <v>161</v>
      </c>
      <c r="AK13" s="6"/>
      <c r="AL13" s="6" t="s">
        <v>149</v>
      </c>
      <c r="AM13" s="6" t="s">
        <v>162</v>
      </c>
      <c r="AN13" s="6"/>
      <c r="AO13" s="6" t="s">
        <v>163</v>
      </c>
      <c r="AP13" s="6" t="s">
        <v>202</v>
      </c>
      <c r="AQ13" s="2" t="s">
        <v>338</v>
      </c>
      <c r="AR13" s="6" t="s">
        <v>149</v>
      </c>
      <c r="AS13" s="6"/>
      <c r="AT13" s="6" t="s">
        <v>44</v>
      </c>
      <c r="AU13" s="75" t="s">
        <v>339</v>
      </c>
      <c r="AV13" s="77"/>
      <c r="AW13" s="78">
        <v>40634</v>
      </c>
      <c r="AX13" s="78">
        <v>40878</v>
      </c>
      <c r="AY13" s="78" t="s">
        <v>149</v>
      </c>
      <c r="AZ13" s="78"/>
      <c r="BA13" s="78"/>
      <c r="BB13" s="78">
        <v>41193</v>
      </c>
      <c r="BC13" s="79" t="s">
        <v>340</v>
      </c>
      <c r="BD13" s="78">
        <v>41456</v>
      </c>
      <c r="BE13" s="78" t="s">
        <v>149</v>
      </c>
      <c r="BF13" s="78">
        <v>41705</v>
      </c>
      <c r="BG13" s="78" t="s">
        <v>149</v>
      </c>
      <c r="BH13" s="77"/>
      <c r="BI13" s="77"/>
      <c r="BJ13" s="77"/>
      <c r="BK13" s="80">
        <v>42460</v>
      </c>
      <c r="BL13" s="75" t="s">
        <v>17</v>
      </c>
      <c r="BM13" s="230">
        <f t="shared" si="1"/>
        <v>60</v>
      </c>
      <c r="BN13" s="75">
        <f t="shared" si="2"/>
        <v>52</v>
      </c>
      <c r="BO13" s="75"/>
      <c r="BP13" s="75">
        <v>0</v>
      </c>
      <c r="BQ13" s="75">
        <v>5</v>
      </c>
      <c r="BR13" s="75">
        <v>10</v>
      </c>
      <c r="BS13" s="75">
        <v>5</v>
      </c>
      <c r="BT13" s="75">
        <v>0</v>
      </c>
      <c r="BU13" s="75">
        <v>0</v>
      </c>
      <c r="BV13" s="75">
        <v>0</v>
      </c>
      <c r="BW13" s="75" t="s">
        <v>162</v>
      </c>
      <c r="BX13" s="75" t="s">
        <v>162</v>
      </c>
      <c r="BY13" s="75"/>
      <c r="BZ13" s="81"/>
      <c r="CA13" s="81"/>
      <c r="CB13" s="75"/>
      <c r="CC13" s="75" t="s">
        <v>162</v>
      </c>
      <c r="CD13" s="75"/>
      <c r="CE13" s="75"/>
      <c r="CF13" s="407">
        <v>1</v>
      </c>
      <c r="CG13" s="75">
        <v>2</v>
      </c>
      <c r="CH13" s="75"/>
      <c r="CI13" s="75" t="s">
        <v>167</v>
      </c>
    </row>
    <row r="14" spans="1:88" ht="25" customHeight="1" x14ac:dyDescent="0.35">
      <c r="A14" s="75">
        <v>13</v>
      </c>
      <c r="B14" s="75" t="s">
        <v>341</v>
      </c>
      <c r="C14" s="75" t="s">
        <v>342</v>
      </c>
      <c r="D14" s="75" t="s">
        <v>343</v>
      </c>
      <c r="E14" s="75" t="s">
        <v>344</v>
      </c>
      <c r="F14" s="75" t="s">
        <v>25</v>
      </c>
      <c r="G14" s="75">
        <v>1</v>
      </c>
      <c r="H14" s="75" t="s">
        <v>49</v>
      </c>
      <c r="I14" s="75" t="s">
        <v>35</v>
      </c>
      <c r="J14" s="75" t="s">
        <v>345</v>
      </c>
      <c r="K14" s="75"/>
      <c r="L14" s="75" t="s">
        <v>35</v>
      </c>
      <c r="M14" s="75" t="s">
        <v>149</v>
      </c>
      <c r="N14" s="228"/>
      <c r="O14" s="2" t="s">
        <v>318</v>
      </c>
      <c r="P14" s="3" t="s">
        <v>318</v>
      </c>
      <c r="Q14" s="75" t="s">
        <v>318</v>
      </c>
      <c r="R14" s="75" t="s">
        <v>346</v>
      </c>
      <c r="S14" s="82" t="s">
        <v>347</v>
      </c>
      <c r="T14" s="371"/>
      <c r="U14" s="77" t="s">
        <v>348</v>
      </c>
      <c r="V14" s="77">
        <v>23063</v>
      </c>
      <c r="W14" s="82" t="s">
        <v>349</v>
      </c>
      <c r="X14" s="82" t="s">
        <v>178</v>
      </c>
      <c r="Y14" s="82" t="s">
        <v>162</v>
      </c>
      <c r="Z14" s="82" t="s">
        <v>157</v>
      </c>
      <c r="AA14" s="75">
        <v>25</v>
      </c>
      <c r="AB14" s="77">
        <v>40605</v>
      </c>
      <c r="AC14" s="77">
        <v>40603</v>
      </c>
      <c r="AD14" s="77"/>
      <c r="AE14" s="6" t="s">
        <v>350</v>
      </c>
      <c r="AF14" s="6" t="s">
        <v>351</v>
      </c>
      <c r="AG14" s="6"/>
      <c r="AH14" s="75">
        <f t="shared" si="0"/>
        <v>2</v>
      </c>
      <c r="AI14" s="6" t="s">
        <v>160</v>
      </c>
      <c r="AJ14" s="6" t="s">
        <v>161</v>
      </c>
      <c r="AK14" s="6"/>
      <c r="AL14" s="6" t="s">
        <v>149</v>
      </c>
      <c r="AM14" s="6" t="s">
        <v>149</v>
      </c>
      <c r="AN14" s="6"/>
      <c r="AO14" s="6" t="s">
        <v>163</v>
      </c>
      <c r="AP14" s="6"/>
      <c r="AQ14" s="2" t="s">
        <v>248</v>
      </c>
      <c r="AR14" s="6"/>
      <c r="AS14" s="6"/>
      <c r="AT14" s="6" t="s">
        <v>35</v>
      </c>
      <c r="AU14" s="75" t="s">
        <v>352</v>
      </c>
      <c r="AV14" s="77"/>
      <c r="AW14" s="78">
        <v>40634</v>
      </c>
      <c r="AX14" s="78">
        <v>40878</v>
      </c>
      <c r="AY14" s="78" t="s">
        <v>149</v>
      </c>
      <c r="AZ14" s="78">
        <v>40665</v>
      </c>
      <c r="BA14" s="78">
        <v>40727</v>
      </c>
      <c r="BB14" s="78"/>
      <c r="BC14" s="79"/>
      <c r="BD14" s="78">
        <v>41456</v>
      </c>
      <c r="BE14" s="78" t="s">
        <v>149</v>
      </c>
      <c r="BF14" s="78">
        <v>41706</v>
      </c>
      <c r="BG14" s="78" t="s">
        <v>149</v>
      </c>
      <c r="BH14" s="77"/>
      <c r="BI14" s="77"/>
      <c r="BJ14" s="77"/>
      <c r="BK14" s="80">
        <v>43699</v>
      </c>
      <c r="BL14" s="75" t="s">
        <v>17</v>
      </c>
      <c r="BM14" s="230">
        <f t="shared" si="1"/>
        <v>101</v>
      </c>
      <c r="BN14" s="75">
        <f t="shared" si="2"/>
        <v>93</v>
      </c>
      <c r="BO14" s="82" t="s">
        <v>353</v>
      </c>
      <c r="BP14" s="75">
        <v>4</v>
      </c>
      <c r="BQ14" s="75">
        <v>4</v>
      </c>
      <c r="BR14" s="75">
        <v>2</v>
      </c>
      <c r="BS14" s="75">
        <v>0</v>
      </c>
      <c r="BT14" s="75">
        <v>0</v>
      </c>
      <c r="BU14" s="75">
        <v>0</v>
      </c>
      <c r="BV14" s="75">
        <v>0</v>
      </c>
      <c r="BW14" s="75" t="s">
        <v>162</v>
      </c>
      <c r="BX14" s="75" t="s">
        <v>162</v>
      </c>
      <c r="BY14" s="75"/>
      <c r="BZ14" s="81"/>
      <c r="CA14" s="81"/>
      <c r="CB14" s="75"/>
      <c r="CC14" s="75" t="s">
        <v>162</v>
      </c>
      <c r="CD14" s="75"/>
      <c r="CE14" s="75"/>
      <c r="CF14" s="407">
        <v>3</v>
      </c>
      <c r="CG14" s="75">
        <v>3</v>
      </c>
      <c r="CH14" s="75"/>
      <c r="CI14" s="75" t="s">
        <v>167</v>
      </c>
    </row>
    <row r="15" spans="1:88" ht="25" customHeight="1" x14ac:dyDescent="0.35">
      <c r="A15" s="75">
        <v>14</v>
      </c>
      <c r="B15" s="75" t="s">
        <v>354</v>
      </c>
      <c r="C15" s="75" t="s">
        <v>355</v>
      </c>
      <c r="D15" s="75"/>
      <c r="E15" s="75" t="s">
        <v>356</v>
      </c>
      <c r="F15" s="75" t="s">
        <v>25</v>
      </c>
      <c r="G15" s="75">
        <v>1</v>
      </c>
      <c r="H15" s="75" t="s">
        <v>55</v>
      </c>
      <c r="I15" s="84" t="s">
        <v>43</v>
      </c>
      <c r="J15" s="75" t="s">
        <v>357</v>
      </c>
      <c r="K15" s="75" t="s">
        <v>358</v>
      </c>
      <c r="L15" s="75" t="s">
        <v>43</v>
      </c>
      <c r="M15" s="75" t="s">
        <v>149</v>
      </c>
      <c r="N15" s="228" t="s">
        <v>359</v>
      </c>
      <c r="O15" s="2" t="s">
        <v>318</v>
      </c>
      <c r="P15" s="3" t="s">
        <v>150</v>
      </c>
      <c r="Q15" s="75" t="s">
        <v>318</v>
      </c>
      <c r="R15" s="425" t="s">
        <v>360</v>
      </c>
      <c r="S15" s="82" t="s">
        <v>361</v>
      </c>
      <c r="T15" s="371"/>
      <c r="U15" s="229" t="s">
        <v>362</v>
      </c>
      <c r="V15" s="229">
        <v>30815</v>
      </c>
      <c r="W15" s="82" t="s">
        <v>363</v>
      </c>
      <c r="X15" s="82" t="s">
        <v>178</v>
      </c>
      <c r="Y15" s="82" t="s">
        <v>162</v>
      </c>
      <c r="Z15" s="82" t="s">
        <v>157</v>
      </c>
      <c r="AA15" s="75">
        <v>22.5</v>
      </c>
      <c r="AB15" s="77">
        <v>40605</v>
      </c>
      <c r="AC15" s="77">
        <v>40603</v>
      </c>
      <c r="AD15" s="77"/>
      <c r="AE15" s="6" t="s">
        <v>364</v>
      </c>
      <c r="AF15" s="7"/>
      <c r="AG15" s="8"/>
      <c r="AH15" s="75">
        <f t="shared" si="0"/>
        <v>1</v>
      </c>
      <c r="AI15" s="8" t="s">
        <v>160</v>
      </c>
      <c r="AJ15" s="8"/>
      <c r="AK15" s="8"/>
      <c r="AL15" s="8" t="s">
        <v>162</v>
      </c>
      <c r="AM15" s="8"/>
      <c r="AN15" s="8"/>
      <c r="AO15" s="8" t="s">
        <v>163</v>
      </c>
      <c r="AP15" s="8" t="s">
        <v>365</v>
      </c>
      <c r="AQ15" s="2" t="s">
        <v>338</v>
      </c>
      <c r="AR15" s="8" t="s">
        <v>149</v>
      </c>
      <c r="AS15" s="8" t="s">
        <v>366</v>
      </c>
      <c r="AT15" s="84" t="s">
        <v>43</v>
      </c>
      <c r="AU15" s="75" t="s">
        <v>367</v>
      </c>
      <c r="AV15" s="77"/>
      <c r="AW15" s="78">
        <v>40634</v>
      </c>
      <c r="AX15" s="78">
        <v>40878</v>
      </c>
      <c r="AY15" s="78" t="s">
        <v>149</v>
      </c>
      <c r="AZ15" s="78"/>
      <c r="BA15" s="78"/>
      <c r="BB15" s="78"/>
      <c r="BC15" s="79"/>
      <c r="BD15" s="78">
        <v>41456</v>
      </c>
      <c r="BE15" s="78" t="s">
        <v>149</v>
      </c>
      <c r="BF15" s="78">
        <v>41707</v>
      </c>
      <c r="BG15" s="78" t="s">
        <v>149</v>
      </c>
      <c r="BH15" s="77"/>
      <c r="BI15" s="77"/>
      <c r="BJ15" s="77"/>
      <c r="BK15" s="80">
        <v>41608</v>
      </c>
      <c r="BL15" s="75" t="s">
        <v>17</v>
      </c>
      <c r="BM15" s="230">
        <f t="shared" si="1"/>
        <v>32</v>
      </c>
      <c r="BN15" s="75">
        <f t="shared" si="2"/>
        <v>24</v>
      </c>
      <c r="BO15" s="75"/>
      <c r="BP15" s="75">
        <v>0</v>
      </c>
      <c r="BQ15" s="75">
        <v>2</v>
      </c>
      <c r="BR15" s="75">
        <v>56</v>
      </c>
      <c r="BS15" s="75">
        <v>4</v>
      </c>
      <c r="BT15" s="75">
        <v>6</v>
      </c>
      <c r="BU15" s="75">
        <v>11</v>
      </c>
      <c r="BV15" s="75">
        <v>7</v>
      </c>
      <c r="BW15" s="75" t="s">
        <v>162</v>
      </c>
      <c r="BX15" s="75" t="s">
        <v>162</v>
      </c>
      <c r="BY15" s="75"/>
      <c r="BZ15" s="81"/>
      <c r="CA15" s="81"/>
      <c r="CB15" s="75"/>
      <c r="CC15" s="75" t="s">
        <v>162</v>
      </c>
      <c r="CD15" s="75"/>
      <c r="CE15" s="75"/>
      <c r="CF15" s="407">
        <v>0</v>
      </c>
      <c r="CG15" s="75">
        <v>0</v>
      </c>
      <c r="CH15" s="75"/>
      <c r="CI15" s="75" t="s">
        <v>167</v>
      </c>
    </row>
    <row r="16" spans="1:88" ht="25" customHeight="1" x14ac:dyDescent="0.35">
      <c r="A16" s="75">
        <v>15</v>
      </c>
      <c r="B16" s="75" t="s">
        <v>368</v>
      </c>
      <c r="C16" s="75" t="s">
        <v>369</v>
      </c>
      <c r="D16" s="75" t="s">
        <v>370</v>
      </c>
      <c r="E16" s="75" t="s">
        <v>371</v>
      </c>
      <c r="F16" s="75" t="s">
        <v>24</v>
      </c>
      <c r="G16" s="75">
        <v>1</v>
      </c>
      <c r="H16" s="75" t="s">
        <v>55</v>
      </c>
      <c r="I16" s="75" t="s">
        <v>43</v>
      </c>
      <c r="J16" s="75" t="s">
        <v>372</v>
      </c>
      <c r="K16" s="75" t="s">
        <v>373</v>
      </c>
      <c r="L16" s="75" t="s">
        <v>43</v>
      </c>
      <c r="M16" s="75" t="s">
        <v>149</v>
      </c>
      <c r="N16" s="228"/>
      <c r="O16" s="2" t="s">
        <v>150</v>
      </c>
      <c r="P16" s="9" t="s">
        <v>150</v>
      </c>
      <c r="Q16" s="75" t="s">
        <v>150</v>
      </c>
      <c r="R16" s="425" t="s">
        <v>374</v>
      </c>
      <c r="S16" s="75" t="s">
        <v>374</v>
      </c>
      <c r="T16" s="371"/>
      <c r="U16" s="229" t="s">
        <v>375</v>
      </c>
      <c r="V16" s="229">
        <v>26801</v>
      </c>
      <c r="W16" s="82" t="s">
        <v>376</v>
      </c>
      <c r="X16" s="82" t="s">
        <v>155</v>
      </c>
      <c r="Y16" s="82" t="s">
        <v>162</v>
      </c>
      <c r="Z16" s="82" t="s">
        <v>305</v>
      </c>
      <c r="AA16" s="75">
        <v>21</v>
      </c>
      <c r="AB16" s="77">
        <v>40638</v>
      </c>
      <c r="AC16" s="77">
        <v>40603</v>
      </c>
      <c r="AD16" s="77"/>
      <c r="AE16" s="6" t="s">
        <v>377</v>
      </c>
      <c r="AF16" s="6" t="s">
        <v>378</v>
      </c>
      <c r="AG16" s="2"/>
      <c r="AH16" s="75">
        <f t="shared" si="0"/>
        <v>2</v>
      </c>
      <c r="AI16" s="8" t="s">
        <v>160</v>
      </c>
      <c r="AJ16" s="8" t="s">
        <v>160</v>
      </c>
      <c r="AK16" s="2"/>
      <c r="AL16" s="2" t="s">
        <v>149</v>
      </c>
      <c r="AM16" s="2" t="s">
        <v>162</v>
      </c>
      <c r="AN16" s="2"/>
      <c r="AO16" s="2" t="s">
        <v>201</v>
      </c>
      <c r="AP16" s="2" t="s">
        <v>379</v>
      </c>
      <c r="AQ16" s="2" t="s">
        <v>338</v>
      </c>
      <c r="AR16" s="2" t="s">
        <v>149</v>
      </c>
      <c r="AS16" s="2"/>
      <c r="AT16" s="84" t="s">
        <v>43</v>
      </c>
      <c r="AU16" s="75" t="s">
        <v>380</v>
      </c>
      <c r="AV16" s="77"/>
      <c r="AW16" s="78">
        <v>40634</v>
      </c>
      <c r="AX16" s="78">
        <v>40878</v>
      </c>
      <c r="AY16" s="78" t="s">
        <v>149</v>
      </c>
      <c r="AZ16" s="78"/>
      <c r="BA16" s="78"/>
      <c r="BB16" s="78"/>
      <c r="BC16" s="79"/>
      <c r="BD16" s="78">
        <v>41456</v>
      </c>
      <c r="BE16" s="78" t="s">
        <v>149</v>
      </c>
      <c r="BF16" s="78">
        <v>41708</v>
      </c>
      <c r="BG16" s="78" t="s">
        <v>149</v>
      </c>
      <c r="BH16" s="77"/>
      <c r="BI16" s="77"/>
      <c r="BJ16" s="77"/>
      <c r="BK16" s="80">
        <v>43285</v>
      </c>
      <c r="BL16" s="75" t="s">
        <v>17</v>
      </c>
      <c r="BM16" s="230">
        <f t="shared" si="1"/>
        <v>88</v>
      </c>
      <c r="BN16" s="75">
        <f t="shared" si="2"/>
        <v>80</v>
      </c>
      <c r="BO16" s="75"/>
      <c r="BP16" s="75">
        <v>8</v>
      </c>
      <c r="BQ16" s="75">
        <v>45</v>
      </c>
      <c r="BR16" s="75">
        <v>55</v>
      </c>
      <c r="BS16" s="75">
        <v>5</v>
      </c>
      <c r="BT16" s="75">
        <v>2</v>
      </c>
      <c r="BU16" s="75">
        <v>0</v>
      </c>
      <c r="BV16" s="75">
        <v>0</v>
      </c>
      <c r="BW16" s="75" t="s">
        <v>162</v>
      </c>
      <c r="BX16" s="75" t="s">
        <v>162</v>
      </c>
      <c r="BY16" s="75"/>
      <c r="BZ16" s="81"/>
      <c r="CA16" s="81"/>
      <c r="CB16" s="75"/>
      <c r="CC16" s="75" t="s">
        <v>162</v>
      </c>
      <c r="CD16" s="75"/>
      <c r="CE16" s="75"/>
      <c r="CF16" s="407">
        <v>2</v>
      </c>
      <c r="CG16" s="75">
        <v>2</v>
      </c>
      <c r="CH16" s="75"/>
      <c r="CI16" s="75" t="s">
        <v>167</v>
      </c>
    </row>
    <row r="17" spans="1:88" ht="25" customHeight="1" x14ac:dyDescent="0.35">
      <c r="A17" s="75">
        <v>16</v>
      </c>
      <c r="B17" s="75" t="s">
        <v>381</v>
      </c>
      <c r="C17" s="75" t="s">
        <v>382</v>
      </c>
      <c r="D17" s="75" t="s">
        <v>383</v>
      </c>
      <c r="E17" s="75" t="s">
        <v>384</v>
      </c>
      <c r="F17" s="75" t="s">
        <v>24</v>
      </c>
      <c r="G17" s="75">
        <v>1</v>
      </c>
      <c r="H17" s="75" t="s">
        <v>50</v>
      </c>
      <c r="I17" s="75" t="s">
        <v>43</v>
      </c>
      <c r="J17" s="75" t="s">
        <v>372</v>
      </c>
      <c r="K17" s="75" t="s">
        <v>385</v>
      </c>
      <c r="L17" s="75" t="s">
        <v>43</v>
      </c>
      <c r="M17" s="75" t="s">
        <v>149</v>
      </c>
      <c r="N17" s="228"/>
      <c r="O17" s="2" t="s">
        <v>192</v>
      </c>
      <c r="P17" s="9" t="s">
        <v>150</v>
      </c>
      <c r="Q17" s="75"/>
      <c r="R17" s="75" t="s">
        <v>386</v>
      </c>
      <c r="S17" s="75" t="s">
        <v>387</v>
      </c>
      <c r="T17" s="371"/>
      <c r="U17" s="77" t="s">
        <v>388</v>
      </c>
      <c r="V17" s="77">
        <v>25201</v>
      </c>
      <c r="W17" s="82" t="s">
        <v>389</v>
      </c>
      <c r="X17" s="82" t="s">
        <v>390</v>
      </c>
      <c r="Y17" s="82" t="s">
        <v>156</v>
      </c>
      <c r="Z17" s="82" t="s">
        <v>305</v>
      </c>
      <c r="AA17" s="75">
        <v>11</v>
      </c>
      <c r="AB17" s="77">
        <v>40605</v>
      </c>
      <c r="AC17" s="77">
        <v>40603</v>
      </c>
      <c r="AD17" s="77"/>
      <c r="AE17" s="6" t="s">
        <v>391</v>
      </c>
      <c r="AF17" s="6" t="s">
        <v>392</v>
      </c>
      <c r="AG17" s="4" t="s">
        <v>393</v>
      </c>
      <c r="AH17" s="75">
        <f t="shared" si="0"/>
        <v>3</v>
      </c>
      <c r="AI17" s="8" t="s">
        <v>160</v>
      </c>
      <c r="AJ17" s="8" t="s">
        <v>160</v>
      </c>
      <c r="AK17" s="8" t="s">
        <v>160</v>
      </c>
      <c r="AL17" s="8" t="s">
        <v>149</v>
      </c>
      <c r="AM17" s="8" t="s">
        <v>162</v>
      </c>
      <c r="AN17" s="8" t="s">
        <v>162</v>
      </c>
      <c r="AO17" s="8" t="s">
        <v>163</v>
      </c>
      <c r="AP17" s="8"/>
      <c r="AQ17" s="2" t="s">
        <v>338</v>
      </c>
      <c r="AR17" s="8" t="s">
        <v>149</v>
      </c>
      <c r="AS17" s="8"/>
      <c r="AT17" s="8" t="s">
        <v>394</v>
      </c>
      <c r="AU17" s="75" t="s">
        <v>395</v>
      </c>
      <c r="AV17" s="77"/>
      <c r="AW17" s="78">
        <v>40634</v>
      </c>
      <c r="AX17" s="78">
        <v>40878</v>
      </c>
      <c r="AY17" s="78" t="s">
        <v>149</v>
      </c>
      <c r="AZ17" s="78"/>
      <c r="BA17" s="78"/>
      <c r="BB17" s="78"/>
      <c r="BC17" s="79"/>
      <c r="BD17" s="78">
        <v>41456</v>
      </c>
      <c r="BE17" s="78" t="s">
        <v>149</v>
      </c>
      <c r="BF17" s="78">
        <v>41709</v>
      </c>
      <c r="BG17" s="78" t="s">
        <v>149</v>
      </c>
      <c r="BH17" s="77"/>
      <c r="BI17" s="77"/>
      <c r="BJ17" s="77"/>
      <c r="BK17" s="80">
        <v>41912</v>
      </c>
      <c r="BL17" s="75" t="s">
        <v>17</v>
      </c>
      <c r="BM17" s="230">
        <f t="shared" si="1"/>
        <v>42</v>
      </c>
      <c r="BN17" s="75">
        <f t="shared" si="2"/>
        <v>34</v>
      </c>
      <c r="BO17" s="75"/>
      <c r="BP17" s="75">
        <v>3</v>
      </c>
      <c r="BQ17" s="75">
        <v>10</v>
      </c>
      <c r="BR17" s="75">
        <v>77</v>
      </c>
      <c r="BS17" s="75">
        <v>4</v>
      </c>
      <c r="BT17" s="75">
        <v>10</v>
      </c>
      <c r="BU17" s="75">
        <v>6</v>
      </c>
      <c r="BV17" s="75">
        <v>9</v>
      </c>
      <c r="BW17" s="75" t="s">
        <v>162</v>
      </c>
      <c r="BX17" s="75" t="s">
        <v>162</v>
      </c>
      <c r="BY17" s="75"/>
      <c r="BZ17" s="81"/>
      <c r="CA17" s="81"/>
      <c r="CB17" s="75"/>
      <c r="CC17" s="75" t="s">
        <v>162</v>
      </c>
      <c r="CD17" s="75"/>
      <c r="CE17" s="75"/>
      <c r="CF17" s="407" t="s">
        <v>167</v>
      </c>
      <c r="CG17" s="75" t="s">
        <v>167</v>
      </c>
      <c r="CH17" s="75"/>
      <c r="CI17" s="75" t="s">
        <v>167</v>
      </c>
    </row>
    <row r="18" spans="1:88" ht="25" customHeight="1" x14ac:dyDescent="0.35">
      <c r="A18" s="75">
        <v>17</v>
      </c>
      <c r="B18" s="75" t="s">
        <v>396</v>
      </c>
      <c r="C18" s="75" t="s">
        <v>397</v>
      </c>
      <c r="D18" s="75" t="s">
        <v>398</v>
      </c>
      <c r="E18" s="75" t="s">
        <v>399</v>
      </c>
      <c r="F18" s="75" t="s">
        <v>25</v>
      </c>
      <c r="G18" s="75">
        <v>1</v>
      </c>
      <c r="H18" s="75" t="s">
        <v>49</v>
      </c>
      <c r="I18" s="75" t="s">
        <v>40</v>
      </c>
      <c r="J18" s="75" t="s">
        <v>400</v>
      </c>
      <c r="K18" s="75" t="s">
        <v>401</v>
      </c>
      <c r="L18" s="75" t="s">
        <v>40</v>
      </c>
      <c r="M18" s="75" t="s">
        <v>149</v>
      </c>
      <c r="N18" s="228" t="s">
        <v>402</v>
      </c>
      <c r="O18" s="2" t="s">
        <v>150</v>
      </c>
      <c r="P18" s="9" t="s">
        <v>150</v>
      </c>
      <c r="Q18" s="75" t="s">
        <v>150</v>
      </c>
      <c r="R18" s="425" t="s">
        <v>403</v>
      </c>
      <c r="S18" s="82" t="s">
        <v>404</v>
      </c>
      <c r="T18" s="371" t="s">
        <v>405</v>
      </c>
      <c r="U18" s="229" t="s">
        <v>406</v>
      </c>
      <c r="V18" s="229">
        <v>22992</v>
      </c>
      <c r="W18" s="82" t="s">
        <v>407</v>
      </c>
      <c r="X18" s="82" t="s">
        <v>408</v>
      </c>
      <c r="Y18" s="82" t="s">
        <v>156</v>
      </c>
      <c r="Z18" s="82" t="s">
        <v>157</v>
      </c>
      <c r="AA18" s="75">
        <v>17</v>
      </c>
      <c r="AB18" s="77">
        <v>40801</v>
      </c>
      <c r="AC18" s="77">
        <v>40603</v>
      </c>
      <c r="AD18" s="77"/>
      <c r="AE18" s="6" t="s">
        <v>409</v>
      </c>
      <c r="AF18" s="6" t="s">
        <v>410</v>
      </c>
      <c r="AG18" s="4" t="s">
        <v>411</v>
      </c>
      <c r="AH18" s="75">
        <f t="shared" si="0"/>
        <v>3</v>
      </c>
      <c r="AI18" s="8" t="s">
        <v>160</v>
      </c>
      <c r="AJ18" s="8" t="s">
        <v>160</v>
      </c>
      <c r="AK18" s="8" t="s">
        <v>160</v>
      </c>
      <c r="AL18" s="8" t="s">
        <v>149</v>
      </c>
      <c r="AM18" s="8" t="s">
        <v>162</v>
      </c>
      <c r="AN18" s="8" t="s">
        <v>162</v>
      </c>
      <c r="AO18" s="8" t="s">
        <v>163</v>
      </c>
      <c r="AP18" s="8" t="s">
        <v>412</v>
      </c>
      <c r="AQ18" s="8" t="s">
        <v>248</v>
      </c>
      <c r="AR18" s="8" t="s">
        <v>162</v>
      </c>
      <c r="AS18" s="8" t="s">
        <v>413</v>
      </c>
      <c r="AT18" s="8" t="s">
        <v>40</v>
      </c>
      <c r="AU18" s="75" t="s">
        <v>414</v>
      </c>
      <c r="AV18" s="77"/>
      <c r="AW18" s="78">
        <v>40634</v>
      </c>
      <c r="AX18" s="78">
        <v>40878</v>
      </c>
      <c r="AY18" s="78" t="s">
        <v>149</v>
      </c>
      <c r="AZ18" s="78"/>
      <c r="BA18" s="78"/>
      <c r="BB18" s="78"/>
      <c r="BC18" s="79" t="s">
        <v>415</v>
      </c>
      <c r="BD18" s="78">
        <v>41456</v>
      </c>
      <c r="BE18" s="78" t="s">
        <v>149</v>
      </c>
      <c r="BF18" s="78">
        <v>41710</v>
      </c>
      <c r="BG18" s="78" t="s">
        <v>149</v>
      </c>
      <c r="BH18" s="77"/>
      <c r="BI18" s="77"/>
      <c r="BJ18" s="77"/>
      <c r="BK18" s="80">
        <v>42277</v>
      </c>
      <c r="BL18" s="75" t="s">
        <v>17</v>
      </c>
      <c r="BM18" s="230">
        <f t="shared" si="1"/>
        <v>54</v>
      </c>
      <c r="BN18" s="75">
        <f t="shared" si="2"/>
        <v>46</v>
      </c>
      <c r="BO18" s="82" t="s">
        <v>415</v>
      </c>
      <c r="BP18" s="75"/>
      <c r="BQ18" s="75">
        <v>3</v>
      </c>
      <c r="BR18" s="75">
        <v>8</v>
      </c>
      <c r="BS18" s="75">
        <v>1</v>
      </c>
      <c r="BT18" s="75">
        <v>1</v>
      </c>
      <c r="BU18" s="75">
        <v>1</v>
      </c>
      <c r="BV18" s="75">
        <v>0</v>
      </c>
      <c r="BW18" s="75" t="s">
        <v>162</v>
      </c>
      <c r="BX18" s="75" t="s">
        <v>162</v>
      </c>
      <c r="BY18" s="75"/>
      <c r="BZ18" s="81"/>
      <c r="CA18" s="81"/>
      <c r="CB18" s="75"/>
      <c r="CC18" s="75" t="s">
        <v>162</v>
      </c>
      <c r="CD18" s="75"/>
      <c r="CE18" s="75"/>
      <c r="CF18" s="407">
        <v>2</v>
      </c>
      <c r="CG18" s="75">
        <v>2</v>
      </c>
      <c r="CH18" s="75"/>
      <c r="CI18" s="75" t="s">
        <v>167</v>
      </c>
    </row>
    <row r="19" spans="1:88" ht="25" customHeight="1" x14ac:dyDescent="0.35">
      <c r="A19" s="75">
        <v>18</v>
      </c>
      <c r="B19" s="75" t="s">
        <v>416</v>
      </c>
      <c r="C19" s="75" t="s">
        <v>417</v>
      </c>
      <c r="D19" s="75" t="s">
        <v>418</v>
      </c>
      <c r="E19" s="75" t="s">
        <v>419</v>
      </c>
      <c r="F19" s="75" t="s">
        <v>24</v>
      </c>
      <c r="G19" s="75">
        <v>1</v>
      </c>
      <c r="H19" s="75" t="s">
        <v>51</v>
      </c>
      <c r="I19" s="75" t="s">
        <v>37</v>
      </c>
      <c r="J19" s="75" t="s">
        <v>358</v>
      </c>
      <c r="K19" s="75" t="s">
        <v>358</v>
      </c>
      <c r="L19" s="75" t="s">
        <v>43</v>
      </c>
      <c r="M19" s="75" t="s">
        <v>162</v>
      </c>
      <c r="N19" s="228">
        <v>560454</v>
      </c>
      <c r="O19" s="2" t="s">
        <v>150</v>
      </c>
      <c r="P19" s="9" t="s">
        <v>150</v>
      </c>
      <c r="Q19" s="75" t="s">
        <v>150</v>
      </c>
      <c r="R19" s="75" t="s">
        <v>420</v>
      </c>
      <c r="S19" s="82" t="s">
        <v>421</v>
      </c>
      <c r="T19" s="371" t="s">
        <v>422</v>
      </c>
      <c r="U19" s="229" t="s">
        <v>423</v>
      </c>
      <c r="V19" s="229">
        <v>27511</v>
      </c>
      <c r="W19" s="82" t="s">
        <v>424</v>
      </c>
      <c r="X19" s="82" t="s">
        <v>178</v>
      </c>
      <c r="Y19" s="82" t="s">
        <v>162</v>
      </c>
      <c r="Z19" s="82" t="s">
        <v>305</v>
      </c>
      <c r="AA19" s="75">
        <v>13</v>
      </c>
      <c r="AB19" s="77">
        <v>40582</v>
      </c>
      <c r="AC19" s="77">
        <v>40603</v>
      </c>
      <c r="AD19" s="77"/>
      <c r="AE19" s="6" t="s">
        <v>364</v>
      </c>
      <c r="AF19" s="6" t="s">
        <v>425</v>
      </c>
      <c r="AG19" s="2"/>
      <c r="AH19" s="75">
        <f t="shared" si="0"/>
        <v>2</v>
      </c>
      <c r="AI19" s="2" t="s">
        <v>161</v>
      </c>
      <c r="AJ19" s="2" t="s">
        <v>160</v>
      </c>
      <c r="AK19" s="2"/>
      <c r="AL19" s="2" t="s">
        <v>149</v>
      </c>
      <c r="AM19" s="2" t="s">
        <v>149</v>
      </c>
      <c r="AN19" s="2"/>
      <c r="AO19" s="2" t="s">
        <v>163</v>
      </c>
      <c r="AP19" s="2" t="s">
        <v>202</v>
      </c>
      <c r="AQ19" s="2" t="s">
        <v>309</v>
      </c>
      <c r="AR19" s="2" t="s">
        <v>149</v>
      </c>
      <c r="AS19" s="2" t="s">
        <v>426</v>
      </c>
      <c r="AT19" s="84" t="s">
        <v>427</v>
      </c>
      <c r="AU19" s="75" t="s">
        <v>428</v>
      </c>
      <c r="AV19" s="77"/>
      <c r="AW19" s="78">
        <v>40634</v>
      </c>
      <c r="AX19" s="78">
        <v>40878</v>
      </c>
      <c r="AY19" s="78" t="s">
        <v>149</v>
      </c>
      <c r="AZ19" s="78"/>
      <c r="BA19" s="78"/>
      <c r="BB19" s="78"/>
      <c r="BC19" s="79"/>
      <c r="BD19" s="78">
        <v>41456</v>
      </c>
      <c r="BE19" s="78" t="s">
        <v>149</v>
      </c>
      <c r="BF19" s="78">
        <v>41711</v>
      </c>
      <c r="BG19" s="78" t="s">
        <v>149</v>
      </c>
      <c r="BH19" s="77"/>
      <c r="BI19" s="77"/>
      <c r="BJ19" s="77"/>
      <c r="BK19" s="80">
        <v>41334</v>
      </c>
      <c r="BL19" s="75" t="s">
        <v>17</v>
      </c>
      <c r="BM19" s="230">
        <f t="shared" si="1"/>
        <v>24</v>
      </c>
      <c r="BN19" s="75">
        <f t="shared" si="2"/>
        <v>16</v>
      </c>
      <c r="BO19" s="75"/>
      <c r="BP19" s="75" t="s">
        <v>167</v>
      </c>
      <c r="BQ19" s="75">
        <v>4</v>
      </c>
      <c r="BR19" s="75">
        <v>43</v>
      </c>
      <c r="BS19" s="75">
        <v>6</v>
      </c>
      <c r="BT19" s="75">
        <v>4</v>
      </c>
      <c r="BU19" s="75">
        <v>6</v>
      </c>
      <c r="BV19" s="75">
        <v>6</v>
      </c>
      <c r="BW19" s="75" t="s">
        <v>162</v>
      </c>
      <c r="BX19" s="75" t="s">
        <v>162</v>
      </c>
      <c r="BY19" s="75"/>
      <c r="BZ19" s="81"/>
      <c r="CA19" s="81"/>
      <c r="CB19" s="75"/>
      <c r="CC19" s="75" t="s">
        <v>162</v>
      </c>
      <c r="CD19" s="75"/>
      <c r="CE19" s="75"/>
      <c r="CF19" s="407">
        <v>3</v>
      </c>
      <c r="CG19" s="75">
        <v>3</v>
      </c>
      <c r="CH19" s="75"/>
      <c r="CI19" s="75" t="s">
        <v>167</v>
      </c>
    </row>
    <row r="20" spans="1:88" ht="25" customHeight="1" x14ac:dyDescent="0.35">
      <c r="A20" s="75">
        <v>19</v>
      </c>
      <c r="B20" s="75" t="s">
        <v>429</v>
      </c>
      <c r="C20" s="75" t="s">
        <v>430</v>
      </c>
      <c r="D20" s="75" t="s">
        <v>431</v>
      </c>
      <c r="E20" s="75" t="s">
        <v>146</v>
      </c>
      <c r="F20" s="75" t="s">
        <v>24</v>
      </c>
      <c r="G20" s="75">
        <v>1</v>
      </c>
      <c r="H20" s="75" t="s">
        <v>51</v>
      </c>
      <c r="I20" s="75" t="s">
        <v>37</v>
      </c>
      <c r="J20" s="75" t="s">
        <v>432</v>
      </c>
      <c r="K20" s="75" t="s">
        <v>432</v>
      </c>
      <c r="L20" s="75" t="s">
        <v>37</v>
      </c>
      <c r="M20" s="75" t="s">
        <v>149</v>
      </c>
      <c r="N20" s="228"/>
      <c r="O20" s="2" t="s">
        <v>150</v>
      </c>
      <c r="P20" s="9" t="s">
        <v>150</v>
      </c>
      <c r="Q20" s="75" t="s">
        <v>150</v>
      </c>
      <c r="R20" s="425" t="s">
        <v>433</v>
      </c>
      <c r="S20" s="75" t="s">
        <v>434</v>
      </c>
      <c r="T20" s="372" t="s">
        <v>435</v>
      </c>
      <c r="U20" s="229" t="s">
        <v>423</v>
      </c>
      <c r="V20" s="229">
        <v>26644</v>
      </c>
      <c r="W20" s="82" t="s">
        <v>436</v>
      </c>
      <c r="X20" s="82" t="s">
        <v>178</v>
      </c>
      <c r="Y20" s="82" t="s">
        <v>162</v>
      </c>
      <c r="Z20" s="82" t="s">
        <v>305</v>
      </c>
      <c r="AA20" s="75">
        <v>21.5</v>
      </c>
      <c r="AB20" s="77">
        <v>40605</v>
      </c>
      <c r="AC20" s="77">
        <v>40603</v>
      </c>
      <c r="AD20" s="77"/>
      <c r="AE20" s="6" t="s">
        <v>437</v>
      </c>
      <c r="AF20" s="7"/>
      <c r="AG20" s="8"/>
      <c r="AH20" s="75">
        <f t="shared" si="0"/>
        <v>1</v>
      </c>
      <c r="AI20" s="8" t="s">
        <v>160</v>
      </c>
      <c r="AJ20" s="8"/>
      <c r="AK20" s="8"/>
      <c r="AL20" s="8" t="s">
        <v>149</v>
      </c>
      <c r="AM20" s="8"/>
      <c r="AN20" s="8"/>
      <c r="AO20" s="8" t="s">
        <v>163</v>
      </c>
      <c r="AP20" s="8" t="s">
        <v>438</v>
      </c>
      <c r="AQ20" s="2" t="s">
        <v>338</v>
      </c>
      <c r="AR20" s="8" t="s">
        <v>149</v>
      </c>
      <c r="AS20" s="8"/>
      <c r="AT20" s="8" t="s">
        <v>37</v>
      </c>
      <c r="AU20" s="75" t="s">
        <v>439</v>
      </c>
      <c r="AV20" s="77"/>
      <c r="AW20" s="78">
        <v>40634</v>
      </c>
      <c r="AX20" s="78">
        <v>40878</v>
      </c>
      <c r="AY20" s="78" t="s">
        <v>149</v>
      </c>
      <c r="AZ20" s="78"/>
      <c r="BA20" s="78"/>
      <c r="BB20" s="78">
        <v>41225</v>
      </c>
      <c r="BC20" s="79" t="s">
        <v>440</v>
      </c>
      <c r="BD20" s="78">
        <v>41456</v>
      </c>
      <c r="BE20" s="78" t="s">
        <v>149</v>
      </c>
      <c r="BF20" s="78">
        <v>42064</v>
      </c>
      <c r="BG20" s="78" t="s">
        <v>162</v>
      </c>
      <c r="BH20" s="77"/>
      <c r="BI20" s="77"/>
      <c r="BJ20" s="77"/>
      <c r="BK20" s="80">
        <v>41395</v>
      </c>
      <c r="BL20" s="75" t="s">
        <v>17</v>
      </c>
      <c r="BM20" s="230">
        <f t="shared" si="1"/>
        <v>26</v>
      </c>
      <c r="BN20" s="75">
        <f t="shared" si="2"/>
        <v>18</v>
      </c>
      <c r="BO20" s="82" t="s">
        <v>440</v>
      </c>
      <c r="BP20" s="75"/>
      <c r="BQ20" s="75"/>
      <c r="BR20" s="75">
        <v>12</v>
      </c>
      <c r="BS20" s="75">
        <v>0</v>
      </c>
      <c r="BT20" s="75">
        <v>0</v>
      </c>
      <c r="BU20" s="75">
        <v>4</v>
      </c>
      <c r="BV20" s="75">
        <v>1</v>
      </c>
      <c r="BW20" s="75" t="s">
        <v>162</v>
      </c>
      <c r="BX20" s="75" t="s">
        <v>162</v>
      </c>
      <c r="BY20" s="75"/>
      <c r="BZ20" s="81"/>
      <c r="CA20" s="81"/>
      <c r="CB20" s="75"/>
      <c r="CC20" s="75" t="s">
        <v>162</v>
      </c>
      <c r="CD20" s="75"/>
      <c r="CE20" s="75"/>
      <c r="CF20" s="407">
        <v>3</v>
      </c>
      <c r="CG20" s="75">
        <v>5</v>
      </c>
      <c r="CH20" s="75"/>
      <c r="CI20" s="75" t="s">
        <v>167</v>
      </c>
    </row>
    <row r="21" spans="1:88" ht="25" customHeight="1" x14ac:dyDescent="0.35">
      <c r="A21" s="85">
        <v>20</v>
      </c>
      <c r="B21" s="85" t="s">
        <v>441</v>
      </c>
      <c r="C21" s="85" t="s">
        <v>430</v>
      </c>
      <c r="D21" s="85" t="s">
        <v>442</v>
      </c>
      <c r="E21" s="85" t="s">
        <v>443</v>
      </c>
      <c r="F21" s="85" t="s">
        <v>24</v>
      </c>
      <c r="G21" s="85">
        <v>1</v>
      </c>
      <c r="H21" s="85" t="s">
        <v>51</v>
      </c>
      <c r="I21" s="85" t="s">
        <v>34</v>
      </c>
      <c r="J21" s="85" t="s">
        <v>171</v>
      </c>
      <c r="K21" s="85" t="s">
        <v>171</v>
      </c>
      <c r="L21" s="85" t="s">
        <v>43</v>
      </c>
      <c r="M21" s="85" t="s">
        <v>162</v>
      </c>
      <c r="N21" s="231" t="s">
        <v>444</v>
      </c>
      <c r="O21" s="71" t="s">
        <v>192</v>
      </c>
      <c r="P21" s="72" t="s">
        <v>150</v>
      </c>
      <c r="Q21" s="85"/>
      <c r="R21" s="85" t="s">
        <v>445</v>
      </c>
      <c r="S21" s="85" t="s">
        <v>446</v>
      </c>
      <c r="T21" s="373" t="s">
        <v>447</v>
      </c>
      <c r="U21" s="232" t="s">
        <v>448</v>
      </c>
      <c r="V21" s="232">
        <v>28744</v>
      </c>
      <c r="W21" s="233" t="s">
        <v>449</v>
      </c>
      <c r="X21" s="233" t="s">
        <v>178</v>
      </c>
      <c r="Y21" s="233" t="s">
        <v>156</v>
      </c>
      <c r="Z21" s="233" t="s">
        <v>157</v>
      </c>
      <c r="AA21" s="85">
        <v>12</v>
      </c>
      <c r="AB21" s="86">
        <v>40609</v>
      </c>
      <c r="AC21" s="305">
        <v>40603</v>
      </c>
      <c r="AD21" s="86"/>
      <c r="AE21" s="73" t="s">
        <v>450</v>
      </c>
      <c r="AF21" s="73" t="s">
        <v>451</v>
      </c>
      <c r="AG21" s="74"/>
      <c r="AH21" s="85">
        <f t="shared" si="0"/>
        <v>2</v>
      </c>
      <c r="AI21" s="74" t="s">
        <v>160</v>
      </c>
      <c r="AJ21" s="74" t="s">
        <v>161</v>
      </c>
      <c r="AK21" s="74"/>
      <c r="AL21" s="74" t="s">
        <v>149</v>
      </c>
      <c r="AM21" s="74" t="s">
        <v>162</v>
      </c>
      <c r="AN21" s="74"/>
      <c r="AO21" s="74" t="s">
        <v>201</v>
      </c>
      <c r="AP21" s="74"/>
      <c r="AQ21" s="74" t="s">
        <v>452</v>
      </c>
      <c r="AR21" s="74"/>
      <c r="AS21" s="74"/>
      <c r="AT21" s="87" t="s">
        <v>43</v>
      </c>
      <c r="AU21" s="85" t="s">
        <v>453</v>
      </c>
      <c r="AV21" s="86"/>
      <c r="AW21" s="88">
        <v>40634</v>
      </c>
      <c r="AX21" s="88">
        <v>40878</v>
      </c>
      <c r="AY21" s="88" t="s">
        <v>149</v>
      </c>
      <c r="AZ21" s="88"/>
      <c r="BA21" s="88"/>
      <c r="BB21" s="88"/>
      <c r="BC21" s="89"/>
      <c r="BD21" s="88">
        <v>41456</v>
      </c>
      <c r="BE21" s="88" t="s">
        <v>149</v>
      </c>
      <c r="BF21" s="88">
        <v>41712</v>
      </c>
      <c r="BG21" s="88" t="s">
        <v>149</v>
      </c>
      <c r="BH21" s="86"/>
      <c r="BI21" s="86"/>
      <c r="BJ21" s="86"/>
      <c r="BK21" s="90">
        <v>43073</v>
      </c>
      <c r="BL21" s="85" t="s">
        <v>17</v>
      </c>
      <c r="BM21" s="234">
        <f>DATEDIF(AW21,BK21, "M")+1</f>
        <v>81</v>
      </c>
      <c r="BN21" s="85">
        <f t="shared" si="2"/>
        <v>73</v>
      </c>
      <c r="BO21" s="85"/>
      <c r="BP21" s="85">
        <v>1</v>
      </c>
      <c r="BQ21" s="85">
        <v>8</v>
      </c>
      <c r="BR21" s="85">
        <v>3</v>
      </c>
      <c r="BS21" s="85">
        <v>0</v>
      </c>
      <c r="BT21" s="85">
        <v>0</v>
      </c>
      <c r="BU21" s="85">
        <v>0</v>
      </c>
      <c r="BV21" s="85">
        <v>0</v>
      </c>
      <c r="BW21" s="85" t="s">
        <v>162</v>
      </c>
      <c r="BX21" s="85" t="s">
        <v>162</v>
      </c>
      <c r="BY21" s="85"/>
      <c r="BZ21" s="91"/>
      <c r="CA21" s="91"/>
      <c r="CB21" s="85"/>
      <c r="CC21" s="85" t="s">
        <v>162</v>
      </c>
      <c r="CD21" s="85"/>
      <c r="CE21" s="85"/>
      <c r="CF21" s="408" t="s">
        <v>167</v>
      </c>
      <c r="CG21" s="85" t="s">
        <v>167</v>
      </c>
      <c r="CH21" s="85"/>
      <c r="CI21" s="85" t="s">
        <v>167</v>
      </c>
      <c r="CJ21" s="421" t="s">
        <v>454</v>
      </c>
    </row>
    <row r="22" spans="1:88" ht="25" customHeight="1" x14ac:dyDescent="0.35">
      <c r="A22" s="92">
        <v>21</v>
      </c>
      <c r="B22" s="92" t="s">
        <v>455</v>
      </c>
      <c r="C22" s="92" t="s">
        <v>456</v>
      </c>
      <c r="D22" s="92"/>
      <c r="E22" s="92" t="s">
        <v>457</v>
      </c>
      <c r="F22" s="92" t="s">
        <v>25</v>
      </c>
      <c r="G22" s="92">
        <v>1</v>
      </c>
      <c r="H22" s="92"/>
      <c r="I22" s="92"/>
      <c r="J22" s="92"/>
      <c r="K22" s="92"/>
      <c r="L22" s="92" t="s">
        <v>43</v>
      </c>
      <c r="M22" s="92" t="s">
        <v>162</v>
      </c>
      <c r="N22" s="92" t="s">
        <v>167</v>
      </c>
      <c r="O22" s="92" t="s">
        <v>167</v>
      </c>
      <c r="P22" s="92" t="s">
        <v>167</v>
      </c>
      <c r="Q22" s="92" t="s">
        <v>167</v>
      </c>
      <c r="R22" s="92"/>
      <c r="S22" s="92"/>
      <c r="T22" s="374"/>
      <c r="U22" s="235"/>
      <c r="V22" s="235"/>
      <c r="W22" s="236"/>
      <c r="X22" s="236"/>
      <c r="Y22" s="236"/>
      <c r="Z22" s="236"/>
      <c r="AA22" s="92"/>
      <c r="AB22" s="93"/>
      <c r="AC22" s="306">
        <v>40603</v>
      </c>
      <c r="AD22" s="93"/>
      <c r="AE22" s="93"/>
      <c r="AF22" s="93"/>
      <c r="AG22" s="93"/>
      <c r="AH22" s="92"/>
      <c r="AI22" s="93"/>
      <c r="AJ22" s="93"/>
      <c r="AK22" s="93"/>
      <c r="AL22" s="93"/>
      <c r="AM22" s="93"/>
      <c r="AN22" s="93"/>
      <c r="AO22" s="93"/>
      <c r="AP22" s="93"/>
      <c r="AQ22" s="93"/>
      <c r="AR22" s="93"/>
      <c r="AS22" s="93"/>
      <c r="AT22" s="93"/>
      <c r="AU22" s="92"/>
      <c r="AV22" s="93"/>
      <c r="AW22" s="94"/>
      <c r="AX22" s="94"/>
      <c r="AY22" s="94"/>
      <c r="AZ22" s="94"/>
      <c r="BA22" s="94"/>
      <c r="BB22" s="94"/>
      <c r="BC22" s="95"/>
      <c r="BD22" s="94"/>
      <c r="BE22" s="94"/>
      <c r="BF22" s="94"/>
      <c r="BG22" s="94"/>
      <c r="BH22" s="93"/>
      <c r="BI22" s="93"/>
      <c r="BJ22" s="93"/>
      <c r="BK22" s="93"/>
      <c r="BL22" s="96" t="s">
        <v>62</v>
      </c>
      <c r="BM22" s="92" t="s">
        <v>62</v>
      </c>
      <c r="BN22" s="92"/>
      <c r="BO22" s="92"/>
      <c r="BP22" s="92"/>
      <c r="BQ22" s="92"/>
      <c r="BR22" s="92"/>
      <c r="BS22" s="92"/>
      <c r="BT22" s="92"/>
      <c r="BU22" s="92"/>
      <c r="BV22" s="92"/>
      <c r="BW22" s="92" t="s">
        <v>162</v>
      </c>
      <c r="BX22" s="92" t="s">
        <v>192</v>
      </c>
      <c r="BY22" s="92"/>
      <c r="BZ22" s="97"/>
      <c r="CA22" s="97"/>
      <c r="CB22" s="92"/>
      <c r="CC22" s="92"/>
      <c r="CD22" s="92"/>
      <c r="CE22" s="92"/>
      <c r="CF22" s="409"/>
      <c r="CG22" s="92"/>
      <c r="CH22" s="92"/>
      <c r="CI22" s="92"/>
    </row>
    <row r="23" spans="1:88" ht="25" customHeight="1" x14ac:dyDescent="0.35">
      <c r="A23" s="98">
        <v>22</v>
      </c>
      <c r="B23" s="98" t="s">
        <v>458</v>
      </c>
      <c r="C23" s="98" t="s">
        <v>459</v>
      </c>
      <c r="D23" s="98" t="s">
        <v>460</v>
      </c>
      <c r="E23" s="98" t="s">
        <v>461</v>
      </c>
      <c r="F23" s="98" t="s">
        <v>25</v>
      </c>
      <c r="G23" s="98">
        <v>1</v>
      </c>
      <c r="H23" s="98" t="s">
        <v>49</v>
      </c>
      <c r="I23" s="98" t="s">
        <v>40</v>
      </c>
      <c r="J23" s="98"/>
      <c r="K23" s="98"/>
      <c r="L23" s="98"/>
      <c r="M23" s="98"/>
      <c r="N23" s="98" t="s">
        <v>167</v>
      </c>
      <c r="O23" s="98" t="s">
        <v>167</v>
      </c>
      <c r="P23" s="98" t="s">
        <v>167</v>
      </c>
      <c r="Q23" s="98" t="s">
        <v>167</v>
      </c>
      <c r="R23" s="98"/>
      <c r="S23" s="98"/>
      <c r="T23" s="375"/>
      <c r="U23" s="237"/>
      <c r="V23" s="237"/>
      <c r="W23" s="181"/>
      <c r="X23" s="181"/>
      <c r="Y23" s="181"/>
      <c r="Z23" s="181"/>
      <c r="AA23" s="98"/>
      <c r="AB23" s="99"/>
      <c r="AC23" s="307">
        <v>40603</v>
      </c>
      <c r="AD23" s="99">
        <v>40865</v>
      </c>
      <c r="AE23" s="99"/>
      <c r="AF23" s="99"/>
      <c r="AG23" s="99"/>
      <c r="AH23" s="98">
        <f t="shared" si="0"/>
        <v>0</v>
      </c>
      <c r="AI23" s="99"/>
      <c r="AJ23" s="99"/>
      <c r="AK23" s="99"/>
      <c r="AL23" s="99"/>
      <c r="AM23" s="99"/>
      <c r="AN23" s="99"/>
      <c r="AO23" s="99"/>
      <c r="AP23" s="99"/>
      <c r="AQ23" s="99"/>
      <c r="AR23" s="99"/>
      <c r="AS23" s="99"/>
      <c r="AT23" s="99"/>
      <c r="AU23" s="98"/>
      <c r="AV23" s="99"/>
      <c r="AW23" s="100">
        <v>40634</v>
      </c>
      <c r="AX23" s="100"/>
      <c r="AY23" s="100"/>
      <c r="AZ23" s="100"/>
      <c r="BA23" s="100"/>
      <c r="BB23" s="100"/>
      <c r="BC23" s="101"/>
      <c r="BD23" s="100"/>
      <c r="BE23" s="100"/>
      <c r="BF23" s="100"/>
      <c r="BG23" s="100"/>
      <c r="BH23" s="99"/>
      <c r="BI23" s="99"/>
      <c r="BJ23" s="99"/>
      <c r="BK23" s="99"/>
      <c r="BL23" s="98" t="s">
        <v>19</v>
      </c>
      <c r="BM23" s="238" t="s">
        <v>19</v>
      </c>
      <c r="BN23" s="238"/>
      <c r="BO23" s="98"/>
      <c r="BP23" s="98"/>
      <c r="BQ23" s="98"/>
      <c r="BR23" s="98"/>
      <c r="BS23" s="98"/>
      <c r="BT23" s="98"/>
      <c r="BU23" s="98"/>
      <c r="BV23" s="98"/>
      <c r="BW23" s="98" t="s">
        <v>162</v>
      </c>
      <c r="BX23" s="98" t="s">
        <v>192</v>
      </c>
      <c r="BY23" s="98"/>
      <c r="BZ23" s="102"/>
      <c r="CA23" s="102"/>
      <c r="CB23" s="98"/>
      <c r="CC23" s="98"/>
      <c r="CD23" s="98"/>
      <c r="CE23" s="98"/>
      <c r="CF23" s="120"/>
      <c r="CG23" s="98"/>
      <c r="CH23" s="98"/>
      <c r="CI23" s="98" t="s">
        <v>167</v>
      </c>
    </row>
    <row r="24" spans="1:88" ht="25" customHeight="1" x14ac:dyDescent="0.35">
      <c r="A24" s="98">
        <v>23</v>
      </c>
      <c r="B24" s="98" t="s">
        <v>462</v>
      </c>
      <c r="C24" s="98" t="s">
        <v>463</v>
      </c>
      <c r="D24" s="98" t="s">
        <v>464</v>
      </c>
      <c r="E24" s="98" t="s">
        <v>465</v>
      </c>
      <c r="F24" s="98" t="s">
        <v>24</v>
      </c>
      <c r="G24" s="98">
        <v>1</v>
      </c>
      <c r="H24" s="98" t="s">
        <v>49</v>
      </c>
      <c r="I24" s="98" t="s">
        <v>40</v>
      </c>
      <c r="J24" s="98"/>
      <c r="K24" s="98"/>
      <c r="L24" s="98" t="s">
        <v>40</v>
      </c>
      <c r="M24" s="98" t="s">
        <v>149</v>
      </c>
      <c r="N24" s="98" t="s">
        <v>167</v>
      </c>
      <c r="O24" s="98" t="s">
        <v>167</v>
      </c>
      <c r="P24" s="98" t="s">
        <v>167</v>
      </c>
      <c r="Q24" s="98" t="s">
        <v>167</v>
      </c>
      <c r="R24" s="98"/>
      <c r="S24" s="98"/>
      <c r="T24" s="375"/>
      <c r="U24" s="237"/>
      <c r="V24" s="237"/>
      <c r="W24" s="181"/>
      <c r="X24" s="181"/>
      <c r="Y24" s="181"/>
      <c r="Z24" s="181"/>
      <c r="AA24" s="98"/>
      <c r="AB24" s="99"/>
      <c r="AC24" s="307">
        <v>40603</v>
      </c>
      <c r="AD24" s="99">
        <v>42613</v>
      </c>
      <c r="AE24" s="99"/>
      <c r="AF24" s="99"/>
      <c r="AG24" s="99"/>
      <c r="AH24" s="98">
        <f t="shared" si="0"/>
        <v>0</v>
      </c>
      <c r="AI24" s="99"/>
      <c r="AJ24" s="99"/>
      <c r="AK24" s="99"/>
      <c r="AL24" s="99"/>
      <c r="AM24" s="99"/>
      <c r="AN24" s="99"/>
      <c r="AO24" s="99"/>
      <c r="AP24" s="99"/>
      <c r="AQ24" s="99"/>
      <c r="AR24" s="99"/>
      <c r="AS24" s="99"/>
      <c r="AT24" s="99"/>
      <c r="AU24" s="98"/>
      <c r="AV24" s="99"/>
      <c r="AW24" s="100">
        <v>40634</v>
      </c>
      <c r="AX24" s="100"/>
      <c r="AY24" s="100"/>
      <c r="AZ24" s="100"/>
      <c r="BA24" s="100"/>
      <c r="BB24" s="100"/>
      <c r="BC24" s="101"/>
      <c r="BD24" s="100"/>
      <c r="BE24" s="100"/>
      <c r="BF24" s="100"/>
      <c r="BG24" s="100"/>
      <c r="BH24" s="99"/>
      <c r="BI24" s="99"/>
      <c r="BJ24" s="99"/>
      <c r="BK24" s="99"/>
      <c r="BL24" s="98" t="s">
        <v>19</v>
      </c>
      <c r="BM24" s="238" t="s">
        <v>19</v>
      </c>
      <c r="BN24" s="238"/>
      <c r="BO24" s="98"/>
      <c r="BP24" s="98"/>
      <c r="BQ24" s="98"/>
      <c r="BR24" s="98"/>
      <c r="BS24" s="98"/>
      <c r="BT24" s="98"/>
      <c r="BU24" s="98"/>
      <c r="BV24" s="98"/>
      <c r="BW24" s="98" t="s">
        <v>162</v>
      </c>
      <c r="BX24" s="98" t="s">
        <v>192</v>
      </c>
      <c r="BY24" s="98"/>
      <c r="BZ24" s="102"/>
      <c r="CA24" s="102"/>
      <c r="CB24" s="98"/>
      <c r="CC24" s="98"/>
      <c r="CD24" s="98"/>
      <c r="CE24" s="98"/>
      <c r="CF24" s="120"/>
      <c r="CG24" s="98"/>
      <c r="CH24" s="98"/>
      <c r="CI24" s="98" t="s">
        <v>167</v>
      </c>
    </row>
    <row r="25" spans="1:88" ht="25" customHeight="1" x14ac:dyDescent="0.35">
      <c r="A25" s="98">
        <v>24</v>
      </c>
      <c r="B25" s="98" t="s">
        <v>466</v>
      </c>
      <c r="C25" s="98" t="s">
        <v>467</v>
      </c>
      <c r="D25" s="98" t="s">
        <v>468</v>
      </c>
      <c r="E25" s="98" t="s">
        <v>469</v>
      </c>
      <c r="F25" s="98" t="s">
        <v>25</v>
      </c>
      <c r="G25" s="98">
        <v>1</v>
      </c>
      <c r="H25" s="98" t="s">
        <v>56</v>
      </c>
      <c r="I25" s="98" t="s">
        <v>39</v>
      </c>
      <c r="J25" s="98"/>
      <c r="K25" s="98"/>
      <c r="L25" s="98"/>
      <c r="M25" s="98"/>
      <c r="N25" s="98" t="s">
        <v>167</v>
      </c>
      <c r="O25" s="98" t="s">
        <v>167</v>
      </c>
      <c r="P25" s="98" t="s">
        <v>167</v>
      </c>
      <c r="Q25" s="98" t="s">
        <v>167</v>
      </c>
      <c r="R25" s="98"/>
      <c r="S25" s="98"/>
      <c r="T25" s="375"/>
      <c r="U25" s="237"/>
      <c r="V25" s="237"/>
      <c r="W25" s="181"/>
      <c r="X25" s="181"/>
      <c r="Y25" s="181"/>
      <c r="Z25" s="181"/>
      <c r="AA25" s="98"/>
      <c r="AB25" s="99"/>
      <c r="AC25" s="307">
        <v>40603</v>
      </c>
      <c r="AD25" s="99">
        <v>41274</v>
      </c>
      <c r="AE25" s="99"/>
      <c r="AF25" s="99"/>
      <c r="AG25" s="99"/>
      <c r="AH25" s="98">
        <f t="shared" si="0"/>
        <v>0</v>
      </c>
      <c r="AI25" s="99"/>
      <c r="AJ25" s="99"/>
      <c r="AK25" s="99"/>
      <c r="AL25" s="99"/>
      <c r="AM25" s="99"/>
      <c r="AN25" s="99"/>
      <c r="AO25" s="99"/>
      <c r="AP25" s="99"/>
      <c r="AQ25" s="99"/>
      <c r="AR25" s="99"/>
      <c r="AS25" s="99"/>
      <c r="AT25" s="99"/>
      <c r="AU25" s="98"/>
      <c r="AV25" s="99"/>
      <c r="AW25" s="100">
        <v>40634</v>
      </c>
      <c r="AX25" s="100"/>
      <c r="AY25" s="100"/>
      <c r="AZ25" s="100"/>
      <c r="BA25" s="100"/>
      <c r="BB25" s="100"/>
      <c r="BC25" s="101"/>
      <c r="BD25" s="100"/>
      <c r="BE25" s="100"/>
      <c r="BF25" s="100"/>
      <c r="BG25" s="100"/>
      <c r="BH25" s="99"/>
      <c r="BI25" s="99"/>
      <c r="BJ25" s="99"/>
      <c r="BK25" s="99"/>
      <c r="BL25" s="98" t="s">
        <v>19</v>
      </c>
      <c r="BM25" s="238" t="s">
        <v>19</v>
      </c>
      <c r="BN25" s="238"/>
      <c r="BO25" s="98"/>
      <c r="BP25" s="98"/>
      <c r="BQ25" s="98"/>
      <c r="BR25" s="98"/>
      <c r="BS25" s="98"/>
      <c r="BT25" s="98"/>
      <c r="BU25" s="98"/>
      <c r="BV25" s="98"/>
      <c r="BW25" s="98" t="s">
        <v>162</v>
      </c>
      <c r="BX25" s="98"/>
      <c r="BY25" s="98"/>
      <c r="BZ25" s="102"/>
      <c r="CA25" s="102"/>
      <c r="CB25" s="98"/>
      <c r="CC25" s="98"/>
      <c r="CD25" s="98"/>
      <c r="CE25" s="98"/>
      <c r="CF25" s="120"/>
      <c r="CG25" s="98"/>
      <c r="CH25" s="98"/>
      <c r="CI25" s="98" t="s">
        <v>167</v>
      </c>
    </row>
    <row r="26" spans="1:88" ht="25" customHeight="1" x14ac:dyDescent="0.35">
      <c r="A26" s="92">
        <v>25</v>
      </c>
      <c r="B26" s="92" t="s">
        <v>470</v>
      </c>
      <c r="C26" s="92" t="s">
        <v>471</v>
      </c>
      <c r="D26" s="92"/>
      <c r="E26" s="92" t="s">
        <v>472</v>
      </c>
      <c r="F26" s="92" t="s">
        <v>24</v>
      </c>
      <c r="G26" s="92">
        <v>1</v>
      </c>
      <c r="H26" s="92" t="s">
        <v>57</v>
      </c>
      <c r="I26" s="92" t="s">
        <v>33</v>
      </c>
      <c r="J26" s="92"/>
      <c r="K26" s="92"/>
      <c r="L26" s="92"/>
      <c r="M26" s="92"/>
      <c r="N26" s="92" t="s">
        <v>167</v>
      </c>
      <c r="O26" s="92" t="s">
        <v>167</v>
      </c>
      <c r="P26" s="92" t="s">
        <v>167</v>
      </c>
      <c r="Q26" s="92" t="s">
        <v>167</v>
      </c>
      <c r="R26" s="92"/>
      <c r="S26" s="92"/>
      <c r="T26" s="374"/>
      <c r="U26" s="235"/>
      <c r="V26" s="235"/>
      <c r="W26" s="236"/>
      <c r="X26" s="236"/>
      <c r="Y26" s="236"/>
      <c r="Z26" s="236"/>
      <c r="AA26" s="92"/>
      <c r="AB26" s="93"/>
      <c r="AC26" s="306">
        <v>40603</v>
      </c>
      <c r="AD26" s="93"/>
      <c r="AE26" s="93"/>
      <c r="AF26" s="93"/>
      <c r="AG26" s="93"/>
      <c r="AH26" s="92">
        <f t="shared" si="0"/>
        <v>0</v>
      </c>
      <c r="AI26" s="93"/>
      <c r="AJ26" s="93"/>
      <c r="AK26" s="93"/>
      <c r="AL26" s="93"/>
      <c r="AM26" s="93"/>
      <c r="AN26" s="93"/>
      <c r="AO26" s="93"/>
      <c r="AP26" s="93"/>
      <c r="AQ26" s="93"/>
      <c r="AR26" s="93"/>
      <c r="AS26" s="93"/>
      <c r="AT26" s="93"/>
      <c r="AU26" s="92"/>
      <c r="AV26" s="93"/>
      <c r="AW26" s="94">
        <v>40634</v>
      </c>
      <c r="AX26" s="94"/>
      <c r="AY26" s="94"/>
      <c r="AZ26" s="94"/>
      <c r="BA26" s="94"/>
      <c r="BB26" s="94"/>
      <c r="BC26" s="95"/>
      <c r="BD26" s="94"/>
      <c r="BE26" s="94"/>
      <c r="BF26" s="94"/>
      <c r="BG26" s="94"/>
      <c r="BH26" s="93"/>
      <c r="BI26" s="93"/>
      <c r="BJ26" s="93"/>
      <c r="BK26" s="93"/>
      <c r="BL26" s="92" t="s">
        <v>62</v>
      </c>
      <c r="BM26" s="239" t="s">
        <v>62</v>
      </c>
      <c r="BN26" s="239"/>
      <c r="BO26" s="92"/>
      <c r="BP26" s="92"/>
      <c r="BQ26" s="92"/>
      <c r="BR26" s="92"/>
      <c r="BS26" s="92"/>
      <c r="BT26" s="92"/>
      <c r="BU26" s="92"/>
      <c r="BV26" s="92"/>
      <c r="BW26" s="92" t="s">
        <v>162</v>
      </c>
      <c r="BX26" s="92"/>
      <c r="BY26" s="92"/>
      <c r="BZ26" s="97"/>
      <c r="CA26" s="97"/>
      <c r="CB26" s="92"/>
      <c r="CC26" s="92"/>
      <c r="CD26" s="92"/>
      <c r="CE26" s="92"/>
      <c r="CF26" s="409"/>
      <c r="CG26" s="92"/>
      <c r="CH26" s="92"/>
      <c r="CI26" s="92" t="s">
        <v>167</v>
      </c>
    </row>
    <row r="27" spans="1:88" ht="25" customHeight="1" x14ac:dyDescent="0.35">
      <c r="A27" s="103">
        <v>26</v>
      </c>
      <c r="B27" s="103" t="s">
        <v>473</v>
      </c>
      <c r="C27" s="103" t="s">
        <v>474</v>
      </c>
      <c r="D27" s="103"/>
      <c r="E27" s="103" t="s">
        <v>475</v>
      </c>
      <c r="F27" s="103" t="s">
        <v>24</v>
      </c>
      <c r="G27" s="103">
        <v>2</v>
      </c>
      <c r="H27" s="103" t="s">
        <v>51</v>
      </c>
      <c r="I27" s="103" t="s">
        <v>30</v>
      </c>
      <c r="J27" s="103" t="s">
        <v>476</v>
      </c>
      <c r="K27" s="103"/>
      <c r="L27" s="103" t="s">
        <v>30</v>
      </c>
      <c r="M27" s="103" t="s">
        <v>149</v>
      </c>
      <c r="N27" s="103"/>
      <c r="O27" s="111" t="s">
        <v>150</v>
      </c>
      <c r="P27" s="240" t="s">
        <v>150</v>
      </c>
      <c r="Q27" s="103"/>
      <c r="R27" s="103" t="s">
        <v>477</v>
      </c>
      <c r="S27" s="103" t="s">
        <v>478</v>
      </c>
      <c r="T27" s="217"/>
      <c r="U27" s="104" t="s">
        <v>479</v>
      </c>
      <c r="V27" s="104">
        <v>27062</v>
      </c>
      <c r="W27" s="112" t="s">
        <v>480</v>
      </c>
      <c r="X27" s="112" t="s">
        <v>178</v>
      </c>
      <c r="Y27" s="112" t="s">
        <v>156</v>
      </c>
      <c r="Z27" s="112" t="s">
        <v>157</v>
      </c>
      <c r="AA27" s="103">
        <v>13.5</v>
      </c>
      <c r="AB27" s="104">
        <v>40924</v>
      </c>
      <c r="AC27" s="308">
        <v>40969</v>
      </c>
      <c r="AD27" s="104"/>
      <c r="AE27" s="104" t="s">
        <v>481</v>
      </c>
      <c r="AF27" s="104" t="s">
        <v>482</v>
      </c>
      <c r="AG27" s="104"/>
      <c r="AH27" s="103">
        <f t="shared" si="0"/>
        <v>2</v>
      </c>
      <c r="AI27" s="104" t="s">
        <v>160</v>
      </c>
      <c r="AJ27" s="104" t="s">
        <v>160</v>
      </c>
      <c r="AK27" s="104"/>
      <c r="AL27" s="104" t="s">
        <v>149</v>
      </c>
      <c r="AM27" s="104" t="s">
        <v>162</v>
      </c>
      <c r="AN27" s="104"/>
      <c r="AO27" s="104" t="s">
        <v>163</v>
      </c>
      <c r="AP27" s="104" t="s">
        <v>247</v>
      </c>
      <c r="AQ27" s="104"/>
      <c r="AR27" s="104"/>
      <c r="AS27" s="104"/>
      <c r="AT27" s="104" t="s">
        <v>483</v>
      </c>
      <c r="AU27" s="103" t="s">
        <v>484</v>
      </c>
      <c r="AV27" s="104"/>
      <c r="AW27" s="106">
        <v>40969</v>
      </c>
      <c r="AX27" s="106">
        <v>41214</v>
      </c>
      <c r="AY27" s="106" t="s">
        <v>149</v>
      </c>
      <c r="AZ27" s="106"/>
      <c r="BA27" s="106"/>
      <c r="BB27" s="106"/>
      <c r="BC27" s="107"/>
      <c r="BD27" s="106">
        <v>41852</v>
      </c>
      <c r="BE27" s="106" t="s">
        <v>149</v>
      </c>
      <c r="BF27" s="106">
        <v>42064</v>
      </c>
      <c r="BG27" s="106" t="s">
        <v>149</v>
      </c>
      <c r="BH27" s="104"/>
      <c r="BI27" s="104"/>
      <c r="BJ27" s="104"/>
      <c r="BK27" s="108">
        <v>45183</v>
      </c>
      <c r="BL27" s="109" t="s">
        <v>17</v>
      </c>
      <c r="BM27" s="241">
        <f>DATEDIF(AW27,BK27, "M")+1</f>
        <v>139</v>
      </c>
      <c r="BN27" s="103">
        <f t="shared" ref="BN27:BN33" si="3">DATEDIF(AX27,BK27, "M")+1</f>
        <v>131</v>
      </c>
      <c r="BO27" s="103"/>
      <c r="BP27" s="103">
        <v>1</v>
      </c>
      <c r="BQ27" s="103">
        <v>14</v>
      </c>
      <c r="BR27" s="103">
        <v>0</v>
      </c>
      <c r="BS27" s="103">
        <v>1</v>
      </c>
      <c r="BT27" s="103">
        <v>0</v>
      </c>
      <c r="BU27" s="103">
        <v>0</v>
      </c>
      <c r="BV27" s="103">
        <v>0</v>
      </c>
      <c r="BW27" s="103" t="s">
        <v>162</v>
      </c>
      <c r="BX27" s="103">
        <v>0</v>
      </c>
      <c r="BY27" s="103"/>
      <c r="BZ27" s="110"/>
      <c r="CA27" s="110"/>
      <c r="CB27" s="103"/>
      <c r="CC27" s="103" t="s">
        <v>162</v>
      </c>
      <c r="CD27" s="103"/>
      <c r="CE27" s="103"/>
      <c r="CF27" s="410">
        <v>2</v>
      </c>
      <c r="CG27" s="103" t="s">
        <v>167</v>
      </c>
      <c r="CH27" s="103"/>
      <c r="CI27" s="103" t="s">
        <v>167</v>
      </c>
    </row>
    <row r="28" spans="1:88" ht="25" customHeight="1" x14ac:dyDescent="0.35">
      <c r="A28" s="103">
        <v>27</v>
      </c>
      <c r="B28" s="103" t="s">
        <v>485</v>
      </c>
      <c r="C28" s="103" t="s">
        <v>486</v>
      </c>
      <c r="D28" s="103"/>
      <c r="E28" s="103" t="s">
        <v>487</v>
      </c>
      <c r="F28" s="103" t="s">
        <v>25</v>
      </c>
      <c r="G28" s="103">
        <v>2</v>
      </c>
      <c r="H28" s="103" t="s">
        <v>50</v>
      </c>
      <c r="I28" s="103" t="s">
        <v>44</v>
      </c>
      <c r="J28" s="103" t="s">
        <v>488</v>
      </c>
      <c r="K28" s="103" t="s">
        <v>488</v>
      </c>
      <c r="L28" s="103" t="s">
        <v>42</v>
      </c>
      <c r="M28" s="103" t="s">
        <v>149</v>
      </c>
      <c r="N28" s="242" t="s">
        <v>21</v>
      </c>
      <c r="O28" s="12" t="s">
        <v>150</v>
      </c>
      <c r="P28" s="13" t="s">
        <v>150</v>
      </c>
      <c r="Q28" s="103" t="s">
        <v>150</v>
      </c>
      <c r="R28" s="351" t="s">
        <v>489</v>
      </c>
      <c r="S28" s="103" t="s">
        <v>490</v>
      </c>
      <c r="T28" s="217" t="s">
        <v>491</v>
      </c>
      <c r="U28" s="104" t="s">
        <v>492</v>
      </c>
      <c r="V28" s="104">
        <v>28103</v>
      </c>
      <c r="W28" s="112" t="s">
        <v>493</v>
      </c>
      <c r="X28" s="112" t="s">
        <v>178</v>
      </c>
      <c r="Y28" s="112" t="s">
        <v>162</v>
      </c>
      <c r="Z28" s="112" t="s">
        <v>157</v>
      </c>
      <c r="AA28" s="103">
        <v>18</v>
      </c>
      <c r="AB28" s="104">
        <v>40917</v>
      </c>
      <c r="AC28" s="308">
        <v>40969</v>
      </c>
      <c r="AD28" s="104"/>
      <c r="AE28" s="104" t="s">
        <v>494</v>
      </c>
      <c r="AF28" s="104" t="s">
        <v>294</v>
      </c>
      <c r="AG28" s="104"/>
      <c r="AH28" s="103">
        <f t="shared" si="0"/>
        <v>2</v>
      </c>
      <c r="AI28" s="104" t="s">
        <v>160</v>
      </c>
      <c r="AJ28" s="104" t="s">
        <v>160</v>
      </c>
      <c r="AK28" s="104"/>
      <c r="AL28" s="104" t="s">
        <v>149</v>
      </c>
      <c r="AM28" s="104" t="s">
        <v>149</v>
      </c>
      <c r="AN28" s="104"/>
      <c r="AO28" s="104" t="s">
        <v>163</v>
      </c>
      <c r="AP28" s="104" t="s">
        <v>495</v>
      </c>
      <c r="AQ28" s="111" t="s">
        <v>216</v>
      </c>
      <c r="AR28" s="104" t="s">
        <v>149</v>
      </c>
      <c r="AS28" s="104" t="s">
        <v>496</v>
      </c>
      <c r="AT28" s="111" t="s">
        <v>497</v>
      </c>
      <c r="AU28" s="103" t="s">
        <v>498</v>
      </c>
      <c r="AV28" s="104"/>
      <c r="AW28" s="106">
        <v>40969</v>
      </c>
      <c r="AX28" s="106">
        <v>41214</v>
      </c>
      <c r="AY28" s="106" t="s">
        <v>149</v>
      </c>
      <c r="AZ28" s="106"/>
      <c r="BA28" s="106"/>
      <c r="BB28" s="106"/>
      <c r="BC28" s="107"/>
      <c r="BD28" s="106">
        <v>41852</v>
      </c>
      <c r="BE28" s="106" t="s">
        <v>149</v>
      </c>
      <c r="BF28" s="106">
        <v>42064</v>
      </c>
      <c r="BG28" s="106" t="s">
        <v>149</v>
      </c>
      <c r="BH28" s="104"/>
      <c r="BI28" s="104"/>
      <c r="BJ28" s="104"/>
      <c r="BK28" s="108">
        <v>42460</v>
      </c>
      <c r="BL28" s="103" t="s">
        <v>17</v>
      </c>
      <c r="BM28" s="241">
        <f>DATEDIF(AW28,BK28, "M")+1</f>
        <v>49</v>
      </c>
      <c r="BN28" s="103">
        <f t="shared" si="3"/>
        <v>41</v>
      </c>
      <c r="BO28" s="103"/>
      <c r="BP28" s="103">
        <v>0</v>
      </c>
      <c r="BQ28" s="103">
        <v>4</v>
      </c>
      <c r="BR28" s="103">
        <v>36</v>
      </c>
      <c r="BS28" s="103">
        <v>1</v>
      </c>
      <c r="BT28" s="103">
        <v>0</v>
      </c>
      <c r="BU28" s="103">
        <v>1</v>
      </c>
      <c r="BV28" s="103">
        <v>1</v>
      </c>
      <c r="BW28" s="103" t="s">
        <v>162</v>
      </c>
      <c r="BX28" s="103">
        <v>0</v>
      </c>
      <c r="BY28" s="103"/>
      <c r="BZ28" s="110"/>
      <c r="CA28" s="110"/>
      <c r="CB28" s="103"/>
      <c r="CC28" s="103" t="s">
        <v>162</v>
      </c>
      <c r="CD28" s="103"/>
      <c r="CE28" s="103"/>
      <c r="CF28" s="410">
        <v>2</v>
      </c>
      <c r="CG28" s="103">
        <v>2</v>
      </c>
      <c r="CH28" s="103"/>
      <c r="CI28" s="103" t="s">
        <v>499</v>
      </c>
    </row>
    <row r="29" spans="1:88" ht="25" customHeight="1" x14ac:dyDescent="0.35">
      <c r="A29" s="103">
        <v>28</v>
      </c>
      <c r="B29" s="103" t="s">
        <v>500</v>
      </c>
      <c r="C29" s="103" t="s">
        <v>501</v>
      </c>
      <c r="D29" s="103" t="s">
        <v>502</v>
      </c>
      <c r="E29" s="103" t="s">
        <v>503</v>
      </c>
      <c r="F29" s="103" t="s">
        <v>24</v>
      </c>
      <c r="G29" s="103">
        <v>2</v>
      </c>
      <c r="H29" s="103" t="s">
        <v>50</v>
      </c>
      <c r="I29" s="103" t="s">
        <v>44</v>
      </c>
      <c r="J29" s="103" t="s">
        <v>222</v>
      </c>
      <c r="K29" s="103"/>
      <c r="L29" s="103" t="s">
        <v>42</v>
      </c>
      <c r="M29" s="103" t="s">
        <v>149</v>
      </c>
      <c r="N29" s="103"/>
      <c r="O29" s="103"/>
      <c r="P29" s="103" t="s">
        <v>167</v>
      </c>
      <c r="Q29" s="103"/>
      <c r="R29" s="103" t="s">
        <v>504</v>
      </c>
      <c r="S29" s="103"/>
      <c r="T29" s="217" t="s">
        <v>505</v>
      </c>
      <c r="U29" s="103" t="s">
        <v>506</v>
      </c>
      <c r="V29" s="103">
        <v>26796</v>
      </c>
      <c r="W29" s="103" t="s">
        <v>507</v>
      </c>
      <c r="X29" s="103" t="s">
        <v>178</v>
      </c>
      <c r="Y29" s="103" t="s">
        <v>156</v>
      </c>
      <c r="Z29" s="103" t="s">
        <v>157</v>
      </c>
      <c r="AA29" s="103">
        <v>12</v>
      </c>
      <c r="AB29" s="104">
        <v>40977</v>
      </c>
      <c r="AC29" s="308">
        <v>40969</v>
      </c>
      <c r="AD29" s="103"/>
      <c r="AE29" s="103" t="s">
        <v>508</v>
      </c>
      <c r="AF29" s="104" t="s">
        <v>509</v>
      </c>
      <c r="AG29" s="104"/>
      <c r="AH29" s="103">
        <f t="shared" si="0"/>
        <v>2</v>
      </c>
      <c r="AI29" s="104" t="s">
        <v>160</v>
      </c>
      <c r="AJ29" s="104" t="s">
        <v>201</v>
      </c>
      <c r="AK29" s="104"/>
      <c r="AL29" s="104" t="s">
        <v>149</v>
      </c>
      <c r="AM29" s="104" t="s">
        <v>149</v>
      </c>
      <c r="AN29" s="104"/>
      <c r="AO29" s="104" t="s">
        <v>163</v>
      </c>
      <c r="AP29" s="104" t="s">
        <v>202</v>
      </c>
      <c r="AQ29" s="111" t="s">
        <v>216</v>
      </c>
      <c r="AR29" s="104" t="s">
        <v>149</v>
      </c>
      <c r="AS29" s="104"/>
      <c r="AT29" s="104" t="s">
        <v>44</v>
      </c>
      <c r="AU29" s="103" t="s">
        <v>510</v>
      </c>
      <c r="AV29" s="104"/>
      <c r="AW29" s="106">
        <v>40969</v>
      </c>
      <c r="AX29" s="106">
        <v>41214</v>
      </c>
      <c r="AY29" s="106" t="s">
        <v>149</v>
      </c>
      <c r="AZ29" s="106"/>
      <c r="BA29" s="106"/>
      <c r="BB29" s="106"/>
      <c r="BC29" s="107"/>
      <c r="BD29" s="106">
        <v>41852</v>
      </c>
      <c r="BE29" s="106" t="s">
        <v>149</v>
      </c>
      <c r="BF29" s="106">
        <v>42064</v>
      </c>
      <c r="BG29" s="106" t="s">
        <v>149</v>
      </c>
      <c r="BH29" s="104"/>
      <c r="BI29" s="104"/>
      <c r="BJ29" s="104"/>
      <c r="BK29" s="108">
        <v>42704</v>
      </c>
      <c r="BL29" s="103" t="s">
        <v>17</v>
      </c>
      <c r="BM29" s="241">
        <f t="shared" ref="BM29:BM33" si="4">DATEDIF(AW29,BK29, "M")+1</f>
        <v>57</v>
      </c>
      <c r="BN29" s="103">
        <f t="shared" si="3"/>
        <v>49</v>
      </c>
      <c r="BO29" s="103"/>
      <c r="BP29" s="103">
        <v>2</v>
      </c>
      <c r="BQ29" s="103">
        <v>1</v>
      </c>
      <c r="BR29" s="103">
        <v>9</v>
      </c>
      <c r="BS29" s="103">
        <v>1</v>
      </c>
      <c r="BT29" s="103">
        <v>1</v>
      </c>
      <c r="BU29" s="103">
        <v>0</v>
      </c>
      <c r="BV29" s="103">
        <v>0</v>
      </c>
      <c r="BW29" s="103" t="s">
        <v>162</v>
      </c>
      <c r="BX29" s="103">
        <v>0</v>
      </c>
      <c r="BY29" s="103"/>
      <c r="BZ29" s="110"/>
      <c r="CA29" s="110"/>
      <c r="CB29" s="103"/>
      <c r="CC29" s="103" t="s">
        <v>162</v>
      </c>
      <c r="CD29" s="103"/>
      <c r="CE29" s="103"/>
      <c r="CF29" s="410" t="s">
        <v>167</v>
      </c>
      <c r="CG29" s="103" t="s">
        <v>167</v>
      </c>
      <c r="CH29" s="103"/>
      <c r="CI29" s="103" t="s">
        <v>511</v>
      </c>
    </row>
    <row r="30" spans="1:88" ht="25" customHeight="1" x14ac:dyDescent="0.35">
      <c r="A30" s="103">
        <v>29</v>
      </c>
      <c r="B30" s="103" t="s">
        <v>512</v>
      </c>
      <c r="C30" s="103" t="s">
        <v>513</v>
      </c>
      <c r="D30" s="103" t="s">
        <v>21</v>
      </c>
      <c r="E30" s="103" t="s">
        <v>514</v>
      </c>
      <c r="F30" s="103" t="s">
        <v>25</v>
      </c>
      <c r="G30" s="103">
        <v>2</v>
      </c>
      <c r="H30" s="103" t="s">
        <v>49</v>
      </c>
      <c r="I30" s="103" t="s">
        <v>35</v>
      </c>
      <c r="J30" s="103" t="s">
        <v>515</v>
      </c>
      <c r="K30" s="103" t="s">
        <v>516</v>
      </c>
      <c r="L30" s="103" t="s">
        <v>35</v>
      </c>
      <c r="M30" s="103" t="s">
        <v>149</v>
      </c>
      <c r="N30" s="242"/>
      <c r="O30" s="12" t="s">
        <v>150</v>
      </c>
      <c r="P30" s="14" t="s">
        <v>150</v>
      </c>
      <c r="Q30" s="103"/>
      <c r="R30" s="351" t="s">
        <v>517</v>
      </c>
      <c r="S30" s="103" t="s">
        <v>518</v>
      </c>
      <c r="T30" s="214" t="s">
        <v>519</v>
      </c>
      <c r="U30" s="104" t="s">
        <v>520</v>
      </c>
      <c r="V30" s="104">
        <v>27531</v>
      </c>
      <c r="W30" s="112"/>
      <c r="X30" s="112" t="s">
        <v>155</v>
      </c>
      <c r="Y30" s="112" t="s">
        <v>521</v>
      </c>
      <c r="Z30" s="112" t="s">
        <v>157</v>
      </c>
      <c r="AA30" s="103"/>
      <c r="AB30" s="104">
        <v>41334</v>
      </c>
      <c r="AC30" s="308">
        <v>40969</v>
      </c>
      <c r="AD30" s="104"/>
      <c r="AE30" s="103" t="s">
        <v>522</v>
      </c>
      <c r="AF30" s="103" t="s">
        <v>523</v>
      </c>
      <c r="AG30" s="103"/>
      <c r="AH30" s="103">
        <f t="shared" si="0"/>
        <v>2</v>
      </c>
      <c r="AI30" s="103" t="s">
        <v>280</v>
      </c>
      <c r="AJ30" s="103" t="s">
        <v>201</v>
      </c>
      <c r="AK30" s="103"/>
      <c r="AL30" s="103" t="s">
        <v>162</v>
      </c>
      <c r="AM30" s="103" t="s">
        <v>162</v>
      </c>
      <c r="AN30" s="103"/>
      <c r="AO30" s="103" t="s">
        <v>163</v>
      </c>
      <c r="AP30" s="103" t="s">
        <v>248</v>
      </c>
      <c r="AQ30" s="103" t="s">
        <v>216</v>
      </c>
      <c r="AR30" s="103" t="s">
        <v>149</v>
      </c>
      <c r="AS30" s="103"/>
      <c r="AT30" s="103" t="s">
        <v>35</v>
      </c>
      <c r="AU30" s="103" t="s">
        <v>524</v>
      </c>
      <c r="AV30" s="103"/>
      <c r="AW30" s="106">
        <v>40969</v>
      </c>
      <c r="AX30" s="106">
        <v>41214</v>
      </c>
      <c r="AY30" s="103" t="s">
        <v>149</v>
      </c>
      <c r="AZ30" s="103"/>
      <c r="BA30" s="103"/>
      <c r="BB30" s="103"/>
      <c r="BC30" s="103"/>
      <c r="BD30" s="106">
        <v>41852</v>
      </c>
      <c r="BE30" s="106" t="s">
        <v>149</v>
      </c>
      <c r="BF30" s="106">
        <v>42064</v>
      </c>
      <c r="BG30" s="106" t="s">
        <v>149</v>
      </c>
      <c r="BH30" s="104"/>
      <c r="BI30" s="104"/>
      <c r="BJ30" s="104"/>
      <c r="BK30" s="108">
        <v>42704</v>
      </c>
      <c r="BL30" s="103" t="s">
        <v>17</v>
      </c>
      <c r="BM30" s="241">
        <f t="shared" si="4"/>
        <v>57</v>
      </c>
      <c r="BN30" s="103">
        <f t="shared" si="3"/>
        <v>49</v>
      </c>
      <c r="BO30" s="112" t="s">
        <v>525</v>
      </c>
      <c r="BP30" s="103">
        <v>8</v>
      </c>
      <c r="BQ30" s="103">
        <v>19</v>
      </c>
      <c r="BR30" s="103">
        <v>43</v>
      </c>
      <c r="BS30" s="103">
        <v>2</v>
      </c>
      <c r="BT30" s="103">
        <v>2</v>
      </c>
      <c r="BU30" s="103">
        <v>1</v>
      </c>
      <c r="BV30" s="103">
        <v>0</v>
      </c>
      <c r="BW30" s="103" t="s">
        <v>162</v>
      </c>
      <c r="BX30" s="103">
        <v>0</v>
      </c>
      <c r="BY30" s="103"/>
      <c r="BZ30" s="110"/>
      <c r="CA30" s="110"/>
      <c r="CB30" s="103"/>
      <c r="CC30" s="103" t="s">
        <v>162</v>
      </c>
      <c r="CD30" s="103"/>
      <c r="CE30" s="103"/>
      <c r="CF30" s="410">
        <v>2</v>
      </c>
      <c r="CG30" s="103">
        <v>2</v>
      </c>
      <c r="CH30" s="103">
        <v>2</v>
      </c>
      <c r="CI30" s="103" t="s">
        <v>167</v>
      </c>
    </row>
    <row r="31" spans="1:88" ht="25" customHeight="1" x14ac:dyDescent="0.35">
      <c r="A31" s="103">
        <v>30</v>
      </c>
      <c r="B31" s="103" t="s">
        <v>526</v>
      </c>
      <c r="C31" s="103" t="s">
        <v>527</v>
      </c>
      <c r="D31" s="103"/>
      <c r="E31" s="103" t="s">
        <v>528</v>
      </c>
      <c r="F31" s="103" t="s">
        <v>25</v>
      </c>
      <c r="G31" s="103">
        <v>2</v>
      </c>
      <c r="H31" s="103" t="s">
        <v>56</v>
      </c>
      <c r="I31" s="103" t="s">
        <v>39</v>
      </c>
      <c r="J31" s="103" t="s">
        <v>476</v>
      </c>
      <c r="K31" s="103" t="s">
        <v>529</v>
      </c>
      <c r="L31" s="103" t="s">
        <v>40</v>
      </c>
      <c r="M31" s="103" t="s">
        <v>162</v>
      </c>
      <c r="N31" s="242"/>
      <c r="O31" s="12" t="s">
        <v>318</v>
      </c>
      <c r="P31" s="13" t="s">
        <v>318</v>
      </c>
      <c r="Q31" s="103" t="s">
        <v>318</v>
      </c>
      <c r="R31" s="103" t="s">
        <v>530</v>
      </c>
      <c r="S31" s="112" t="s">
        <v>531</v>
      </c>
      <c r="T31" s="217"/>
      <c r="U31" s="243" t="s">
        <v>532</v>
      </c>
      <c r="V31" s="243">
        <v>29064</v>
      </c>
      <c r="W31" s="112" t="s">
        <v>533</v>
      </c>
      <c r="X31" s="112" t="s">
        <v>178</v>
      </c>
      <c r="Y31" s="112" t="s">
        <v>162</v>
      </c>
      <c r="Z31" s="112" t="s">
        <v>157</v>
      </c>
      <c r="AA31" s="103">
        <v>21.5</v>
      </c>
      <c r="AB31" s="104">
        <v>40946</v>
      </c>
      <c r="AC31" s="308">
        <v>40969</v>
      </c>
      <c r="AD31" s="104"/>
      <c r="AE31" s="104" t="s">
        <v>534</v>
      </c>
      <c r="AF31" s="104" t="s">
        <v>535</v>
      </c>
      <c r="AG31" s="104"/>
      <c r="AH31" s="103">
        <f t="shared" si="0"/>
        <v>2</v>
      </c>
      <c r="AI31" s="104" t="s">
        <v>161</v>
      </c>
      <c r="AJ31" s="104" t="s">
        <v>161</v>
      </c>
      <c r="AK31" s="104"/>
      <c r="AL31" s="104" t="s">
        <v>149</v>
      </c>
      <c r="AM31" s="104" t="s">
        <v>149</v>
      </c>
      <c r="AN31" s="104"/>
      <c r="AO31" s="104" t="s">
        <v>181</v>
      </c>
      <c r="AP31" s="104" t="s">
        <v>180</v>
      </c>
      <c r="AQ31" s="104" t="s">
        <v>202</v>
      </c>
      <c r="AR31" s="104" t="s">
        <v>162</v>
      </c>
      <c r="AS31" s="104"/>
      <c r="AT31" s="104" t="s">
        <v>39</v>
      </c>
      <c r="AU31" s="103"/>
      <c r="AV31" s="104"/>
      <c r="AW31" s="106">
        <v>40969</v>
      </c>
      <c r="AX31" s="106">
        <v>41214</v>
      </c>
      <c r="AY31" s="106" t="s">
        <v>149</v>
      </c>
      <c r="AZ31" s="106"/>
      <c r="BA31" s="106"/>
      <c r="BB31" s="106"/>
      <c r="BC31" s="107"/>
      <c r="BD31" s="106">
        <v>41852</v>
      </c>
      <c r="BE31" s="106" t="s">
        <v>149</v>
      </c>
      <c r="BF31" s="106">
        <v>42064</v>
      </c>
      <c r="BG31" s="106" t="s">
        <v>149</v>
      </c>
      <c r="BH31" s="104"/>
      <c r="BI31" s="104"/>
      <c r="BJ31" s="104"/>
      <c r="BK31" s="108">
        <v>42735</v>
      </c>
      <c r="BL31" s="103" t="s">
        <v>17</v>
      </c>
      <c r="BM31" s="241">
        <f t="shared" si="4"/>
        <v>58</v>
      </c>
      <c r="BN31" s="103">
        <f t="shared" si="3"/>
        <v>50</v>
      </c>
      <c r="BO31" s="103"/>
      <c r="BP31" s="103" t="s">
        <v>167</v>
      </c>
      <c r="BQ31" s="103">
        <v>0</v>
      </c>
      <c r="BR31" s="103">
        <v>1</v>
      </c>
      <c r="BS31" s="103">
        <v>0</v>
      </c>
      <c r="BT31" s="103">
        <v>0</v>
      </c>
      <c r="BU31" s="103">
        <v>0</v>
      </c>
      <c r="BV31" s="103">
        <v>1</v>
      </c>
      <c r="BW31" s="103" t="s">
        <v>162</v>
      </c>
      <c r="BX31" s="103">
        <v>0</v>
      </c>
      <c r="BY31" s="103"/>
      <c r="BZ31" s="110"/>
      <c r="CA31" s="110"/>
      <c r="CB31" s="103"/>
      <c r="CC31" s="103" t="s">
        <v>162</v>
      </c>
      <c r="CD31" s="103"/>
      <c r="CE31" s="103"/>
      <c r="CF31" s="410" t="s">
        <v>167</v>
      </c>
      <c r="CG31" s="103" t="s">
        <v>167</v>
      </c>
      <c r="CH31" s="103"/>
      <c r="CI31" s="103" t="s">
        <v>536</v>
      </c>
    </row>
    <row r="32" spans="1:88" ht="25" customHeight="1" x14ac:dyDescent="0.35">
      <c r="A32" s="103">
        <v>31</v>
      </c>
      <c r="B32" s="103" t="s">
        <v>537</v>
      </c>
      <c r="C32" s="103" t="s">
        <v>538</v>
      </c>
      <c r="D32" s="103" t="s">
        <v>539</v>
      </c>
      <c r="E32" s="103" t="s">
        <v>540</v>
      </c>
      <c r="F32" s="103" t="s">
        <v>24</v>
      </c>
      <c r="G32" s="103">
        <v>2</v>
      </c>
      <c r="H32" s="103" t="s">
        <v>57</v>
      </c>
      <c r="I32" s="103" t="s">
        <v>33</v>
      </c>
      <c r="J32" s="103" t="s">
        <v>476</v>
      </c>
      <c r="K32" s="103" t="s">
        <v>541</v>
      </c>
      <c r="L32" s="103" t="s">
        <v>33</v>
      </c>
      <c r="M32" s="103" t="s">
        <v>149</v>
      </c>
      <c r="N32" s="242"/>
      <c r="O32" s="12" t="s">
        <v>150</v>
      </c>
      <c r="P32" s="13" t="s">
        <v>238</v>
      </c>
      <c r="Q32" s="103" t="s">
        <v>150</v>
      </c>
      <c r="R32" s="351" t="s">
        <v>542</v>
      </c>
      <c r="S32" s="103" t="s">
        <v>543</v>
      </c>
      <c r="T32" s="214" t="s">
        <v>544</v>
      </c>
      <c r="U32" s="104" t="s">
        <v>545</v>
      </c>
      <c r="V32" s="104">
        <v>30697</v>
      </c>
      <c r="W32" s="112" t="s">
        <v>546</v>
      </c>
      <c r="X32" s="112" t="s">
        <v>178</v>
      </c>
      <c r="Y32" s="112" t="s">
        <v>162</v>
      </c>
      <c r="Z32" s="112" t="s">
        <v>157</v>
      </c>
      <c r="AA32" s="103">
        <v>2</v>
      </c>
      <c r="AB32" s="104">
        <v>40946</v>
      </c>
      <c r="AC32" s="308">
        <v>40969</v>
      </c>
      <c r="AD32" s="104"/>
      <c r="AE32" s="104" t="s">
        <v>547</v>
      </c>
      <c r="AF32" s="104" t="s">
        <v>548</v>
      </c>
      <c r="AG32" s="104"/>
      <c r="AH32" s="103">
        <f t="shared" si="0"/>
        <v>2</v>
      </c>
      <c r="AI32" s="104" t="s">
        <v>160</v>
      </c>
      <c r="AJ32" s="104" t="s">
        <v>160</v>
      </c>
      <c r="AK32" s="104"/>
      <c r="AL32" s="104" t="s">
        <v>149</v>
      </c>
      <c r="AM32" s="104" t="s">
        <v>162</v>
      </c>
      <c r="AN32" s="104"/>
      <c r="AO32" s="104" t="s">
        <v>163</v>
      </c>
      <c r="AP32" s="104" t="s">
        <v>180</v>
      </c>
      <c r="AQ32" s="104" t="s">
        <v>248</v>
      </c>
      <c r="AR32" s="104" t="s">
        <v>149</v>
      </c>
      <c r="AS32" s="104" t="s">
        <v>549</v>
      </c>
      <c r="AT32" s="104" t="s">
        <v>550</v>
      </c>
      <c r="AU32" s="103" t="s">
        <v>551</v>
      </c>
      <c r="AV32" s="104"/>
      <c r="AW32" s="106">
        <v>40969</v>
      </c>
      <c r="AX32" s="106">
        <v>41214</v>
      </c>
      <c r="AY32" s="106" t="s">
        <v>149</v>
      </c>
      <c r="AZ32" s="106"/>
      <c r="BA32" s="106"/>
      <c r="BB32" s="106"/>
      <c r="BC32" s="107" t="s">
        <v>552</v>
      </c>
      <c r="BD32" s="106">
        <v>41852</v>
      </c>
      <c r="BE32" s="106" t="s">
        <v>149</v>
      </c>
      <c r="BF32" s="106">
        <v>42064</v>
      </c>
      <c r="BG32" s="106" t="s">
        <v>149</v>
      </c>
      <c r="BH32" s="104"/>
      <c r="BI32" s="104"/>
      <c r="BJ32" s="104"/>
      <c r="BK32" s="108">
        <v>42460</v>
      </c>
      <c r="BL32" s="103" t="s">
        <v>17</v>
      </c>
      <c r="BM32" s="241">
        <f t="shared" si="4"/>
        <v>49</v>
      </c>
      <c r="BN32" s="103">
        <f t="shared" si="3"/>
        <v>41</v>
      </c>
      <c r="BO32" s="112" t="s">
        <v>552</v>
      </c>
      <c r="BP32" s="103">
        <v>0</v>
      </c>
      <c r="BQ32" s="103">
        <v>10</v>
      </c>
      <c r="BR32" s="103">
        <v>16</v>
      </c>
      <c r="BS32" s="103">
        <v>6</v>
      </c>
      <c r="BT32" s="103">
        <v>2</v>
      </c>
      <c r="BU32" s="103">
        <v>2</v>
      </c>
      <c r="BV32" s="103">
        <v>0</v>
      </c>
      <c r="BW32" s="103" t="s">
        <v>162</v>
      </c>
      <c r="BX32" s="103">
        <v>0</v>
      </c>
      <c r="BY32" s="103"/>
      <c r="BZ32" s="110"/>
      <c r="CA32" s="110"/>
      <c r="CB32" s="103"/>
      <c r="CC32" s="103" t="s">
        <v>162</v>
      </c>
      <c r="CD32" s="103"/>
      <c r="CE32" s="103"/>
      <c r="CF32" s="410">
        <v>2</v>
      </c>
      <c r="CG32" s="103">
        <v>3</v>
      </c>
      <c r="CH32" s="103"/>
      <c r="CI32" s="103" t="s">
        <v>536</v>
      </c>
    </row>
    <row r="33" spans="1:100" ht="25" customHeight="1" x14ac:dyDescent="0.35">
      <c r="A33" s="103">
        <v>32</v>
      </c>
      <c r="B33" s="103" t="s">
        <v>553</v>
      </c>
      <c r="C33" s="103" t="s">
        <v>554</v>
      </c>
      <c r="D33" s="103" t="s">
        <v>555</v>
      </c>
      <c r="E33" s="103" t="s">
        <v>556</v>
      </c>
      <c r="F33" s="103" t="s">
        <v>24</v>
      </c>
      <c r="G33" s="103">
        <v>2</v>
      </c>
      <c r="H33" s="103" t="s">
        <v>51</v>
      </c>
      <c r="I33" s="103" t="s">
        <v>30</v>
      </c>
      <c r="J33" s="103" t="s">
        <v>557</v>
      </c>
      <c r="K33" s="103" t="s">
        <v>558</v>
      </c>
      <c r="L33" s="103" t="s">
        <v>30</v>
      </c>
      <c r="M33" s="103" t="s">
        <v>149</v>
      </c>
      <c r="N33" s="242">
        <v>152419</v>
      </c>
      <c r="O33" s="12"/>
      <c r="P33" s="15" t="s">
        <v>150</v>
      </c>
      <c r="Q33" s="103"/>
      <c r="R33" s="351" t="s">
        <v>559</v>
      </c>
      <c r="S33" s="103" t="s">
        <v>560</v>
      </c>
      <c r="T33" s="214" t="s">
        <v>561</v>
      </c>
      <c r="U33" s="104" t="s">
        <v>562</v>
      </c>
      <c r="V33" s="104">
        <v>27076</v>
      </c>
      <c r="W33" s="112" t="s">
        <v>563</v>
      </c>
      <c r="X33" s="112" t="s">
        <v>178</v>
      </c>
      <c r="Y33" s="112" t="s">
        <v>162</v>
      </c>
      <c r="Z33" s="112" t="s">
        <v>157</v>
      </c>
      <c r="AA33" s="103">
        <v>4</v>
      </c>
      <c r="AB33" s="104">
        <v>40987</v>
      </c>
      <c r="AC33" s="308">
        <v>40969</v>
      </c>
      <c r="AD33" s="104"/>
      <c r="AE33" s="104" t="s">
        <v>564</v>
      </c>
      <c r="AF33" s="104"/>
      <c r="AG33" s="104"/>
      <c r="AH33" s="103">
        <f t="shared" si="0"/>
        <v>1</v>
      </c>
      <c r="AI33" s="104" t="s">
        <v>160</v>
      </c>
      <c r="AJ33" s="104"/>
      <c r="AK33" s="104"/>
      <c r="AL33" s="104" t="s">
        <v>149</v>
      </c>
      <c r="AM33" s="104"/>
      <c r="AN33" s="104"/>
      <c r="AO33" s="104" t="s">
        <v>163</v>
      </c>
      <c r="AP33" s="104" t="s">
        <v>281</v>
      </c>
      <c r="AQ33" s="104" t="s">
        <v>309</v>
      </c>
      <c r="AR33" s="104" t="s">
        <v>149</v>
      </c>
      <c r="AS33" s="104"/>
      <c r="AT33" s="104" t="s">
        <v>30</v>
      </c>
      <c r="AU33" s="103" t="s">
        <v>565</v>
      </c>
      <c r="AV33" s="104"/>
      <c r="AW33" s="106">
        <v>40969</v>
      </c>
      <c r="AX33" s="106">
        <v>41214</v>
      </c>
      <c r="AY33" s="106" t="s">
        <v>149</v>
      </c>
      <c r="AZ33" s="106"/>
      <c r="BA33" s="106"/>
      <c r="BB33" s="106"/>
      <c r="BC33" s="107"/>
      <c r="BD33" s="106">
        <v>41852</v>
      </c>
      <c r="BE33" s="106" t="s">
        <v>149</v>
      </c>
      <c r="BF33" s="106">
        <v>42064</v>
      </c>
      <c r="BG33" s="106" t="s">
        <v>149</v>
      </c>
      <c r="BH33" s="104"/>
      <c r="BI33" s="104"/>
      <c r="BJ33" s="104"/>
      <c r="BK33" s="108">
        <v>41729</v>
      </c>
      <c r="BL33" s="103" t="s">
        <v>17</v>
      </c>
      <c r="BM33" s="241">
        <f t="shared" si="4"/>
        <v>25</v>
      </c>
      <c r="BN33" s="103">
        <f t="shared" si="3"/>
        <v>17</v>
      </c>
      <c r="BO33" s="103"/>
      <c r="BP33" s="103">
        <v>6</v>
      </c>
      <c r="BQ33" s="103">
        <v>6</v>
      </c>
      <c r="BR33" s="103">
        <v>93</v>
      </c>
      <c r="BS33" s="103">
        <v>8</v>
      </c>
      <c r="BT33" s="103">
        <v>4</v>
      </c>
      <c r="BU33" s="103">
        <v>18</v>
      </c>
      <c r="BV33" s="103">
        <v>4</v>
      </c>
      <c r="BW33" s="103" t="s">
        <v>162</v>
      </c>
      <c r="BX33" s="103">
        <v>0</v>
      </c>
      <c r="BY33" s="103"/>
      <c r="BZ33" s="110"/>
      <c r="CA33" s="110"/>
      <c r="CB33" s="103"/>
      <c r="CC33" s="103" t="s">
        <v>162</v>
      </c>
      <c r="CD33" s="103"/>
      <c r="CE33" s="103"/>
      <c r="CF33" s="410" t="s">
        <v>167</v>
      </c>
      <c r="CG33" s="103">
        <v>2</v>
      </c>
      <c r="CH33" s="103"/>
      <c r="CI33" s="103" t="s">
        <v>566</v>
      </c>
    </row>
    <row r="34" spans="1:100" ht="25" customHeight="1" x14ac:dyDescent="0.35">
      <c r="A34" s="103">
        <v>33</v>
      </c>
      <c r="B34" s="103" t="s">
        <v>567</v>
      </c>
      <c r="C34" s="103" t="s">
        <v>568</v>
      </c>
      <c r="D34" s="103"/>
      <c r="E34" s="103" t="s">
        <v>569</v>
      </c>
      <c r="F34" s="103" t="s">
        <v>24</v>
      </c>
      <c r="G34" s="103">
        <v>2</v>
      </c>
      <c r="H34" s="103" t="s">
        <v>57</v>
      </c>
      <c r="I34" s="103" t="s">
        <v>33</v>
      </c>
      <c r="J34" s="103" t="s">
        <v>476</v>
      </c>
      <c r="K34" s="103"/>
      <c r="L34" s="103" t="s">
        <v>33</v>
      </c>
      <c r="M34" s="103" t="s">
        <v>149</v>
      </c>
      <c r="N34" s="103"/>
      <c r="O34" s="111"/>
      <c r="P34" s="240" t="s">
        <v>167</v>
      </c>
      <c r="Q34" s="103"/>
      <c r="R34" s="103" t="s">
        <v>570</v>
      </c>
      <c r="S34" s="112" t="s">
        <v>571</v>
      </c>
      <c r="T34" s="214" t="s">
        <v>572</v>
      </c>
      <c r="U34" s="104" t="s">
        <v>573</v>
      </c>
      <c r="V34" s="104">
        <v>29825</v>
      </c>
      <c r="W34" s="112" t="s">
        <v>574</v>
      </c>
      <c r="X34" s="112" t="s">
        <v>155</v>
      </c>
      <c r="Y34" s="112" t="s">
        <v>156</v>
      </c>
      <c r="Z34" s="112" t="s">
        <v>157</v>
      </c>
      <c r="AA34" s="103">
        <v>18.5</v>
      </c>
      <c r="AB34" s="104">
        <v>40933</v>
      </c>
      <c r="AC34" s="308">
        <v>40969</v>
      </c>
      <c r="AD34" s="104"/>
      <c r="AE34" s="104" t="s">
        <v>575</v>
      </c>
      <c r="AF34" s="104" t="s">
        <v>576</v>
      </c>
      <c r="AG34" s="104"/>
      <c r="AH34" s="103">
        <f t="shared" ref="AH34:AH65" si="5">COUNTA(AE34:AG34)</f>
        <v>2</v>
      </c>
      <c r="AI34" s="104" t="s">
        <v>160</v>
      </c>
      <c r="AJ34" s="104" t="s">
        <v>201</v>
      </c>
      <c r="AK34" s="104"/>
      <c r="AL34" s="104" t="s">
        <v>149</v>
      </c>
      <c r="AM34" s="104" t="s">
        <v>162</v>
      </c>
      <c r="AN34" s="104"/>
      <c r="AO34" s="104" t="s">
        <v>163</v>
      </c>
      <c r="AP34" s="104" t="s">
        <v>577</v>
      </c>
      <c r="AQ34" s="104"/>
      <c r="AR34" s="104"/>
      <c r="AS34" s="104"/>
      <c r="AT34" s="104" t="s">
        <v>578</v>
      </c>
      <c r="AU34" s="103" t="s">
        <v>579</v>
      </c>
      <c r="AV34" s="104"/>
      <c r="AW34" s="106">
        <v>40969</v>
      </c>
      <c r="AX34" s="106">
        <v>41214</v>
      </c>
      <c r="AY34" s="106" t="s">
        <v>149</v>
      </c>
      <c r="AZ34" s="106"/>
      <c r="BA34" s="106"/>
      <c r="BB34" s="106"/>
      <c r="BC34" s="107"/>
      <c r="BD34" s="106">
        <v>41852</v>
      </c>
      <c r="BE34" s="106" t="s">
        <v>149</v>
      </c>
      <c r="BF34" s="106">
        <v>42064</v>
      </c>
      <c r="BG34" s="106" t="s">
        <v>149</v>
      </c>
      <c r="BH34" s="104"/>
      <c r="BI34" s="104"/>
      <c r="BJ34" s="104"/>
      <c r="BK34" s="108"/>
      <c r="BL34" s="113" t="s">
        <v>18</v>
      </c>
      <c r="BM34" s="241"/>
      <c r="BN34" s="103"/>
      <c r="BO34" s="103"/>
      <c r="BP34" s="103">
        <v>1</v>
      </c>
      <c r="BQ34" s="103">
        <v>9</v>
      </c>
      <c r="BR34" s="103">
        <v>0</v>
      </c>
      <c r="BS34" s="103">
        <v>1</v>
      </c>
      <c r="BT34" s="103">
        <v>0</v>
      </c>
      <c r="BU34" s="103">
        <v>0</v>
      </c>
      <c r="BV34" s="103">
        <v>0</v>
      </c>
      <c r="BW34" s="103" t="s">
        <v>162</v>
      </c>
      <c r="BX34" s="103">
        <v>0</v>
      </c>
      <c r="BY34" s="103"/>
      <c r="BZ34" s="110"/>
      <c r="CA34" s="110"/>
      <c r="CB34" s="103"/>
      <c r="CC34" s="103" t="s">
        <v>162</v>
      </c>
      <c r="CD34" s="103"/>
      <c r="CE34" s="103"/>
      <c r="CF34" s="410">
        <v>3</v>
      </c>
      <c r="CG34" s="103" t="s">
        <v>167</v>
      </c>
      <c r="CH34" s="103"/>
      <c r="CI34" s="103" t="s">
        <v>511</v>
      </c>
    </row>
    <row r="35" spans="1:100" ht="25" customHeight="1" x14ac:dyDescent="0.35">
      <c r="A35" s="103">
        <v>34</v>
      </c>
      <c r="B35" s="103" t="s">
        <v>580</v>
      </c>
      <c r="C35" s="103" t="s">
        <v>581</v>
      </c>
      <c r="D35" s="103" t="s">
        <v>582</v>
      </c>
      <c r="E35" s="103" t="s">
        <v>583</v>
      </c>
      <c r="F35" s="103" t="s">
        <v>24</v>
      </c>
      <c r="G35" s="103">
        <v>2</v>
      </c>
      <c r="H35" s="103" t="s">
        <v>50</v>
      </c>
      <c r="I35" s="103" t="s">
        <v>44</v>
      </c>
      <c r="J35" s="103" t="s">
        <v>476</v>
      </c>
      <c r="K35" s="103" t="s">
        <v>541</v>
      </c>
      <c r="L35" s="103" t="s">
        <v>42</v>
      </c>
      <c r="M35" s="103" t="s">
        <v>149</v>
      </c>
      <c r="N35" s="242"/>
      <c r="O35" s="12" t="s">
        <v>150</v>
      </c>
      <c r="P35" s="13" t="s">
        <v>150</v>
      </c>
      <c r="Q35" s="103" t="s">
        <v>150</v>
      </c>
      <c r="R35" s="103" t="s">
        <v>584</v>
      </c>
      <c r="S35" s="103" t="s">
        <v>585</v>
      </c>
      <c r="T35" s="217"/>
      <c r="U35" s="104" t="s">
        <v>586</v>
      </c>
      <c r="V35" s="104">
        <v>29122</v>
      </c>
      <c r="W35" s="112" t="s">
        <v>587</v>
      </c>
      <c r="X35" s="112" t="s">
        <v>155</v>
      </c>
      <c r="Y35" s="112" t="s">
        <v>156</v>
      </c>
      <c r="Z35" s="112" t="s">
        <v>157</v>
      </c>
      <c r="AA35" s="103">
        <v>5.5</v>
      </c>
      <c r="AB35" s="104">
        <v>40961</v>
      </c>
      <c r="AC35" s="308">
        <v>40969</v>
      </c>
      <c r="AD35" s="104"/>
      <c r="AE35" s="104" t="s">
        <v>588</v>
      </c>
      <c r="AF35" s="104" t="s">
        <v>589</v>
      </c>
      <c r="AG35" s="104" t="s">
        <v>590</v>
      </c>
      <c r="AH35" s="103">
        <f t="shared" si="5"/>
        <v>3</v>
      </c>
      <c r="AI35" s="104" t="s">
        <v>160</v>
      </c>
      <c r="AJ35" s="104" t="s">
        <v>201</v>
      </c>
      <c r="AK35" s="104"/>
      <c r="AL35" s="104" t="s">
        <v>149</v>
      </c>
      <c r="AM35" s="104" t="s">
        <v>162</v>
      </c>
      <c r="AN35" s="104"/>
      <c r="AO35" s="104"/>
      <c r="AP35" s="104" t="s">
        <v>591</v>
      </c>
      <c r="AQ35" s="104" t="s">
        <v>592</v>
      </c>
      <c r="AR35" s="104" t="s">
        <v>149</v>
      </c>
      <c r="AS35" s="104"/>
      <c r="AT35" s="104" t="s">
        <v>593</v>
      </c>
      <c r="AU35" s="103" t="s">
        <v>594</v>
      </c>
      <c r="AV35" s="104"/>
      <c r="AW35" s="106">
        <v>40969</v>
      </c>
      <c r="AX35" s="106">
        <v>41214</v>
      </c>
      <c r="AY35" s="106" t="s">
        <v>149</v>
      </c>
      <c r="AZ35" s="106"/>
      <c r="BA35" s="106"/>
      <c r="BB35" s="106"/>
      <c r="BC35" s="107" t="s">
        <v>595</v>
      </c>
      <c r="BD35" s="106">
        <v>41852</v>
      </c>
      <c r="BE35" s="106" t="s">
        <v>149</v>
      </c>
      <c r="BF35" s="106">
        <v>42064</v>
      </c>
      <c r="BG35" s="106" t="s">
        <v>149</v>
      </c>
      <c r="BH35" s="104"/>
      <c r="BI35" s="104"/>
      <c r="BJ35" s="104"/>
      <c r="BK35" s="108">
        <v>42185</v>
      </c>
      <c r="BL35" s="103" t="s">
        <v>17</v>
      </c>
      <c r="BM35" s="241">
        <f t="shared" ref="BM35:BM38" si="6">DATEDIF(AW35,BK35, "M")+1</f>
        <v>40</v>
      </c>
      <c r="BN35" s="103">
        <f t="shared" ref="BN35:BN40" si="7">DATEDIF(AX35,BK35, "M")+1</f>
        <v>32</v>
      </c>
      <c r="BO35" s="112" t="s">
        <v>595</v>
      </c>
      <c r="BP35" s="103">
        <v>3</v>
      </c>
      <c r="BQ35" s="103">
        <v>1</v>
      </c>
      <c r="BR35" s="103">
        <v>13</v>
      </c>
      <c r="BS35" s="103">
        <v>3</v>
      </c>
      <c r="BT35" s="103">
        <v>0</v>
      </c>
      <c r="BU35" s="103">
        <v>0</v>
      </c>
      <c r="BV35" s="103">
        <v>0</v>
      </c>
      <c r="BW35" s="103" t="s">
        <v>162</v>
      </c>
      <c r="BX35" s="103">
        <v>0</v>
      </c>
      <c r="BY35" s="103"/>
      <c r="BZ35" s="110"/>
      <c r="CA35" s="110"/>
      <c r="CB35" s="103"/>
      <c r="CC35" s="103" t="s">
        <v>162</v>
      </c>
      <c r="CD35" s="103"/>
      <c r="CE35" s="103"/>
      <c r="CF35" s="410">
        <v>1</v>
      </c>
      <c r="CG35" s="103">
        <v>2</v>
      </c>
      <c r="CH35" s="103"/>
      <c r="CI35" s="103" t="s">
        <v>167</v>
      </c>
    </row>
    <row r="36" spans="1:100" ht="25" customHeight="1" x14ac:dyDescent="0.35">
      <c r="A36" s="103">
        <v>35</v>
      </c>
      <c r="B36" s="103" t="s">
        <v>596</v>
      </c>
      <c r="C36" s="103" t="s">
        <v>597</v>
      </c>
      <c r="D36" s="103" t="s">
        <v>598</v>
      </c>
      <c r="E36" s="103" t="s">
        <v>599</v>
      </c>
      <c r="F36" s="103" t="s">
        <v>24</v>
      </c>
      <c r="G36" s="103">
        <v>2</v>
      </c>
      <c r="H36" s="103" t="s">
        <v>49</v>
      </c>
      <c r="I36" s="103" t="s">
        <v>36</v>
      </c>
      <c r="J36" s="103" t="s">
        <v>600</v>
      </c>
      <c r="K36" s="103" t="s">
        <v>601</v>
      </c>
      <c r="L36" s="103" t="s">
        <v>43</v>
      </c>
      <c r="M36" s="103" t="s">
        <v>162</v>
      </c>
      <c r="N36" s="242"/>
      <c r="O36" s="12" t="s">
        <v>150</v>
      </c>
      <c r="P36" s="13" t="s">
        <v>150</v>
      </c>
      <c r="Q36" s="103" t="s">
        <v>150</v>
      </c>
      <c r="R36" s="103" t="s">
        <v>602</v>
      </c>
      <c r="S36" s="114" t="s">
        <v>603</v>
      </c>
      <c r="T36" s="214" t="s">
        <v>604</v>
      </c>
      <c r="U36" s="243" t="s">
        <v>605</v>
      </c>
      <c r="V36" s="243">
        <v>29322</v>
      </c>
      <c r="W36" s="112" t="s">
        <v>606</v>
      </c>
      <c r="X36" s="112" t="s">
        <v>178</v>
      </c>
      <c r="Y36" s="112" t="s">
        <v>156</v>
      </c>
      <c r="Z36" s="112" t="s">
        <v>157</v>
      </c>
      <c r="AA36" s="103">
        <v>2</v>
      </c>
      <c r="AB36" s="104">
        <v>40987</v>
      </c>
      <c r="AC36" s="308">
        <v>40969</v>
      </c>
      <c r="AD36" s="104"/>
      <c r="AE36" s="104" t="s">
        <v>607</v>
      </c>
      <c r="AF36" s="104" t="s">
        <v>608</v>
      </c>
      <c r="AG36" s="104" t="s">
        <v>609</v>
      </c>
      <c r="AH36" s="103">
        <f t="shared" si="5"/>
        <v>3</v>
      </c>
      <c r="AI36" s="104" t="s">
        <v>160</v>
      </c>
      <c r="AJ36" s="104" t="s">
        <v>160</v>
      </c>
      <c r="AK36" s="104" t="s">
        <v>201</v>
      </c>
      <c r="AL36" s="104" t="s">
        <v>149</v>
      </c>
      <c r="AM36" s="104" t="s">
        <v>149</v>
      </c>
      <c r="AN36" s="104" t="s">
        <v>162</v>
      </c>
      <c r="AO36" s="104" t="s">
        <v>181</v>
      </c>
      <c r="AP36" s="104" t="s">
        <v>610</v>
      </c>
      <c r="AQ36" s="322" t="s">
        <v>611</v>
      </c>
      <c r="AR36" s="104" t="s">
        <v>149</v>
      </c>
      <c r="AS36" s="104"/>
      <c r="AT36" s="111" t="s">
        <v>612</v>
      </c>
      <c r="AU36" s="103" t="s">
        <v>613</v>
      </c>
      <c r="AV36" s="104"/>
      <c r="AW36" s="106">
        <v>40973</v>
      </c>
      <c r="AX36" s="106">
        <v>41225</v>
      </c>
      <c r="AY36" s="106" t="s">
        <v>149</v>
      </c>
      <c r="AZ36" s="106">
        <v>41740</v>
      </c>
      <c r="BA36" s="106"/>
      <c r="BB36" s="106">
        <v>41880</v>
      </c>
      <c r="BC36" s="107"/>
      <c r="BD36" s="106">
        <v>41852</v>
      </c>
      <c r="BE36" s="106" t="s">
        <v>149</v>
      </c>
      <c r="BF36" s="106">
        <v>42064</v>
      </c>
      <c r="BG36" s="106" t="s">
        <v>149</v>
      </c>
      <c r="BH36" s="104">
        <v>42859</v>
      </c>
      <c r="BI36" s="104">
        <v>42859</v>
      </c>
      <c r="BJ36" s="104">
        <v>43047</v>
      </c>
      <c r="BK36" s="108">
        <v>43438</v>
      </c>
      <c r="BL36" s="103" t="s">
        <v>17</v>
      </c>
      <c r="BM36" s="241">
        <f t="shared" si="6"/>
        <v>81</v>
      </c>
      <c r="BN36" s="103">
        <f t="shared" si="7"/>
        <v>73</v>
      </c>
      <c r="BO36" s="112" t="s">
        <v>614</v>
      </c>
      <c r="BP36" s="103">
        <v>6</v>
      </c>
      <c r="BQ36" s="103">
        <v>20</v>
      </c>
      <c r="BR36" s="103">
        <v>7</v>
      </c>
      <c r="BS36" s="103">
        <v>1</v>
      </c>
      <c r="BT36" s="103">
        <v>2</v>
      </c>
      <c r="BU36" s="103">
        <v>0</v>
      </c>
      <c r="BV36" s="103">
        <v>0</v>
      </c>
      <c r="BW36" s="103" t="s">
        <v>162</v>
      </c>
      <c r="BX36" s="103">
        <v>0</v>
      </c>
      <c r="BY36" s="103"/>
      <c r="BZ36" s="110"/>
      <c r="CA36" s="110"/>
      <c r="CB36" s="103"/>
      <c r="CC36" s="103" t="s">
        <v>162</v>
      </c>
      <c r="CD36" s="103"/>
      <c r="CE36" s="103"/>
      <c r="CF36" s="410">
        <v>1</v>
      </c>
      <c r="CG36" s="103">
        <v>3</v>
      </c>
      <c r="CH36" s="103"/>
      <c r="CI36" s="103" t="s">
        <v>511</v>
      </c>
    </row>
    <row r="37" spans="1:100" ht="25" customHeight="1" x14ac:dyDescent="0.35">
      <c r="A37" s="103">
        <v>36</v>
      </c>
      <c r="B37" s="103" t="s">
        <v>615</v>
      </c>
      <c r="C37" s="103" t="s">
        <v>616</v>
      </c>
      <c r="D37" s="103" t="s">
        <v>617</v>
      </c>
      <c r="E37" s="103" t="s">
        <v>618</v>
      </c>
      <c r="F37" s="103" t="s">
        <v>24</v>
      </c>
      <c r="G37" s="103">
        <v>2</v>
      </c>
      <c r="H37" s="103" t="s">
        <v>49</v>
      </c>
      <c r="I37" s="103" t="s">
        <v>40</v>
      </c>
      <c r="J37" s="103" t="s">
        <v>619</v>
      </c>
      <c r="K37" s="103" t="s">
        <v>620</v>
      </c>
      <c r="L37" s="103" t="s">
        <v>40</v>
      </c>
      <c r="M37" s="103" t="s">
        <v>149</v>
      </c>
      <c r="N37" s="242"/>
      <c r="O37" s="12"/>
      <c r="P37" s="13" t="s">
        <v>167</v>
      </c>
      <c r="Q37" s="103"/>
      <c r="R37" s="103" t="s">
        <v>621</v>
      </c>
      <c r="S37" s="103"/>
      <c r="T37" s="214" t="s">
        <v>622</v>
      </c>
      <c r="U37" s="104" t="s">
        <v>167</v>
      </c>
      <c r="V37" s="104">
        <v>26369</v>
      </c>
      <c r="W37" s="112" t="s">
        <v>623</v>
      </c>
      <c r="X37" s="112" t="s">
        <v>178</v>
      </c>
      <c r="Y37" s="112" t="s">
        <v>162</v>
      </c>
      <c r="Z37" s="112" t="s">
        <v>157</v>
      </c>
      <c r="AA37" s="103">
        <v>15</v>
      </c>
      <c r="AB37" s="104">
        <v>40959</v>
      </c>
      <c r="AC37" s="308">
        <v>40969</v>
      </c>
      <c r="AD37" s="104"/>
      <c r="AE37" s="104" t="s">
        <v>534</v>
      </c>
      <c r="AF37" s="104" t="s">
        <v>624</v>
      </c>
      <c r="AG37" s="104"/>
      <c r="AH37" s="103">
        <f t="shared" si="5"/>
        <v>2</v>
      </c>
      <c r="AI37" s="104" t="s">
        <v>160</v>
      </c>
      <c r="AJ37" s="104" t="s">
        <v>160</v>
      </c>
      <c r="AK37" s="104"/>
      <c r="AL37" s="104" t="s">
        <v>149</v>
      </c>
      <c r="AM37" s="104" t="s">
        <v>162</v>
      </c>
      <c r="AN37" s="104"/>
      <c r="AO37" s="104" t="s">
        <v>163</v>
      </c>
      <c r="AP37" s="104"/>
      <c r="AQ37" s="104"/>
      <c r="AR37" s="104"/>
      <c r="AS37" s="104"/>
      <c r="AT37" s="104" t="s">
        <v>167</v>
      </c>
      <c r="AU37" s="103" t="s">
        <v>625</v>
      </c>
      <c r="AV37" s="104"/>
      <c r="AW37" s="106">
        <v>40969</v>
      </c>
      <c r="AX37" s="106">
        <v>41214</v>
      </c>
      <c r="AY37" s="106" t="s">
        <v>149</v>
      </c>
      <c r="AZ37" s="106"/>
      <c r="BA37" s="106"/>
      <c r="BB37" s="106"/>
      <c r="BC37" s="107"/>
      <c r="BD37" s="106">
        <v>41852</v>
      </c>
      <c r="BE37" s="106" t="s">
        <v>149</v>
      </c>
      <c r="BF37" s="106">
        <v>42064</v>
      </c>
      <c r="BG37" s="106" t="s">
        <v>149</v>
      </c>
      <c r="BH37" s="104"/>
      <c r="BI37" s="104"/>
      <c r="BJ37" s="104"/>
      <c r="BK37" s="108">
        <v>42735</v>
      </c>
      <c r="BL37" s="103" t="s">
        <v>17</v>
      </c>
      <c r="BM37" s="241">
        <f t="shared" si="6"/>
        <v>58</v>
      </c>
      <c r="BN37" s="103">
        <f t="shared" si="7"/>
        <v>50</v>
      </c>
      <c r="BO37" s="103"/>
      <c r="BP37" s="103">
        <v>1</v>
      </c>
      <c r="BQ37" s="103">
        <v>6</v>
      </c>
      <c r="BR37" s="103">
        <v>6</v>
      </c>
      <c r="BS37" s="103">
        <v>0</v>
      </c>
      <c r="BT37" s="103">
        <v>0</v>
      </c>
      <c r="BU37" s="103">
        <v>0</v>
      </c>
      <c r="BV37" s="103">
        <v>0</v>
      </c>
      <c r="BW37" s="103" t="s">
        <v>162</v>
      </c>
      <c r="BX37" s="103">
        <v>0</v>
      </c>
      <c r="BY37" s="103"/>
      <c r="BZ37" s="110"/>
      <c r="CA37" s="110"/>
      <c r="CB37" s="103"/>
      <c r="CC37" s="103" t="s">
        <v>162</v>
      </c>
      <c r="CD37" s="103"/>
      <c r="CE37" s="103"/>
      <c r="CF37" s="410" t="s">
        <v>167</v>
      </c>
      <c r="CG37" s="103" t="s">
        <v>167</v>
      </c>
      <c r="CH37" s="103"/>
      <c r="CI37" s="103" t="s">
        <v>536</v>
      </c>
    </row>
    <row r="38" spans="1:100" ht="25" customHeight="1" x14ac:dyDescent="0.35">
      <c r="A38" s="103">
        <v>37</v>
      </c>
      <c r="B38" s="103" t="s">
        <v>626</v>
      </c>
      <c r="C38" s="103" t="s">
        <v>627</v>
      </c>
      <c r="D38" s="103" t="s">
        <v>628</v>
      </c>
      <c r="E38" s="103" t="s">
        <v>629</v>
      </c>
      <c r="F38" s="103" t="s">
        <v>25</v>
      </c>
      <c r="G38" s="103">
        <v>2</v>
      </c>
      <c r="H38" s="103" t="s">
        <v>51</v>
      </c>
      <c r="I38" s="103" t="s">
        <v>37</v>
      </c>
      <c r="J38" s="103" t="s">
        <v>357</v>
      </c>
      <c r="K38" s="103" t="s">
        <v>432</v>
      </c>
      <c r="L38" s="103" t="s">
        <v>37</v>
      </c>
      <c r="M38" s="103" t="s">
        <v>149</v>
      </c>
      <c r="N38" s="242"/>
      <c r="O38" s="12" t="s">
        <v>150</v>
      </c>
      <c r="P38" s="15" t="s">
        <v>150</v>
      </c>
      <c r="Q38" s="103" t="s">
        <v>150</v>
      </c>
      <c r="R38" s="351" t="s">
        <v>630</v>
      </c>
      <c r="S38" s="351" t="s">
        <v>631</v>
      </c>
      <c r="T38" s="214" t="s">
        <v>632</v>
      </c>
      <c r="U38" s="104" t="s">
        <v>423</v>
      </c>
      <c r="V38" s="104">
        <v>29380</v>
      </c>
      <c r="W38" s="112" t="s">
        <v>633</v>
      </c>
      <c r="X38" s="112" t="s">
        <v>178</v>
      </c>
      <c r="Y38" s="112" t="s">
        <v>162</v>
      </c>
      <c r="Z38" s="112" t="s">
        <v>157</v>
      </c>
      <c r="AA38" s="103">
        <v>11</v>
      </c>
      <c r="AB38" s="104">
        <v>40961</v>
      </c>
      <c r="AC38" s="308">
        <v>40969</v>
      </c>
      <c r="AD38" s="104"/>
      <c r="AE38" s="103" t="s">
        <v>634</v>
      </c>
      <c r="AF38" s="103" t="s">
        <v>635</v>
      </c>
      <c r="AG38" s="104"/>
      <c r="AH38" s="103">
        <f t="shared" si="5"/>
        <v>2</v>
      </c>
      <c r="AI38" s="104" t="s">
        <v>160</v>
      </c>
      <c r="AJ38" s="104"/>
      <c r="AK38" s="104"/>
      <c r="AL38" s="104" t="s">
        <v>149</v>
      </c>
      <c r="AM38" s="104"/>
      <c r="AN38" s="104"/>
      <c r="AO38" s="104" t="s">
        <v>163</v>
      </c>
      <c r="AP38" s="104" t="s">
        <v>438</v>
      </c>
      <c r="AQ38" s="104" t="s">
        <v>248</v>
      </c>
      <c r="AR38" s="104" t="s">
        <v>149</v>
      </c>
      <c r="AS38" s="104"/>
      <c r="AT38" s="104" t="s">
        <v>37</v>
      </c>
      <c r="AU38" s="103" t="s">
        <v>636</v>
      </c>
      <c r="AV38" s="104"/>
      <c r="AW38" s="106">
        <v>40969</v>
      </c>
      <c r="AX38" s="106">
        <v>41214</v>
      </c>
      <c r="AY38" s="106" t="s">
        <v>149</v>
      </c>
      <c r="AZ38" s="106"/>
      <c r="BA38" s="106"/>
      <c r="BB38" s="106"/>
      <c r="BC38" s="107"/>
      <c r="BD38" s="106">
        <v>41852</v>
      </c>
      <c r="BE38" s="106" t="s">
        <v>149</v>
      </c>
      <c r="BF38" s="106">
        <v>42064</v>
      </c>
      <c r="BG38" s="106" t="s">
        <v>149</v>
      </c>
      <c r="BH38" s="104"/>
      <c r="BI38" s="104"/>
      <c r="BJ38" s="104"/>
      <c r="BK38" s="108">
        <v>41729</v>
      </c>
      <c r="BL38" s="103" t="s">
        <v>17</v>
      </c>
      <c r="BM38" s="241">
        <f t="shared" si="6"/>
        <v>25</v>
      </c>
      <c r="BN38" s="103">
        <f t="shared" si="7"/>
        <v>17</v>
      </c>
      <c r="BO38" s="103"/>
      <c r="BP38" s="103">
        <v>1</v>
      </c>
      <c r="BQ38" s="103">
        <v>0</v>
      </c>
      <c r="BR38" s="103">
        <v>12</v>
      </c>
      <c r="BS38" s="103">
        <v>1</v>
      </c>
      <c r="BT38" s="103">
        <v>0</v>
      </c>
      <c r="BU38" s="103">
        <v>1</v>
      </c>
      <c r="BV38" s="103">
        <v>0</v>
      </c>
      <c r="BW38" s="103" t="s">
        <v>637</v>
      </c>
      <c r="BX38" s="103">
        <v>0</v>
      </c>
      <c r="BY38" s="103"/>
      <c r="BZ38" s="110"/>
      <c r="CA38" s="110"/>
      <c r="CB38" s="103"/>
      <c r="CC38" s="103" t="s">
        <v>162</v>
      </c>
      <c r="CD38" s="103"/>
      <c r="CE38" s="103"/>
      <c r="CF38" s="410">
        <v>2</v>
      </c>
      <c r="CG38" s="103">
        <v>3</v>
      </c>
      <c r="CH38" s="103"/>
      <c r="CI38" s="103" t="s">
        <v>536</v>
      </c>
    </row>
    <row r="39" spans="1:100" ht="25" customHeight="1" x14ac:dyDescent="0.35">
      <c r="A39" s="85">
        <v>38</v>
      </c>
      <c r="B39" s="85" t="s">
        <v>638</v>
      </c>
      <c r="C39" s="85" t="s">
        <v>639</v>
      </c>
      <c r="D39" s="85" t="s">
        <v>640</v>
      </c>
      <c r="E39" s="85" t="s">
        <v>641</v>
      </c>
      <c r="F39" s="85" t="s">
        <v>25</v>
      </c>
      <c r="G39" s="85">
        <v>2</v>
      </c>
      <c r="H39" s="85" t="s">
        <v>51</v>
      </c>
      <c r="I39" s="85" t="s">
        <v>30</v>
      </c>
      <c r="J39" s="85" t="s">
        <v>222</v>
      </c>
      <c r="K39" s="85"/>
      <c r="L39" s="85" t="s">
        <v>30</v>
      </c>
      <c r="M39" s="85" t="s">
        <v>149</v>
      </c>
      <c r="N39" s="85"/>
      <c r="O39" s="317"/>
      <c r="P39" s="85" t="s">
        <v>150</v>
      </c>
      <c r="Q39" s="85" t="s">
        <v>150</v>
      </c>
      <c r="R39" s="85" t="s">
        <v>642</v>
      </c>
      <c r="S39" s="318" t="s">
        <v>643</v>
      </c>
      <c r="T39" s="373" t="s">
        <v>644</v>
      </c>
      <c r="U39" s="86" t="s">
        <v>645</v>
      </c>
      <c r="V39" s="86">
        <v>26284</v>
      </c>
      <c r="W39" s="233" t="s">
        <v>646</v>
      </c>
      <c r="X39" s="233" t="s">
        <v>178</v>
      </c>
      <c r="Y39" s="233" t="s">
        <v>162</v>
      </c>
      <c r="Z39" s="233" t="s">
        <v>157</v>
      </c>
      <c r="AA39" s="85">
        <v>17</v>
      </c>
      <c r="AB39" s="86">
        <v>40920</v>
      </c>
      <c r="AC39" s="305">
        <v>40969</v>
      </c>
      <c r="AD39" s="86"/>
      <c r="AE39" s="86" t="s">
        <v>647</v>
      </c>
      <c r="AF39" s="86"/>
      <c r="AG39" s="86"/>
      <c r="AH39" s="85">
        <f t="shared" si="5"/>
        <v>1</v>
      </c>
      <c r="AI39" s="86" t="s">
        <v>160</v>
      </c>
      <c r="AJ39" s="86"/>
      <c r="AK39" s="86"/>
      <c r="AL39" s="86" t="s">
        <v>149</v>
      </c>
      <c r="AM39" s="86"/>
      <c r="AN39" s="86"/>
      <c r="AO39" s="86" t="s">
        <v>163</v>
      </c>
      <c r="AP39" s="86"/>
      <c r="AQ39" s="86" t="s">
        <v>202</v>
      </c>
      <c r="AR39" s="86"/>
      <c r="AS39" s="86"/>
      <c r="AT39" s="86" t="s">
        <v>30</v>
      </c>
      <c r="AU39" s="85" t="s">
        <v>648</v>
      </c>
      <c r="AV39" s="86"/>
      <c r="AW39" s="88">
        <v>40969</v>
      </c>
      <c r="AX39" s="88">
        <v>41214</v>
      </c>
      <c r="AY39" s="88" t="s">
        <v>149</v>
      </c>
      <c r="AZ39" s="88"/>
      <c r="BA39" s="88"/>
      <c r="BB39" s="88"/>
      <c r="BC39" s="89"/>
      <c r="BD39" s="88">
        <v>41852</v>
      </c>
      <c r="BE39" s="88" t="s">
        <v>149</v>
      </c>
      <c r="BF39" s="88">
        <v>42064</v>
      </c>
      <c r="BG39" s="88" t="s">
        <v>149</v>
      </c>
      <c r="BH39" s="86"/>
      <c r="BI39" s="86"/>
      <c r="BJ39" s="86"/>
      <c r="BK39" s="90">
        <v>43787</v>
      </c>
      <c r="BL39" s="85" t="s">
        <v>17</v>
      </c>
      <c r="BM39" s="234">
        <f>DATEDIF(AW39,BK39, "M")+1</f>
        <v>93</v>
      </c>
      <c r="BN39" s="85">
        <f t="shared" si="7"/>
        <v>85</v>
      </c>
      <c r="BO39" s="85"/>
      <c r="BP39" s="85">
        <v>4</v>
      </c>
      <c r="BQ39" s="85">
        <v>0</v>
      </c>
      <c r="BR39" s="85">
        <v>0</v>
      </c>
      <c r="BS39" s="85">
        <v>0</v>
      </c>
      <c r="BT39" s="85">
        <v>0</v>
      </c>
      <c r="BU39" s="85">
        <v>0</v>
      </c>
      <c r="BV39" s="85">
        <v>0</v>
      </c>
      <c r="BW39" s="85" t="s">
        <v>162</v>
      </c>
      <c r="BX39" s="85">
        <v>0</v>
      </c>
      <c r="BY39" s="85"/>
      <c r="BZ39" s="91"/>
      <c r="CA39" s="91"/>
      <c r="CB39" s="85"/>
      <c r="CC39" s="85" t="s">
        <v>162</v>
      </c>
      <c r="CD39" s="85"/>
      <c r="CE39" s="85"/>
      <c r="CF39" s="408">
        <v>3</v>
      </c>
      <c r="CG39" s="85">
        <v>3</v>
      </c>
      <c r="CH39" s="85"/>
      <c r="CI39" s="85" t="s">
        <v>167</v>
      </c>
      <c r="CJ39" s="319" t="s">
        <v>649</v>
      </c>
    </row>
    <row r="40" spans="1:100" ht="25" customHeight="1" x14ac:dyDescent="0.35">
      <c r="A40" s="103">
        <v>39</v>
      </c>
      <c r="B40" s="103" t="s">
        <v>650</v>
      </c>
      <c r="C40" s="103" t="s">
        <v>382</v>
      </c>
      <c r="D40" s="103" t="s">
        <v>651</v>
      </c>
      <c r="E40" s="103" t="s">
        <v>652</v>
      </c>
      <c r="F40" s="103" t="s">
        <v>24</v>
      </c>
      <c r="G40" s="103">
        <v>2</v>
      </c>
      <c r="H40" s="103" t="s">
        <v>50</v>
      </c>
      <c r="I40" s="103" t="s">
        <v>44</v>
      </c>
      <c r="J40" s="103" t="s">
        <v>653</v>
      </c>
      <c r="K40" s="103" t="s">
        <v>654</v>
      </c>
      <c r="L40" s="103" t="s">
        <v>42</v>
      </c>
      <c r="M40" s="103" t="s">
        <v>149</v>
      </c>
      <c r="N40" s="242"/>
      <c r="O40" s="12"/>
      <c r="P40" s="16" t="s">
        <v>238</v>
      </c>
      <c r="Q40" s="103" t="s">
        <v>150</v>
      </c>
      <c r="R40" s="103" t="s">
        <v>655</v>
      </c>
      <c r="S40" s="112" t="s">
        <v>656</v>
      </c>
      <c r="T40" s="214" t="s">
        <v>657</v>
      </c>
      <c r="U40" s="104" t="s">
        <v>658</v>
      </c>
      <c r="V40" s="104">
        <v>27826</v>
      </c>
      <c r="W40" s="112" t="s">
        <v>659</v>
      </c>
      <c r="X40" s="112" t="s">
        <v>155</v>
      </c>
      <c r="Y40" s="112" t="s">
        <v>156</v>
      </c>
      <c r="Z40" s="112" t="s">
        <v>157</v>
      </c>
      <c r="AA40" s="103">
        <v>8</v>
      </c>
      <c r="AB40" s="104">
        <v>41186</v>
      </c>
      <c r="AC40" s="308">
        <v>40969</v>
      </c>
      <c r="AD40" s="104"/>
      <c r="AE40" s="104" t="s">
        <v>660</v>
      </c>
      <c r="AF40" s="104" t="s">
        <v>661</v>
      </c>
      <c r="AG40" s="104" t="s">
        <v>662</v>
      </c>
      <c r="AH40" s="103">
        <f t="shared" si="5"/>
        <v>3</v>
      </c>
      <c r="AI40" s="104" t="s">
        <v>280</v>
      </c>
      <c r="AJ40" s="104" t="s">
        <v>280</v>
      </c>
      <c r="AK40" s="104" t="s">
        <v>280</v>
      </c>
      <c r="AL40" s="104" t="s">
        <v>162</v>
      </c>
      <c r="AM40" s="104" t="s">
        <v>162</v>
      </c>
      <c r="AN40" s="104" t="s">
        <v>162</v>
      </c>
      <c r="AO40" s="104" t="s">
        <v>163</v>
      </c>
      <c r="AP40" s="104" t="s">
        <v>202</v>
      </c>
      <c r="AQ40" s="104" t="s">
        <v>202</v>
      </c>
      <c r="AR40" s="104" t="s">
        <v>162</v>
      </c>
      <c r="AS40" s="104" t="s">
        <v>663</v>
      </c>
      <c r="AT40" s="104" t="s">
        <v>44</v>
      </c>
      <c r="AU40" s="103" t="s">
        <v>664</v>
      </c>
      <c r="AV40" s="104"/>
      <c r="AW40" s="106">
        <v>40969</v>
      </c>
      <c r="AX40" s="106">
        <v>41214</v>
      </c>
      <c r="AY40" s="106" t="s">
        <v>149</v>
      </c>
      <c r="AZ40" s="106"/>
      <c r="BA40" s="106"/>
      <c r="BB40" s="106"/>
      <c r="BC40" s="107"/>
      <c r="BD40" s="106">
        <v>41852</v>
      </c>
      <c r="BE40" s="106" t="s">
        <v>149</v>
      </c>
      <c r="BF40" s="106">
        <v>42064</v>
      </c>
      <c r="BG40" s="106" t="s">
        <v>149</v>
      </c>
      <c r="BH40" s="104"/>
      <c r="BI40" s="104"/>
      <c r="BJ40" s="104"/>
      <c r="BK40" s="108">
        <v>42064</v>
      </c>
      <c r="BL40" s="103" t="s">
        <v>17</v>
      </c>
      <c r="BM40" s="241">
        <f>DATEDIF(AW40,BK40, "M")+1</f>
        <v>37</v>
      </c>
      <c r="BN40" s="103">
        <f t="shared" si="7"/>
        <v>29</v>
      </c>
      <c r="BO40" s="103"/>
      <c r="BP40" s="103">
        <v>0</v>
      </c>
      <c r="BQ40" s="103">
        <v>2</v>
      </c>
      <c r="BR40" s="103">
        <v>6</v>
      </c>
      <c r="BS40" s="103">
        <v>1</v>
      </c>
      <c r="BT40" s="103">
        <v>0</v>
      </c>
      <c r="BU40" s="103">
        <v>1</v>
      </c>
      <c r="BV40" s="103">
        <v>0</v>
      </c>
      <c r="BW40" s="103" t="s">
        <v>162</v>
      </c>
      <c r="BX40" s="103">
        <v>0</v>
      </c>
      <c r="BY40" s="103"/>
      <c r="BZ40" s="110"/>
      <c r="CA40" s="110"/>
      <c r="CB40" s="103"/>
      <c r="CC40" s="103" t="s">
        <v>162</v>
      </c>
      <c r="CD40" s="103"/>
      <c r="CE40" s="103"/>
      <c r="CF40" s="410">
        <v>5</v>
      </c>
      <c r="CG40" s="103">
        <v>6</v>
      </c>
      <c r="CH40" s="103"/>
      <c r="CI40" s="103" t="s">
        <v>167</v>
      </c>
    </row>
    <row r="41" spans="1:100" s="121" customFormat="1" ht="25" customHeight="1" x14ac:dyDescent="0.35">
      <c r="A41" s="98">
        <v>40</v>
      </c>
      <c r="B41" s="98" t="s">
        <v>665</v>
      </c>
      <c r="C41" s="98" t="s">
        <v>666</v>
      </c>
      <c r="D41" s="98" t="s">
        <v>667</v>
      </c>
      <c r="E41" s="98" t="s">
        <v>668</v>
      </c>
      <c r="F41" s="98" t="s">
        <v>25</v>
      </c>
      <c r="G41" s="98">
        <v>2</v>
      </c>
      <c r="H41" s="98" t="s">
        <v>55</v>
      </c>
      <c r="I41" s="98" t="s">
        <v>43</v>
      </c>
      <c r="J41" s="98" t="s">
        <v>669</v>
      </c>
      <c r="K41" s="98" t="s">
        <v>670</v>
      </c>
      <c r="L41" s="98" t="s">
        <v>43</v>
      </c>
      <c r="M41" s="98" t="s">
        <v>149</v>
      </c>
      <c r="N41" s="98"/>
      <c r="O41" s="272"/>
      <c r="P41" s="273" t="s">
        <v>167</v>
      </c>
      <c r="Q41" s="98"/>
      <c r="R41" s="98" t="s">
        <v>671</v>
      </c>
      <c r="S41" s="98" t="s">
        <v>672</v>
      </c>
      <c r="T41" s="375" t="s">
        <v>673</v>
      </c>
      <c r="U41" s="99" t="s">
        <v>674</v>
      </c>
      <c r="V41" s="99">
        <v>27470</v>
      </c>
      <c r="W41" s="181" t="s">
        <v>675</v>
      </c>
      <c r="X41" s="181" t="s">
        <v>178</v>
      </c>
      <c r="Y41" s="181" t="s">
        <v>162</v>
      </c>
      <c r="Z41" s="181" t="s">
        <v>157</v>
      </c>
      <c r="AA41" s="98">
        <v>15.5</v>
      </c>
      <c r="AB41" s="99">
        <v>40952</v>
      </c>
      <c r="AC41" s="307">
        <v>40969</v>
      </c>
      <c r="AD41" s="99">
        <v>45741</v>
      </c>
      <c r="AE41" s="99" t="s">
        <v>676</v>
      </c>
      <c r="AF41" s="99" t="s">
        <v>677</v>
      </c>
      <c r="AG41" s="99" t="s">
        <v>678</v>
      </c>
      <c r="AH41" s="98">
        <f t="shared" si="5"/>
        <v>3</v>
      </c>
      <c r="AI41" s="99" t="s">
        <v>280</v>
      </c>
      <c r="AJ41" s="99" t="s">
        <v>160</v>
      </c>
      <c r="AK41" s="99" t="s">
        <v>679</v>
      </c>
      <c r="AL41" s="99" t="s">
        <v>149</v>
      </c>
      <c r="AM41" s="99" t="s">
        <v>149</v>
      </c>
      <c r="AN41" s="99" t="s">
        <v>149</v>
      </c>
      <c r="AO41" s="99" t="s">
        <v>163</v>
      </c>
      <c r="AP41" s="99" t="s">
        <v>202</v>
      </c>
      <c r="AQ41" s="99"/>
      <c r="AR41" s="99"/>
      <c r="AS41" s="99"/>
      <c r="AT41" s="99" t="s">
        <v>167</v>
      </c>
      <c r="AU41" s="98" t="s">
        <v>680</v>
      </c>
      <c r="AV41" s="99"/>
      <c r="AW41" s="100">
        <v>40969</v>
      </c>
      <c r="AX41" s="100">
        <v>41214</v>
      </c>
      <c r="AY41" s="100" t="s">
        <v>149</v>
      </c>
      <c r="AZ41" s="100"/>
      <c r="BA41" s="100"/>
      <c r="BB41" s="100"/>
      <c r="BC41" s="101"/>
      <c r="BD41" s="100">
        <v>41852</v>
      </c>
      <c r="BE41" s="100" t="s">
        <v>149</v>
      </c>
      <c r="BF41" s="100">
        <v>42064</v>
      </c>
      <c r="BG41" s="100" t="s">
        <v>149</v>
      </c>
      <c r="BH41" s="99"/>
      <c r="BI41" s="99"/>
      <c r="BJ41" s="99"/>
      <c r="BK41" s="116"/>
      <c r="BL41" s="167" t="s">
        <v>19</v>
      </c>
      <c r="BM41" s="289"/>
      <c r="BN41" s="98"/>
      <c r="BO41" s="98"/>
      <c r="BP41" s="98">
        <v>1</v>
      </c>
      <c r="BQ41" s="98">
        <v>0</v>
      </c>
      <c r="BR41" s="98">
        <v>0</v>
      </c>
      <c r="BS41" s="98">
        <v>0</v>
      </c>
      <c r="BT41" s="98">
        <v>0</v>
      </c>
      <c r="BU41" s="98">
        <v>0</v>
      </c>
      <c r="BV41" s="98">
        <v>0</v>
      </c>
      <c r="BW41" s="98" t="s">
        <v>162</v>
      </c>
      <c r="BX41" s="98">
        <v>0</v>
      </c>
      <c r="BY41" s="98"/>
      <c r="BZ41" s="102"/>
      <c r="CA41" s="102"/>
      <c r="CB41" s="98"/>
      <c r="CC41" s="98" t="s">
        <v>162</v>
      </c>
      <c r="CD41" s="98"/>
      <c r="CE41" s="98"/>
      <c r="CF41" s="120">
        <v>1</v>
      </c>
      <c r="CG41" s="98" t="s">
        <v>167</v>
      </c>
      <c r="CH41" s="98"/>
      <c r="CI41" s="98" t="s">
        <v>167</v>
      </c>
      <c r="CQ41" s="402"/>
      <c r="CR41" s="402"/>
      <c r="CS41" s="402"/>
      <c r="CU41" s="402"/>
      <c r="CV41" s="402"/>
    </row>
    <row r="42" spans="1:100" ht="25" customHeight="1" x14ac:dyDescent="0.35">
      <c r="A42" s="103">
        <v>41</v>
      </c>
      <c r="B42" s="103" t="s">
        <v>681</v>
      </c>
      <c r="C42" s="103" t="s">
        <v>682</v>
      </c>
      <c r="D42" s="103" t="s">
        <v>683</v>
      </c>
      <c r="E42" s="103" t="s">
        <v>684</v>
      </c>
      <c r="F42" s="103" t="s">
        <v>25</v>
      </c>
      <c r="G42" s="103">
        <v>2</v>
      </c>
      <c r="H42" s="103" t="s">
        <v>57</v>
      </c>
      <c r="I42" s="103" t="s">
        <v>33</v>
      </c>
      <c r="J42" s="103" t="s">
        <v>476</v>
      </c>
      <c r="K42" s="103" t="s">
        <v>685</v>
      </c>
      <c r="L42" s="103" t="s">
        <v>33</v>
      </c>
      <c r="M42" s="103" t="s">
        <v>149</v>
      </c>
      <c r="N42" s="242"/>
      <c r="O42" s="12" t="s">
        <v>150</v>
      </c>
      <c r="P42" s="16" t="s">
        <v>150</v>
      </c>
      <c r="Q42" s="103" t="s">
        <v>150</v>
      </c>
      <c r="R42" s="351" t="s">
        <v>686</v>
      </c>
      <c r="S42" s="103" t="s">
        <v>687</v>
      </c>
      <c r="T42" s="214" t="s">
        <v>688</v>
      </c>
      <c r="U42" s="104" t="s">
        <v>689</v>
      </c>
      <c r="V42" s="104">
        <v>28657</v>
      </c>
      <c r="W42" s="112" t="s">
        <v>690</v>
      </c>
      <c r="X42" s="112" t="s">
        <v>178</v>
      </c>
      <c r="Y42" s="112" t="s">
        <v>162</v>
      </c>
      <c r="Z42" s="112" t="s">
        <v>157</v>
      </c>
      <c r="AA42" s="103">
        <v>29</v>
      </c>
      <c r="AB42" s="104">
        <v>40867</v>
      </c>
      <c r="AC42" s="308">
        <v>40969</v>
      </c>
      <c r="AD42" s="104"/>
      <c r="AE42" s="104" t="s">
        <v>691</v>
      </c>
      <c r="AF42" s="104" t="s">
        <v>692</v>
      </c>
      <c r="AG42" s="104" t="s">
        <v>693</v>
      </c>
      <c r="AH42" s="103">
        <f t="shared" si="5"/>
        <v>3</v>
      </c>
      <c r="AI42" s="104" t="s">
        <v>160</v>
      </c>
      <c r="AJ42" s="104" t="s">
        <v>160</v>
      </c>
      <c r="AK42" s="104" t="s">
        <v>679</v>
      </c>
      <c r="AL42" s="104" t="s">
        <v>149</v>
      </c>
      <c r="AM42" s="104" t="s">
        <v>162</v>
      </c>
      <c r="AN42" s="104" t="s">
        <v>162</v>
      </c>
      <c r="AO42" s="104" t="s">
        <v>163</v>
      </c>
      <c r="AP42" s="104" t="s">
        <v>202</v>
      </c>
      <c r="AQ42" s="104" t="s">
        <v>202</v>
      </c>
      <c r="AR42" s="104" t="s">
        <v>162</v>
      </c>
      <c r="AS42" s="104"/>
      <c r="AT42" s="104" t="s">
        <v>550</v>
      </c>
      <c r="AU42" s="103" t="s">
        <v>694</v>
      </c>
      <c r="AV42" s="104"/>
      <c r="AW42" s="106">
        <v>40969</v>
      </c>
      <c r="AX42" s="106">
        <v>41214</v>
      </c>
      <c r="AY42" s="106" t="s">
        <v>149</v>
      </c>
      <c r="AZ42" s="106"/>
      <c r="BA42" s="106"/>
      <c r="BB42" s="106"/>
      <c r="BC42" s="107"/>
      <c r="BD42" s="106">
        <v>41852</v>
      </c>
      <c r="BE42" s="106" t="s">
        <v>149</v>
      </c>
      <c r="BF42" s="106">
        <v>42064</v>
      </c>
      <c r="BG42" s="106" t="s">
        <v>149</v>
      </c>
      <c r="BH42" s="104"/>
      <c r="BI42" s="104"/>
      <c r="BJ42" s="104"/>
      <c r="BK42" s="108">
        <v>43108</v>
      </c>
      <c r="BL42" s="103" t="s">
        <v>17</v>
      </c>
      <c r="BM42" s="241">
        <f t="shared" ref="BM42:BM43" si="8">DATEDIF(AW42,BK42, "M")+1</f>
        <v>71</v>
      </c>
      <c r="BN42" s="103">
        <f t="shared" ref="BN42:BN43" si="9">DATEDIF(AX42,BK42, "M")+1</f>
        <v>63</v>
      </c>
      <c r="BO42" s="103"/>
      <c r="BP42" s="103">
        <v>6</v>
      </c>
      <c r="BQ42" s="103">
        <v>20</v>
      </c>
      <c r="BR42" s="103">
        <v>18</v>
      </c>
      <c r="BS42" s="103">
        <v>5</v>
      </c>
      <c r="BT42" s="103">
        <v>0</v>
      </c>
      <c r="BU42" s="103">
        <v>0</v>
      </c>
      <c r="BV42" s="103">
        <v>0</v>
      </c>
      <c r="BW42" s="103" t="s">
        <v>695</v>
      </c>
      <c r="BX42" s="103">
        <v>0</v>
      </c>
      <c r="BY42" s="103"/>
      <c r="BZ42" s="110"/>
      <c r="CA42" s="110"/>
      <c r="CB42" s="103"/>
      <c r="CC42" s="103" t="s">
        <v>162</v>
      </c>
      <c r="CD42" s="103"/>
      <c r="CE42" s="103"/>
      <c r="CF42" s="410">
        <v>3</v>
      </c>
      <c r="CG42" s="103">
        <v>3</v>
      </c>
      <c r="CH42" s="103"/>
      <c r="CI42" s="103" t="s">
        <v>167</v>
      </c>
    </row>
    <row r="43" spans="1:100" ht="25" customHeight="1" x14ac:dyDescent="0.35">
      <c r="A43" s="103">
        <v>42</v>
      </c>
      <c r="B43" s="103" t="s">
        <v>696</v>
      </c>
      <c r="C43" s="103" t="s">
        <v>697</v>
      </c>
      <c r="D43" s="103"/>
      <c r="E43" s="103" t="s">
        <v>698</v>
      </c>
      <c r="F43" s="103" t="s">
        <v>25</v>
      </c>
      <c r="G43" s="103">
        <v>2</v>
      </c>
      <c r="H43" s="103" t="s">
        <v>57</v>
      </c>
      <c r="I43" s="103" t="s">
        <v>33</v>
      </c>
      <c r="J43" s="103" t="s">
        <v>699</v>
      </c>
      <c r="K43" s="103"/>
      <c r="L43" s="103" t="s">
        <v>33</v>
      </c>
      <c r="M43" s="103" t="s">
        <v>149</v>
      </c>
      <c r="N43" s="242"/>
      <c r="O43" s="12"/>
      <c r="P43" s="16" t="s">
        <v>167</v>
      </c>
      <c r="Q43" s="103"/>
      <c r="R43" s="351" t="s">
        <v>700</v>
      </c>
      <c r="S43" s="103" t="s">
        <v>701</v>
      </c>
      <c r="T43" s="214" t="s">
        <v>702</v>
      </c>
      <c r="U43" s="104" t="s">
        <v>703</v>
      </c>
      <c r="V43" s="104">
        <v>26892</v>
      </c>
      <c r="W43" s="112" t="s">
        <v>704</v>
      </c>
      <c r="X43" s="112" t="s">
        <v>155</v>
      </c>
      <c r="Y43" s="112" t="s">
        <v>162</v>
      </c>
      <c r="Z43" s="112" t="s">
        <v>157</v>
      </c>
      <c r="AA43" s="103">
        <v>19</v>
      </c>
      <c r="AB43" s="104">
        <v>40931</v>
      </c>
      <c r="AC43" s="308">
        <v>40969</v>
      </c>
      <c r="AD43" s="104"/>
      <c r="AE43" s="104" t="s">
        <v>705</v>
      </c>
      <c r="AF43" s="104" t="s">
        <v>706</v>
      </c>
      <c r="AG43" s="104" t="s">
        <v>691</v>
      </c>
      <c r="AH43" s="103">
        <f t="shared" si="5"/>
        <v>3</v>
      </c>
      <c r="AI43" s="104" t="s">
        <v>160</v>
      </c>
      <c r="AJ43" s="104" t="s">
        <v>160</v>
      </c>
      <c r="AK43" s="104" t="s">
        <v>679</v>
      </c>
      <c r="AL43" s="104" t="s">
        <v>149</v>
      </c>
      <c r="AM43" s="104" t="s">
        <v>162</v>
      </c>
      <c r="AN43" s="104" t="s">
        <v>149</v>
      </c>
      <c r="AO43" s="104"/>
      <c r="AP43" s="104" t="s">
        <v>202</v>
      </c>
      <c r="AQ43" s="104" t="s">
        <v>248</v>
      </c>
      <c r="AR43" s="104" t="s">
        <v>149</v>
      </c>
      <c r="AS43" s="104"/>
      <c r="AT43" s="104" t="s">
        <v>550</v>
      </c>
      <c r="AU43" s="103" t="s">
        <v>707</v>
      </c>
      <c r="AV43" s="104"/>
      <c r="AW43" s="106">
        <v>40969</v>
      </c>
      <c r="AX43" s="106">
        <v>41214</v>
      </c>
      <c r="AY43" s="106" t="s">
        <v>149</v>
      </c>
      <c r="AZ43" s="106"/>
      <c r="BA43" s="106"/>
      <c r="BB43" s="106"/>
      <c r="BC43" s="107"/>
      <c r="BD43" s="106">
        <v>41852</v>
      </c>
      <c r="BE43" s="106" t="s">
        <v>149</v>
      </c>
      <c r="BF43" s="106">
        <v>42064</v>
      </c>
      <c r="BG43" s="106" t="s">
        <v>149</v>
      </c>
      <c r="BH43" s="104"/>
      <c r="BI43" s="104"/>
      <c r="BJ43" s="104"/>
      <c r="BK43" s="108">
        <v>42766</v>
      </c>
      <c r="BL43" s="103" t="s">
        <v>17</v>
      </c>
      <c r="BM43" s="241">
        <f t="shared" si="8"/>
        <v>59</v>
      </c>
      <c r="BN43" s="103">
        <f t="shared" si="9"/>
        <v>51</v>
      </c>
      <c r="BO43" s="103"/>
      <c r="BP43" s="103" t="s">
        <v>167</v>
      </c>
      <c r="BQ43" s="103">
        <v>2</v>
      </c>
      <c r="BR43" s="103">
        <v>0</v>
      </c>
      <c r="BS43" s="103">
        <v>1</v>
      </c>
      <c r="BT43" s="103">
        <v>0</v>
      </c>
      <c r="BU43" s="103">
        <v>0</v>
      </c>
      <c r="BV43" s="103">
        <v>0</v>
      </c>
      <c r="BW43" s="103" t="s">
        <v>162</v>
      </c>
      <c r="BX43" s="103">
        <v>0</v>
      </c>
      <c r="BY43" s="103"/>
      <c r="BZ43" s="110"/>
      <c r="CA43" s="110"/>
      <c r="CB43" s="103"/>
      <c r="CC43" s="103" t="s">
        <v>162</v>
      </c>
      <c r="CD43" s="103"/>
      <c r="CE43" s="103"/>
      <c r="CF43" s="410" t="s">
        <v>167</v>
      </c>
      <c r="CG43" s="103" t="s">
        <v>167</v>
      </c>
      <c r="CH43" s="103"/>
      <c r="CI43" s="103" t="s">
        <v>167</v>
      </c>
    </row>
    <row r="44" spans="1:100" s="121" customFormat="1" ht="25" customHeight="1" x14ac:dyDescent="0.35">
      <c r="A44" s="98">
        <v>43</v>
      </c>
      <c r="B44" s="98" t="s">
        <v>708</v>
      </c>
      <c r="C44" s="98" t="s">
        <v>709</v>
      </c>
      <c r="D44" s="98"/>
      <c r="E44" s="98" t="s">
        <v>710</v>
      </c>
      <c r="F44" s="98" t="s">
        <v>24</v>
      </c>
      <c r="G44" s="98">
        <v>2</v>
      </c>
      <c r="H44" s="98" t="s">
        <v>55</v>
      </c>
      <c r="I44" s="98" t="s">
        <v>43</v>
      </c>
      <c r="J44" s="98" t="s">
        <v>476</v>
      </c>
      <c r="K44" s="98"/>
      <c r="L44" s="98" t="s">
        <v>43</v>
      </c>
      <c r="M44" s="98" t="s">
        <v>149</v>
      </c>
      <c r="N44" s="98"/>
      <c r="O44" s="272"/>
      <c r="P44" s="273" t="s">
        <v>167</v>
      </c>
      <c r="Q44" s="98"/>
      <c r="R44" s="429" t="s">
        <v>711</v>
      </c>
      <c r="S44" s="98"/>
      <c r="T44" s="375" t="s">
        <v>712</v>
      </c>
      <c r="U44" s="99" t="s">
        <v>713</v>
      </c>
      <c r="V44" s="99">
        <v>28270</v>
      </c>
      <c r="W44" s="181" t="s">
        <v>714</v>
      </c>
      <c r="X44" s="181" t="s">
        <v>155</v>
      </c>
      <c r="Y44" s="181" t="s">
        <v>162</v>
      </c>
      <c r="Z44" s="181" t="s">
        <v>157</v>
      </c>
      <c r="AA44" s="98">
        <v>1.5</v>
      </c>
      <c r="AB44" s="99">
        <v>40892</v>
      </c>
      <c r="AC44" s="307">
        <v>40969</v>
      </c>
      <c r="AD44" s="99">
        <v>45741</v>
      </c>
      <c r="AE44" s="99" t="s">
        <v>377</v>
      </c>
      <c r="AF44" s="99" t="s">
        <v>715</v>
      </c>
      <c r="AG44" s="99" t="s">
        <v>716</v>
      </c>
      <c r="AH44" s="98">
        <f t="shared" si="5"/>
        <v>3</v>
      </c>
      <c r="AI44" s="99" t="s">
        <v>160</v>
      </c>
      <c r="AJ44" s="99" t="s">
        <v>160</v>
      </c>
      <c r="AK44" s="99" t="s">
        <v>679</v>
      </c>
      <c r="AL44" s="99" t="s">
        <v>149</v>
      </c>
      <c r="AM44" s="99" t="s">
        <v>162</v>
      </c>
      <c r="AN44" s="99" t="s">
        <v>162</v>
      </c>
      <c r="AO44" s="99" t="s">
        <v>181</v>
      </c>
      <c r="AP44" s="99" t="s">
        <v>717</v>
      </c>
      <c r="AQ44" s="99"/>
      <c r="AR44" s="99"/>
      <c r="AS44" s="99"/>
      <c r="AT44" s="99" t="s">
        <v>718</v>
      </c>
      <c r="AU44" s="98" t="s">
        <v>719</v>
      </c>
      <c r="AV44" s="99"/>
      <c r="AW44" s="100">
        <v>40969</v>
      </c>
      <c r="AX44" s="100">
        <v>41214</v>
      </c>
      <c r="AY44" s="100" t="s">
        <v>149</v>
      </c>
      <c r="AZ44" s="100"/>
      <c r="BA44" s="100"/>
      <c r="BB44" s="100"/>
      <c r="BC44" s="101"/>
      <c r="BD44" s="100">
        <v>41852</v>
      </c>
      <c r="BE44" s="100" t="s">
        <v>149</v>
      </c>
      <c r="BF44" s="100" t="s">
        <v>720</v>
      </c>
      <c r="BG44" s="100" t="s">
        <v>162</v>
      </c>
      <c r="BH44" s="99"/>
      <c r="BI44" s="99"/>
      <c r="BJ44" s="99"/>
      <c r="BK44" s="116"/>
      <c r="BL44" s="211" t="s">
        <v>19</v>
      </c>
      <c r="BM44" s="289"/>
      <c r="BN44" s="98"/>
      <c r="BO44" s="98"/>
      <c r="BP44" s="98">
        <v>1</v>
      </c>
      <c r="BQ44" s="98">
        <v>31</v>
      </c>
      <c r="BR44" s="98">
        <v>0</v>
      </c>
      <c r="BS44" s="98">
        <v>7</v>
      </c>
      <c r="BT44" s="98">
        <v>3</v>
      </c>
      <c r="BU44" s="98">
        <v>0</v>
      </c>
      <c r="BV44" s="98">
        <v>0</v>
      </c>
      <c r="BW44" s="98" t="s">
        <v>162</v>
      </c>
      <c r="BX44" s="98">
        <v>0</v>
      </c>
      <c r="BY44" s="98"/>
      <c r="BZ44" s="102"/>
      <c r="CA44" s="102"/>
      <c r="CB44" s="98"/>
      <c r="CC44" s="98" t="s">
        <v>162</v>
      </c>
      <c r="CD44" s="98"/>
      <c r="CE44" s="98"/>
      <c r="CF44" s="120" t="s">
        <v>167</v>
      </c>
      <c r="CG44" s="98" t="s">
        <v>167</v>
      </c>
      <c r="CH44" s="98"/>
      <c r="CI44" s="98" t="s">
        <v>167</v>
      </c>
      <c r="CQ44" s="402"/>
      <c r="CR44" s="402"/>
      <c r="CS44" s="402"/>
      <c r="CU44" s="402"/>
      <c r="CV44" s="402"/>
    </row>
    <row r="45" spans="1:100" ht="25" customHeight="1" x14ac:dyDescent="0.35">
      <c r="A45" s="98">
        <v>44</v>
      </c>
      <c r="B45" s="98" t="s">
        <v>721</v>
      </c>
      <c r="C45" s="98" t="s">
        <v>722</v>
      </c>
      <c r="D45" s="98" t="s">
        <v>723</v>
      </c>
      <c r="E45" s="98" t="s">
        <v>724</v>
      </c>
      <c r="F45" s="98" t="s">
        <v>25</v>
      </c>
      <c r="G45" s="98">
        <v>2</v>
      </c>
      <c r="H45" s="115" t="s">
        <v>49</v>
      </c>
      <c r="I45" s="98" t="s">
        <v>40</v>
      </c>
      <c r="J45" s="98"/>
      <c r="K45" s="98"/>
      <c r="L45" s="98" t="s">
        <v>43</v>
      </c>
      <c r="M45" s="98" t="s">
        <v>162</v>
      </c>
      <c r="N45" s="98" t="s">
        <v>167</v>
      </c>
      <c r="O45" s="98" t="s">
        <v>167</v>
      </c>
      <c r="P45" s="98" t="s">
        <v>167</v>
      </c>
      <c r="Q45" s="98" t="s">
        <v>167</v>
      </c>
      <c r="R45" s="98"/>
      <c r="S45" s="98"/>
      <c r="T45" s="218"/>
      <c r="U45" s="99"/>
      <c r="V45" s="99"/>
      <c r="W45" s="181"/>
      <c r="X45" s="181"/>
      <c r="Y45" s="181"/>
      <c r="Z45" s="181"/>
      <c r="AA45" s="98">
        <v>4</v>
      </c>
      <c r="AB45" s="116"/>
      <c r="AC45" s="307">
        <v>40969</v>
      </c>
      <c r="AD45" s="99">
        <v>42662</v>
      </c>
      <c r="AE45" s="117"/>
      <c r="AF45" s="99"/>
      <c r="AG45" s="99"/>
      <c r="AH45" s="98">
        <f t="shared" si="5"/>
        <v>0</v>
      </c>
      <c r="AI45" s="99"/>
      <c r="AJ45" s="99"/>
      <c r="AK45" s="99"/>
      <c r="AL45" s="99"/>
      <c r="AM45" s="99"/>
      <c r="AN45" s="99"/>
      <c r="AO45" s="99"/>
      <c r="AP45" s="117"/>
      <c r="AQ45" s="99"/>
      <c r="AR45" s="99"/>
      <c r="AS45" s="99"/>
      <c r="AT45" s="99"/>
      <c r="AU45" s="98"/>
      <c r="AV45" s="116"/>
      <c r="AW45" s="100">
        <v>40969</v>
      </c>
      <c r="AX45" s="100"/>
      <c r="AY45" s="100"/>
      <c r="AZ45" s="100"/>
      <c r="BA45" s="118"/>
      <c r="BB45" s="100"/>
      <c r="BC45" s="119"/>
      <c r="BD45" s="100"/>
      <c r="BE45" s="100"/>
      <c r="BF45" s="100"/>
      <c r="BG45" s="100"/>
      <c r="BH45" s="99"/>
      <c r="BI45" s="99"/>
      <c r="BJ45" s="99"/>
      <c r="BK45" s="99"/>
      <c r="BL45" s="98" t="s">
        <v>19</v>
      </c>
      <c r="BM45" s="238" t="s">
        <v>19</v>
      </c>
      <c r="BN45" s="238"/>
      <c r="BO45" s="98"/>
      <c r="BP45" s="98"/>
      <c r="BQ45" s="98"/>
      <c r="BR45" s="98"/>
      <c r="BS45" s="98"/>
      <c r="BT45" s="98"/>
      <c r="BU45" s="98"/>
      <c r="BV45" s="98"/>
      <c r="BW45" s="98" t="s">
        <v>162</v>
      </c>
      <c r="BX45" s="98"/>
      <c r="BY45" s="98"/>
      <c r="BZ45" s="102"/>
      <c r="CA45" s="102"/>
      <c r="CB45" s="98"/>
      <c r="CC45" s="98"/>
      <c r="CD45" s="98"/>
      <c r="CE45" s="98"/>
      <c r="CF45" s="120"/>
      <c r="CG45" s="98"/>
      <c r="CH45" s="98"/>
      <c r="CI45" s="98" t="s">
        <v>536</v>
      </c>
    </row>
    <row r="46" spans="1:100" ht="25" customHeight="1" x14ac:dyDescent="0.35">
      <c r="A46" s="98">
        <v>45</v>
      </c>
      <c r="B46" s="98" t="s">
        <v>725</v>
      </c>
      <c r="C46" s="98" t="s">
        <v>726</v>
      </c>
      <c r="D46" s="98" t="s">
        <v>727</v>
      </c>
      <c r="E46" s="98" t="s">
        <v>728</v>
      </c>
      <c r="F46" s="98" t="s">
        <v>24</v>
      </c>
      <c r="G46" s="98">
        <v>2</v>
      </c>
      <c r="H46" s="115" t="s">
        <v>56</v>
      </c>
      <c r="I46" s="98" t="s">
        <v>38</v>
      </c>
      <c r="J46" s="98"/>
      <c r="K46" s="98" t="s">
        <v>729</v>
      </c>
      <c r="L46" s="98" t="s">
        <v>39</v>
      </c>
      <c r="M46" s="98" t="s">
        <v>162</v>
      </c>
      <c r="N46" s="98" t="s">
        <v>167</v>
      </c>
      <c r="O46" s="98" t="s">
        <v>167</v>
      </c>
      <c r="P46" s="98" t="s">
        <v>167</v>
      </c>
      <c r="Q46" s="98" t="s">
        <v>167</v>
      </c>
      <c r="R46" s="98" t="s">
        <v>730</v>
      </c>
      <c r="S46" s="98" t="s">
        <v>731</v>
      </c>
      <c r="T46" s="218"/>
      <c r="U46" s="98"/>
      <c r="V46" s="98"/>
      <c r="W46" s="98"/>
      <c r="X46" s="98"/>
      <c r="Y46" s="98"/>
      <c r="Z46" s="98"/>
      <c r="AA46" s="98">
        <v>22.5</v>
      </c>
      <c r="AB46" s="120"/>
      <c r="AC46" s="307">
        <v>40969</v>
      </c>
      <c r="AD46" s="99">
        <v>42380</v>
      </c>
      <c r="AE46" s="115"/>
      <c r="AF46" s="98"/>
      <c r="AG46" s="98"/>
      <c r="AH46" s="98">
        <f t="shared" si="5"/>
        <v>0</v>
      </c>
      <c r="AI46" s="98"/>
      <c r="AJ46" s="98"/>
      <c r="AK46" s="98"/>
      <c r="AL46" s="98"/>
      <c r="AM46" s="98"/>
      <c r="AN46" s="98"/>
      <c r="AO46" s="98"/>
      <c r="AP46" s="121"/>
      <c r="AQ46" s="121"/>
      <c r="AR46" s="121"/>
      <c r="AS46" s="121"/>
      <c r="AT46" s="121"/>
      <c r="AU46" s="121"/>
      <c r="AV46" s="121"/>
      <c r="AW46" s="100">
        <v>40969</v>
      </c>
      <c r="AX46" s="98"/>
      <c r="AY46" s="98"/>
      <c r="AZ46" s="98"/>
      <c r="BA46" s="121"/>
      <c r="BB46" s="121"/>
      <c r="BC46" s="121"/>
      <c r="BD46" s="98"/>
      <c r="BE46" s="98"/>
      <c r="BF46" s="98"/>
      <c r="BG46" s="98"/>
      <c r="BH46" s="98"/>
      <c r="BI46" s="98"/>
      <c r="BJ46" s="98"/>
      <c r="BK46" s="98"/>
      <c r="BL46" s="122" t="s">
        <v>19</v>
      </c>
      <c r="BM46" s="98" t="s">
        <v>19</v>
      </c>
      <c r="BN46" s="98"/>
      <c r="BO46" s="98"/>
      <c r="BP46" s="98"/>
      <c r="BQ46" s="98"/>
      <c r="BR46" s="98"/>
      <c r="BS46" s="98"/>
      <c r="BT46" s="98"/>
      <c r="BU46" s="98"/>
      <c r="BV46" s="98"/>
      <c r="BW46" s="98" t="s">
        <v>162</v>
      </c>
      <c r="BX46" s="98"/>
      <c r="BY46" s="98"/>
      <c r="BZ46" s="102"/>
      <c r="CA46" s="102"/>
      <c r="CB46" s="98"/>
      <c r="CC46" s="98"/>
      <c r="CD46" s="98"/>
      <c r="CE46" s="98"/>
      <c r="CF46" s="120"/>
      <c r="CG46" s="98"/>
      <c r="CH46" s="98"/>
      <c r="CI46" s="98" t="s">
        <v>167</v>
      </c>
    </row>
    <row r="47" spans="1:100" ht="25" customHeight="1" x14ac:dyDescent="0.35">
      <c r="A47" s="123">
        <v>47</v>
      </c>
      <c r="B47" s="123" t="s">
        <v>732</v>
      </c>
      <c r="C47" s="123" t="s">
        <v>733</v>
      </c>
      <c r="D47" s="123" t="s">
        <v>734</v>
      </c>
      <c r="E47" s="123" t="s">
        <v>735</v>
      </c>
      <c r="F47" s="123" t="s">
        <v>25</v>
      </c>
      <c r="G47" s="123">
        <v>3</v>
      </c>
      <c r="H47" s="123" t="s">
        <v>51</v>
      </c>
      <c r="I47" s="123" t="s">
        <v>30</v>
      </c>
      <c r="J47" s="123" t="s">
        <v>736</v>
      </c>
      <c r="K47" s="123" t="s">
        <v>737</v>
      </c>
      <c r="L47" s="123" t="s">
        <v>30</v>
      </c>
      <c r="M47" s="123" t="s">
        <v>149</v>
      </c>
      <c r="N47" s="244" t="s">
        <v>738</v>
      </c>
      <c r="O47" s="18" t="s">
        <v>318</v>
      </c>
      <c r="P47" s="19" t="s">
        <v>318</v>
      </c>
      <c r="Q47" s="123" t="s">
        <v>318</v>
      </c>
      <c r="R47" s="123" t="s">
        <v>739</v>
      </c>
      <c r="S47" s="123" t="s">
        <v>740</v>
      </c>
      <c r="T47" s="376" t="s">
        <v>741</v>
      </c>
      <c r="U47" s="124" t="s">
        <v>742</v>
      </c>
      <c r="V47" s="124">
        <v>26540</v>
      </c>
      <c r="W47" s="128" t="s">
        <v>743</v>
      </c>
      <c r="X47" s="128" t="s">
        <v>155</v>
      </c>
      <c r="Y47" s="128" t="s">
        <v>162</v>
      </c>
      <c r="Z47" s="128" t="s">
        <v>157</v>
      </c>
      <c r="AA47" s="123">
        <v>17</v>
      </c>
      <c r="AB47" s="124">
        <v>41325</v>
      </c>
      <c r="AC47" s="309">
        <v>41334</v>
      </c>
      <c r="AD47" s="124"/>
      <c r="AE47" s="20" t="s">
        <v>744</v>
      </c>
      <c r="AF47" s="131" t="s">
        <v>745</v>
      </c>
      <c r="AG47" s="131"/>
      <c r="AH47" s="123">
        <f t="shared" si="5"/>
        <v>2</v>
      </c>
      <c r="AI47" s="18" t="s">
        <v>160</v>
      </c>
      <c r="AJ47" s="20"/>
      <c r="AK47" s="20"/>
      <c r="AL47" s="20" t="s">
        <v>149</v>
      </c>
      <c r="AM47" s="20"/>
      <c r="AN47" s="20"/>
      <c r="AO47" s="20" t="s">
        <v>201</v>
      </c>
      <c r="AP47" s="20" t="s">
        <v>746</v>
      </c>
      <c r="AQ47" s="20" t="s">
        <v>164</v>
      </c>
      <c r="AR47" s="20" t="s">
        <v>149</v>
      </c>
      <c r="AS47" s="20" t="s">
        <v>747</v>
      </c>
      <c r="AT47" s="20" t="s">
        <v>30</v>
      </c>
      <c r="AU47" s="123" t="s">
        <v>748</v>
      </c>
      <c r="AV47" s="124"/>
      <c r="AW47" s="125">
        <v>41334</v>
      </c>
      <c r="AX47" s="125">
        <v>41579</v>
      </c>
      <c r="AY47" s="125" t="s">
        <v>149</v>
      </c>
      <c r="AZ47" s="125">
        <v>41913</v>
      </c>
      <c r="BA47" s="125"/>
      <c r="BB47" s="125">
        <v>42153</v>
      </c>
      <c r="BC47" s="126" t="s">
        <v>749</v>
      </c>
      <c r="BD47" s="125">
        <v>42217</v>
      </c>
      <c r="BE47" s="125" t="s">
        <v>149</v>
      </c>
      <c r="BF47" s="125">
        <v>42428</v>
      </c>
      <c r="BG47" s="125" t="s">
        <v>149</v>
      </c>
      <c r="BH47" s="124">
        <v>42976</v>
      </c>
      <c r="BI47" s="124">
        <v>43011</v>
      </c>
      <c r="BJ47" s="124">
        <v>43038</v>
      </c>
      <c r="BK47" s="127">
        <v>43038</v>
      </c>
      <c r="BL47" s="123" t="s">
        <v>17</v>
      </c>
      <c r="BM47" s="245">
        <f>DATEDIF(AW47,BK47, "M")+1</f>
        <v>56</v>
      </c>
      <c r="BN47" s="123">
        <f t="shared" ref="BN47:BN54" si="10">DATEDIF(AX47,BK47, "M")+1</f>
        <v>48</v>
      </c>
      <c r="BO47" s="128" t="s">
        <v>749</v>
      </c>
      <c r="BP47" s="123">
        <v>0</v>
      </c>
      <c r="BQ47" s="123">
        <v>0</v>
      </c>
      <c r="BR47" s="123">
        <v>5</v>
      </c>
      <c r="BS47" s="123">
        <v>2</v>
      </c>
      <c r="BT47" s="123">
        <v>0</v>
      </c>
      <c r="BU47" s="123">
        <v>0</v>
      </c>
      <c r="BV47" s="123">
        <v>0</v>
      </c>
      <c r="BW47" s="123" t="s">
        <v>162</v>
      </c>
      <c r="BX47" s="123">
        <v>0</v>
      </c>
      <c r="BY47" s="123"/>
      <c r="BZ47" s="129"/>
      <c r="CA47" s="129"/>
      <c r="CB47" s="123"/>
      <c r="CC47" s="123" t="s">
        <v>162</v>
      </c>
      <c r="CD47" s="123"/>
      <c r="CE47" s="123"/>
      <c r="CF47" s="411">
        <v>1</v>
      </c>
      <c r="CG47" s="123">
        <v>1</v>
      </c>
      <c r="CH47" s="123"/>
      <c r="CI47" s="123" t="s">
        <v>536</v>
      </c>
    </row>
    <row r="48" spans="1:100" ht="25" customHeight="1" x14ac:dyDescent="0.35">
      <c r="A48" s="123">
        <v>48</v>
      </c>
      <c r="B48" s="123" t="s">
        <v>750</v>
      </c>
      <c r="C48" s="123" t="s">
        <v>751</v>
      </c>
      <c r="D48" s="123"/>
      <c r="E48" s="123" t="s">
        <v>752</v>
      </c>
      <c r="F48" s="123" t="s">
        <v>25</v>
      </c>
      <c r="G48" s="123">
        <v>3</v>
      </c>
      <c r="H48" s="123" t="s">
        <v>49</v>
      </c>
      <c r="I48" s="123" t="s">
        <v>40</v>
      </c>
      <c r="J48" s="123" t="s">
        <v>476</v>
      </c>
      <c r="K48" s="123"/>
      <c r="L48" s="123" t="s">
        <v>40</v>
      </c>
      <c r="M48" s="123" t="s">
        <v>149</v>
      </c>
      <c r="N48" s="123"/>
      <c r="O48" s="246" t="s">
        <v>150</v>
      </c>
      <c r="P48" s="247" t="s">
        <v>238</v>
      </c>
      <c r="Q48" s="123" t="s">
        <v>150</v>
      </c>
      <c r="R48" s="123" t="s">
        <v>753</v>
      </c>
      <c r="S48" s="130" t="s">
        <v>754</v>
      </c>
      <c r="T48" s="376" t="s">
        <v>755</v>
      </c>
      <c r="U48" s="124" t="s">
        <v>167</v>
      </c>
      <c r="V48" s="124">
        <v>27702</v>
      </c>
      <c r="W48" s="128" t="s">
        <v>756</v>
      </c>
      <c r="X48" s="128" t="s">
        <v>155</v>
      </c>
      <c r="Y48" s="128" t="s">
        <v>156</v>
      </c>
      <c r="Z48" s="128" t="s">
        <v>157</v>
      </c>
      <c r="AA48" s="123">
        <v>18.5</v>
      </c>
      <c r="AB48" s="124">
        <v>41329</v>
      </c>
      <c r="AC48" s="309">
        <v>41334</v>
      </c>
      <c r="AD48" s="124"/>
      <c r="AE48" s="21" t="s">
        <v>757</v>
      </c>
      <c r="AF48" s="123" t="s">
        <v>758</v>
      </c>
      <c r="AG48" s="123"/>
      <c r="AH48" s="123">
        <f t="shared" si="5"/>
        <v>2</v>
      </c>
      <c r="AI48" s="18" t="s">
        <v>160</v>
      </c>
      <c r="AJ48" s="123"/>
      <c r="AK48" s="123"/>
      <c r="AL48" s="123" t="s">
        <v>149</v>
      </c>
      <c r="AM48" s="123"/>
      <c r="AN48" s="123"/>
      <c r="AO48" s="123" t="s">
        <v>163</v>
      </c>
      <c r="AP48" s="123"/>
      <c r="AQ48" s="123" t="s">
        <v>202</v>
      </c>
      <c r="AR48" s="123" t="s">
        <v>149</v>
      </c>
      <c r="AS48" s="123"/>
      <c r="AT48" s="123" t="s">
        <v>167</v>
      </c>
      <c r="AU48" s="123" t="s">
        <v>759</v>
      </c>
      <c r="AV48" s="124"/>
      <c r="AW48" s="125">
        <v>41334</v>
      </c>
      <c r="AX48" s="125">
        <v>41579</v>
      </c>
      <c r="AY48" s="125" t="s">
        <v>149</v>
      </c>
      <c r="AZ48" s="125"/>
      <c r="BA48" s="125"/>
      <c r="BB48" s="125"/>
      <c r="BC48" s="126"/>
      <c r="BD48" s="125">
        <v>42217</v>
      </c>
      <c r="BE48" s="125" t="s">
        <v>149</v>
      </c>
      <c r="BF48" s="125">
        <v>42428</v>
      </c>
      <c r="BG48" s="125" t="s">
        <v>149</v>
      </c>
      <c r="BH48" s="124"/>
      <c r="BI48" s="124"/>
      <c r="BJ48" s="124"/>
      <c r="BK48" s="127">
        <v>43819</v>
      </c>
      <c r="BL48" s="123" t="s">
        <v>17</v>
      </c>
      <c r="BM48" s="245">
        <f t="shared" ref="BM48:BM54" si="11">DATEDIF(AW48,BK48, "M")+1</f>
        <v>82</v>
      </c>
      <c r="BN48" s="123">
        <f t="shared" si="10"/>
        <v>74</v>
      </c>
      <c r="BO48" s="123"/>
      <c r="BP48" s="123">
        <v>2</v>
      </c>
      <c r="BQ48" s="123">
        <v>1</v>
      </c>
      <c r="BR48" s="123">
        <v>1</v>
      </c>
      <c r="BS48" s="123">
        <v>0</v>
      </c>
      <c r="BT48" s="123">
        <v>0</v>
      </c>
      <c r="BU48" s="123">
        <v>0</v>
      </c>
      <c r="BV48" s="123">
        <v>0</v>
      </c>
      <c r="BW48" s="123" t="s">
        <v>162</v>
      </c>
      <c r="BX48" s="123">
        <v>0</v>
      </c>
      <c r="BY48" s="123"/>
      <c r="BZ48" s="129"/>
      <c r="CA48" s="129"/>
      <c r="CB48" s="123"/>
      <c r="CC48" s="123" t="s">
        <v>162</v>
      </c>
      <c r="CD48" s="123"/>
      <c r="CE48" s="123"/>
      <c r="CF48" s="411">
        <v>1</v>
      </c>
      <c r="CG48" s="123">
        <v>4</v>
      </c>
      <c r="CH48" s="123"/>
      <c r="CI48" s="123" t="s">
        <v>536</v>
      </c>
    </row>
    <row r="49" spans="1:100" ht="25" customHeight="1" x14ac:dyDescent="0.35">
      <c r="A49" s="123">
        <v>49</v>
      </c>
      <c r="B49" s="123" t="s">
        <v>760</v>
      </c>
      <c r="C49" s="123" t="s">
        <v>761</v>
      </c>
      <c r="D49" s="123" t="s">
        <v>762</v>
      </c>
      <c r="E49" s="123" t="s">
        <v>763</v>
      </c>
      <c r="F49" s="123" t="s">
        <v>25</v>
      </c>
      <c r="G49" s="123">
        <v>3</v>
      </c>
      <c r="H49" s="123" t="s">
        <v>49</v>
      </c>
      <c r="I49" s="123" t="s">
        <v>40</v>
      </c>
      <c r="J49" s="123" t="s">
        <v>699</v>
      </c>
      <c r="K49" s="123" t="s">
        <v>764</v>
      </c>
      <c r="L49" s="123" t="s">
        <v>40</v>
      </c>
      <c r="M49" s="123" t="s">
        <v>149</v>
      </c>
      <c r="N49" s="244" t="s">
        <v>765</v>
      </c>
      <c r="O49" s="248" t="s">
        <v>318</v>
      </c>
      <c r="P49" s="22" t="s">
        <v>318</v>
      </c>
      <c r="Q49" s="123"/>
      <c r="R49" s="428" t="s">
        <v>766</v>
      </c>
      <c r="S49" s="123" t="s">
        <v>767</v>
      </c>
      <c r="T49" s="377" t="s">
        <v>768</v>
      </c>
      <c r="U49" s="124" t="s">
        <v>769</v>
      </c>
      <c r="V49" s="124">
        <v>30620</v>
      </c>
      <c r="W49" s="128" t="s">
        <v>770</v>
      </c>
      <c r="X49" s="128" t="s">
        <v>178</v>
      </c>
      <c r="Y49" s="128" t="s">
        <v>162</v>
      </c>
      <c r="Z49" s="128" t="s">
        <v>157</v>
      </c>
      <c r="AA49" s="123">
        <v>6.5</v>
      </c>
      <c r="AB49" s="124">
        <v>41097</v>
      </c>
      <c r="AC49" s="309">
        <v>41334</v>
      </c>
      <c r="AD49" s="124"/>
      <c r="AE49" s="20" t="s">
        <v>771</v>
      </c>
      <c r="AF49" s="23" t="s">
        <v>772</v>
      </c>
      <c r="AG49" s="23" t="s">
        <v>773</v>
      </c>
      <c r="AH49" s="123">
        <f t="shared" si="5"/>
        <v>3</v>
      </c>
      <c r="AI49" s="18" t="s">
        <v>160</v>
      </c>
      <c r="AJ49" s="18" t="s">
        <v>160</v>
      </c>
      <c r="AK49" s="18" t="s">
        <v>160</v>
      </c>
      <c r="AL49" s="18" t="s">
        <v>149</v>
      </c>
      <c r="AM49" s="18" t="s">
        <v>162</v>
      </c>
      <c r="AN49" s="18" t="s">
        <v>162</v>
      </c>
      <c r="AO49" s="18" t="s">
        <v>201</v>
      </c>
      <c r="AP49" s="18" t="s">
        <v>774</v>
      </c>
      <c r="AQ49" s="18" t="s">
        <v>775</v>
      </c>
      <c r="AR49" s="18" t="s">
        <v>149</v>
      </c>
      <c r="AS49" s="18"/>
      <c r="AT49" s="18" t="s">
        <v>36</v>
      </c>
      <c r="AU49" s="123" t="s">
        <v>776</v>
      </c>
      <c r="AV49" s="124"/>
      <c r="AW49" s="125">
        <v>41334</v>
      </c>
      <c r="AX49" s="125">
        <v>41579</v>
      </c>
      <c r="AY49" s="125" t="s">
        <v>149</v>
      </c>
      <c r="AZ49" s="125"/>
      <c r="BA49" s="125"/>
      <c r="BB49" s="125"/>
      <c r="BC49" s="126" t="s">
        <v>777</v>
      </c>
      <c r="BD49" s="125">
        <v>42217</v>
      </c>
      <c r="BE49" s="125" t="s">
        <v>149</v>
      </c>
      <c r="BF49" s="125">
        <v>42428</v>
      </c>
      <c r="BG49" s="125" t="s">
        <v>149</v>
      </c>
      <c r="BH49" s="124"/>
      <c r="BI49" s="124"/>
      <c r="BJ49" s="124"/>
      <c r="BK49" s="127">
        <v>42735</v>
      </c>
      <c r="BL49" s="123" t="s">
        <v>17</v>
      </c>
      <c r="BM49" s="245">
        <f t="shared" si="11"/>
        <v>46</v>
      </c>
      <c r="BN49" s="123">
        <f t="shared" si="10"/>
        <v>38</v>
      </c>
      <c r="BO49" s="128" t="s">
        <v>777</v>
      </c>
      <c r="BP49" s="123">
        <v>1</v>
      </c>
      <c r="BQ49" s="123">
        <v>1</v>
      </c>
      <c r="BR49" s="123">
        <v>4</v>
      </c>
      <c r="BS49" s="123">
        <v>1</v>
      </c>
      <c r="BT49" s="123">
        <v>0</v>
      </c>
      <c r="BU49" s="123">
        <v>0</v>
      </c>
      <c r="BV49" s="123">
        <v>0</v>
      </c>
      <c r="BW49" s="123" t="s">
        <v>162</v>
      </c>
      <c r="BX49" s="123">
        <v>0</v>
      </c>
      <c r="BY49" s="123"/>
      <c r="BZ49" s="129"/>
      <c r="CA49" s="129"/>
      <c r="CB49" s="123"/>
      <c r="CC49" s="123" t="s">
        <v>162</v>
      </c>
      <c r="CD49" s="123"/>
      <c r="CE49" s="123"/>
      <c r="CF49" s="411">
        <v>0</v>
      </c>
      <c r="CG49" s="123">
        <v>0</v>
      </c>
      <c r="CH49" s="123"/>
      <c r="CI49" s="123" t="s">
        <v>536</v>
      </c>
    </row>
    <row r="50" spans="1:100" ht="25" customHeight="1" x14ac:dyDescent="0.35">
      <c r="A50" s="123">
        <v>50</v>
      </c>
      <c r="B50" s="123" t="s">
        <v>778</v>
      </c>
      <c r="C50" s="123" t="s">
        <v>779</v>
      </c>
      <c r="D50" s="123" t="s">
        <v>780</v>
      </c>
      <c r="E50" s="123" t="s">
        <v>781</v>
      </c>
      <c r="F50" s="123" t="s">
        <v>25</v>
      </c>
      <c r="G50" s="123">
        <v>3</v>
      </c>
      <c r="H50" s="123" t="s">
        <v>51</v>
      </c>
      <c r="I50" s="123" t="s">
        <v>30</v>
      </c>
      <c r="J50" s="123" t="s">
        <v>782</v>
      </c>
      <c r="K50" s="123" t="s">
        <v>783</v>
      </c>
      <c r="L50" s="123" t="s">
        <v>30</v>
      </c>
      <c r="M50" s="123" t="s">
        <v>149</v>
      </c>
      <c r="N50" s="244"/>
      <c r="O50" s="248" t="s">
        <v>318</v>
      </c>
      <c r="P50" s="22" t="s">
        <v>318</v>
      </c>
      <c r="Q50" s="123"/>
      <c r="R50" s="428" t="s">
        <v>784</v>
      </c>
      <c r="S50" s="123" t="s">
        <v>785</v>
      </c>
      <c r="T50" s="376" t="s">
        <v>786</v>
      </c>
      <c r="U50" s="124" t="s">
        <v>787</v>
      </c>
      <c r="V50" s="124">
        <v>26913</v>
      </c>
      <c r="W50" s="128" t="s">
        <v>788</v>
      </c>
      <c r="X50" s="128" t="s">
        <v>178</v>
      </c>
      <c r="Y50" s="128" t="s">
        <v>162</v>
      </c>
      <c r="Z50" s="128" t="s">
        <v>157</v>
      </c>
      <c r="AA50" s="123">
        <v>6.5</v>
      </c>
      <c r="AB50" s="124">
        <v>41326</v>
      </c>
      <c r="AC50" s="309">
        <v>41334</v>
      </c>
      <c r="AD50" s="124"/>
      <c r="AE50" s="20" t="s">
        <v>789</v>
      </c>
      <c r="AF50" s="131"/>
      <c r="AG50" s="131"/>
      <c r="AH50" s="123">
        <f t="shared" si="5"/>
        <v>1</v>
      </c>
      <c r="AI50" s="18" t="s">
        <v>160</v>
      </c>
      <c r="AJ50" s="20"/>
      <c r="AK50" s="20"/>
      <c r="AL50" s="20" t="s">
        <v>149</v>
      </c>
      <c r="AM50" s="20"/>
      <c r="AN50" s="20"/>
      <c r="AO50" s="20" t="s">
        <v>163</v>
      </c>
      <c r="AP50" s="20" t="s">
        <v>790</v>
      </c>
      <c r="AQ50" s="20" t="s">
        <v>791</v>
      </c>
      <c r="AR50" s="20" t="s">
        <v>162</v>
      </c>
      <c r="AS50" s="20" t="s">
        <v>792</v>
      </c>
      <c r="AT50" s="20" t="s">
        <v>30</v>
      </c>
      <c r="AU50" s="123" t="s">
        <v>793</v>
      </c>
      <c r="AV50" s="124"/>
      <c r="AW50" s="125">
        <v>41334</v>
      </c>
      <c r="AX50" s="125">
        <v>41579</v>
      </c>
      <c r="AY50" s="125" t="s">
        <v>149</v>
      </c>
      <c r="AZ50" s="125"/>
      <c r="BA50" s="125"/>
      <c r="BB50" s="125"/>
      <c r="BC50" s="126"/>
      <c r="BD50" s="125">
        <v>42217</v>
      </c>
      <c r="BE50" s="125" t="s">
        <v>149</v>
      </c>
      <c r="BF50" s="125">
        <v>42428</v>
      </c>
      <c r="BG50" s="125" t="s">
        <v>149</v>
      </c>
      <c r="BH50" s="124"/>
      <c r="BI50" s="124"/>
      <c r="BJ50" s="124"/>
      <c r="BK50" s="127">
        <v>42916</v>
      </c>
      <c r="BL50" s="123" t="s">
        <v>17</v>
      </c>
      <c r="BM50" s="245">
        <f t="shared" si="11"/>
        <v>52</v>
      </c>
      <c r="BN50" s="123">
        <f t="shared" si="10"/>
        <v>44</v>
      </c>
      <c r="BO50" s="123"/>
      <c r="BP50" s="123">
        <v>0</v>
      </c>
      <c r="BQ50" s="123">
        <v>18</v>
      </c>
      <c r="BR50" s="123">
        <v>17</v>
      </c>
      <c r="BS50" s="123">
        <v>11</v>
      </c>
      <c r="BT50" s="123">
        <v>1</v>
      </c>
      <c r="BU50" s="123">
        <v>0</v>
      </c>
      <c r="BV50" s="123">
        <v>0</v>
      </c>
      <c r="BW50" s="123" t="s">
        <v>162</v>
      </c>
      <c r="BX50" s="123">
        <v>0</v>
      </c>
      <c r="BY50" s="123"/>
      <c r="BZ50" s="129"/>
      <c r="CA50" s="129"/>
      <c r="CB50" s="123"/>
      <c r="CC50" s="123" t="s">
        <v>162</v>
      </c>
      <c r="CD50" s="123"/>
      <c r="CE50" s="123"/>
      <c r="CF50" s="411">
        <v>0</v>
      </c>
      <c r="CG50" s="123">
        <v>0</v>
      </c>
      <c r="CH50" s="123"/>
      <c r="CI50" s="123" t="s">
        <v>566</v>
      </c>
    </row>
    <row r="51" spans="1:100" ht="25" customHeight="1" x14ac:dyDescent="0.35">
      <c r="A51" s="123">
        <v>51</v>
      </c>
      <c r="B51" s="123" t="s">
        <v>794</v>
      </c>
      <c r="C51" s="123" t="s">
        <v>795</v>
      </c>
      <c r="D51" s="123" t="s">
        <v>796</v>
      </c>
      <c r="E51" s="123" t="s">
        <v>797</v>
      </c>
      <c r="F51" s="123" t="s">
        <v>24</v>
      </c>
      <c r="G51" s="123">
        <v>3</v>
      </c>
      <c r="H51" s="123" t="s">
        <v>57</v>
      </c>
      <c r="I51" s="123" t="s">
        <v>33</v>
      </c>
      <c r="J51" s="123" t="s">
        <v>798</v>
      </c>
      <c r="K51" s="123"/>
      <c r="L51" s="123" t="s">
        <v>33</v>
      </c>
      <c r="M51" s="123" t="s">
        <v>149</v>
      </c>
      <c r="N51" s="244"/>
      <c r="O51" s="249" t="s">
        <v>150</v>
      </c>
      <c r="P51" s="22" t="s">
        <v>150</v>
      </c>
      <c r="Q51" s="123" t="s">
        <v>150</v>
      </c>
      <c r="R51" s="428" t="s">
        <v>799</v>
      </c>
      <c r="S51" s="123" t="s">
        <v>800</v>
      </c>
      <c r="T51" s="376" t="s">
        <v>801</v>
      </c>
      <c r="U51" s="124" t="s">
        <v>802</v>
      </c>
      <c r="V51" s="124">
        <v>29083</v>
      </c>
      <c r="W51" s="128" t="s">
        <v>803</v>
      </c>
      <c r="X51" s="128" t="s">
        <v>804</v>
      </c>
      <c r="Y51" s="128" t="s">
        <v>156</v>
      </c>
      <c r="Z51" s="128" t="s">
        <v>157</v>
      </c>
      <c r="AA51" s="123">
        <v>18.5</v>
      </c>
      <c r="AB51" s="124">
        <v>41163</v>
      </c>
      <c r="AC51" s="309">
        <v>41334</v>
      </c>
      <c r="AD51" s="124"/>
      <c r="AE51" s="123" t="s">
        <v>805</v>
      </c>
      <c r="AF51" s="134" t="s">
        <v>806</v>
      </c>
      <c r="AG51" s="134"/>
      <c r="AH51" s="123">
        <f t="shared" si="5"/>
        <v>2</v>
      </c>
      <c r="AI51" s="18" t="s">
        <v>160</v>
      </c>
      <c r="AJ51" s="20"/>
      <c r="AK51" s="20"/>
      <c r="AL51" s="20" t="s">
        <v>149</v>
      </c>
      <c r="AM51" s="20"/>
      <c r="AN51" s="20"/>
      <c r="AO51" s="20" t="s">
        <v>163</v>
      </c>
      <c r="AP51" s="20" t="s">
        <v>180</v>
      </c>
      <c r="AQ51" s="20" t="s">
        <v>202</v>
      </c>
      <c r="AR51" s="20" t="s">
        <v>149</v>
      </c>
      <c r="AS51" s="20"/>
      <c r="AT51" s="20" t="s">
        <v>550</v>
      </c>
      <c r="AU51" s="123" t="s">
        <v>807</v>
      </c>
      <c r="AV51" s="124"/>
      <c r="AW51" s="125">
        <v>41334</v>
      </c>
      <c r="AX51" s="125">
        <v>41579</v>
      </c>
      <c r="AY51" s="125" t="s">
        <v>149</v>
      </c>
      <c r="AZ51" s="125"/>
      <c r="BA51" s="125"/>
      <c r="BB51" s="125"/>
      <c r="BC51" s="126"/>
      <c r="BD51" s="125">
        <v>42217</v>
      </c>
      <c r="BE51" s="125" t="s">
        <v>149</v>
      </c>
      <c r="BF51" s="125">
        <v>42428</v>
      </c>
      <c r="BG51" s="125" t="s">
        <v>149</v>
      </c>
      <c r="BH51" s="124"/>
      <c r="BI51" s="124"/>
      <c r="BJ51" s="124"/>
      <c r="BK51" s="127">
        <v>42460</v>
      </c>
      <c r="BL51" s="123" t="s">
        <v>17</v>
      </c>
      <c r="BM51" s="245">
        <f t="shared" si="11"/>
        <v>37</v>
      </c>
      <c r="BN51" s="123">
        <f t="shared" si="10"/>
        <v>29</v>
      </c>
      <c r="BO51" s="123"/>
      <c r="BP51" s="123">
        <v>0</v>
      </c>
      <c r="BQ51" s="123">
        <v>6</v>
      </c>
      <c r="BR51" s="123">
        <v>31</v>
      </c>
      <c r="BS51" s="123">
        <v>0</v>
      </c>
      <c r="BT51" s="123">
        <v>1</v>
      </c>
      <c r="BU51" s="123">
        <v>0</v>
      </c>
      <c r="BV51" s="123">
        <v>0</v>
      </c>
      <c r="BW51" s="123" t="s">
        <v>162</v>
      </c>
      <c r="BX51" s="123">
        <v>0</v>
      </c>
      <c r="BY51" s="123"/>
      <c r="BZ51" s="129"/>
      <c r="CA51" s="129"/>
      <c r="CB51" s="123"/>
      <c r="CC51" s="123" t="s">
        <v>162</v>
      </c>
      <c r="CD51" s="123"/>
      <c r="CE51" s="123"/>
      <c r="CF51" s="411">
        <v>1</v>
      </c>
      <c r="CG51" s="123">
        <v>2</v>
      </c>
      <c r="CH51" s="123"/>
      <c r="CI51" s="123" t="s">
        <v>808</v>
      </c>
    </row>
    <row r="52" spans="1:100" ht="25" customHeight="1" x14ac:dyDescent="0.35">
      <c r="A52" s="123">
        <v>52</v>
      </c>
      <c r="B52" s="123" t="s">
        <v>809</v>
      </c>
      <c r="C52" s="123" t="s">
        <v>810</v>
      </c>
      <c r="D52" s="123" t="s">
        <v>811</v>
      </c>
      <c r="E52" s="123" t="s">
        <v>812</v>
      </c>
      <c r="F52" s="123" t="s">
        <v>24</v>
      </c>
      <c r="G52" s="123">
        <v>3</v>
      </c>
      <c r="H52" s="123" t="s">
        <v>52</v>
      </c>
      <c r="I52" s="123" t="s">
        <v>41</v>
      </c>
      <c r="J52" s="123" t="s">
        <v>600</v>
      </c>
      <c r="K52" s="123"/>
      <c r="L52" s="123" t="s">
        <v>41</v>
      </c>
      <c r="M52" s="123" t="s">
        <v>149</v>
      </c>
      <c r="N52" s="244"/>
      <c r="O52" s="249"/>
      <c r="P52" s="22" t="s">
        <v>167</v>
      </c>
      <c r="Q52" s="123"/>
      <c r="R52" s="123" t="s">
        <v>813</v>
      </c>
      <c r="S52" s="123" t="s">
        <v>814</v>
      </c>
      <c r="T52" s="376" t="s">
        <v>815</v>
      </c>
      <c r="U52" s="124" t="s">
        <v>816</v>
      </c>
      <c r="V52" s="124">
        <v>28395</v>
      </c>
      <c r="W52" s="128" t="s">
        <v>817</v>
      </c>
      <c r="X52" s="128" t="s">
        <v>178</v>
      </c>
      <c r="Y52" s="128" t="s">
        <v>162</v>
      </c>
      <c r="Z52" s="128" t="s">
        <v>157</v>
      </c>
      <c r="AA52" s="123">
        <v>15</v>
      </c>
      <c r="AB52" s="124">
        <v>41200</v>
      </c>
      <c r="AC52" s="309">
        <v>41334</v>
      </c>
      <c r="AD52" s="124"/>
      <c r="AE52" s="20" t="s">
        <v>818</v>
      </c>
      <c r="AF52" s="131"/>
      <c r="AG52" s="131"/>
      <c r="AH52" s="123">
        <f t="shared" si="5"/>
        <v>1</v>
      </c>
      <c r="AI52" s="18" t="s">
        <v>160</v>
      </c>
      <c r="AJ52" s="20"/>
      <c r="AK52" s="20"/>
      <c r="AL52" s="20" t="s">
        <v>149</v>
      </c>
      <c r="AM52" s="20"/>
      <c r="AN52" s="20"/>
      <c r="AO52" s="20" t="s">
        <v>163</v>
      </c>
      <c r="AP52" s="20" t="s">
        <v>819</v>
      </c>
      <c r="AQ52" s="20" t="s">
        <v>819</v>
      </c>
      <c r="AR52" s="20" t="s">
        <v>162</v>
      </c>
      <c r="AS52" s="20"/>
      <c r="AT52" s="20" t="s">
        <v>44</v>
      </c>
      <c r="AU52" s="123" t="s">
        <v>820</v>
      </c>
      <c r="AV52" s="124"/>
      <c r="AW52" s="125">
        <v>41334</v>
      </c>
      <c r="AX52" s="125">
        <v>41579</v>
      </c>
      <c r="AY52" s="125" t="s">
        <v>149</v>
      </c>
      <c r="AZ52" s="125"/>
      <c r="BA52" s="125"/>
      <c r="BB52" s="125"/>
      <c r="BC52" s="126" t="s">
        <v>821</v>
      </c>
      <c r="BD52" s="125">
        <v>42217</v>
      </c>
      <c r="BE52" s="125" t="s">
        <v>149</v>
      </c>
      <c r="BF52" s="125">
        <v>42428</v>
      </c>
      <c r="BG52" s="125" t="s">
        <v>149</v>
      </c>
      <c r="BH52" s="124"/>
      <c r="BI52" s="124"/>
      <c r="BJ52" s="124"/>
      <c r="BK52" s="127">
        <v>43069</v>
      </c>
      <c r="BL52" s="123" t="s">
        <v>17</v>
      </c>
      <c r="BM52" s="245">
        <f t="shared" si="11"/>
        <v>57</v>
      </c>
      <c r="BN52" s="123">
        <f t="shared" si="10"/>
        <v>49</v>
      </c>
      <c r="BO52" s="128" t="s">
        <v>821</v>
      </c>
      <c r="BP52" s="123">
        <v>0</v>
      </c>
      <c r="BQ52" s="123">
        <v>3</v>
      </c>
      <c r="BR52" s="123">
        <v>3</v>
      </c>
      <c r="BS52" s="123">
        <v>2</v>
      </c>
      <c r="BT52" s="123">
        <v>0</v>
      </c>
      <c r="BU52" s="123">
        <v>0</v>
      </c>
      <c r="BV52" s="123">
        <v>0</v>
      </c>
      <c r="BW52" s="123" t="s">
        <v>162</v>
      </c>
      <c r="BX52" s="123">
        <v>0</v>
      </c>
      <c r="BY52" s="123"/>
      <c r="BZ52" s="129"/>
      <c r="CA52" s="129"/>
      <c r="CB52" s="123"/>
      <c r="CC52" s="123" t="s">
        <v>162</v>
      </c>
      <c r="CD52" s="123"/>
      <c r="CE52" s="123"/>
      <c r="CF52" s="411" t="s">
        <v>167</v>
      </c>
      <c r="CG52" s="123" t="s">
        <v>167</v>
      </c>
      <c r="CH52" s="123"/>
      <c r="CI52" s="123" t="s">
        <v>536</v>
      </c>
    </row>
    <row r="53" spans="1:100" ht="25" customHeight="1" x14ac:dyDescent="0.35">
      <c r="A53" s="123">
        <v>53</v>
      </c>
      <c r="B53" s="123" t="s">
        <v>822</v>
      </c>
      <c r="C53" s="123" t="s">
        <v>823</v>
      </c>
      <c r="D53" s="123" t="s">
        <v>824</v>
      </c>
      <c r="E53" s="123" t="s">
        <v>825</v>
      </c>
      <c r="F53" s="123" t="s">
        <v>24</v>
      </c>
      <c r="G53" s="123">
        <v>3</v>
      </c>
      <c r="H53" s="123" t="s">
        <v>51</v>
      </c>
      <c r="I53" s="123" t="s">
        <v>30</v>
      </c>
      <c r="J53" s="123" t="s">
        <v>826</v>
      </c>
      <c r="K53" s="123" t="s">
        <v>827</v>
      </c>
      <c r="L53" s="123" t="s">
        <v>30</v>
      </c>
      <c r="M53" s="123" t="s">
        <v>149</v>
      </c>
      <c r="N53" s="244">
        <v>95534</v>
      </c>
      <c r="O53" s="249" t="s">
        <v>150</v>
      </c>
      <c r="P53" s="22" t="s">
        <v>150</v>
      </c>
      <c r="Q53" s="123" t="s">
        <v>150</v>
      </c>
      <c r="R53" s="428" t="s">
        <v>828</v>
      </c>
      <c r="S53" s="123" t="s">
        <v>829</v>
      </c>
      <c r="T53" s="376" t="s">
        <v>830</v>
      </c>
      <c r="U53" s="124" t="s">
        <v>831</v>
      </c>
      <c r="V53" s="124">
        <v>28708</v>
      </c>
      <c r="W53" s="128" t="s">
        <v>832</v>
      </c>
      <c r="X53" s="128" t="s">
        <v>804</v>
      </c>
      <c r="Y53" s="128" t="s">
        <v>156</v>
      </c>
      <c r="Z53" s="128" t="s">
        <v>157</v>
      </c>
      <c r="AA53" s="123">
        <v>14.5</v>
      </c>
      <c r="AB53" s="124">
        <v>41004</v>
      </c>
      <c r="AC53" s="309">
        <v>41334</v>
      </c>
      <c r="AD53" s="124"/>
      <c r="AE53" s="20" t="s">
        <v>833</v>
      </c>
      <c r="AF53" s="131"/>
      <c r="AG53" s="131"/>
      <c r="AH53" s="123">
        <f t="shared" si="5"/>
        <v>1</v>
      </c>
      <c r="AI53" s="18" t="s">
        <v>160</v>
      </c>
      <c r="AJ53" s="131"/>
      <c r="AK53" s="131"/>
      <c r="AL53" s="131" t="s">
        <v>149</v>
      </c>
      <c r="AM53" s="131"/>
      <c r="AN53" s="131"/>
      <c r="AO53" s="131" t="s">
        <v>163</v>
      </c>
      <c r="AP53" s="131" t="s">
        <v>202</v>
      </c>
      <c r="AQ53" s="131" t="s">
        <v>248</v>
      </c>
      <c r="AR53" s="131" t="s">
        <v>149</v>
      </c>
      <c r="AS53" s="131"/>
      <c r="AT53" s="131" t="s">
        <v>30</v>
      </c>
      <c r="AU53" s="123" t="s">
        <v>834</v>
      </c>
      <c r="AV53" s="124"/>
      <c r="AW53" s="125">
        <v>41334</v>
      </c>
      <c r="AX53" s="125">
        <v>41579</v>
      </c>
      <c r="AY53" s="125" t="s">
        <v>149</v>
      </c>
      <c r="AZ53" s="125"/>
      <c r="BA53" s="125"/>
      <c r="BB53" s="125"/>
      <c r="BC53" s="126"/>
      <c r="BD53" s="125">
        <v>42217</v>
      </c>
      <c r="BE53" s="125" t="s">
        <v>149</v>
      </c>
      <c r="BF53" s="125">
        <v>42794</v>
      </c>
      <c r="BG53" s="125" t="s">
        <v>162</v>
      </c>
      <c r="BH53" s="124"/>
      <c r="BI53" s="124"/>
      <c r="BJ53" s="124"/>
      <c r="BK53" s="127">
        <v>42978</v>
      </c>
      <c r="BL53" s="123" t="s">
        <v>17</v>
      </c>
      <c r="BM53" s="245">
        <f t="shared" si="11"/>
        <v>54</v>
      </c>
      <c r="BN53" s="123">
        <f t="shared" si="10"/>
        <v>46</v>
      </c>
      <c r="BO53" s="123"/>
      <c r="BP53" s="123">
        <v>0</v>
      </c>
      <c r="BQ53" s="123">
        <v>3</v>
      </c>
      <c r="BR53" s="123">
        <v>4</v>
      </c>
      <c r="BS53" s="123">
        <v>2</v>
      </c>
      <c r="BT53" s="123">
        <v>0</v>
      </c>
      <c r="BU53" s="123">
        <v>0</v>
      </c>
      <c r="BV53" s="123">
        <v>0</v>
      </c>
      <c r="BW53" s="123" t="s">
        <v>162</v>
      </c>
      <c r="BX53" s="123">
        <v>0</v>
      </c>
      <c r="BY53" s="123"/>
      <c r="BZ53" s="129"/>
      <c r="CA53" s="129"/>
      <c r="CB53" s="123"/>
      <c r="CC53" s="123" t="s">
        <v>162</v>
      </c>
      <c r="CD53" s="123"/>
      <c r="CE53" s="123"/>
      <c r="CF53" s="411"/>
      <c r="CG53" s="123">
        <v>1</v>
      </c>
      <c r="CH53" s="123"/>
      <c r="CI53" s="123" t="s">
        <v>566</v>
      </c>
    </row>
    <row r="54" spans="1:100" ht="25" customHeight="1" x14ac:dyDescent="0.35">
      <c r="A54" s="123">
        <v>54</v>
      </c>
      <c r="B54" s="123" t="s">
        <v>835</v>
      </c>
      <c r="C54" s="123" t="s">
        <v>836</v>
      </c>
      <c r="D54" s="123" t="s">
        <v>837</v>
      </c>
      <c r="E54" s="123" t="s">
        <v>838</v>
      </c>
      <c r="F54" s="123" t="s">
        <v>24</v>
      </c>
      <c r="G54" s="123">
        <v>3</v>
      </c>
      <c r="H54" s="123" t="s">
        <v>50</v>
      </c>
      <c r="I54" s="123" t="s">
        <v>44</v>
      </c>
      <c r="J54" s="123" t="s">
        <v>798</v>
      </c>
      <c r="K54" s="123" t="s">
        <v>839</v>
      </c>
      <c r="L54" s="123" t="s">
        <v>42</v>
      </c>
      <c r="M54" s="123" t="s">
        <v>149</v>
      </c>
      <c r="N54" s="244"/>
      <c r="O54" s="249"/>
      <c r="P54" s="22" t="s">
        <v>150</v>
      </c>
      <c r="Q54" s="123"/>
      <c r="R54" s="428" t="s">
        <v>840</v>
      </c>
      <c r="S54" s="123" t="s">
        <v>841</v>
      </c>
      <c r="T54" s="376" t="s">
        <v>842</v>
      </c>
      <c r="U54" s="124" t="s">
        <v>843</v>
      </c>
      <c r="V54" s="124">
        <v>29697</v>
      </c>
      <c r="W54" s="128" t="s">
        <v>844</v>
      </c>
      <c r="X54" s="128" t="s">
        <v>178</v>
      </c>
      <c r="Y54" s="128" t="s">
        <v>156</v>
      </c>
      <c r="Z54" s="128" t="s">
        <v>157</v>
      </c>
      <c r="AA54" s="123">
        <v>10.5</v>
      </c>
      <c r="AB54" s="124">
        <v>40848</v>
      </c>
      <c r="AC54" s="309">
        <v>41334</v>
      </c>
      <c r="AD54" s="124"/>
      <c r="AE54" s="20" t="s">
        <v>508</v>
      </c>
      <c r="AF54" s="131"/>
      <c r="AG54" s="131"/>
      <c r="AH54" s="123">
        <f t="shared" si="5"/>
        <v>1</v>
      </c>
      <c r="AI54" s="18" t="s">
        <v>160</v>
      </c>
      <c r="AJ54" s="131"/>
      <c r="AK54" s="131"/>
      <c r="AL54" s="131" t="s">
        <v>149</v>
      </c>
      <c r="AM54" s="131"/>
      <c r="AN54" s="131"/>
      <c r="AO54" s="131" t="s">
        <v>163</v>
      </c>
      <c r="AP54" s="131" t="s">
        <v>845</v>
      </c>
      <c r="AQ54" s="131" t="s">
        <v>202</v>
      </c>
      <c r="AR54" s="131" t="s">
        <v>149</v>
      </c>
      <c r="AS54" s="131"/>
      <c r="AT54" s="131" t="s">
        <v>44</v>
      </c>
      <c r="AU54" s="123" t="s">
        <v>846</v>
      </c>
      <c r="AV54" s="124"/>
      <c r="AW54" s="125">
        <v>41334</v>
      </c>
      <c r="AX54" s="125">
        <v>41579</v>
      </c>
      <c r="AY54" s="125" t="s">
        <v>149</v>
      </c>
      <c r="AZ54" s="125"/>
      <c r="BA54" s="125"/>
      <c r="BB54" s="125"/>
      <c r="BC54" s="126"/>
      <c r="BD54" s="125">
        <v>42217</v>
      </c>
      <c r="BE54" s="125" t="s">
        <v>149</v>
      </c>
      <c r="BF54" s="125">
        <v>42428</v>
      </c>
      <c r="BG54" s="125" t="s">
        <v>149</v>
      </c>
      <c r="BH54" s="124"/>
      <c r="BI54" s="124"/>
      <c r="BJ54" s="124"/>
      <c r="BK54" s="127">
        <v>42173</v>
      </c>
      <c r="BL54" s="123" t="s">
        <v>17</v>
      </c>
      <c r="BM54" s="245">
        <f t="shared" si="11"/>
        <v>28</v>
      </c>
      <c r="BN54" s="123">
        <f t="shared" si="10"/>
        <v>20</v>
      </c>
      <c r="BO54" s="123"/>
      <c r="BP54" s="123">
        <v>1</v>
      </c>
      <c r="BQ54" s="123">
        <v>1</v>
      </c>
      <c r="BR54" s="123">
        <v>15</v>
      </c>
      <c r="BS54" s="123">
        <v>2</v>
      </c>
      <c r="BT54" s="123">
        <v>0</v>
      </c>
      <c r="BU54" s="123">
        <v>2</v>
      </c>
      <c r="BV54" s="123">
        <v>0</v>
      </c>
      <c r="BW54" s="123" t="s">
        <v>162</v>
      </c>
      <c r="BX54" s="123">
        <v>0</v>
      </c>
      <c r="BY54" s="123"/>
      <c r="BZ54" s="129"/>
      <c r="CA54" s="129"/>
      <c r="CB54" s="123"/>
      <c r="CC54" s="123" t="s">
        <v>162</v>
      </c>
      <c r="CD54" s="123"/>
      <c r="CE54" s="123"/>
      <c r="CF54" s="411" t="s">
        <v>167</v>
      </c>
      <c r="CG54" s="123" t="s">
        <v>167</v>
      </c>
      <c r="CH54" s="123"/>
      <c r="CI54" s="123" t="s">
        <v>808</v>
      </c>
    </row>
    <row r="55" spans="1:100" ht="25" customHeight="1" x14ac:dyDescent="0.35">
      <c r="A55" s="123">
        <v>55</v>
      </c>
      <c r="B55" s="123" t="s">
        <v>847</v>
      </c>
      <c r="C55" s="123" t="s">
        <v>848</v>
      </c>
      <c r="D55" s="123" t="s">
        <v>849</v>
      </c>
      <c r="E55" s="123" t="s">
        <v>850</v>
      </c>
      <c r="F55" s="123" t="s">
        <v>25</v>
      </c>
      <c r="G55" s="123">
        <v>3</v>
      </c>
      <c r="H55" s="123" t="s">
        <v>49</v>
      </c>
      <c r="I55" s="123" t="s">
        <v>35</v>
      </c>
      <c r="J55" s="123" t="s">
        <v>851</v>
      </c>
      <c r="K55" s="123" t="s">
        <v>852</v>
      </c>
      <c r="L55" s="123" t="s">
        <v>35</v>
      </c>
      <c r="M55" s="123" t="s">
        <v>149</v>
      </c>
      <c r="N55" s="123" t="s">
        <v>853</v>
      </c>
      <c r="O55" s="246" t="s">
        <v>150</v>
      </c>
      <c r="P55" s="247" t="s">
        <v>854</v>
      </c>
      <c r="Q55" s="123"/>
      <c r="R55" s="123" t="s">
        <v>855</v>
      </c>
      <c r="S55" s="123" t="s">
        <v>856</v>
      </c>
      <c r="T55" s="376" t="s">
        <v>857</v>
      </c>
      <c r="U55" s="124" t="s">
        <v>858</v>
      </c>
      <c r="V55" s="124">
        <v>26750</v>
      </c>
      <c r="W55" s="128" t="s">
        <v>859</v>
      </c>
      <c r="X55" s="128" t="s">
        <v>178</v>
      </c>
      <c r="Y55" s="128" t="s">
        <v>162</v>
      </c>
      <c r="Z55" s="128" t="s">
        <v>157</v>
      </c>
      <c r="AA55" s="123">
        <v>15</v>
      </c>
      <c r="AB55" s="124">
        <v>41153</v>
      </c>
      <c r="AC55" s="309">
        <v>41334</v>
      </c>
      <c r="AD55" s="124"/>
      <c r="AE55" s="21" t="s">
        <v>860</v>
      </c>
      <c r="AF55" s="23" t="s">
        <v>861</v>
      </c>
      <c r="AG55" s="123"/>
      <c r="AH55" s="123">
        <f t="shared" si="5"/>
        <v>2</v>
      </c>
      <c r="AI55" s="18" t="s">
        <v>160</v>
      </c>
      <c r="AJ55" s="18" t="s">
        <v>160</v>
      </c>
      <c r="AK55" s="123"/>
      <c r="AL55" s="123" t="s">
        <v>149</v>
      </c>
      <c r="AM55" s="123" t="s">
        <v>149</v>
      </c>
      <c r="AN55" s="123"/>
      <c r="AO55" s="123" t="s">
        <v>163</v>
      </c>
      <c r="AP55" s="123" t="s">
        <v>202</v>
      </c>
      <c r="AQ55" s="123"/>
      <c r="AR55" s="123"/>
      <c r="AS55" s="123"/>
      <c r="AT55" s="123" t="s">
        <v>862</v>
      </c>
      <c r="AU55" s="123" t="s">
        <v>863</v>
      </c>
      <c r="AV55" s="124"/>
      <c r="AW55" s="125">
        <v>41334</v>
      </c>
      <c r="AX55" s="125">
        <v>41579</v>
      </c>
      <c r="AY55" s="125" t="s">
        <v>149</v>
      </c>
      <c r="AZ55" s="125"/>
      <c r="BA55" s="125"/>
      <c r="BB55" s="125"/>
      <c r="BC55" s="126"/>
      <c r="BD55" s="125">
        <v>42585</v>
      </c>
      <c r="BE55" s="125" t="s">
        <v>162</v>
      </c>
      <c r="BF55" s="125">
        <v>42793</v>
      </c>
      <c r="BG55" s="125" t="s">
        <v>162</v>
      </c>
      <c r="BH55" s="124"/>
      <c r="BI55" s="124"/>
      <c r="BJ55" s="124"/>
      <c r="BK55" s="127"/>
      <c r="BL55" s="132" t="s">
        <v>18</v>
      </c>
      <c r="BM55" s="245"/>
      <c r="BN55" s="123"/>
      <c r="BO55" s="123"/>
      <c r="BP55" s="123">
        <v>0</v>
      </c>
      <c r="BQ55" s="123">
        <v>7</v>
      </c>
      <c r="BR55" s="123">
        <v>0</v>
      </c>
      <c r="BS55" s="123">
        <v>0</v>
      </c>
      <c r="BT55" s="123">
        <v>0</v>
      </c>
      <c r="BU55" s="123">
        <v>0</v>
      </c>
      <c r="BV55" s="123">
        <v>0</v>
      </c>
      <c r="BW55" s="123" t="s">
        <v>162</v>
      </c>
      <c r="BX55" s="123">
        <v>0</v>
      </c>
      <c r="BY55" s="123"/>
      <c r="BZ55" s="129"/>
      <c r="CA55" s="129"/>
      <c r="CB55" s="123"/>
      <c r="CC55" s="123" t="s">
        <v>162</v>
      </c>
      <c r="CD55" s="123"/>
      <c r="CE55" s="123"/>
      <c r="CF55" s="411">
        <v>3</v>
      </c>
      <c r="CG55" s="123" t="s">
        <v>167</v>
      </c>
      <c r="CH55" s="123"/>
      <c r="CI55" s="123" t="s">
        <v>808</v>
      </c>
    </row>
    <row r="56" spans="1:100" ht="25" customHeight="1" x14ac:dyDescent="0.35">
      <c r="A56" s="123">
        <v>56</v>
      </c>
      <c r="B56" s="123" t="s">
        <v>864</v>
      </c>
      <c r="C56" s="123" t="s">
        <v>865</v>
      </c>
      <c r="D56" s="123" t="s">
        <v>866</v>
      </c>
      <c r="E56" s="123" t="s">
        <v>867</v>
      </c>
      <c r="F56" s="123" t="s">
        <v>25</v>
      </c>
      <c r="G56" s="123">
        <v>3</v>
      </c>
      <c r="H56" s="123" t="s">
        <v>55</v>
      </c>
      <c r="I56" s="123" t="s">
        <v>43</v>
      </c>
      <c r="J56" s="123" t="s">
        <v>600</v>
      </c>
      <c r="K56" s="123" t="s">
        <v>868</v>
      </c>
      <c r="L56" s="123" t="s">
        <v>43</v>
      </c>
      <c r="M56" s="123" t="s">
        <v>149</v>
      </c>
      <c r="N56" s="244">
        <v>705854</v>
      </c>
      <c r="O56" s="249"/>
      <c r="P56" s="22" t="s">
        <v>150</v>
      </c>
      <c r="Q56" s="123"/>
      <c r="R56" s="123" t="s">
        <v>869</v>
      </c>
      <c r="S56" s="133" t="s">
        <v>870</v>
      </c>
      <c r="T56" s="377">
        <v>113585404</v>
      </c>
      <c r="U56" s="124" t="s">
        <v>871</v>
      </c>
      <c r="V56" s="124">
        <v>29258</v>
      </c>
      <c r="W56" s="128" t="s">
        <v>872</v>
      </c>
      <c r="X56" s="128" t="s">
        <v>178</v>
      </c>
      <c r="Y56" s="128" t="s">
        <v>162</v>
      </c>
      <c r="Z56" s="128" t="s">
        <v>157</v>
      </c>
      <c r="AA56" s="123">
        <v>8.5</v>
      </c>
      <c r="AB56" s="124">
        <v>41548</v>
      </c>
      <c r="AC56" s="309">
        <v>41334</v>
      </c>
      <c r="AD56" s="124"/>
      <c r="AE56" s="20" t="s">
        <v>873</v>
      </c>
      <c r="AF56" s="131"/>
      <c r="AG56" s="131"/>
      <c r="AH56" s="123">
        <f t="shared" si="5"/>
        <v>1</v>
      </c>
      <c r="AI56" s="20" t="s">
        <v>280</v>
      </c>
      <c r="AJ56" s="131"/>
      <c r="AK56" s="131"/>
      <c r="AL56" s="131" t="s">
        <v>162</v>
      </c>
      <c r="AM56" s="131"/>
      <c r="AN56" s="131"/>
      <c r="AO56" s="131" t="s">
        <v>201</v>
      </c>
      <c r="AP56" s="131" t="s">
        <v>874</v>
      </c>
      <c r="AQ56" s="131" t="s">
        <v>875</v>
      </c>
      <c r="AR56" s="131" t="s">
        <v>149</v>
      </c>
      <c r="AS56" s="131"/>
      <c r="AT56" s="131" t="s">
        <v>876</v>
      </c>
      <c r="AU56" s="123" t="s">
        <v>877</v>
      </c>
      <c r="AV56" s="124"/>
      <c r="AW56" s="125">
        <v>41334</v>
      </c>
      <c r="AX56" s="125">
        <v>41579</v>
      </c>
      <c r="AY56" s="125" t="s">
        <v>149</v>
      </c>
      <c r="AZ56" s="125"/>
      <c r="BA56" s="125"/>
      <c r="BB56" s="125"/>
      <c r="BC56" s="126" t="s">
        <v>878</v>
      </c>
      <c r="BD56" s="125">
        <v>42217</v>
      </c>
      <c r="BE56" s="125" t="s">
        <v>149</v>
      </c>
      <c r="BF56" s="125">
        <v>42428</v>
      </c>
      <c r="BG56" s="125" t="s">
        <v>149</v>
      </c>
      <c r="BH56" s="124"/>
      <c r="BI56" s="124"/>
      <c r="BJ56" s="124"/>
      <c r="BK56" s="127">
        <v>43291</v>
      </c>
      <c r="BL56" s="123" t="s">
        <v>17</v>
      </c>
      <c r="BM56" s="245">
        <f>DATEDIF(AW56,BK56, "M")+1</f>
        <v>65</v>
      </c>
      <c r="BN56" s="123">
        <f>DATEDIF(AX56,BK56, "M")+1</f>
        <v>57</v>
      </c>
      <c r="BO56" s="128" t="s">
        <v>878</v>
      </c>
      <c r="BP56" s="123">
        <v>0</v>
      </c>
      <c r="BQ56" s="123">
        <v>5</v>
      </c>
      <c r="BR56" s="123">
        <v>31</v>
      </c>
      <c r="BS56" s="123">
        <v>1</v>
      </c>
      <c r="BT56" s="123">
        <v>0</v>
      </c>
      <c r="BU56" s="123">
        <v>0</v>
      </c>
      <c r="BV56" s="123">
        <v>0</v>
      </c>
      <c r="BW56" s="123" t="s">
        <v>162</v>
      </c>
      <c r="BX56" s="123">
        <v>0</v>
      </c>
      <c r="BY56" s="123"/>
      <c r="BZ56" s="129"/>
      <c r="CA56" s="129"/>
      <c r="CB56" s="123"/>
      <c r="CC56" s="123" t="s">
        <v>162</v>
      </c>
      <c r="CD56" s="123"/>
      <c r="CE56" s="123"/>
      <c r="CF56" s="411">
        <v>1</v>
      </c>
      <c r="CG56" s="123">
        <v>2</v>
      </c>
      <c r="CH56" s="123"/>
      <c r="CI56" s="123" t="s">
        <v>499</v>
      </c>
    </row>
    <row r="57" spans="1:100" ht="25" customHeight="1" x14ac:dyDescent="0.35">
      <c r="A57" s="123">
        <v>57</v>
      </c>
      <c r="B57" s="123" t="s">
        <v>879</v>
      </c>
      <c r="C57" s="123" t="s">
        <v>824</v>
      </c>
      <c r="D57" s="123"/>
      <c r="E57" s="123" t="s">
        <v>880</v>
      </c>
      <c r="F57" s="123" t="s">
        <v>24</v>
      </c>
      <c r="G57" s="123">
        <v>3</v>
      </c>
      <c r="H57" s="123" t="s">
        <v>52</v>
      </c>
      <c r="I57" s="123" t="s">
        <v>41</v>
      </c>
      <c r="J57" s="123" t="s">
        <v>357</v>
      </c>
      <c r="K57" s="123"/>
      <c r="L57" s="123" t="s">
        <v>35</v>
      </c>
      <c r="M57" s="123" t="s">
        <v>162</v>
      </c>
      <c r="N57" s="123" t="s">
        <v>881</v>
      </c>
      <c r="O57" s="246" t="s">
        <v>150</v>
      </c>
      <c r="P57" s="247" t="s">
        <v>150</v>
      </c>
      <c r="Q57" s="123"/>
      <c r="R57" s="123" t="s">
        <v>882</v>
      </c>
      <c r="S57" s="128" t="s">
        <v>883</v>
      </c>
      <c r="T57" s="376" t="s">
        <v>884</v>
      </c>
      <c r="U57" s="124" t="s">
        <v>885</v>
      </c>
      <c r="V57" s="124">
        <v>27997</v>
      </c>
      <c r="W57" s="128" t="s">
        <v>886</v>
      </c>
      <c r="X57" s="128" t="s">
        <v>178</v>
      </c>
      <c r="Y57" s="128" t="s">
        <v>162</v>
      </c>
      <c r="Z57" s="128" t="s">
        <v>157</v>
      </c>
      <c r="AA57" s="123">
        <v>17.5</v>
      </c>
      <c r="AB57" s="124">
        <v>41360</v>
      </c>
      <c r="AC57" s="309">
        <v>41334</v>
      </c>
      <c r="AD57" s="124"/>
      <c r="AE57" s="123" t="s">
        <v>887</v>
      </c>
      <c r="AF57" s="123" t="s">
        <v>888</v>
      </c>
      <c r="AG57" s="123"/>
      <c r="AH57" s="123">
        <f t="shared" si="5"/>
        <v>2</v>
      </c>
      <c r="AI57" s="128" t="s">
        <v>161</v>
      </c>
      <c r="AJ57" s="123"/>
      <c r="AK57" s="123"/>
      <c r="AL57" s="123" t="s">
        <v>149</v>
      </c>
      <c r="AM57" s="123"/>
      <c r="AN57" s="123"/>
      <c r="AO57" s="123" t="s">
        <v>163</v>
      </c>
      <c r="AP57" s="123" t="s">
        <v>180</v>
      </c>
      <c r="AQ57" s="123" t="s">
        <v>180</v>
      </c>
      <c r="AR57" s="123" t="s">
        <v>162</v>
      </c>
      <c r="AS57" s="123"/>
      <c r="AT57" s="123" t="s">
        <v>889</v>
      </c>
      <c r="AU57" s="123"/>
      <c r="AV57" s="124"/>
      <c r="AW57" s="125">
        <v>41334</v>
      </c>
      <c r="AX57" s="125">
        <v>41579</v>
      </c>
      <c r="AY57" s="125" t="s">
        <v>149</v>
      </c>
      <c r="AZ57" s="125">
        <v>42860</v>
      </c>
      <c r="BA57" s="125">
        <v>42860</v>
      </c>
      <c r="BB57" s="125"/>
      <c r="BC57" s="126" t="s">
        <v>890</v>
      </c>
      <c r="BD57" s="125">
        <v>42948</v>
      </c>
      <c r="BE57" s="125" t="s">
        <v>162</v>
      </c>
      <c r="BF57" s="125">
        <v>43164</v>
      </c>
      <c r="BG57" s="125" t="s">
        <v>162</v>
      </c>
      <c r="BH57" s="124"/>
      <c r="BI57" s="124"/>
      <c r="BJ57" s="124"/>
      <c r="BK57" s="127"/>
      <c r="BL57" s="132" t="s">
        <v>18</v>
      </c>
      <c r="BM57" s="245"/>
      <c r="BN57" s="123"/>
      <c r="BO57" s="123"/>
      <c r="BP57" s="123">
        <v>0</v>
      </c>
      <c r="BQ57" s="123">
        <v>0</v>
      </c>
      <c r="BR57" s="123">
        <v>0</v>
      </c>
      <c r="BS57" s="123">
        <v>0</v>
      </c>
      <c r="BT57" s="123">
        <v>0</v>
      </c>
      <c r="BU57" s="123">
        <v>0</v>
      </c>
      <c r="BV57" s="123">
        <v>0</v>
      </c>
      <c r="BW57" s="123" t="s">
        <v>162</v>
      </c>
      <c r="BX57" s="123">
        <v>0</v>
      </c>
      <c r="BY57" s="123"/>
      <c r="BZ57" s="129"/>
      <c r="CA57" s="129"/>
      <c r="CB57" s="123"/>
      <c r="CC57" s="123" t="s">
        <v>162</v>
      </c>
      <c r="CD57" s="123"/>
      <c r="CE57" s="123"/>
      <c r="CF57" s="411">
        <v>4</v>
      </c>
      <c r="CG57" s="123">
        <v>5</v>
      </c>
      <c r="CH57" s="123"/>
      <c r="CI57" s="123" t="s">
        <v>499</v>
      </c>
    </row>
    <row r="58" spans="1:100" ht="25" customHeight="1" x14ac:dyDescent="0.35">
      <c r="A58" s="123">
        <v>58</v>
      </c>
      <c r="B58" s="123" t="s">
        <v>891</v>
      </c>
      <c r="C58" s="123" t="s">
        <v>892</v>
      </c>
      <c r="D58" s="123" t="s">
        <v>893</v>
      </c>
      <c r="E58" s="123" t="s">
        <v>894</v>
      </c>
      <c r="F58" s="123" t="s">
        <v>24</v>
      </c>
      <c r="G58" s="123">
        <v>3</v>
      </c>
      <c r="H58" s="123" t="s">
        <v>49</v>
      </c>
      <c r="I58" s="123" t="s">
        <v>35</v>
      </c>
      <c r="J58" s="123" t="s">
        <v>895</v>
      </c>
      <c r="K58" s="123" t="s">
        <v>529</v>
      </c>
      <c r="L58" s="123" t="s">
        <v>35</v>
      </c>
      <c r="M58" s="123" t="s">
        <v>149</v>
      </c>
      <c r="N58" s="244" t="s">
        <v>896</v>
      </c>
      <c r="O58" s="249" t="s">
        <v>150</v>
      </c>
      <c r="P58" s="22" t="s">
        <v>150</v>
      </c>
      <c r="Q58" s="123" t="s">
        <v>150</v>
      </c>
      <c r="R58" s="123" t="s">
        <v>897</v>
      </c>
      <c r="S58" s="128" t="s">
        <v>898</v>
      </c>
      <c r="T58" s="377" t="s">
        <v>899</v>
      </c>
      <c r="U58" s="250" t="s">
        <v>900</v>
      </c>
      <c r="V58" s="250">
        <v>26787</v>
      </c>
      <c r="W58" s="128" t="s">
        <v>901</v>
      </c>
      <c r="X58" s="128" t="s">
        <v>178</v>
      </c>
      <c r="Y58" s="128" t="s">
        <v>162</v>
      </c>
      <c r="Z58" s="128" t="s">
        <v>157</v>
      </c>
      <c r="AA58" s="123">
        <v>22.5</v>
      </c>
      <c r="AB58" s="124">
        <v>41130</v>
      </c>
      <c r="AC58" s="309">
        <v>41334</v>
      </c>
      <c r="AD58" s="124"/>
      <c r="AE58" s="20" t="s">
        <v>902</v>
      </c>
      <c r="AF58" s="20" t="s">
        <v>903</v>
      </c>
      <c r="AG58" s="134"/>
      <c r="AH58" s="123">
        <f t="shared" si="5"/>
        <v>2</v>
      </c>
      <c r="AI58" s="20" t="s">
        <v>160</v>
      </c>
      <c r="AJ58" s="134"/>
      <c r="AK58" s="134"/>
      <c r="AL58" s="134" t="s">
        <v>149</v>
      </c>
      <c r="AM58" s="134"/>
      <c r="AN58" s="134"/>
      <c r="AO58" s="134" t="s">
        <v>163</v>
      </c>
      <c r="AP58" s="134" t="s">
        <v>180</v>
      </c>
      <c r="AQ58" s="251" t="s">
        <v>248</v>
      </c>
      <c r="AR58" s="134" t="s">
        <v>149</v>
      </c>
      <c r="AS58" s="134"/>
      <c r="AT58" s="134" t="s">
        <v>35</v>
      </c>
      <c r="AU58" s="123" t="s">
        <v>904</v>
      </c>
      <c r="AV58" s="124"/>
      <c r="AW58" s="125">
        <v>41334</v>
      </c>
      <c r="AX58" s="125">
        <v>41579</v>
      </c>
      <c r="AY58" s="125" t="s">
        <v>149</v>
      </c>
      <c r="AZ58" s="125">
        <v>41802</v>
      </c>
      <c r="BA58" s="125"/>
      <c r="BB58" s="125">
        <v>41960</v>
      </c>
      <c r="BC58" s="126" t="s">
        <v>905</v>
      </c>
      <c r="BD58" s="125">
        <v>42217</v>
      </c>
      <c r="BE58" s="125" t="s">
        <v>149</v>
      </c>
      <c r="BF58" s="125">
        <v>42428</v>
      </c>
      <c r="BG58" s="125" t="s">
        <v>149</v>
      </c>
      <c r="BH58" s="124">
        <v>42522</v>
      </c>
      <c r="BI58" s="124">
        <v>42660</v>
      </c>
      <c r="BJ58" s="124">
        <v>42678</v>
      </c>
      <c r="BK58" s="127">
        <v>42678</v>
      </c>
      <c r="BL58" s="123" t="s">
        <v>17</v>
      </c>
      <c r="BM58" s="245">
        <f t="shared" ref="BM58:BM62" si="12">DATEDIF(AW58,BK58, "M")+1</f>
        <v>45</v>
      </c>
      <c r="BN58" s="123">
        <f t="shared" ref="BN58:BN62" si="13">DATEDIF(AX58,BK58, "M")+1</f>
        <v>37</v>
      </c>
      <c r="BO58" s="128" t="s">
        <v>905</v>
      </c>
      <c r="BP58" s="123">
        <v>0</v>
      </c>
      <c r="BQ58" s="123">
        <v>1</v>
      </c>
      <c r="BR58" s="123">
        <v>4</v>
      </c>
      <c r="BS58" s="123">
        <v>0</v>
      </c>
      <c r="BT58" s="123">
        <v>0</v>
      </c>
      <c r="BU58" s="123">
        <v>2</v>
      </c>
      <c r="BV58" s="123">
        <v>0</v>
      </c>
      <c r="BW58" s="123" t="s">
        <v>162</v>
      </c>
      <c r="BX58" s="123">
        <v>0</v>
      </c>
      <c r="BY58" s="123"/>
      <c r="BZ58" s="129"/>
      <c r="CA58" s="129"/>
      <c r="CB58" s="123"/>
      <c r="CC58" s="123" t="s">
        <v>162</v>
      </c>
      <c r="CD58" s="123"/>
      <c r="CE58" s="123"/>
      <c r="CF58" s="411">
        <v>3</v>
      </c>
      <c r="CG58" s="123">
        <v>3</v>
      </c>
      <c r="CH58" s="123"/>
      <c r="CI58" s="123" t="s">
        <v>536</v>
      </c>
    </row>
    <row r="59" spans="1:100" ht="25" customHeight="1" x14ac:dyDescent="0.35">
      <c r="A59" s="123">
        <v>59</v>
      </c>
      <c r="B59" s="123" t="s">
        <v>906</v>
      </c>
      <c r="C59" s="123" t="s">
        <v>907</v>
      </c>
      <c r="D59" s="123" t="s">
        <v>908</v>
      </c>
      <c r="E59" s="123" t="s">
        <v>909</v>
      </c>
      <c r="F59" s="123" t="s">
        <v>24</v>
      </c>
      <c r="G59" s="123">
        <v>3</v>
      </c>
      <c r="H59" s="123" t="s">
        <v>51</v>
      </c>
      <c r="I59" s="123" t="s">
        <v>37</v>
      </c>
      <c r="J59" s="123" t="s">
        <v>476</v>
      </c>
      <c r="K59" s="123"/>
      <c r="L59" s="123" t="s">
        <v>37</v>
      </c>
      <c r="M59" s="123" t="s">
        <v>149</v>
      </c>
      <c r="N59" s="244"/>
      <c r="O59" s="249" t="s">
        <v>150</v>
      </c>
      <c r="P59" s="22" t="s">
        <v>150</v>
      </c>
      <c r="Q59" s="123" t="s">
        <v>150</v>
      </c>
      <c r="R59" s="428" t="s">
        <v>910</v>
      </c>
      <c r="S59" s="123" t="s">
        <v>911</v>
      </c>
      <c r="T59" s="376" t="s">
        <v>912</v>
      </c>
      <c r="U59" s="124" t="s">
        <v>913</v>
      </c>
      <c r="V59" s="124">
        <v>26608</v>
      </c>
      <c r="W59" s="128" t="s">
        <v>914</v>
      </c>
      <c r="X59" s="128" t="s">
        <v>178</v>
      </c>
      <c r="Y59" s="128" t="s">
        <v>162</v>
      </c>
      <c r="Z59" s="128" t="s">
        <v>157</v>
      </c>
      <c r="AA59" s="123">
        <v>20</v>
      </c>
      <c r="AB59" s="124">
        <v>41178</v>
      </c>
      <c r="AC59" s="309">
        <v>41334</v>
      </c>
      <c r="AD59" s="124"/>
      <c r="AE59" s="20" t="s">
        <v>915</v>
      </c>
      <c r="AF59" s="131"/>
      <c r="AG59" s="131"/>
      <c r="AH59" s="123">
        <f t="shared" si="5"/>
        <v>1</v>
      </c>
      <c r="AI59" s="20" t="s">
        <v>160</v>
      </c>
      <c r="AJ59" s="131"/>
      <c r="AK59" s="131"/>
      <c r="AL59" s="131" t="s">
        <v>149</v>
      </c>
      <c r="AM59" s="131"/>
      <c r="AN59" s="131"/>
      <c r="AO59" s="131" t="s">
        <v>163</v>
      </c>
      <c r="AP59" s="131" t="s">
        <v>438</v>
      </c>
      <c r="AQ59" s="131" t="s">
        <v>248</v>
      </c>
      <c r="AR59" s="131" t="s">
        <v>149</v>
      </c>
      <c r="AS59" s="251" t="s">
        <v>916</v>
      </c>
      <c r="AT59" s="131" t="s">
        <v>37</v>
      </c>
      <c r="AU59" s="123" t="s">
        <v>917</v>
      </c>
      <c r="AV59" s="124"/>
      <c r="AW59" s="125">
        <v>41334</v>
      </c>
      <c r="AX59" s="125">
        <v>41579</v>
      </c>
      <c r="AY59" s="125" t="s">
        <v>149</v>
      </c>
      <c r="AZ59" s="125">
        <v>41506</v>
      </c>
      <c r="BA59" s="123"/>
      <c r="BB59" s="125">
        <v>43403</v>
      </c>
      <c r="BC59" s="126" t="s">
        <v>918</v>
      </c>
      <c r="BD59" s="125">
        <v>42217</v>
      </c>
      <c r="BE59" s="125" t="s">
        <v>149</v>
      </c>
      <c r="BF59" s="125">
        <v>42428</v>
      </c>
      <c r="BG59" s="125" t="s">
        <v>149</v>
      </c>
      <c r="BH59" s="124">
        <v>42205</v>
      </c>
      <c r="BI59" s="124">
        <v>42231</v>
      </c>
      <c r="BJ59" s="124">
        <v>42258</v>
      </c>
      <c r="BK59" s="127">
        <v>42350</v>
      </c>
      <c r="BL59" s="123" t="s">
        <v>17</v>
      </c>
      <c r="BM59" s="245">
        <f t="shared" si="12"/>
        <v>34</v>
      </c>
      <c r="BN59" s="123">
        <f t="shared" si="13"/>
        <v>26</v>
      </c>
      <c r="BO59" s="128" t="s">
        <v>918</v>
      </c>
      <c r="BP59" s="123">
        <v>3</v>
      </c>
      <c r="BQ59" s="123">
        <v>1</v>
      </c>
      <c r="BR59" s="123">
        <v>13</v>
      </c>
      <c r="BS59" s="123">
        <v>2</v>
      </c>
      <c r="BT59" s="123">
        <v>0</v>
      </c>
      <c r="BU59" s="123">
        <v>3</v>
      </c>
      <c r="BV59" s="123">
        <v>0</v>
      </c>
      <c r="BW59" s="123" t="s">
        <v>162</v>
      </c>
      <c r="BX59" s="123">
        <v>0</v>
      </c>
      <c r="BY59" s="123"/>
      <c r="BZ59" s="129"/>
      <c r="CA59" s="129"/>
      <c r="CB59" s="123"/>
      <c r="CC59" s="123" t="s">
        <v>162</v>
      </c>
      <c r="CD59" s="123"/>
      <c r="CE59" s="123"/>
      <c r="CF59" s="411">
        <v>2</v>
      </c>
      <c r="CG59" s="123">
        <v>3</v>
      </c>
      <c r="CH59" s="123"/>
      <c r="CI59" s="123" t="s">
        <v>536</v>
      </c>
    </row>
    <row r="60" spans="1:100" ht="25" customHeight="1" x14ac:dyDescent="0.35">
      <c r="A60" s="123">
        <v>60</v>
      </c>
      <c r="B60" s="123" t="s">
        <v>919</v>
      </c>
      <c r="C60" s="123" t="s">
        <v>920</v>
      </c>
      <c r="D60" s="123" t="s">
        <v>921</v>
      </c>
      <c r="E60" s="123" t="s">
        <v>922</v>
      </c>
      <c r="F60" s="123" t="s">
        <v>25</v>
      </c>
      <c r="G60" s="123">
        <v>3</v>
      </c>
      <c r="H60" s="123" t="s">
        <v>49</v>
      </c>
      <c r="I60" s="123" t="s">
        <v>35</v>
      </c>
      <c r="J60" s="123" t="s">
        <v>476</v>
      </c>
      <c r="K60" s="123" t="s">
        <v>923</v>
      </c>
      <c r="L60" s="123" t="s">
        <v>40</v>
      </c>
      <c r="M60" s="123" t="s">
        <v>162</v>
      </c>
      <c r="N60" s="244" t="s">
        <v>924</v>
      </c>
      <c r="O60" s="249" t="s">
        <v>150</v>
      </c>
      <c r="P60" s="22" t="s">
        <v>150</v>
      </c>
      <c r="Q60" s="123" t="s">
        <v>150</v>
      </c>
      <c r="R60" s="428" t="s">
        <v>925</v>
      </c>
      <c r="S60" s="123" t="s">
        <v>926</v>
      </c>
      <c r="T60" s="376" t="s">
        <v>927</v>
      </c>
      <c r="U60" s="124" t="s">
        <v>928</v>
      </c>
      <c r="V60" s="124">
        <v>28293</v>
      </c>
      <c r="W60" s="128" t="s">
        <v>929</v>
      </c>
      <c r="X60" s="128" t="s">
        <v>178</v>
      </c>
      <c r="Y60" s="128" t="s">
        <v>162</v>
      </c>
      <c r="Z60" s="128" t="s">
        <v>157</v>
      </c>
      <c r="AA60" s="123">
        <v>3.5</v>
      </c>
      <c r="AB60" s="124">
        <v>41432</v>
      </c>
      <c r="AC60" s="309">
        <v>41334</v>
      </c>
      <c r="AD60" s="124"/>
      <c r="AE60" s="20" t="s">
        <v>930</v>
      </c>
      <c r="AF60" s="131"/>
      <c r="AG60" s="131"/>
      <c r="AH60" s="123">
        <f t="shared" si="5"/>
        <v>1</v>
      </c>
      <c r="AI60" s="20" t="s">
        <v>160</v>
      </c>
      <c r="AJ60" s="131"/>
      <c r="AK60" s="131"/>
      <c r="AL60" s="131" t="s">
        <v>149</v>
      </c>
      <c r="AM60" s="131"/>
      <c r="AN60" s="131"/>
      <c r="AO60" s="131" t="s">
        <v>163</v>
      </c>
      <c r="AP60" s="131" t="s">
        <v>180</v>
      </c>
      <c r="AQ60" s="131" t="s">
        <v>202</v>
      </c>
      <c r="AR60" s="131" t="s">
        <v>149</v>
      </c>
      <c r="AS60" s="251" t="s">
        <v>931</v>
      </c>
      <c r="AT60" s="131" t="s">
        <v>35</v>
      </c>
      <c r="AU60" s="123" t="s">
        <v>932</v>
      </c>
      <c r="AV60" s="124"/>
      <c r="AW60" s="125">
        <v>41334</v>
      </c>
      <c r="AX60" s="125">
        <v>41579</v>
      </c>
      <c r="AY60" s="125" t="s">
        <v>149</v>
      </c>
      <c r="AZ60" s="125"/>
      <c r="BA60" s="125"/>
      <c r="BB60" s="125"/>
      <c r="BC60" s="126"/>
      <c r="BD60" s="125">
        <v>42217</v>
      </c>
      <c r="BE60" s="125" t="s">
        <v>149</v>
      </c>
      <c r="BF60" s="125">
        <v>42428</v>
      </c>
      <c r="BG60" s="125" t="s">
        <v>149</v>
      </c>
      <c r="BH60" s="124"/>
      <c r="BI60" s="124"/>
      <c r="BJ60" s="124"/>
      <c r="BK60" s="127">
        <v>42855</v>
      </c>
      <c r="BL60" s="123" t="s">
        <v>17</v>
      </c>
      <c r="BM60" s="245">
        <f t="shared" si="12"/>
        <v>50</v>
      </c>
      <c r="BN60" s="123">
        <f t="shared" si="13"/>
        <v>42</v>
      </c>
      <c r="BO60" s="123"/>
      <c r="BP60" s="123">
        <v>3</v>
      </c>
      <c r="BQ60" s="123">
        <v>3</v>
      </c>
      <c r="BR60" s="123">
        <v>10</v>
      </c>
      <c r="BS60" s="123">
        <v>4</v>
      </c>
      <c r="BT60" s="123">
        <v>1</v>
      </c>
      <c r="BU60" s="123">
        <v>0</v>
      </c>
      <c r="BV60" s="123">
        <v>0</v>
      </c>
      <c r="BW60" s="123" t="s">
        <v>162</v>
      </c>
      <c r="BX60" s="123">
        <v>0</v>
      </c>
      <c r="BY60" s="123"/>
      <c r="BZ60" s="129"/>
      <c r="CA60" s="129"/>
      <c r="CB60" s="123"/>
      <c r="CC60" s="123" t="s">
        <v>162</v>
      </c>
      <c r="CD60" s="123"/>
      <c r="CE60" s="123"/>
      <c r="CF60" s="411">
        <v>3</v>
      </c>
      <c r="CG60" s="123">
        <v>3</v>
      </c>
      <c r="CH60" s="123"/>
      <c r="CI60" s="123" t="s">
        <v>808</v>
      </c>
    </row>
    <row r="61" spans="1:100" ht="25" customHeight="1" x14ac:dyDescent="0.35">
      <c r="A61" s="123">
        <v>61</v>
      </c>
      <c r="B61" s="123" t="s">
        <v>933</v>
      </c>
      <c r="C61" s="123" t="s">
        <v>934</v>
      </c>
      <c r="D61" s="123" t="s">
        <v>935</v>
      </c>
      <c r="E61" s="123" t="s">
        <v>936</v>
      </c>
      <c r="F61" s="123" t="s">
        <v>24</v>
      </c>
      <c r="G61" s="123">
        <v>3</v>
      </c>
      <c r="H61" s="123" t="s">
        <v>51</v>
      </c>
      <c r="I61" s="123" t="s">
        <v>37</v>
      </c>
      <c r="J61" s="123" t="s">
        <v>937</v>
      </c>
      <c r="K61" s="123" t="s">
        <v>937</v>
      </c>
      <c r="L61" s="123" t="s">
        <v>43</v>
      </c>
      <c r="M61" s="123" t="s">
        <v>162</v>
      </c>
      <c r="N61" s="244">
        <v>671975</v>
      </c>
      <c r="O61" s="249" t="s">
        <v>150</v>
      </c>
      <c r="P61" s="22" t="s">
        <v>150</v>
      </c>
      <c r="Q61" s="123" t="s">
        <v>150</v>
      </c>
      <c r="R61" s="428" t="s">
        <v>938</v>
      </c>
      <c r="S61" s="128" t="s">
        <v>939</v>
      </c>
      <c r="T61" s="376" t="s">
        <v>940</v>
      </c>
      <c r="U61" s="124" t="s">
        <v>941</v>
      </c>
      <c r="V61" s="124">
        <v>27857</v>
      </c>
      <c r="W61" s="128" t="s">
        <v>942</v>
      </c>
      <c r="X61" s="128" t="s">
        <v>178</v>
      </c>
      <c r="Y61" s="128" t="s">
        <v>162</v>
      </c>
      <c r="Z61" s="128" t="s">
        <v>157</v>
      </c>
      <c r="AA61" s="123">
        <v>11.5</v>
      </c>
      <c r="AB61" s="124">
        <v>41330</v>
      </c>
      <c r="AC61" s="309">
        <v>41334</v>
      </c>
      <c r="AD61" s="124"/>
      <c r="AE61" s="20" t="s">
        <v>943</v>
      </c>
      <c r="AF61" s="134"/>
      <c r="AG61" s="134"/>
      <c r="AH61" s="123">
        <f t="shared" si="5"/>
        <v>1</v>
      </c>
      <c r="AI61" s="20" t="s">
        <v>161</v>
      </c>
      <c r="AJ61" s="134"/>
      <c r="AK61" s="134"/>
      <c r="AL61" s="134" t="s">
        <v>162</v>
      </c>
      <c r="AM61" s="134"/>
      <c r="AN61" s="134"/>
      <c r="AO61" s="134" t="s">
        <v>163</v>
      </c>
      <c r="AP61" s="134" t="s">
        <v>438</v>
      </c>
      <c r="AQ61" s="134" t="s">
        <v>944</v>
      </c>
      <c r="AR61" s="134" t="s">
        <v>149</v>
      </c>
      <c r="AS61" s="251" t="s">
        <v>945</v>
      </c>
      <c r="AT61" s="134" t="s">
        <v>37</v>
      </c>
      <c r="AU61" s="123" t="s">
        <v>946</v>
      </c>
      <c r="AV61" s="124"/>
      <c r="AW61" s="125">
        <v>41337</v>
      </c>
      <c r="AX61" s="125">
        <v>41579</v>
      </c>
      <c r="AY61" s="125" t="s">
        <v>149</v>
      </c>
      <c r="AZ61" s="125">
        <v>41485</v>
      </c>
      <c r="BA61" s="125"/>
      <c r="BB61" s="125">
        <v>41607</v>
      </c>
      <c r="BC61" s="126"/>
      <c r="BD61" s="125">
        <v>42227</v>
      </c>
      <c r="BE61" s="125" t="s">
        <v>149</v>
      </c>
      <c r="BF61" s="125">
        <v>42429</v>
      </c>
      <c r="BG61" s="125" t="s">
        <v>149</v>
      </c>
      <c r="BH61" s="124">
        <v>42429</v>
      </c>
      <c r="BI61" s="124">
        <v>42559</v>
      </c>
      <c r="BJ61" s="124">
        <v>42618</v>
      </c>
      <c r="BK61" s="127">
        <v>42620</v>
      </c>
      <c r="BL61" s="123" t="s">
        <v>17</v>
      </c>
      <c r="BM61" s="245">
        <f t="shared" si="12"/>
        <v>43</v>
      </c>
      <c r="BN61" s="123">
        <f t="shared" si="13"/>
        <v>35</v>
      </c>
      <c r="BO61" s="128" t="s">
        <v>947</v>
      </c>
      <c r="BP61" s="123">
        <v>9</v>
      </c>
      <c r="BQ61" s="123">
        <v>5</v>
      </c>
      <c r="BR61" s="123">
        <v>10</v>
      </c>
      <c r="BS61" s="123">
        <v>4</v>
      </c>
      <c r="BT61" s="123">
        <v>2</v>
      </c>
      <c r="BU61" s="123">
        <v>2</v>
      </c>
      <c r="BV61" s="123">
        <v>1</v>
      </c>
      <c r="BW61" s="123" t="s">
        <v>162</v>
      </c>
      <c r="BX61" s="123">
        <v>0</v>
      </c>
      <c r="BY61" s="123"/>
      <c r="BZ61" s="129"/>
      <c r="CA61" s="129"/>
      <c r="CB61" s="123"/>
      <c r="CC61" s="123" t="s">
        <v>162</v>
      </c>
      <c r="CD61" s="123"/>
      <c r="CE61" s="123"/>
      <c r="CF61" s="411">
        <v>1</v>
      </c>
      <c r="CG61" s="123">
        <v>3</v>
      </c>
      <c r="CH61" s="123"/>
      <c r="CI61" s="123" t="s">
        <v>499</v>
      </c>
    </row>
    <row r="62" spans="1:100" ht="25" customHeight="1" x14ac:dyDescent="0.35">
      <c r="A62" s="123">
        <v>62</v>
      </c>
      <c r="B62" s="123" t="s">
        <v>948</v>
      </c>
      <c r="C62" s="123" t="s">
        <v>949</v>
      </c>
      <c r="D62" s="123" t="s">
        <v>950</v>
      </c>
      <c r="E62" s="123" t="s">
        <v>951</v>
      </c>
      <c r="F62" s="123" t="s">
        <v>25</v>
      </c>
      <c r="G62" s="123">
        <v>3</v>
      </c>
      <c r="H62" s="123" t="s">
        <v>57</v>
      </c>
      <c r="I62" s="123" t="s">
        <v>33</v>
      </c>
      <c r="J62" s="123" t="s">
        <v>600</v>
      </c>
      <c r="K62" s="123" t="s">
        <v>952</v>
      </c>
      <c r="L62" s="123" t="s">
        <v>33</v>
      </c>
      <c r="M62" s="123" t="s">
        <v>149</v>
      </c>
      <c r="N62" s="123"/>
      <c r="O62" s="246" t="s">
        <v>150</v>
      </c>
      <c r="P62" s="247" t="s">
        <v>150</v>
      </c>
      <c r="Q62" s="123" t="s">
        <v>150</v>
      </c>
      <c r="R62" s="123" t="s">
        <v>953</v>
      </c>
      <c r="S62" s="128" t="s">
        <v>954</v>
      </c>
      <c r="T62" s="376" t="s">
        <v>955</v>
      </c>
      <c r="U62" s="124" t="s">
        <v>956</v>
      </c>
      <c r="V62" s="124">
        <v>28469</v>
      </c>
      <c r="W62" s="128" t="s">
        <v>957</v>
      </c>
      <c r="X62" s="128" t="s">
        <v>178</v>
      </c>
      <c r="Y62" s="128" t="s">
        <v>162</v>
      </c>
      <c r="Z62" s="128" t="s">
        <v>157</v>
      </c>
      <c r="AA62" s="123">
        <v>20.5</v>
      </c>
      <c r="AB62" s="124">
        <v>41325</v>
      </c>
      <c r="AC62" s="309">
        <v>41334</v>
      </c>
      <c r="AD62" s="123"/>
      <c r="AE62" s="20" t="s">
        <v>958</v>
      </c>
      <c r="AF62" s="134" t="s">
        <v>959</v>
      </c>
      <c r="AG62" s="123"/>
      <c r="AH62" s="123">
        <f t="shared" si="5"/>
        <v>2</v>
      </c>
      <c r="AI62" s="128" t="s">
        <v>280</v>
      </c>
      <c r="AJ62" s="123" t="s">
        <v>160</v>
      </c>
      <c r="AK62" s="123"/>
      <c r="AL62" s="123" t="s">
        <v>162</v>
      </c>
      <c r="AM62" s="123"/>
      <c r="AN62" s="123"/>
      <c r="AO62" s="123" t="s">
        <v>960</v>
      </c>
      <c r="AP62" s="123" t="s">
        <v>180</v>
      </c>
      <c r="AQ62" s="123"/>
      <c r="AR62" s="123"/>
      <c r="AS62" s="123"/>
      <c r="AT62" s="123" t="s">
        <v>578</v>
      </c>
      <c r="AU62" s="123"/>
      <c r="AV62" s="124"/>
      <c r="AW62" s="125">
        <v>41334</v>
      </c>
      <c r="AX62" s="125">
        <v>41579</v>
      </c>
      <c r="AY62" s="125" t="s">
        <v>149</v>
      </c>
      <c r="AZ62" s="125"/>
      <c r="BA62" s="125"/>
      <c r="BB62" s="125"/>
      <c r="BC62" s="126"/>
      <c r="BD62" s="125">
        <v>42217</v>
      </c>
      <c r="BE62" s="125" t="s">
        <v>149</v>
      </c>
      <c r="BF62" s="125">
        <v>42428</v>
      </c>
      <c r="BG62" s="125" t="s">
        <v>149</v>
      </c>
      <c r="BH62" s="124"/>
      <c r="BI62" s="124">
        <v>44578</v>
      </c>
      <c r="BJ62" s="124"/>
      <c r="BK62" s="127">
        <v>44578</v>
      </c>
      <c r="BL62" s="123" t="s">
        <v>17</v>
      </c>
      <c r="BM62" s="245">
        <f t="shared" si="12"/>
        <v>107</v>
      </c>
      <c r="BN62" s="123">
        <f t="shared" si="13"/>
        <v>99</v>
      </c>
      <c r="BO62" s="123" t="s">
        <v>961</v>
      </c>
      <c r="BP62" s="123">
        <v>0</v>
      </c>
      <c r="BQ62" s="123">
        <v>0</v>
      </c>
      <c r="BR62" s="123">
        <v>0</v>
      </c>
      <c r="BS62" s="123">
        <v>0</v>
      </c>
      <c r="BT62" s="123">
        <v>0</v>
      </c>
      <c r="BU62" s="123">
        <v>0</v>
      </c>
      <c r="BV62" s="123">
        <v>0</v>
      </c>
      <c r="BW62" s="123" t="s">
        <v>162</v>
      </c>
      <c r="BX62" s="123">
        <v>0</v>
      </c>
      <c r="BY62" s="123"/>
      <c r="BZ62" s="129"/>
      <c r="CA62" s="129"/>
      <c r="CB62" s="123"/>
      <c r="CC62" s="123" t="s">
        <v>162</v>
      </c>
      <c r="CD62" s="123"/>
      <c r="CE62" s="123"/>
      <c r="CF62" s="411">
        <v>2</v>
      </c>
      <c r="CG62" s="123">
        <v>2</v>
      </c>
      <c r="CH62" s="123"/>
      <c r="CI62" s="123" t="s">
        <v>536</v>
      </c>
    </row>
    <row r="63" spans="1:100" s="121" customFormat="1" ht="25" customHeight="1" x14ac:dyDescent="0.35">
      <c r="A63" s="98">
        <v>63</v>
      </c>
      <c r="B63" s="98" t="s">
        <v>962</v>
      </c>
      <c r="C63" s="98" t="s">
        <v>963</v>
      </c>
      <c r="D63" s="98" t="s">
        <v>964</v>
      </c>
      <c r="E63" s="98" t="s">
        <v>965</v>
      </c>
      <c r="F63" s="98" t="s">
        <v>25</v>
      </c>
      <c r="G63" s="98">
        <v>3</v>
      </c>
      <c r="H63" s="98" t="s">
        <v>55</v>
      </c>
      <c r="I63" s="98" t="s">
        <v>43</v>
      </c>
      <c r="J63" s="98" t="s">
        <v>600</v>
      </c>
      <c r="K63" s="98"/>
      <c r="L63" s="98" t="s">
        <v>43</v>
      </c>
      <c r="M63" s="98" t="s">
        <v>149</v>
      </c>
      <c r="N63" s="98"/>
      <c r="O63" s="272"/>
      <c r="P63" s="273" t="s">
        <v>167</v>
      </c>
      <c r="Q63" s="98"/>
      <c r="R63" s="98" t="s">
        <v>966</v>
      </c>
      <c r="S63" s="98" t="s">
        <v>967</v>
      </c>
      <c r="T63" s="375" t="s">
        <v>968</v>
      </c>
      <c r="U63" s="99" t="s">
        <v>969</v>
      </c>
      <c r="V63" s="99">
        <v>29865</v>
      </c>
      <c r="W63" s="181" t="s">
        <v>970</v>
      </c>
      <c r="X63" s="181" t="s">
        <v>178</v>
      </c>
      <c r="Y63" s="181" t="s">
        <v>162</v>
      </c>
      <c r="Z63" s="181" t="s">
        <v>157</v>
      </c>
      <c r="AA63" s="98">
        <v>4</v>
      </c>
      <c r="AB63" s="99">
        <v>41345</v>
      </c>
      <c r="AC63" s="307">
        <v>41334</v>
      </c>
      <c r="AD63" s="99">
        <v>45741</v>
      </c>
      <c r="AE63" s="403" t="s">
        <v>971</v>
      </c>
      <c r="AF63" s="50" t="s">
        <v>972</v>
      </c>
      <c r="AG63" s="98"/>
      <c r="AH63" s="98">
        <f t="shared" si="5"/>
        <v>2</v>
      </c>
      <c r="AI63" s="404" t="s">
        <v>160</v>
      </c>
      <c r="AJ63" s="98" t="s">
        <v>201</v>
      </c>
      <c r="AK63" s="98"/>
      <c r="AL63" s="98" t="s">
        <v>149</v>
      </c>
      <c r="AM63" s="98" t="s">
        <v>162</v>
      </c>
      <c r="AN63" s="98"/>
      <c r="AO63" s="98" t="s">
        <v>163</v>
      </c>
      <c r="AP63" s="98" t="s">
        <v>181</v>
      </c>
      <c r="AQ63" s="98"/>
      <c r="AR63" s="98"/>
      <c r="AS63" s="98"/>
      <c r="AT63" s="98" t="s">
        <v>718</v>
      </c>
      <c r="AU63" s="98" t="s">
        <v>973</v>
      </c>
      <c r="AV63" s="99"/>
      <c r="AW63" s="100">
        <v>41334</v>
      </c>
      <c r="AX63" s="100">
        <v>41579</v>
      </c>
      <c r="AY63" s="100" t="s">
        <v>149</v>
      </c>
      <c r="AZ63" s="100"/>
      <c r="BA63" s="100"/>
      <c r="BB63" s="100"/>
      <c r="BC63" s="101"/>
      <c r="BD63" s="100">
        <v>42217</v>
      </c>
      <c r="BE63" s="100" t="s">
        <v>149</v>
      </c>
      <c r="BF63" s="100">
        <v>42428</v>
      </c>
      <c r="BG63" s="100" t="s">
        <v>149</v>
      </c>
      <c r="BH63" s="99"/>
      <c r="BI63" s="99"/>
      <c r="BJ63" s="99"/>
      <c r="BK63" s="116"/>
      <c r="BL63" s="167" t="s">
        <v>19</v>
      </c>
      <c r="BM63" s="289"/>
      <c r="BN63" s="98"/>
      <c r="BO63" s="98"/>
      <c r="BP63" s="98">
        <v>1</v>
      </c>
      <c r="BQ63" s="98">
        <v>13</v>
      </c>
      <c r="BR63" s="98">
        <v>0</v>
      </c>
      <c r="BS63" s="98">
        <v>0</v>
      </c>
      <c r="BT63" s="98">
        <v>0</v>
      </c>
      <c r="BU63" s="98">
        <v>0</v>
      </c>
      <c r="BV63" s="98">
        <v>0</v>
      </c>
      <c r="BW63" s="98" t="s">
        <v>162</v>
      </c>
      <c r="BX63" s="98">
        <v>0</v>
      </c>
      <c r="BY63" s="98"/>
      <c r="BZ63" s="102"/>
      <c r="CA63" s="102"/>
      <c r="CB63" s="98"/>
      <c r="CC63" s="98" t="s">
        <v>162</v>
      </c>
      <c r="CD63" s="98"/>
      <c r="CE63" s="98"/>
      <c r="CF63" s="120" t="s">
        <v>167</v>
      </c>
      <c r="CG63" s="98" t="s">
        <v>167</v>
      </c>
      <c r="CH63" s="98"/>
      <c r="CI63" s="98" t="s">
        <v>167</v>
      </c>
      <c r="CQ63" s="402"/>
      <c r="CR63" s="402"/>
      <c r="CS63" s="402"/>
      <c r="CU63" s="402"/>
      <c r="CV63" s="402"/>
    </row>
    <row r="64" spans="1:100" ht="25" customHeight="1" x14ac:dyDescent="0.35">
      <c r="A64" s="123">
        <v>64</v>
      </c>
      <c r="B64" s="123" t="s">
        <v>974</v>
      </c>
      <c r="C64" s="123" t="s">
        <v>975</v>
      </c>
      <c r="D64" s="123" t="s">
        <v>976</v>
      </c>
      <c r="E64" s="123" t="s">
        <v>977</v>
      </c>
      <c r="F64" s="123" t="s">
        <v>25</v>
      </c>
      <c r="G64" s="123">
        <v>3</v>
      </c>
      <c r="H64" s="123" t="s">
        <v>51</v>
      </c>
      <c r="I64" s="123" t="s">
        <v>37</v>
      </c>
      <c r="J64" s="123" t="s">
        <v>357</v>
      </c>
      <c r="K64" s="123" t="s">
        <v>978</v>
      </c>
      <c r="L64" s="123" t="s">
        <v>37</v>
      </c>
      <c r="M64" s="123" t="s">
        <v>149</v>
      </c>
      <c r="N64" s="244" t="s">
        <v>979</v>
      </c>
      <c r="O64" s="249" t="s">
        <v>150</v>
      </c>
      <c r="P64" s="22" t="s">
        <v>150</v>
      </c>
      <c r="Q64" s="123" t="s">
        <v>150</v>
      </c>
      <c r="R64" s="428" t="s">
        <v>980</v>
      </c>
      <c r="S64" s="123" t="s">
        <v>981</v>
      </c>
      <c r="T64" s="376" t="s">
        <v>982</v>
      </c>
      <c r="U64" s="124" t="s">
        <v>983</v>
      </c>
      <c r="V64" s="124">
        <v>27926</v>
      </c>
      <c r="W64" s="128" t="s">
        <v>984</v>
      </c>
      <c r="X64" s="128" t="s">
        <v>178</v>
      </c>
      <c r="Y64" s="128" t="s">
        <v>162</v>
      </c>
      <c r="Z64" s="128" t="s">
        <v>305</v>
      </c>
      <c r="AA64" s="123">
        <v>19.5</v>
      </c>
      <c r="AB64" s="124">
        <v>41304</v>
      </c>
      <c r="AC64" s="309">
        <v>41334</v>
      </c>
      <c r="AD64" s="124"/>
      <c r="AE64" s="20" t="s">
        <v>985</v>
      </c>
      <c r="AF64" s="23" t="s">
        <v>986</v>
      </c>
      <c r="AG64" s="131"/>
      <c r="AH64" s="123">
        <f t="shared" si="5"/>
        <v>2</v>
      </c>
      <c r="AI64" s="20" t="s">
        <v>160</v>
      </c>
      <c r="AJ64" s="20" t="s">
        <v>160</v>
      </c>
      <c r="AK64" s="131"/>
      <c r="AL64" s="131" t="s">
        <v>149</v>
      </c>
      <c r="AM64" s="131" t="s">
        <v>149</v>
      </c>
      <c r="AN64" s="131"/>
      <c r="AO64" s="131" t="s">
        <v>163</v>
      </c>
      <c r="AP64" s="131" t="s">
        <v>438</v>
      </c>
      <c r="AQ64" s="135" t="s">
        <v>944</v>
      </c>
      <c r="AR64" s="131" t="s">
        <v>149</v>
      </c>
      <c r="AS64" s="251" t="s">
        <v>987</v>
      </c>
      <c r="AT64" s="131" t="s">
        <v>37</v>
      </c>
      <c r="AU64" s="123" t="s">
        <v>988</v>
      </c>
      <c r="AV64" s="124"/>
      <c r="AW64" s="125">
        <v>41334</v>
      </c>
      <c r="AX64" s="125">
        <v>41579</v>
      </c>
      <c r="AY64" s="125" t="s">
        <v>149</v>
      </c>
      <c r="AZ64" s="125"/>
      <c r="BA64" s="125"/>
      <c r="BB64" s="125"/>
      <c r="BC64" s="126"/>
      <c r="BD64" s="125">
        <v>42217</v>
      </c>
      <c r="BE64" s="125" t="s">
        <v>149</v>
      </c>
      <c r="BF64" s="125">
        <v>42428</v>
      </c>
      <c r="BG64" s="125" t="s">
        <v>149</v>
      </c>
      <c r="BH64" s="124"/>
      <c r="BI64" s="124"/>
      <c r="BJ64" s="124"/>
      <c r="BK64" s="127">
        <v>42151</v>
      </c>
      <c r="BL64" s="123" t="s">
        <v>17</v>
      </c>
      <c r="BM64" s="245">
        <f t="shared" ref="BM64:BM66" si="14">DATEDIF(AW64,BK64, "M")+1</f>
        <v>27</v>
      </c>
      <c r="BN64" s="123">
        <f t="shared" ref="BN64:BN66" si="15">DATEDIF(AX64,BK64, "M")+1</f>
        <v>19</v>
      </c>
      <c r="BO64" s="123"/>
      <c r="BP64" s="123">
        <v>1</v>
      </c>
      <c r="BQ64" s="123">
        <v>0</v>
      </c>
      <c r="BR64" s="123">
        <v>12</v>
      </c>
      <c r="BS64" s="123">
        <v>0</v>
      </c>
      <c r="BT64" s="123">
        <v>0</v>
      </c>
      <c r="BU64" s="123">
        <v>1</v>
      </c>
      <c r="BV64" s="123">
        <v>1</v>
      </c>
      <c r="BW64" s="123" t="s">
        <v>989</v>
      </c>
      <c r="BX64" s="123">
        <v>0</v>
      </c>
      <c r="BY64" s="123"/>
      <c r="BZ64" s="129"/>
      <c r="CA64" s="129"/>
      <c r="CB64" s="123"/>
      <c r="CC64" s="123" t="s">
        <v>162</v>
      </c>
      <c r="CD64" s="123"/>
      <c r="CE64" s="123"/>
      <c r="CF64" s="411">
        <v>5</v>
      </c>
      <c r="CG64" s="123">
        <v>5</v>
      </c>
      <c r="CH64" s="123"/>
      <c r="CI64" s="123" t="s">
        <v>536</v>
      </c>
    </row>
    <row r="65" spans="1:87" ht="25" customHeight="1" x14ac:dyDescent="0.35">
      <c r="A65" s="123">
        <v>65</v>
      </c>
      <c r="B65" s="123" t="s">
        <v>990</v>
      </c>
      <c r="C65" s="123" t="s">
        <v>991</v>
      </c>
      <c r="D65" s="123" t="s">
        <v>992</v>
      </c>
      <c r="E65" s="123" t="s">
        <v>993</v>
      </c>
      <c r="F65" s="123" t="s">
        <v>25</v>
      </c>
      <c r="G65" s="123">
        <v>3</v>
      </c>
      <c r="H65" s="123" t="s">
        <v>51</v>
      </c>
      <c r="I65" s="123" t="s">
        <v>30</v>
      </c>
      <c r="J65" s="123" t="s">
        <v>600</v>
      </c>
      <c r="K65" s="123"/>
      <c r="L65" s="123" t="s">
        <v>30</v>
      </c>
      <c r="M65" s="123" t="s">
        <v>149</v>
      </c>
      <c r="N65" s="244"/>
      <c r="O65" s="249" t="s">
        <v>150</v>
      </c>
      <c r="P65" s="22" t="s">
        <v>150</v>
      </c>
      <c r="Q65" s="123" t="s">
        <v>150</v>
      </c>
      <c r="R65" s="123" t="s">
        <v>994</v>
      </c>
      <c r="S65" s="123" t="s">
        <v>995</v>
      </c>
      <c r="T65" s="376" t="s">
        <v>996</v>
      </c>
      <c r="U65" s="124" t="s">
        <v>997</v>
      </c>
      <c r="V65" s="124">
        <v>28167</v>
      </c>
      <c r="W65" s="128" t="s">
        <v>998</v>
      </c>
      <c r="X65" s="128" t="s">
        <v>178</v>
      </c>
      <c r="Y65" s="128" t="s">
        <v>162</v>
      </c>
      <c r="Z65" s="128" t="s">
        <v>157</v>
      </c>
      <c r="AA65" s="123">
        <v>15</v>
      </c>
      <c r="AB65" s="124">
        <v>41178</v>
      </c>
      <c r="AC65" s="309">
        <v>41334</v>
      </c>
      <c r="AD65" s="124"/>
      <c r="AE65" s="20" t="s">
        <v>999</v>
      </c>
      <c r="AF65" s="131"/>
      <c r="AG65" s="131"/>
      <c r="AH65" s="123">
        <f t="shared" si="5"/>
        <v>1</v>
      </c>
      <c r="AI65" s="20" t="s">
        <v>160</v>
      </c>
      <c r="AJ65" s="131"/>
      <c r="AK65" s="131"/>
      <c r="AL65" s="131" t="s">
        <v>149</v>
      </c>
      <c r="AM65" s="131"/>
      <c r="AN65" s="131"/>
      <c r="AO65" s="131" t="s">
        <v>163</v>
      </c>
      <c r="AP65" s="131" t="s">
        <v>1000</v>
      </c>
      <c r="AQ65" s="135" t="s">
        <v>1001</v>
      </c>
      <c r="AR65" s="131" t="s">
        <v>149</v>
      </c>
      <c r="AS65" s="131"/>
      <c r="AT65" s="135" t="s">
        <v>1002</v>
      </c>
      <c r="AU65" s="123" t="s">
        <v>1003</v>
      </c>
      <c r="AV65" s="124"/>
      <c r="AW65" s="125">
        <v>41337</v>
      </c>
      <c r="AX65" s="125">
        <v>41596</v>
      </c>
      <c r="AY65" s="125" t="s">
        <v>149</v>
      </c>
      <c r="AZ65" s="125">
        <v>41883</v>
      </c>
      <c r="BA65" s="125"/>
      <c r="BB65" s="125">
        <v>42040</v>
      </c>
      <c r="BC65" s="126"/>
      <c r="BD65" s="125">
        <v>42217</v>
      </c>
      <c r="BE65" s="125" t="s">
        <v>149</v>
      </c>
      <c r="BF65" s="125">
        <v>42429</v>
      </c>
      <c r="BG65" s="125" t="s">
        <v>149</v>
      </c>
      <c r="BH65" s="124"/>
      <c r="BI65" s="124" t="s">
        <v>1004</v>
      </c>
      <c r="BJ65" s="124">
        <v>42957</v>
      </c>
      <c r="BK65" s="127">
        <v>42825</v>
      </c>
      <c r="BL65" s="123" t="s">
        <v>17</v>
      </c>
      <c r="BM65" s="245">
        <f t="shared" si="14"/>
        <v>49</v>
      </c>
      <c r="BN65" s="123">
        <f t="shared" si="15"/>
        <v>41</v>
      </c>
      <c r="BO65" s="128" t="s">
        <v>1005</v>
      </c>
      <c r="BP65" s="123">
        <v>1</v>
      </c>
      <c r="BQ65" s="123">
        <v>3</v>
      </c>
      <c r="BR65" s="123">
        <v>6</v>
      </c>
      <c r="BS65" s="123">
        <v>3</v>
      </c>
      <c r="BT65" s="123">
        <v>0</v>
      </c>
      <c r="BU65" s="123">
        <v>0</v>
      </c>
      <c r="BV65" s="123">
        <v>0</v>
      </c>
      <c r="BW65" s="123" t="s">
        <v>162</v>
      </c>
      <c r="BX65" s="123">
        <v>0</v>
      </c>
      <c r="BY65" s="123"/>
      <c r="BZ65" s="129"/>
      <c r="CA65" s="129"/>
      <c r="CB65" s="123"/>
      <c r="CC65" s="123" t="s">
        <v>162</v>
      </c>
      <c r="CD65" s="123"/>
      <c r="CE65" s="123"/>
      <c r="CF65" s="411">
        <v>3</v>
      </c>
      <c r="CG65" s="123">
        <v>3</v>
      </c>
      <c r="CH65" s="123"/>
      <c r="CI65" s="123" t="s">
        <v>808</v>
      </c>
    </row>
    <row r="66" spans="1:87" ht="25" customHeight="1" x14ac:dyDescent="0.35">
      <c r="A66" s="123">
        <v>66</v>
      </c>
      <c r="B66" s="123" t="s">
        <v>1006</v>
      </c>
      <c r="C66" s="123" t="s">
        <v>1007</v>
      </c>
      <c r="D66" s="123" t="s">
        <v>21</v>
      </c>
      <c r="E66" s="123" t="s">
        <v>1008</v>
      </c>
      <c r="F66" s="123" t="s">
        <v>25</v>
      </c>
      <c r="G66" s="123">
        <v>3</v>
      </c>
      <c r="H66" s="123" t="s">
        <v>56</v>
      </c>
      <c r="I66" s="123" t="s">
        <v>39</v>
      </c>
      <c r="J66" s="123" t="s">
        <v>1009</v>
      </c>
      <c r="K66" s="123" t="s">
        <v>1010</v>
      </c>
      <c r="L66" s="123" t="s">
        <v>39</v>
      </c>
      <c r="M66" s="123" t="s">
        <v>149</v>
      </c>
      <c r="N66" s="244" t="s">
        <v>1011</v>
      </c>
      <c r="O66" s="249" t="s">
        <v>150</v>
      </c>
      <c r="P66" s="22" t="s">
        <v>150</v>
      </c>
      <c r="Q66" s="123" t="s">
        <v>150</v>
      </c>
      <c r="R66" s="123" t="s">
        <v>1012</v>
      </c>
      <c r="S66" s="123" t="s">
        <v>1013</v>
      </c>
      <c r="T66" s="376" t="s">
        <v>1014</v>
      </c>
      <c r="U66" s="124" t="s">
        <v>1015</v>
      </c>
      <c r="V66" s="124">
        <v>29476</v>
      </c>
      <c r="W66" s="128" t="s">
        <v>1016</v>
      </c>
      <c r="X66" s="128" t="s">
        <v>804</v>
      </c>
      <c r="Y66" s="128" t="s">
        <v>156</v>
      </c>
      <c r="Z66" s="128" t="s">
        <v>157</v>
      </c>
      <c r="AA66" s="123">
        <v>19.5</v>
      </c>
      <c r="AB66" s="124">
        <v>41205</v>
      </c>
      <c r="AC66" s="309">
        <v>40969</v>
      </c>
      <c r="AD66" s="124"/>
      <c r="AE66" s="20" t="s">
        <v>1017</v>
      </c>
      <c r="AF66" s="23" t="s">
        <v>1018</v>
      </c>
      <c r="AG66" s="131"/>
      <c r="AH66" s="123">
        <f t="shared" ref="AH66:AH97" si="16">COUNTA(AE66:AG66)</f>
        <v>2</v>
      </c>
      <c r="AI66" s="20" t="s">
        <v>160</v>
      </c>
      <c r="AJ66" s="20" t="s">
        <v>160</v>
      </c>
      <c r="AK66" s="131"/>
      <c r="AL66" s="131" t="s">
        <v>149</v>
      </c>
      <c r="AM66" s="131" t="s">
        <v>162</v>
      </c>
      <c r="AN66" s="131"/>
      <c r="AO66" s="131" t="s">
        <v>163</v>
      </c>
      <c r="AP66" s="131" t="s">
        <v>180</v>
      </c>
      <c r="AQ66" s="131" t="s">
        <v>248</v>
      </c>
      <c r="AR66" s="131" t="s">
        <v>149</v>
      </c>
      <c r="AS66" s="131"/>
      <c r="AT66" s="131" t="s">
        <v>39</v>
      </c>
      <c r="AU66" s="123" t="s">
        <v>1019</v>
      </c>
      <c r="AV66" s="124"/>
      <c r="AW66" s="125">
        <v>41334</v>
      </c>
      <c r="AX66" s="125">
        <v>41579</v>
      </c>
      <c r="AY66" s="125" t="s">
        <v>149</v>
      </c>
      <c r="AZ66" s="125">
        <v>41432</v>
      </c>
      <c r="BA66" s="125"/>
      <c r="BB66" s="125">
        <v>41590</v>
      </c>
      <c r="BC66" s="126" t="s">
        <v>1020</v>
      </c>
      <c r="BD66" s="125">
        <v>42217</v>
      </c>
      <c r="BE66" s="125" t="s">
        <v>149</v>
      </c>
      <c r="BF66" s="125">
        <v>42428</v>
      </c>
      <c r="BG66" s="125" t="s">
        <v>149</v>
      </c>
      <c r="BH66" s="124">
        <v>42260</v>
      </c>
      <c r="BI66" s="124">
        <v>42565</v>
      </c>
      <c r="BJ66" s="124">
        <v>42612</v>
      </c>
      <c r="BK66" s="127">
        <v>42612</v>
      </c>
      <c r="BL66" s="123" t="s">
        <v>17</v>
      </c>
      <c r="BM66" s="245">
        <f t="shared" si="14"/>
        <v>42</v>
      </c>
      <c r="BN66" s="123">
        <f t="shared" si="15"/>
        <v>34</v>
      </c>
      <c r="BO66" s="128" t="s">
        <v>1020</v>
      </c>
      <c r="BP66" s="123">
        <v>0</v>
      </c>
      <c r="BQ66" s="123">
        <v>0</v>
      </c>
      <c r="BR66" s="123">
        <v>8</v>
      </c>
      <c r="BS66" s="123">
        <v>2</v>
      </c>
      <c r="BT66" s="123">
        <v>0</v>
      </c>
      <c r="BU66" s="123">
        <v>0</v>
      </c>
      <c r="BV66" s="123">
        <v>0</v>
      </c>
      <c r="BW66" s="123" t="s">
        <v>162</v>
      </c>
      <c r="BX66" s="123">
        <v>0</v>
      </c>
      <c r="BY66" s="123"/>
      <c r="BZ66" s="129"/>
      <c r="CA66" s="129"/>
      <c r="CB66" s="123"/>
      <c r="CC66" s="123" t="s">
        <v>162</v>
      </c>
      <c r="CD66" s="123"/>
      <c r="CE66" s="123"/>
      <c r="CF66" s="411">
        <v>2</v>
      </c>
      <c r="CG66" s="123">
        <v>2</v>
      </c>
      <c r="CH66" s="123" t="s">
        <v>1021</v>
      </c>
      <c r="CI66" s="123" t="s">
        <v>536</v>
      </c>
    </row>
    <row r="67" spans="1:87" ht="25" customHeight="1" x14ac:dyDescent="0.35">
      <c r="A67" s="123">
        <v>67</v>
      </c>
      <c r="B67" s="123" t="s">
        <v>1022</v>
      </c>
      <c r="C67" s="123" t="s">
        <v>1023</v>
      </c>
      <c r="D67" s="123" t="s">
        <v>1024</v>
      </c>
      <c r="E67" s="123" t="s">
        <v>1025</v>
      </c>
      <c r="F67" s="123" t="s">
        <v>25</v>
      </c>
      <c r="G67" s="123">
        <v>3</v>
      </c>
      <c r="H67" s="123" t="s">
        <v>49</v>
      </c>
      <c r="I67" s="123" t="s">
        <v>35</v>
      </c>
      <c r="J67" s="123" t="s">
        <v>1026</v>
      </c>
      <c r="K67" s="123" t="s">
        <v>1027</v>
      </c>
      <c r="L67" s="123" t="s">
        <v>35</v>
      </c>
      <c r="M67" s="123" t="s">
        <v>149</v>
      </c>
      <c r="N67" s="123" t="s">
        <v>1028</v>
      </c>
      <c r="O67" s="246"/>
      <c r="P67" s="247" t="s">
        <v>150</v>
      </c>
      <c r="Q67" s="123"/>
      <c r="R67" s="123" t="s">
        <v>1029</v>
      </c>
      <c r="S67" s="123" t="s">
        <v>1030</v>
      </c>
      <c r="T67" s="376" t="s">
        <v>1031</v>
      </c>
      <c r="U67" s="124" t="s">
        <v>1032</v>
      </c>
      <c r="V67" s="124">
        <v>28857</v>
      </c>
      <c r="W67" s="128" t="s">
        <v>1033</v>
      </c>
      <c r="X67" s="128" t="s">
        <v>178</v>
      </c>
      <c r="Y67" s="128" t="s">
        <v>162</v>
      </c>
      <c r="Z67" s="128" t="s">
        <v>157</v>
      </c>
      <c r="AA67" s="123">
        <v>5</v>
      </c>
      <c r="AB67" s="124">
        <v>41153</v>
      </c>
      <c r="AC67" s="309">
        <v>41334</v>
      </c>
      <c r="AD67" s="124"/>
      <c r="AE67" s="21" t="s">
        <v>1034</v>
      </c>
      <c r="AF67" s="23" t="s">
        <v>1035</v>
      </c>
      <c r="AG67" s="123"/>
      <c r="AH67" s="123">
        <f t="shared" si="16"/>
        <v>2</v>
      </c>
      <c r="AI67" s="20" t="s">
        <v>160</v>
      </c>
      <c r="AJ67" s="123" t="s">
        <v>201</v>
      </c>
      <c r="AK67" s="123"/>
      <c r="AL67" s="123">
        <v>2013</v>
      </c>
      <c r="AM67" s="123"/>
      <c r="AN67" s="123"/>
      <c r="AO67" s="123"/>
      <c r="AP67" s="123" t="s">
        <v>180</v>
      </c>
      <c r="AQ67" s="123"/>
      <c r="AR67" s="123"/>
      <c r="AS67" s="123"/>
      <c r="AT67" s="123" t="s">
        <v>862</v>
      </c>
      <c r="AU67" s="123" t="s">
        <v>1036</v>
      </c>
      <c r="AV67" s="124"/>
      <c r="AW67" s="125">
        <v>41334</v>
      </c>
      <c r="AX67" s="125">
        <v>41579</v>
      </c>
      <c r="AY67" s="125" t="s">
        <v>149</v>
      </c>
      <c r="AZ67" s="125"/>
      <c r="BA67" s="125"/>
      <c r="BB67" s="125"/>
      <c r="BC67" s="126"/>
      <c r="BD67" s="125">
        <v>42583</v>
      </c>
      <c r="BE67" s="125" t="s">
        <v>162</v>
      </c>
      <c r="BF67" s="125">
        <v>42793</v>
      </c>
      <c r="BG67" s="125" t="s">
        <v>162</v>
      </c>
      <c r="BH67" s="124"/>
      <c r="BI67" s="124"/>
      <c r="BJ67" s="124"/>
      <c r="BK67" s="127"/>
      <c r="BL67" s="132" t="s">
        <v>18</v>
      </c>
      <c r="BM67" s="245"/>
      <c r="BN67" s="123"/>
      <c r="BO67" s="123"/>
      <c r="BP67" s="123">
        <v>0</v>
      </c>
      <c r="BQ67" s="123">
        <v>0</v>
      </c>
      <c r="BR67" s="123">
        <v>0</v>
      </c>
      <c r="BS67" s="123">
        <v>0</v>
      </c>
      <c r="BT67" s="123">
        <v>0</v>
      </c>
      <c r="BU67" s="123">
        <v>0</v>
      </c>
      <c r="BV67" s="123">
        <v>0</v>
      </c>
      <c r="BW67" s="123" t="s">
        <v>1037</v>
      </c>
      <c r="BX67" s="123">
        <v>0</v>
      </c>
      <c r="BY67" s="123"/>
      <c r="BZ67" s="129"/>
      <c r="CA67" s="129"/>
      <c r="CB67" s="123"/>
      <c r="CC67" s="123" t="s">
        <v>162</v>
      </c>
      <c r="CD67" s="123"/>
      <c r="CE67" s="123"/>
      <c r="CF67" s="411" t="s">
        <v>167</v>
      </c>
      <c r="CG67" s="123" t="s">
        <v>167</v>
      </c>
      <c r="CH67" s="123"/>
      <c r="CI67" s="123" t="s">
        <v>808</v>
      </c>
    </row>
    <row r="68" spans="1:87" ht="25" customHeight="1" x14ac:dyDescent="0.35">
      <c r="A68" s="123">
        <v>68</v>
      </c>
      <c r="B68" s="123" t="s">
        <v>1038</v>
      </c>
      <c r="C68" s="123" t="s">
        <v>1039</v>
      </c>
      <c r="D68" s="123"/>
      <c r="E68" s="123" t="s">
        <v>1040</v>
      </c>
      <c r="F68" s="123" t="s">
        <v>24</v>
      </c>
      <c r="G68" s="123">
        <v>3</v>
      </c>
      <c r="H68" s="123" t="s">
        <v>50</v>
      </c>
      <c r="I68" s="123" t="s">
        <v>44</v>
      </c>
      <c r="J68" s="123" t="s">
        <v>600</v>
      </c>
      <c r="K68" s="123" t="s">
        <v>600</v>
      </c>
      <c r="L68" s="123" t="s">
        <v>42</v>
      </c>
      <c r="M68" s="123" t="s">
        <v>149</v>
      </c>
      <c r="N68" s="252" t="s">
        <v>1041</v>
      </c>
      <c r="O68" s="249"/>
      <c r="P68" s="22" t="s">
        <v>150</v>
      </c>
      <c r="Q68" s="123" t="s">
        <v>150</v>
      </c>
      <c r="R68" s="133" t="s">
        <v>1042</v>
      </c>
      <c r="S68" s="123" t="s">
        <v>1043</v>
      </c>
      <c r="T68" s="376" t="s">
        <v>1044</v>
      </c>
      <c r="U68" s="124" t="s">
        <v>816</v>
      </c>
      <c r="V68" s="124">
        <v>28167</v>
      </c>
      <c r="W68" s="128" t="s">
        <v>1045</v>
      </c>
      <c r="X68" s="128" t="s">
        <v>178</v>
      </c>
      <c r="Y68" s="128" t="s">
        <v>156</v>
      </c>
      <c r="Z68" s="128" t="s">
        <v>157</v>
      </c>
      <c r="AA68" s="123">
        <v>8.5</v>
      </c>
      <c r="AB68" s="124">
        <v>41579</v>
      </c>
      <c r="AC68" s="309">
        <v>41334</v>
      </c>
      <c r="AD68" s="124"/>
      <c r="AE68" s="20" t="s">
        <v>1046</v>
      </c>
      <c r="AF68" s="20" t="s">
        <v>1047</v>
      </c>
      <c r="AG68" s="20"/>
      <c r="AH68" s="123">
        <f t="shared" si="16"/>
        <v>2</v>
      </c>
      <c r="AI68" s="20" t="s">
        <v>160</v>
      </c>
      <c r="AJ68" s="20" t="s">
        <v>160</v>
      </c>
      <c r="AK68" s="20"/>
      <c r="AL68" s="20" t="s">
        <v>162</v>
      </c>
      <c r="AM68" s="20" t="s">
        <v>162</v>
      </c>
      <c r="AN68" s="20"/>
      <c r="AO68" s="20" t="s">
        <v>163</v>
      </c>
      <c r="AP68" s="20" t="s">
        <v>202</v>
      </c>
      <c r="AQ68" s="20" t="s">
        <v>216</v>
      </c>
      <c r="AR68" s="20" t="s">
        <v>149</v>
      </c>
      <c r="AS68" s="20"/>
      <c r="AT68" s="20" t="s">
        <v>44</v>
      </c>
      <c r="AU68" s="123" t="s">
        <v>1048</v>
      </c>
      <c r="AV68" s="124"/>
      <c r="AW68" s="125">
        <v>41334</v>
      </c>
      <c r="AX68" s="125">
        <v>41579</v>
      </c>
      <c r="AY68" s="125" t="s">
        <v>149</v>
      </c>
      <c r="AZ68" s="125">
        <v>41415</v>
      </c>
      <c r="BA68" s="125">
        <v>41700</v>
      </c>
      <c r="BB68" s="125"/>
      <c r="BC68" s="126" t="s">
        <v>1049</v>
      </c>
      <c r="BD68" s="125">
        <v>42217</v>
      </c>
      <c r="BE68" s="125" t="s">
        <v>149</v>
      </c>
      <c r="BF68" s="125">
        <v>42428</v>
      </c>
      <c r="BG68" s="125" t="s">
        <v>149</v>
      </c>
      <c r="BH68" s="124"/>
      <c r="BI68" s="124"/>
      <c r="BJ68" s="124"/>
      <c r="BK68" s="127">
        <v>43568</v>
      </c>
      <c r="BL68" s="123" t="s">
        <v>17</v>
      </c>
      <c r="BM68" s="245">
        <f>DATEDIF(AW68,BK68, "M")+1</f>
        <v>74</v>
      </c>
      <c r="BN68" s="123">
        <f>DATEDIF(AX68,BK68, "M")+1</f>
        <v>66</v>
      </c>
      <c r="BO68" s="123"/>
      <c r="BP68" s="123">
        <v>1</v>
      </c>
      <c r="BQ68" s="123">
        <v>16</v>
      </c>
      <c r="BR68" s="123">
        <v>5</v>
      </c>
      <c r="BS68" s="123">
        <v>5</v>
      </c>
      <c r="BT68" s="123">
        <v>1</v>
      </c>
      <c r="BU68" s="123">
        <v>0</v>
      </c>
      <c r="BV68" s="123">
        <v>0</v>
      </c>
      <c r="BW68" s="123" t="s">
        <v>162</v>
      </c>
      <c r="BX68" s="123">
        <v>0</v>
      </c>
      <c r="BY68" s="123"/>
      <c r="BZ68" s="129"/>
      <c r="CA68" s="129"/>
      <c r="CB68" s="123"/>
      <c r="CC68" s="123" t="s">
        <v>162</v>
      </c>
      <c r="CD68" s="123"/>
      <c r="CE68" s="123"/>
      <c r="CF68" s="411">
        <v>1</v>
      </c>
      <c r="CG68" s="123">
        <v>3</v>
      </c>
      <c r="CH68" s="123"/>
      <c r="CI68" s="123" t="s">
        <v>808</v>
      </c>
    </row>
    <row r="69" spans="1:87" ht="25" customHeight="1" x14ac:dyDescent="0.35">
      <c r="A69" s="136">
        <v>69</v>
      </c>
      <c r="B69" s="136" t="s">
        <v>1050</v>
      </c>
      <c r="C69" s="136" t="s">
        <v>1051</v>
      </c>
      <c r="D69" s="136"/>
      <c r="E69" s="136" t="s">
        <v>1052</v>
      </c>
      <c r="F69" s="136" t="s">
        <v>24</v>
      </c>
      <c r="G69" s="136">
        <v>3</v>
      </c>
      <c r="H69" s="137" t="s">
        <v>52</v>
      </c>
      <c r="I69" s="136" t="s">
        <v>41</v>
      </c>
      <c r="J69" s="136"/>
      <c r="K69" s="136"/>
      <c r="L69" s="136" t="s">
        <v>41</v>
      </c>
      <c r="M69" s="136" t="s">
        <v>149</v>
      </c>
      <c r="N69" s="136" t="s">
        <v>167</v>
      </c>
      <c r="O69" s="136" t="s">
        <v>167</v>
      </c>
      <c r="P69" s="136" t="s">
        <v>167</v>
      </c>
      <c r="Q69" s="136" t="s">
        <v>167</v>
      </c>
      <c r="R69" s="136"/>
      <c r="S69" s="136"/>
      <c r="T69" s="378"/>
      <c r="U69" s="139"/>
      <c r="V69" s="139"/>
      <c r="W69" s="253"/>
      <c r="X69" s="253"/>
      <c r="Y69" s="253"/>
      <c r="Z69" s="253"/>
      <c r="AA69" s="136"/>
      <c r="AB69" s="138"/>
      <c r="AC69" s="310">
        <v>41334</v>
      </c>
      <c r="AD69" s="139"/>
      <c r="AE69" s="140"/>
      <c r="AF69" s="139"/>
      <c r="AG69" s="139"/>
      <c r="AH69" s="136">
        <f t="shared" si="16"/>
        <v>0</v>
      </c>
      <c r="AI69" s="139"/>
      <c r="AJ69" s="139"/>
      <c r="AK69" s="139"/>
      <c r="AL69" s="139"/>
      <c r="AM69" s="139"/>
      <c r="AN69" s="139"/>
      <c r="AO69" s="139"/>
      <c r="AP69" s="139"/>
      <c r="AQ69" s="139"/>
      <c r="AR69" s="139"/>
      <c r="AS69" s="139"/>
      <c r="AT69" s="139"/>
      <c r="AU69" s="136"/>
      <c r="AV69" s="138"/>
      <c r="AW69" s="141">
        <v>41334</v>
      </c>
      <c r="AX69" s="141"/>
      <c r="AY69" s="141"/>
      <c r="AZ69" s="141"/>
      <c r="BA69" s="142"/>
      <c r="BB69" s="141"/>
      <c r="BC69" s="143"/>
      <c r="BD69" s="141"/>
      <c r="BE69" s="141"/>
      <c r="BF69" s="141"/>
      <c r="BG69" s="141"/>
      <c r="BH69" s="139"/>
      <c r="BI69" s="139"/>
      <c r="BJ69" s="139"/>
      <c r="BK69" s="139"/>
      <c r="BL69" s="96" t="s">
        <v>62</v>
      </c>
      <c r="BM69" s="254" t="s">
        <v>62</v>
      </c>
      <c r="BN69" s="254"/>
      <c r="BO69" s="136"/>
      <c r="BP69" s="136"/>
      <c r="BQ69" s="136"/>
      <c r="BR69" s="136"/>
      <c r="BS69" s="136"/>
      <c r="BT69" s="136"/>
      <c r="BU69" s="136"/>
      <c r="BV69" s="136"/>
      <c r="BW69" s="136" t="s">
        <v>162</v>
      </c>
      <c r="BX69" s="136"/>
      <c r="BY69" s="136"/>
      <c r="BZ69" s="144"/>
      <c r="CA69" s="144"/>
      <c r="CB69" s="136"/>
      <c r="CC69" s="136"/>
      <c r="CD69" s="136"/>
      <c r="CE69" s="136"/>
      <c r="CF69" s="412"/>
      <c r="CG69" s="92"/>
      <c r="CH69" s="92"/>
      <c r="CI69" s="92" t="s">
        <v>167</v>
      </c>
    </row>
    <row r="70" spans="1:87" ht="25" customHeight="1" x14ac:dyDescent="0.35">
      <c r="A70" s="98">
        <v>70</v>
      </c>
      <c r="B70" s="98" t="s">
        <v>1053</v>
      </c>
      <c r="C70" s="98" t="s">
        <v>1054</v>
      </c>
      <c r="D70" s="98"/>
      <c r="E70" s="98" t="s">
        <v>1055</v>
      </c>
      <c r="F70" s="98" t="s">
        <v>24</v>
      </c>
      <c r="G70" s="98">
        <v>3</v>
      </c>
      <c r="H70" s="98" t="s">
        <v>55</v>
      </c>
      <c r="I70" s="98" t="s">
        <v>43</v>
      </c>
      <c r="J70" s="98"/>
      <c r="K70" s="98"/>
      <c r="L70" s="98" t="s">
        <v>43</v>
      </c>
      <c r="M70" s="98" t="s">
        <v>162</v>
      </c>
      <c r="N70" s="98" t="s">
        <v>167</v>
      </c>
      <c r="O70" s="98" t="s">
        <v>167</v>
      </c>
      <c r="P70" s="98" t="s">
        <v>167</v>
      </c>
      <c r="Q70" s="98" t="s">
        <v>167</v>
      </c>
      <c r="R70" s="98"/>
      <c r="S70" s="98"/>
      <c r="T70" s="375"/>
      <c r="U70" s="99"/>
      <c r="V70" s="99"/>
      <c r="W70" s="181"/>
      <c r="X70" s="181"/>
      <c r="Y70" s="181"/>
      <c r="Z70" s="181"/>
      <c r="AA70" s="98"/>
      <c r="AB70" s="99"/>
      <c r="AC70" s="307">
        <v>41334</v>
      </c>
      <c r="AD70" s="99">
        <v>42004</v>
      </c>
      <c r="AE70" s="99"/>
      <c r="AF70" s="99"/>
      <c r="AG70" s="99"/>
      <c r="AH70" s="98">
        <f t="shared" si="16"/>
        <v>0</v>
      </c>
      <c r="AI70" s="99"/>
      <c r="AJ70" s="99"/>
      <c r="AK70" s="99"/>
      <c r="AL70" s="99"/>
      <c r="AM70" s="99"/>
      <c r="AN70" s="99"/>
      <c r="AO70" s="99"/>
      <c r="AP70" s="99"/>
      <c r="AQ70" s="99"/>
      <c r="AR70" s="99"/>
      <c r="AS70" s="99"/>
      <c r="AT70" s="99"/>
      <c r="AU70" s="98"/>
      <c r="AV70" s="99"/>
      <c r="AW70" s="100">
        <v>41334</v>
      </c>
      <c r="AX70" s="100"/>
      <c r="AY70" s="100"/>
      <c r="AZ70" s="100"/>
      <c r="BA70" s="100"/>
      <c r="BB70" s="100"/>
      <c r="BC70" s="101"/>
      <c r="BD70" s="100"/>
      <c r="BE70" s="100"/>
      <c r="BF70" s="100"/>
      <c r="BG70" s="100"/>
      <c r="BH70" s="99"/>
      <c r="BI70" s="99"/>
      <c r="BJ70" s="99"/>
      <c r="BK70" s="99"/>
      <c r="BL70" s="122" t="s">
        <v>19</v>
      </c>
      <c r="BM70" s="238" t="s">
        <v>19</v>
      </c>
      <c r="BN70" s="238"/>
      <c r="BO70" s="98"/>
      <c r="BP70" s="98"/>
      <c r="BQ70" s="98"/>
      <c r="BR70" s="98"/>
      <c r="BS70" s="98"/>
      <c r="BT70" s="98"/>
      <c r="BU70" s="98"/>
      <c r="BV70" s="98"/>
      <c r="BW70" s="98" t="s">
        <v>162</v>
      </c>
      <c r="BX70" s="98"/>
      <c r="BY70" s="98"/>
      <c r="BZ70" s="102"/>
      <c r="CA70" s="102"/>
      <c r="CB70" s="98"/>
      <c r="CC70" s="98"/>
      <c r="CD70" s="98"/>
      <c r="CE70" s="98"/>
      <c r="CF70" s="120"/>
      <c r="CG70" s="98"/>
      <c r="CH70" s="98"/>
      <c r="CI70" s="98" t="s">
        <v>167</v>
      </c>
    </row>
    <row r="71" spans="1:87" ht="25" customHeight="1" x14ac:dyDescent="0.35">
      <c r="A71" s="145">
        <v>71</v>
      </c>
      <c r="B71" s="145" t="s">
        <v>1056</v>
      </c>
      <c r="C71" s="145" t="s">
        <v>1057</v>
      </c>
      <c r="D71" s="145" t="s">
        <v>617</v>
      </c>
      <c r="E71" s="145" t="s">
        <v>1058</v>
      </c>
      <c r="F71" s="145" t="s">
        <v>24</v>
      </c>
      <c r="G71" s="145">
        <v>4</v>
      </c>
      <c r="H71" s="145" t="s">
        <v>51</v>
      </c>
      <c r="I71" s="145" t="s">
        <v>30</v>
      </c>
      <c r="J71" s="145" t="s">
        <v>1059</v>
      </c>
      <c r="K71" s="145" t="s">
        <v>1060</v>
      </c>
      <c r="L71" s="145" t="s">
        <v>40</v>
      </c>
      <c r="M71" s="145" t="s">
        <v>162</v>
      </c>
      <c r="N71" s="255" t="s">
        <v>1061</v>
      </c>
      <c r="O71" s="48" t="s">
        <v>150</v>
      </c>
      <c r="P71" s="48" t="s">
        <v>150</v>
      </c>
      <c r="Q71" s="145"/>
      <c r="R71" s="145" t="s">
        <v>1062</v>
      </c>
      <c r="S71" s="146" t="s">
        <v>1063</v>
      </c>
      <c r="T71" s="379" t="s">
        <v>1064</v>
      </c>
      <c r="U71" s="147" t="s">
        <v>1065</v>
      </c>
      <c r="V71" s="147">
        <v>27906</v>
      </c>
      <c r="W71" s="256" t="s">
        <v>1066</v>
      </c>
      <c r="X71" s="256" t="s">
        <v>178</v>
      </c>
      <c r="Y71" s="256" t="s">
        <v>162</v>
      </c>
      <c r="Z71" s="256" t="s">
        <v>157</v>
      </c>
      <c r="AA71" s="145">
        <v>33</v>
      </c>
      <c r="AB71" s="147">
        <v>42277</v>
      </c>
      <c r="AC71" s="311">
        <v>41699</v>
      </c>
      <c r="AD71" s="147"/>
      <c r="AE71" s="145" t="s">
        <v>1067</v>
      </c>
      <c r="AF71" s="148" t="s">
        <v>1068</v>
      </c>
      <c r="AG71" s="148"/>
      <c r="AH71" s="145">
        <f t="shared" si="16"/>
        <v>2</v>
      </c>
      <c r="AI71" s="257" t="s">
        <v>161</v>
      </c>
      <c r="AJ71" s="148"/>
      <c r="AK71" s="148"/>
      <c r="AL71" s="148" t="s">
        <v>149</v>
      </c>
      <c r="AM71" s="148"/>
      <c r="AN71" s="148"/>
      <c r="AO71" s="148" t="s">
        <v>163</v>
      </c>
      <c r="AP71" s="148" t="s">
        <v>1000</v>
      </c>
      <c r="AQ71" s="148" t="s">
        <v>438</v>
      </c>
      <c r="AR71" s="148" t="s">
        <v>149</v>
      </c>
      <c r="AS71" s="148"/>
      <c r="AT71" s="148" t="s">
        <v>30</v>
      </c>
      <c r="AU71" s="145" t="s">
        <v>1069</v>
      </c>
      <c r="AV71" s="147"/>
      <c r="AW71" s="149">
        <v>41700</v>
      </c>
      <c r="AX71" s="149">
        <v>41946</v>
      </c>
      <c r="AY71" s="149" t="s">
        <v>149</v>
      </c>
      <c r="AZ71" s="149"/>
      <c r="BA71" s="149"/>
      <c r="BB71" s="149"/>
      <c r="BC71" s="150" t="s">
        <v>1070</v>
      </c>
      <c r="BD71" s="149">
        <v>42585</v>
      </c>
      <c r="BE71" s="149" t="s">
        <v>149</v>
      </c>
      <c r="BF71" s="149">
        <v>42793</v>
      </c>
      <c r="BG71" s="149" t="s">
        <v>149</v>
      </c>
      <c r="BH71" s="147">
        <v>42951</v>
      </c>
      <c r="BI71" s="147"/>
      <c r="BJ71" s="147"/>
      <c r="BK71" s="151">
        <v>43089</v>
      </c>
      <c r="BL71" s="152" t="s">
        <v>17</v>
      </c>
      <c r="BM71" s="258">
        <f>DATEDIF(AW71,BK71, "M")+1</f>
        <v>46</v>
      </c>
      <c r="BN71" s="152">
        <f t="shared" ref="BN71:BN85" si="17">DATEDIF(AX71,BK71, "M")+1</f>
        <v>38</v>
      </c>
      <c r="BO71" s="145"/>
      <c r="BP71" s="145">
        <v>2</v>
      </c>
      <c r="BQ71" s="145">
        <v>0</v>
      </c>
      <c r="BR71" s="145">
        <v>2</v>
      </c>
      <c r="BS71" s="145">
        <v>3</v>
      </c>
      <c r="BT71" s="145">
        <v>1</v>
      </c>
      <c r="BU71" s="145">
        <v>0</v>
      </c>
      <c r="BV71" s="145">
        <v>1</v>
      </c>
      <c r="BW71" s="145" t="s">
        <v>162</v>
      </c>
      <c r="BX71" s="145">
        <v>0</v>
      </c>
      <c r="BY71" s="145"/>
      <c r="BZ71" s="153"/>
      <c r="CA71" s="153"/>
      <c r="CB71" s="145"/>
      <c r="CC71" s="145" t="s">
        <v>162</v>
      </c>
      <c r="CD71" s="145"/>
      <c r="CE71" s="145"/>
      <c r="CF71" s="413">
        <v>2</v>
      </c>
      <c r="CG71" s="152">
        <v>3</v>
      </c>
      <c r="CH71" s="152">
        <v>2</v>
      </c>
      <c r="CI71" s="152" t="s">
        <v>499</v>
      </c>
    </row>
    <row r="72" spans="1:87" ht="25" customHeight="1" x14ac:dyDescent="0.35">
      <c r="A72" s="152">
        <v>72</v>
      </c>
      <c r="B72" s="152" t="s">
        <v>1071</v>
      </c>
      <c r="C72" s="152" t="s">
        <v>1072</v>
      </c>
      <c r="D72" s="152" t="s">
        <v>1073</v>
      </c>
      <c r="E72" s="152" t="s">
        <v>1074</v>
      </c>
      <c r="F72" s="152" t="s">
        <v>24</v>
      </c>
      <c r="G72" s="152">
        <v>4</v>
      </c>
      <c r="H72" s="145" t="s">
        <v>55</v>
      </c>
      <c r="I72" s="145" t="s">
        <v>43</v>
      </c>
      <c r="J72" s="145" t="s">
        <v>1075</v>
      </c>
      <c r="K72" s="145" t="s">
        <v>1076</v>
      </c>
      <c r="L72" s="145" t="s">
        <v>43</v>
      </c>
      <c r="M72" s="145" t="s">
        <v>149</v>
      </c>
      <c r="N72" s="152">
        <v>769258</v>
      </c>
      <c r="O72" s="259" t="s">
        <v>150</v>
      </c>
      <c r="P72" s="260" t="s">
        <v>150</v>
      </c>
      <c r="Q72" s="152" t="s">
        <v>150</v>
      </c>
      <c r="R72" s="152" t="s">
        <v>1077</v>
      </c>
      <c r="S72" s="152" t="s">
        <v>1078</v>
      </c>
      <c r="T72" s="380" t="s">
        <v>1079</v>
      </c>
      <c r="U72" s="155" t="s">
        <v>816</v>
      </c>
      <c r="V72" s="155">
        <v>29840</v>
      </c>
      <c r="W72" s="163" t="s">
        <v>1080</v>
      </c>
      <c r="X72" s="163" t="s">
        <v>155</v>
      </c>
      <c r="Y72" s="163" t="s">
        <v>156</v>
      </c>
      <c r="Z72" s="163" t="s">
        <v>157</v>
      </c>
      <c r="AA72" s="152">
        <v>6</v>
      </c>
      <c r="AB72" s="155">
        <v>42809</v>
      </c>
      <c r="AC72" s="312">
        <v>41699</v>
      </c>
      <c r="AD72" s="155"/>
      <c r="AE72" s="28" t="s">
        <v>1081</v>
      </c>
      <c r="AF72" s="152"/>
      <c r="AG72" s="152"/>
      <c r="AH72" s="152">
        <f t="shared" si="16"/>
        <v>1</v>
      </c>
      <c r="AI72" s="27" t="s">
        <v>160</v>
      </c>
      <c r="AJ72" s="152"/>
      <c r="AK72" s="152"/>
      <c r="AL72" s="152" t="s">
        <v>149</v>
      </c>
      <c r="AM72" s="152"/>
      <c r="AN72" s="152"/>
      <c r="AO72" s="152" t="s">
        <v>181</v>
      </c>
      <c r="AP72" s="152" t="s">
        <v>181</v>
      </c>
      <c r="AQ72" s="152" t="s">
        <v>1082</v>
      </c>
      <c r="AR72" s="152"/>
      <c r="AS72" s="152"/>
      <c r="AT72" s="152" t="s">
        <v>43</v>
      </c>
      <c r="AU72" s="152" t="s">
        <v>1083</v>
      </c>
      <c r="AV72" s="155"/>
      <c r="AW72" s="157">
        <v>41700</v>
      </c>
      <c r="AX72" s="157">
        <v>41946</v>
      </c>
      <c r="AY72" s="157" t="s">
        <v>149</v>
      </c>
      <c r="AZ72" s="157">
        <v>42341</v>
      </c>
      <c r="BA72" s="157">
        <v>42579</v>
      </c>
      <c r="BB72" s="157"/>
      <c r="BC72" s="158" t="s">
        <v>1084</v>
      </c>
      <c r="BD72" s="157">
        <v>42950</v>
      </c>
      <c r="BE72" s="157" t="s">
        <v>162</v>
      </c>
      <c r="BF72" s="157">
        <v>43164</v>
      </c>
      <c r="BG72" s="157" t="s">
        <v>162</v>
      </c>
      <c r="BH72" s="155"/>
      <c r="BI72" s="155"/>
      <c r="BJ72" s="155"/>
      <c r="BK72" s="159">
        <v>43799</v>
      </c>
      <c r="BL72" s="152" t="s">
        <v>17</v>
      </c>
      <c r="BM72" s="258">
        <f t="shared" ref="BM72:BM79" si="18">DATEDIF(AW72,BK72, "M")+1</f>
        <v>69</v>
      </c>
      <c r="BN72" s="152">
        <f t="shared" si="17"/>
        <v>61</v>
      </c>
      <c r="BO72" s="152"/>
      <c r="BP72" s="152">
        <v>1</v>
      </c>
      <c r="BQ72" s="152">
        <v>17</v>
      </c>
      <c r="BR72" s="152">
        <v>11</v>
      </c>
      <c r="BS72" s="152">
        <v>4</v>
      </c>
      <c r="BT72" s="152">
        <v>0</v>
      </c>
      <c r="BU72" s="152">
        <v>0</v>
      </c>
      <c r="BV72" s="152">
        <v>0</v>
      </c>
      <c r="BW72" s="152" t="s">
        <v>162</v>
      </c>
      <c r="BX72" s="152">
        <v>0</v>
      </c>
      <c r="BY72" s="152"/>
      <c r="BZ72" s="160"/>
      <c r="CA72" s="160"/>
      <c r="CB72" s="152"/>
      <c r="CC72" s="152" t="s">
        <v>162</v>
      </c>
      <c r="CD72" s="152"/>
      <c r="CE72" s="152"/>
      <c r="CF72" s="414">
        <v>1</v>
      </c>
      <c r="CG72" s="152" t="s">
        <v>167</v>
      </c>
      <c r="CH72" s="152"/>
      <c r="CI72" s="152" t="s">
        <v>808</v>
      </c>
    </row>
    <row r="73" spans="1:87" ht="25" customHeight="1" x14ac:dyDescent="0.35">
      <c r="A73" s="152">
        <v>73</v>
      </c>
      <c r="B73" s="152" t="s">
        <v>1085</v>
      </c>
      <c r="C73" s="152" t="s">
        <v>1086</v>
      </c>
      <c r="D73" s="152" t="s">
        <v>21</v>
      </c>
      <c r="E73" s="152" t="s">
        <v>1087</v>
      </c>
      <c r="F73" s="152" t="s">
        <v>24</v>
      </c>
      <c r="G73" s="152">
        <v>4</v>
      </c>
      <c r="H73" s="145" t="s">
        <v>57</v>
      </c>
      <c r="I73" s="145" t="s">
        <v>33</v>
      </c>
      <c r="J73" s="145" t="s">
        <v>600</v>
      </c>
      <c r="K73" s="145" t="s">
        <v>1088</v>
      </c>
      <c r="L73" s="145" t="s">
        <v>33</v>
      </c>
      <c r="M73" s="145" t="s">
        <v>149</v>
      </c>
      <c r="N73" s="213" t="s">
        <v>1089</v>
      </c>
      <c r="O73" s="262" t="s">
        <v>150</v>
      </c>
      <c r="P73" s="25" t="s">
        <v>150</v>
      </c>
      <c r="Q73" s="152" t="s">
        <v>150</v>
      </c>
      <c r="R73" s="152" t="s">
        <v>1090</v>
      </c>
      <c r="S73" s="161" t="s">
        <v>1091</v>
      </c>
      <c r="T73" s="380" t="s">
        <v>1092</v>
      </c>
      <c r="U73" s="155" t="s">
        <v>816</v>
      </c>
      <c r="V73" s="155">
        <v>28400</v>
      </c>
      <c r="W73" s="163" t="s">
        <v>1093</v>
      </c>
      <c r="X73" s="163" t="s">
        <v>804</v>
      </c>
      <c r="Y73" s="163" t="s">
        <v>156</v>
      </c>
      <c r="Z73" s="163" t="s">
        <v>157</v>
      </c>
      <c r="AA73" s="152">
        <v>25.5</v>
      </c>
      <c r="AB73" s="155">
        <v>41710</v>
      </c>
      <c r="AC73" s="312">
        <v>41699</v>
      </c>
      <c r="AD73" s="155"/>
      <c r="AE73" s="27" t="s">
        <v>1094</v>
      </c>
      <c r="AF73" s="27" t="s">
        <v>1095</v>
      </c>
      <c r="AG73" s="27" t="s">
        <v>1096</v>
      </c>
      <c r="AH73" s="152">
        <f t="shared" si="16"/>
        <v>3</v>
      </c>
      <c r="AI73" s="27" t="s">
        <v>160</v>
      </c>
      <c r="AJ73" s="162"/>
      <c r="AK73" s="162"/>
      <c r="AL73" s="162" t="s">
        <v>162</v>
      </c>
      <c r="AM73" s="162"/>
      <c r="AN73" s="162"/>
      <c r="AO73" s="162" t="s">
        <v>163</v>
      </c>
      <c r="AP73" s="162" t="s">
        <v>180</v>
      </c>
      <c r="AQ73" s="162" t="s">
        <v>202</v>
      </c>
      <c r="AR73" s="162" t="s">
        <v>162</v>
      </c>
      <c r="AS73" s="162"/>
      <c r="AT73" s="162" t="s">
        <v>550</v>
      </c>
      <c r="AU73" s="152" t="s">
        <v>1097</v>
      </c>
      <c r="AV73" s="155"/>
      <c r="AW73" s="157">
        <v>41700</v>
      </c>
      <c r="AX73" s="157">
        <v>41946</v>
      </c>
      <c r="AY73" s="157" t="s">
        <v>149</v>
      </c>
      <c r="AZ73" s="157"/>
      <c r="BA73" s="157"/>
      <c r="BB73" s="157"/>
      <c r="BC73" s="158"/>
      <c r="BD73" s="157">
        <v>42585</v>
      </c>
      <c r="BE73" s="157" t="s">
        <v>149</v>
      </c>
      <c r="BF73" s="157">
        <v>42793</v>
      </c>
      <c r="BG73" s="157" t="s">
        <v>149</v>
      </c>
      <c r="BH73" s="155"/>
      <c r="BI73" s="155"/>
      <c r="BJ73" s="155"/>
      <c r="BK73" s="159">
        <v>42824</v>
      </c>
      <c r="BL73" s="152" t="s">
        <v>17</v>
      </c>
      <c r="BM73" s="258">
        <f t="shared" si="18"/>
        <v>37</v>
      </c>
      <c r="BN73" s="152">
        <f t="shared" si="17"/>
        <v>29</v>
      </c>
      <c r="BO73" s="152"/>
      <c r="BP73" s="152">
        <v>1</v>
      </c>
      <c r="BQ73" s="152">
        <v>4</v>
      </c>
      <c r="BR73" s="152">
        <v>8</v>
      </c>
      <c r="BS73" s="152">
        <v>1</v>
      </c>
      <c r="BT73" s="152">
        <v>0</v>
      </c>
      <c r="BU73" s="152">
        <v>0</v>
      </c>
      <c r="BV73" s="152">
        <v>0</v>
      </c>
      <c r="BW73" s="152" t="s">
        <v>162</v>
      </c>
      <c r="BX73" s="152">
        <v>0</v>
      </c>
      <c r="BY73" s="152"/>
      <c r="BZ73" s="160"/>
      <c r="CA73" s="160"/>
      <c r="CB73" s="152"/>
      <c r="CC73" s="152" t="s">
        <v>162</v>
      </c>
      <c r="CD73" s="152"/>
      <c r="CE73" s="152"/>
      <c r="CF73" s="414">
        <v>3</v>
      </c>
      <c r="CG73" s="152">
        <v>4</v>
      </c>
      <c r="CH73" s="152"/>
      <c r="CI73" s="152" t="s">
        <v>808</v>
      </c>
    </row>
    <row r="74" spans="1:87" ht="25" customHeight="1" x14ac:dyDescent="0.35">
      <c r="A74" s="152">
        <v>74</v>
      </c>
      <c r="B74" s="152" t="s">
        <v>1098</v>
      </c>
      <c r="C74" s="152" t="s">
        <v>1099</v>
      </c>
      <c r="D74" s="152" t="s">
        <v>1100</v>
      </c>
      <c r="E74" s="152" t="s">
        <v>1101</v>
      </c>
      <c r="F74" s="152" t="s">
        <v>25</v>
      </c>
      <c r="G74" s="152">
        <v>4</v>
      </c>
      <c r="H74" s="145" t="s">
        <v>51</v>
      </c>
      <c r="I74" s="145" t="s">
        <v>37</v>
      </c>
      <c r="J74" s="145" t="s">
        <v>1102</v>
      </c>
      <c r="K74" s="145" t="s">
        <v>1103</v>
      </c>
      <c r="L74" s="145" t="s">
        <v>37</v>
      </c>
      <c r="M74" s="145" t="s">
        <v>149</v>
      </c>
      <c r="N74" s="213" t="s">
        <v>1104</v>
      </c>
      <c r="O74" s="262" t="s">
        <v>150</v>
      </c>
      <c r="P74" s="25" t="s">
        <v>150</v>
      </c>
      <c r="Q74" s="152" t="s">
        <v>150</v>
      </c>
      <c r="R74" s="152" t="s">
        <v>1105</v>
      </c>
      <c r="S74" s="152" t="s">
        <v>1106</v>
      </c>
      <c r="T74" s="380" t="s">
        <v>1107</v>
      </c>
      <c r="U74" s="155" t="s">
        <v>1108</v>
      </c>
      <c r="V74" s="155">
        <v>27152</v>
      </c>
      <c r="W74" s="163" t="s">
        <v>1109</v>
      </c>
      <c r="X74" s="163" t="s">
        <v>155</v>
      </c>
      <c r="Y74" s="163" t="s">
        <v>162</v>
      </c>
      <c r="Z74" s="163" t="s">
        <v>157</v>
      </c>
      <c r="AA74" s="152">
        <v>14</v>
      </c>
      <c r="AB74" s="155">
        <v>41348</v>
      </c>
      <c r="AC74" s="312">
        <v>41699</v>
      </c>
      <c r="AD74" s="155"/>
      <c r="AE74" s="152" t="s">
        <v>1110</v>
      </c>
      <c r="AF74" s="152" t="s">
        <v>1111</v>
      </c>
      <c r="AG74" s="162"/>
      <c r="AH74" s="152">
        <f t="shared" si="16"/>
        <v>2</v>
      </c>
      <c r="AI74" s="27" t="s">
        <v>160</v>
      </c>
      <c r="AJ74" s="162"/>
      <c r="AK74" s="162"/>
      <c r="AL74" s="162" t="s">
        <v>149</v>
      </c>
      <c r="AM74" s="162"/>
      <c r="AN74" s="162"/>
      <c r="AO74" s="162" t="s">
        <v>163</v>
      </c>
      <c r="AP74" s="162" t="s">
        <v>202</v>
      </c>
      <c r="AQ74" s="320" t="s">
        <v>216</v>
      </c>
      <c r="AR74" s="162" t="s">
        <v>149</v>
      </c>
      <c r="AS74" s="320" t="s">
        <v>1112</v>
      </c>
      <c r="AT74" s="162" t="s">
        <v>37</v>
      </c>
      <c r="AU74" s="152" t="s">
        <v>1113</v>
      </c>
      <c r="AV74" s="155"/>
      <c r="AW74" s="157">
        <v>41700</v>
      </c>
      <c r="AX74" s="157">
        <v>41946</v>
      </c>
      <c r="AY74" s="157" t="s">
        <v>149</v>
      </c>
      <c r="AZ74" s="157"/>
      <c r="BA74" s="157"/>
      <c r="BB74" s="157"/>
      <c r="BC74" s="158" t="s">
        <v>1114</v>
      </c>
      <c r="BD74" s="157">
        <v>42585</v>
      </c>
      <c r="BE74" s="157" t="s">
        <v>149</v>
      </c>
      <c r="BF74" s="157">
        <v>42793</v>
      </c>
      <c r="BG74" s="157" t="s">
        <v>149</v>
      </c>
      <c r="BH74" s="155"/>
      <c r="BI74" s="155"/>
      <c r="BJ74" s="155"/>
      <c r="BK74" s="159">
        <v>42825</v>
      </c>
      <c r="BL74" s="152" t="s">
        <v>17</v>
      </c>
      <c r="BM74" s="258">
        <f t="shared" si="18"/>
        <v>37</v>
      </c>
      <c r="BN74" s="152">
        <f t="shared" si="17"/>
        <v>29</v>
      </c>
      <c r="BO74" s="163" t="s">
        <v>1114</v>
      </c>
      <c r="BP74" s="152">
        <v>9</v>
      </c>
      <c r="BQ74" s="152">
        <v>6</v>
      </c>
      <c r="BR74" s="152">
        <v>15</v>
      </c>
      <c r="BS74" s="152">
        <v>0</v>
      </c>
      <c r="BT74" s="152">
        <v>1</v>
      </c>
      <c r="BU74" s="152">
        <v>0</v>
      </c>
      <c r="BV74" s="152">
        <v>0</v>
      </c>
      <c r="BW74" s="152" t="s">
        <v>162</v>
      </c>
      <c r="BX74" s="152">
        <v>0</v>
      </c>
      <c r="BY74" s="152"/>
      <c r="BZ74" s="160"/>
      <c r="CA74" s="160"/>
      <c r="CB74" s="152"/>
      <c r="CC74" s="152" t="s">
        <v>162</v>
      </c>
      <c r="CD74" s="152"/>
      <c r="CE74" s="152"/>
      <c r="CF74" s="414">
        <v>3</v>
      </c>
      <c r="CG74" s="152">
        <v>3</v>
      </c>
      <c r="CH74" s="152"/>
      <c r="CI74" s="152" t="s">
        <v>808</v>
      </c>
    </row>
    <row r="75" spans="1:87" ht="25" customHeight="1" x14ac:dyDescent="0.35">
      <c r="A75" s="152">
        <v>75</v>
      </c>
      <c r="B75" s="152" t="s">
        <v>1115</v>
      </c>
      <c r="C75" s="152" t="s">
        <v>1116</v>
      </c>
      <c r="D75" s="152" t="s">
        <v>1117</v>
      </c>
      <c r="E75" s="152" t="s">
        <v>1118</v>
      </c>
      <c r="F75" s="152" t="s">
        <v>24</v>
      </c>
      <c r="G75" s="152">
        <v>4</v>
      </c>
      <c r="H75" s="145" t="s">
        <v>51</v>
      </c>
      <c r="I75" s="145" t="s">
        <v>30</v>
      </c>
      <c r="J75" s="145" t="s">
        <v>1119</v>
      </c>
      <c r="K75" s="145" t="s">
        <v>148</v>
      </c>
      <c r="L75" s="145" t="s">
        <v>30</v>
      </c>
      <c r="M75" s="145" t="s">
        <v>149</v>
      </c>
      <c r="N75" s="152">
        <v>65466</v>
      </c>
      <c r="O75" s="259" t="s">
        <v>150</v>
      </c>
      <c r="P75" s="260" t="s">
        <v>150</v>
      </c>
      <c r="Q75" s="152" t="s">
        <v>150</v>
      </c>
      <c r="R75" s="427" t="s">
        <v>1120</v>
      </c>
      <c r="S75" s="152" t="s">
        <v>1121</v>
      </c>
      <c r="T75" s="380" t="s">
        <v>1122</v>
      </c>
      <c r="U75" s="155" t="s">
        <v>153</v>
      </c>
      <c r="V75" s="155">
        <v>27687</v>
      </c>
      <c r="W75" s="163" t="s">
        <v>1123</v>
      </c>
      <c r="X75" s="163" t="s">
        <v>178</v>
      </c>
      <c r="Y75" s="163" t="s">
        <v>162</v>
      </c>
      <c r="Z75" s="163" t="s">
        <v>157</v>
      </c>
      <c r="AA75" s="152">
        <v>3</v>
      </c>
      <c r="AB75" s="155">
        <v>41830</v>
      </c>
      <c r="AC75" s="312">
        <v>41699</v>
      </c>
      <c r="AD75" s="155"/>
      <c r="AE75" s="28" t="s">
        <v>1124</v>
      </c>
      <c r="AF75" s="28" t="s">
        <v>1125</v>
      </c>
      <c r="AG75" s="152"/>
      <c r="AH75" s="152">
        <f t="shared" si="16"/>
        <v>2</v>
      </c>
      <c r="AI75" s="27" t="s">
        <v>160</v>
      </c>
      <c r="AJ75" s="152"/>
      <c r="AK75" s="152"/>
      <c r="AL75" s="152" t="s">
        <v>149</v>
      </c>
      <c r="AM75" s="152"/>
      <c r="AN75" s="152"/>
      <c r="AO75" s="152" t="s">
        <v>163</v>
      </c>
      <c r="AP75" s="152" t="s">
        <v>202</v>
      </c>
      <c r="AQ75" s="163" t="s">
        <v>1126</v>
      </c>
      <c r="AR75" s="152" t="s">
        <v>149</v>
      </c>
      <c r="AS75" s="152"/>
      <c r="AT75" s="152" t="s">
        <v>483</v>
      </c>
      <c r="AU75" s="152" t="s">
        <v>1127</v>
      </c>
      <c r="AV75" s="155"/>
      <c r="AW75" s="157">
        <v>41700</v>
      </c>
      <c r="AX75" s="157">
        <v>41946</v>
      </c>
      <c r="AY75" s="157" t="s">
        <v>149</v>
      </c>
      <c r="AZ75" s="157">
        <v>42866</v>
      </c>
      <c r="BA75" s="157">
        <v>42829</v>
      </c>
      <c r="BB75" s="157">
        <v>42863</v>
      </c>
      <c r="BC75" s="158" t="s">
        <v>1128</v>
      </c>
      <c r="BD75" s="157">
        <v>42950</v>
      </c>
      <c r="BE75" s="157" t="s">
        <v>162</v>
      </c>
      <c r="BF75" s="157">
        <v>43164</v>
      </c>
      <c r="BG75" s="157" t="s">
        <v>162</v>
      </c>
      <c r="BH75" s="155"/>
      <c r="BI75" s="155"/>
      <c r="BJ75" s="155"/>
      <c r="BK75" s="159">
        <v>44260</v>
      </c>
      <c r="BL75" s="152" t="s">
        <v>17</v>
      </c>
      <c r="BM75" s="258">
        <f t="shared" si="18"/>
        <v>85</v>
      </c>
      <c r="BN75" s="152">
        <f t="shared" si="17"/>
        <v>77</v>
      </c>
      <c r="BO75" s="152"/>
      <c r="BP75" s="152">
        <v>14</v>
      </c>
      <c r="BQ75" s="152">
        <v>17</v>
      </c>
      <c r="BR75" s="152">
        <v>2</v>
      </c>
      <c r="BS75" s="152">
        <v>5</v>
      </c>
      <c r="BT75" s="152">
        <v>5</v>
      </c>
      <c r="BU75" s="152">
        <v>0</v>
      </c>
      <c r="BV75" s="152">
        <v>0</v>
      </c>
      <c r="BW75" s="152" t="s">
        <v>162</v>
      </c>
      <c r="BX75" s="152">
        <v>0</v>
      </c>
      <c r="BY75" s="152"/>
      <c r="BZ75" s="160"/>
      <c r="CA75" s="160"/>
      <c r="CB75" s="152"/>
      <c r="CC75" s="152" t="s">
        <v>162</v>
      </c>
      <c r="CD75" s="152"/>
      <c r="CE75" s="152"/>
      <c r="CF75" s="414">
        <v>2</v>
      </c>
      <c r="CG75" s="152">
        <v>2</v>
      </c>
      <c r="CH75" s="152"/>
      <c r="CI75" s="152" t="s">
        <v>536</v>
      </c>
    </row>
    <row r="76" spans="1:87" ht="25" customHeight="1" x14ac:dyDescent="0.35">
      <c r="A76" s="152">
        <v>76</v>
      </c>
      <c r="B76" s="152" t="s">
        <v>1129</v>
      </c>
      <c r="C76" s="152" t="s">
        <v>1130</v>
      </c>
      <c r="D76" s="152" t="s">
        <v>21</v>
      </c>
      <c r="E76" s="152" t="s">
        <v>1131</v>
      </c>
      <c r="F76" s="152" t="s">
        <v>24</v>
      </c>
      <c r="G76" s="152">
        <v>4</v>
      </c>
      <c r="H76" s="145" t="s">
        <v>57</v>
      </c>
      <c r="I76" s="145" t="s">
        <v>33</v>
      </c>
      <c r="J76" s="145" t="s">
        <v>1132</v>
      </c>
      <c r="K76" s="145" t="s">
        <v>1133</v>
      </c>
      <c r="L76" s="145" t="s">
        <v>43</v>
      </c>
      <c r="M76" s="145" t="s">
        <v>162</v>
      </c>
      <c r="N76" s="152">
        <v>1018550</v>
      </c>
      <c r="O76" s="259" t="s">
        <v>150</v>
      </c>
      <c r="P76" s="260" t="s">
        <v>150</v>
      </c>
      <c r="Q76" s="152" t="s">
        <v>150</v>
      </c>
      <c r="R76" s="152" t="s">
        <v>1134</v>
      </c>
      <c r="S76" s="152" t="s">
        <v>1135</v>
      </c>
      <c r="T76" s="380" t="s">
        <v>1136</v>
      </c>
      <c r="U76" s="155" t="s">
        <v>1137</v>
      </c>
      <c r="V76" s="155">
        <v>29807</v>
      </c>
      <c r="W76" s="163" t="s">
        <v>1138</v>
      </c>
      <c r="X76" s="163" t="s">
        <v>178</v>
      </c>
      <c r="Y76" s="163" t="s">
        <v>162</v>
      </c>
      <c r="Z76" s="163" t="s">
        <v>157</v>
      </c>
      <c r="AA76" s="152">
        <v>13.5</v>
      </c>
      <c r="AB76" s="155">
        <v>42005</v>
      </c>
      <c r="AC76" s="312">
        <v>41699</v>
      </c>
      <c r="AD76" s="155"/>
      <c r="AE76" s="28" t="s">
        <v>1139</v>
      </c>
      <c r="AF76" s="152" t="s">
        <v>1140</v>
      </c>
      <c r="AG76" s="152" t="s">
        <v>1141</v>
      </c>
      <c r="AH76" s="152">
        <f t="shared" si="16"/>
        <v>3</v>
      </c>
      <c r="AI76" s="27" t="s">
        <v>161</v>
      </c>
      <c r="AJ76" s="152"/>
      <c r="AK76" s="152"/>
      <c r="AL76" s="152" t="s">
        <v>149</v>
      </c>
      <c r="AM76" s="152"/>
      <c r="AN76" s="152"/>
      <c r="AO76" s="152" t="s">
        <v>163</v>
      </c>
      <c r="AP76" s="152" t="s">
        <v>180</v>
      </c>
      <c r="AQ76" s="152" t="s">
        <v>180</v>
      </c>
      <c r="AR76" s="152" t="s">
        <v>162</v>
      </c>
      <c r="AS76" s="152"/>
      <c r="AT76" s="152" t="s">
        <v>578</v>
      </c>
      <c r="AU76" s="152" t="s">
        <v>1142</v>
      </c>
      <c r="AV76" s="155"/>
      <c r="AW76" s="157">
        <v>41700</v>
      </c>
      <c r="AX76" s="157">
        <v>41946</v>
      </c>
      <c r="AY76" s="157" t="s">
        <v>149</v>
      </c>
      <c r="AZ76" s="157">
        <v>42104</v>
      </c>
      <c r="BA76" s="157">
        <v>42109</v>
      </c>
      <c r="BB76" s="157"/>
      <c r="BC76" s="158"/>
      <c r="BD76" s="157">
        <v>42585</v>
      </c>
      <c r="BE76" s="157" t="s">
        <v>149</v>
      </c>
      <c r="BF76" s="157">
        <v>42793</v>
      </c>
      <c r="BG76" s="157" t="s">
        <v>149</v>
      </c>
      <c r="BH76" s="155"/>
      <c r="BI76" s="155"/>
      <c r="BJ76" s="155"/>
      <c r="BK76" s="159">
        <v>44365</v>
      </c>
      <c r="BL76" s="152" t="s">
        <v>17</v>
      </c>
      <c r="BM76" s="258">
        <f t="shared" si="18"/>
        <v>88</v>
      </c>
      <c r="BN76" s="152">
        <f t="shared" si="17"/>
        <v>80</v>
      </c>
      <c r="BO76" s="152" t="s">
        <v>1143</v>
      </c>
      <c r="BP76" s="152">
        <v>1</v>
      </c>
      <c r="BQ76" s="152">
        <v>11</v>
      </c>
      <c r="BR76" s="152">
        <v>3</v>
      </c>
      <c r="BS76" s="152">
        <v>2</v>
      </c>
      <c r="BT76" s="152">
        <v>0</v>
      </c>
      <c r="BU76" s="152">
        <v>0</v>
      </c>
      <c r="BV76" s="152">
        <v>0</v>
      </c>
      <c r="BW76" s="152" t="s">
        <v>162</v>
      </c>
      <c r="BX76" s="152">
        <v>0</v>
      </c>
      <c r="BY76" s="152"/>
      <c r="BZ76" s="160"/>
      <c r="CA76" s="160"/>
      <c r="CB76" s="152"/>
      <c r="CC76" s="152" t="s">
        <v>162</v>
      </c>
      <c r="CD76" s="152"/>
      <c r="CE76" s="152"/>
      <c r="CF76" s="414">
        <v>1</v>
      </c>
      <c r="CG76" s="152">
        <v>2</v>
      </c>
      <c r="CH76" s="152"/>
      <c r="CI76" s="152" t="s">
        <v>808</v>
      </c>
    </row>
    <row r="77" spans="1:87" ht="25" customHeight="1" x14ac:dyDescent="0.35">
      <c r="A77" s="152">
        <v>77</v>
      </c>
      <c r="B77" s="152" t="s">
        <v>1144</v>
      </c>
      <c r="C77" s="152" t="s">
        <v>186</v>
      </c>
      <c r="D77" s="152" t="s">
        <v>1145</v>
      </c>
      <c r="E77" s="152" t="s">
        <v>1146</v>
      </c>
      <c r="F77" s="152" t="s">
        <v>25</v>
      </c>
      <c r="G77" s="152">
        <v>4</v>
      </c>
      <c r="H77" s="145" t="s">
        <v>49</v>
      </c>
      <c r="I77" s="145" t="s">
        <v>35</v>
      </c>
      <c r="J77" s="145" t="s">
        <v>1147</v>
      </c>
      <c r="K77" s="145" t="s">
        <v>1148</v>
      </c>
      <c r="L77" s="145" t="s">
        <v>40</v>
      </c>
      <c r="M77" s="145" t="s">
        <v>162</v>
      </c>
      <c r="N77" s="152" t="s">
        <v>1149</v>
      </c>
      <c r="O77" s="259" t="s">
        <v>150</v>
      </c>
      <c r="P77" s="260" t="s">
        <v>150</v>
      </c>
      <c r="Q77" s="260"/>
      <c r="R77" s="152" t="s">
        <v>1150</v>
      </c>
      <c r="S77" s="152" t="s">
        <v>1151</v>
      </c>
      <c r="T77" s="380" t="s">
        <v>1152</v>
      </c>
      <c r="U77" s="155" t="s">
        <v>816</v>
      </c>
      <c r="V77" s="155">
        <v>29345</v>
      </c>
      <c r="W77" s="163" t="s">
        <v>1153</v>
      </c>
      <c r="X77" s="163" t="s">
        <v>178</v>
      </c>
      <c r="Y77" s="163" t="s">
        <v>162</v>
      </c>
      <c r="Z77" s="163" t="s">
        <v>157</v>
      </c>
      <c r="AA77" s="152">
        <v>17</v>
      </c>
      <c r="AB77" s="155">
        <v>41730</v>
      </c>
      <c r="AC77" s="312">
        <v>41699</v>
      </c>
      <c r="AD77" s="155"/>
      <c r="AE77" s="152" t="s">
        <v>1154</v>
      </c>
      <c r="AF77" s="152" t="s">
        <v>1155</v>
      </c>
      <c r="AG77" s="152" t="s">
        <v>1156</v>
      </c>
      <c r="AH77" s="152">
        <f>COUNTA(AF77:AG77)</f>
        <v>2</v>
      </c>
      <c r="AI77" s="27" t="s">
        <v>161</v>
      </c>
      <c r="AJ77" s="152"/>
      <c r="AK77" s="152"/>
      <c r="AL77" s="152" t="s">
        <v>149</v>
      </c>
      <c r="AM77" s="152"/>
      <c r="AN77" s="152"/>
      <c r="AO77" s="152" t="s">
        <v>163</v>
      </c>
      <c r="AP77" s="152" t="s">
        <v>1157</v>
      </c>
      <c r="AQ77" s="152" t="s">
        <v>202</v>
      </c>
      <c r="AR77" s="152" t="s">
        <v>149</v>
      </c>
      <c r="AS77" s="152"/>
      <c r="AT77" s="152" t="s">
        <v>862</v>
      </c>
      <c r="AU77" s="152" t="s">
        <v>1158</v>
      </c>
      <c r="AV77" s="155"/>
      <c r="AW77" s="157">
        <v>41700</v>
      </c>
      <c r="AX77" s="157">
        <v>41946</v>
      </c>
      <c r="AY77" s="157" t="s">
        <v>149</v>
      </c>
      <c r="AZ77" s="157">
        <v>42047</v>
      </c>
      <c r="BA77" s="157">
        <v>42073</v>
      </c>
      <c r="BB77" s="157"/>
      <c r="BC77" s="158" t="s">
        <v>1159</v>
      </c>
      <c r="BD77" s="157">
        <v>42585</v>
      </c>
      <c r="BE77" s="157" t="s">
        <v>149</v>
      </c>
      <c r="BF77" s="157">
        <v>42793</v>
      </c>
      <c r="BG77" s="157" t="s">
        <v>149</v>
      </c>
      <c r="BH77" s="155"/>
      <c r="BI77" s="155"/>
      <c r="BJ77" s="155"/>
      <c r="BK77" s="159">
        <v>44442</v>
      </c>
      <c r="BL77" s="152" t="s">
        <v>17</v>
      </c>
      <c r="BM77" s="258">
        <f t="shared" si="18"/>
        <v>91</v>
      </c>
      <c r="BN77" s="152">
        <f t="shared" si="17"/>
        <v>83</v>
      </c>
      <c r="BO77" s="152"/>
      <c r="BP77" s="152">
        <v>0</v>
      </c>
      <c r="BQ77" s="152">
        <v>0</v>
      </c>
      <c r="BR77" s="152">
        <v>0</v>
      </c>
      <c r="BS77" s="152">
        <v>0</v>
      </c>
      <c r="BT77" s="152">
        <v>0</v>
      </c>
      <c r="BU77" s="152">
        <v>0</v>
      </c>
      <c r="BV77" s="152">
        <v>0</v>
      </c>
      <c r="BW77" s="152" t="s">
        <v>1160</v>
      </c>
      <c r="BX77" s="152">
        <v>0</v>
      </c>
      <c r="BY77" s="152"/>
      <c r="BZ77" s="160"/>
      <c r="CA77" s="160"/>
      <c r="CB77" s="152"/>
      <c r="CC77" s="152" t="s">
        <v>162</v>
      </c>
      <c r="CD77" s="152"/>
      <c r="CE77" s="152"/>
      <c r="CF77" s="414">
        <v>1</v>
      </c>
      <c r="CG77" s="152">
        <v>2</v>
      </c>
      <c r="CH77" s="152"/>
      <c r="CI77" s="152" t="s">
        <v>808</v>
      </c>
    </row>
    <row r="78" spans="1:87" ht="25" customHeight="1" x14ac:dyDescent="0.35">
      <c r="A78" s="152">
        <v>78</v>
      </c>
      <c r="B78" s="152" t="s">
        <v>1161</v>
      </c>
      <c r="C78" s="152" t="s">
        <v>1162</v>
      </c>
      <c r="D78" s="152"/>
      <c r="E78" s="152" t="s">
        <v>1163</v>
      </c>
      <c r="F78" s="152" t="s">
        <v>24</v>
      </c>
      <c r="G78" s="152">
        <v>4</v>
      </c>
      <c r="H78" s="145" t="s">
        <v>55</v>
      </c>
      <c r="I78" s="145" t="s">
        <v>43</v>
      </c>
      <c r="J78" s="145" t="s">
        <v>1164</v>
      </c>
      <c r="K78" s="145" t="s">
        <v>1165</v>
      </c>
      <c r="L78" s="145" t="s">
        <v>43</v>
      </c>
      <c r="M78" s="145" t="s">
        <v>149</v>
      </c>
      <c r="N78" s="152"/>
      <c r="O78" s="259" t="s">
        <v>150</v>
      </c>
      <c r="P78" s="259" t="s">
        <v>150</v>
      </c>
      <c r="Q78" s="152" t="s">
        <v>150</v>
      </c>
      <c r="R78" s="152" t="s">
        <v>1166</v>
      </c>
      <c r="S78" s="152" t="s">
        <v>1167</v>
      </c>
      <c r="T78" s="381">
        <v>27716861252</v>
      </c>
      <c r="U78" s="155" t="s">
        <v>1168</v>
      </c>
      <c r="V78" s="155">
        <v>29781</v>
      </c>
      <c r="W78" s="163" t="s">
        <v>1169</v>
      </c>
      <c r="X78" s="163" t="s">
        <v>155</v>
      </c>
      <c r="Y78" s="163" t="s">
        <v>162</v>
      </c>
      <c r="Z78" s="163" t="s">
        <v>157</v>
      </c>
      <c r="AA78" s="152">
        <v>12</v>
      </c>
      <c r="AB78" s="155">
        <v>41617</v>
      </c>
      <c r="AC78" s="312">
        <v>41699</v>
      </c>
      <c r="AD78" s="155"/>
      <c r="AE78" s="28" t="s">
        <v>1170</v>
      </c>
      <c r="AF78" s="152"/>
      <c r="AG78" s="152"/>
      <c r="AH78" s="152">
        <f t="shared" si="16"/>
        <v>1</v>
      </c>
      <c r="AI78" s="27" t="s">
        <v>160</v>
      </c>
      <c r="AJ78" s="152"/>
      <c r="AK78" s="152"/>
      <c r="AL78" s="152" t="s">
        <v>162</v>
      </c>
      <c r="AM78" s="152"/>
      <c r="AN78" s="152"/>
      <c r="AO78" s="152" t="s">
        <v>163</v>
      </c>
      <c r="AP78" s="152" t="s">
        <v>202</v>
      </c>
      <c r="AQ78" s="152"/>
      <c r="AR78" s="152"/>
      <c r="AS78" s="152"/>
      <c r="AT78" s="152" t="s">
        <v>718</v>
      </c>
      <c r="AU78" s="152" t="s">
        <v>1171</v>
      </c>
      <c r="AV78" s="155"/>
      <c r="AW78" s="157">
        <v>41700</v>
      </c>
      <c r="AX78" s="157">
        <v>41946</v>
      </c>
      <c r="AY78" s="157" t="s">
        <v>149</v>
      </c>
      <c r="AZ78" s="157">
        <v>42846</v>
      </c>
      <c r="BA78" s="157">
        <v>42509</v>
      </c>
      <c r="BB78" s="157"/>
      <c r="BC78" s="158" t="s">
        <v>1172</v>
      </c>
      <c r="BD78" s="157">
        <v>43315</v>
      </c>
      <c r="BE78" s="157" t="s">
        <v>162</v>
      </c>
      <c r="BF78" s="157">
        <v>43528</v>
      </c>
      <c r="BG78" s="157" t="s">
        <v>162</v>
      </c>
      <c r="BH78" s="155"/>
      <c r="BI78" s="155"/>
      <c r="BJ78" s="155"/>
      <c r="BK78" s="159">
        <v>44658</v>
      </c>
      <c r="BL78" s="145" t="s">
        <v>17</v>
      </c>
      <c r="BM78" s="258">
        <f t="shared" si="18"/>
        <v>98</v>
      </c>
      <c r="BN78" s="152">
        <f t="shared" si="17"/>
        <v>90</v>
      </c>
      <c r="BO78" s="152" t="s">
        <v>1173</v>
      </c>
      <c r="BP78" s="152">
        <v>4</v>
      </c>
      <c r="BQ78" s="152">
        <v>5</v>
      </c>
      <c r="BR78" s="152">
        <v>0</v>
      </c>
      <c r="BS78" s="152">
        <v>2</v>
      </c>
      <c r="BT78" s="152">
        <v>3</v>
      </c>
      <c r="BU78" s="152">
        <v>0</v>
      </c>
      <c r="BV78" s="152">
        <v>0</v>
      </c>
      <c r="BW78" s="152" t="s">
        <v>162</v>
      </c>
      <c r="BX78" s="152">
        <v>0</v>
      </c>
      <c r="BY78" s="152"/>
      <c r="BZ78" s="160"/>
      <c r="CA78" s="160"/>
      <c r="CB78" s="152"/>
      <c r="CC78" s="152" t="s">
        <v>162</v>
      </c>
      <c r="CD78" s="152"/>
      <c r="CE78" s="152"/>
      <c r="CF78" s="414">
        <v>0</v>
      </c>
      <c r="CG78" s="152">
        <v>1</v>
      </c>
      <c r="CH78" s="152"/>
      <c r="CI78" s="152" t="s">
        <v>808</v>
      </c>
    </row>
    <row r="79" spans="1:87" ht="25" customHeight="1" x14ac:dyDescent="0.35">
      <c r="A79" s="152">
        <v>79</v>
      </c>
      <c r="B79" s="152" t="s">
        <v>1174</v>
      </c>
      <c r="C79" s="152" t="s">
        <v>1175</v>
      </c>
      <c r="D79" s="152" t="s">
        <v>1176</v>
      </c>
      <c r="E79" s="152" t="s">
        <v>1177</v>
      </c>
      <c r="F79" s="152" t="s">
        <v>25</v>
      </c>
      <c r="G79" s="152">
        <v>4</v>
      </c>
      <c r="H79" s="145" t="s">
        <v>49</v>
      </c>
      <c r="I79" s="145" t="s">
        <v>40</v>
      </c>
      <c r="J79" s="145" t="s">
        <v>1178</v>
      </c>
      <c r="K79" s="145" t="s">
        <v>1179</v>
      </c>
      <c r="L79" s="145" t="s">
        <v>40</v>
      </c>
      <c r="M79" s="145" t="s">
        <v>149</v>
      </c>
      <c r="N79" s="152" t="s">
        <v>1180</v>
      </c>
      <c r="O79" s="259" t="s">
        <v>150</v>
      </c>
      <c r="P79" s="260" t="s">
        <v>854</v>
      </c>
      <c r="Q79" s="152" t="s">
        <v>854</v>
      </c>
      <c r="R79" s="152" t="s">
        <v>1181</v>
      </c>
      <c r="S79" s="152" t="s">
        <v>1182</v>
      </c>
      <c r="T79" s="380" t="s">
        <v>1183</v>
      </c>
      <c r="U79" s="155" t="s">
        <v>1184</v>
      </c>
      <c r="V79" s="155">
        <v>29842</v>
      </c>
      <c r="W79" s="163" t="s">
        <v>1185</v>
      </c>
      <c r="X79" s="163" t="s">
        <v>155</v>
      </c>
      <c r="Y79" s="163" t="s">
        <v>156</v>
      </c>
      <c r="Z79" s="163" t="s">
        <v>157</v>
      </c>
      <c r="AA79" s="152">
        <v>37</v>
      </c>
      <c r="AB79" s="155">
        <v>42078</v>
      </c>
      <c r="AC79" s="312">
        <v>41699</v>
      </c>
      <c r="AD79" s="155"/>
      <c r="AE79" s="28" t="s">
        <v>1186</v>
      </c>
      <c r="AF79" s="152"/>
      <c r="AG79" s="152"/>
      <c r="AH79" s="152">
        <f t="shared" si="16"/>
        <v>1</v>
      </c>
      <c r="AI79" s="27" t="s">
        <v>160</v>
      </c>
      <c r="AJ79" s="152"/>
      <c r="AK79" s="152"/>
      <c r="AL79" s="152" t="s">
        <v>149</v>
      </c>
      <c r="AM79" s="152"/>
      <c r="AN79" s="152"/>
      <c r="AO79" s="152" t="s">
        <v>163</v>
      </c>
      <c r="AP79" s="152" t="s">
        <v>1187</v>
      </c>
      <c r="AQ79" s="152" t="s">
        <v>1187</v>
      </c>
      <c r="AR79" s="152"/>
      <c r="AS79" s="152"/>
      <c r="AT79" s="152" t="s">
        <v>1188</v>
      </c>
      <c r="AU79" s="152" t="s">
        <v>1189</v>
      </c>
      <c r="AV79" s="155"/>
      <c r="AW79" s="157">
        <v>41700</v>
      </c>
      <c r="AX79" s="157">
        <v>41946</v>
      </c>
      <c r="AY79" s="157" t="s">
        <v>149</v>
      </c>
      <c r="AZ79" s="157">
        <v>43699</v>
      </c>
      <c r="BA79" s="157">
        <v>42238</v>
      </c>
      <c r="BB79" s="157"/>
      <c r="BC79" s="158"/>
      <c r="BD79" s="157">
        <v>42585</v>
      </c>
      <c r="BE79" s="157" t="s">
        <v>149</v>
      </c>
      <c r="BF79" s="157">
        <v>42793</v>
      </c>
      <c r="BG79" s="157" t="s">
        <v>149</v>
      </c>
      <c r="BH79" s="155"/>
      <c r="BI79" s="155"/>
      <c r="BJ79" s="155"/>
      <c r="BK79" s="159">
        <v>45191</v>
      </c>
      <c r="BL79" s="164" t="s">
        <v>17</v>
      </c>
      <c r="BM79" s="261">
        <f t="shared" si="18"/>
        <v>115</v>
      </c>
      <c r="BN79" s="152">
        <f t="shared" si="17"/>
        <v>107</v>
      </c>
      <c r="BO79" s="152" t="s">
        <v>1190</v>
      </c>
      <c r="BP79" s="152">
        <v>0</v>
      </c>
      <c r="BQ79" s="152">
        <v>5</v>
      </c>
      <c r="BR79" s="152">
        <v>0</v>
      </c>
      <c r="BS79" s="152">
        <v>1</v>
      </c>
      <c r="BT79" s="152">
        <v>0</v>
      </c>
      <c r="BU79" s="152">
        <v>0</v>
      </c>
      <c r="BV79" s="152">
        <v>0</v>
      </c>
      <c r="BW79" s="152" t="s">
        <v>1160</v>
      </c>
      <c r="BX79" s="152">
        <v>0</v>
      </c>
      <c r="BY79" s="152"/>
      <c r="BZ79" s="160"/>
      <c r="CA79" s="160"/>
      <c r="CB79" s="152"/>
      <c r="CC79" s="152" t="s">
        <v>162</v>
      </c>
      <c r="CD79" s="152"/>
      <c r="CE79" s="152"/>
      <c r="CF79" s="414">
        <v>1</v>
      </c>
      <c r="CG79" s="152">
        <v>3</v>
      </c>
      <c r="CH79" s="152"/>
      <c r="CI79" s="152" t="s">
        <v>808</v>
      </c>
    </row>
    <row r="80" spans="1:87" ht="25" customHeight="1" x14ac:dyDescent="0.35">
      <c r="A80" s="152">
        <v>80</v>
      </c>
      <c r="B80" s="152" t="s">
        <v>1191</v>
      </c>
      <c r="C80" s="152" t="s">
        <v>1192</v>
      </c>
      <c r="D80" s="152" t="s">
        <v>1193</v>
      </c>
      <c r="E80" s="152" t="s">
        <v>1194</v>
      </c>
      <c r="F80" s="152" t="s">
        <v>25</v>
      </c>
      <c r="G80" s="152">
        <v>4</v>
      </c>
      <c r="H80" s="145" t="s">
        <v>50</v>
      </c>
      <c r="I80" s="145" t="s">
        <v>44</v>
      </c>
      <c r="J80" s="145" t="s">
        <v>1195</v>
      </c>
      <c r="K80" s="145" t="s">
        <v>1196</v>
      </c>
      <c r="L80" s="145" t="s">
        <v>42</v>
      </c>
      <c r="M80" s="145" t="s">
        <v>149</v>
      </c>
      <c r="N80" s="154" t="s">
        <v>1197</v>
      </c>
      <c r="O80" s="259" t="s">
        <v>318</v>
      </c>
      <c r="P80" s="260" t="s">
        <v>150</v>
      </c>
      <c r="Q80" s="152" t="s">
        <v>150</v>
      </c>
      <c r="R80" s="152" t="s">
        <v>1198</v>
      </c>
      <c r="S80" s="152" t="s">
        <v>1199</v>
      </c>
      <c r="T80" s="380" t="s">
        <v>1200</v>
      </c>
      <c r="U80" s="155" t="s">
        <v>1201</v>
      </c>
      <c r="V80" s="155">
        <v>30933</v>
      </c>
      <c r="W80" s="163" t="s">
        <v>1202</v>
      </c>
      <c r="X80" s="163" t="s">
        <v>178</v>
      </c>
      <c r="Y80" s="163" t="s">
        <v>162</v>
      </c>
      <c r="Z80" s="163" t="s">
        <v>157</v>
      </c>
      <c r="AA80" s="152">
        <v>36</v>
      </c>
      <c r="AB80" s="155">
        <v>41729</v>
      </c>
      <c r="AC80" s="312">
        <v>41699</v>
      </c>
      <c r="AD80" s="155"/>
      <c r="AE80" s="29" t="s">
        <v>1203</v>
      </c>
      <c r="AF80" s="152" t="s">
        <v>1204</v>
      </c>
      <c r="AG80" s="152" t="s">
        <v>1205</v>
      </c>
      <c r="AH80" s="152">
        <f t="shared" si="16"/>
        <v>3</v>
      </c>
      <c r="AI80" s="27" t="s">
        <v>160</v>
      </c>
      <c r="AJ80" s="152"/>
      <c r="AK80" s="152"/>
      <c r="AL80" s="152" t="s">
        <v>149</v>
      </c>
      <c r="AM80" s="152"/>
      <c r="AN80" s="152"/>
      <c r="AO80" s="152" t="s">
        <v>181</v>
      </c>
      <c r="AP80" s="152" t="s">
        <v>1206</v>
      </c>
      <c r="AQ80" s="152" t="s">
        <v>1207</v>
      </c>
      <c r="AR80" s="152" t="s">
        <v>149</v>
      </c>
      <c r="AS80" s="152"/>
      <c r="AT80" s="152" t="s">
        <v>1208</v>
      </c>
      <c r="AU80" s="152" t="s">
        <v>1209</v>
      </c>
      <c r="AV80" s="155"/>
      <c r="AW80" s="157">
        <v>41700</v>
      </c>
      <c r="AX80" s="157">
        <v>41946</v>
      </c>
      <c r="AY80" s="157" t="s">
        <v>149</v>
      </c>
      <c r="AZ80" s="157"/>
      <c r="BA80" s="157"/>
      <c r="BB80" s="157"/>
      <c r="BC80" s="158"/>
      <c r="BD80" s="157">
        <v>42585</v>
      </c>
      <c r="BE80" s="157" t="s">
        <v>149</v>
      </c>
      <c r="BF80" s="157">
        <v>42793</v>
      </c>
      <c r="BG80" s="157" t="s">
        <v>149</v>
      </c>
      <c r="BH80" s="155"/>
      <c r="BI80" s="155">
        <v>44176</v>
      </c>
      <c r="BJ80" s="155"/>
      <c r="BK80" s="159">
        <v>44539</v>
      </c>
      <c r="BL80" s="152" t="s">
        <v>17</v>
      </c>
      <c r="BM80" s="152">
        <f t="shared" ref="BM80" si="19">DATEDIF(AW80,BK80, "M")+1</f>
        <v>94</v>
      </c>
      <c r="BN80" s="152">
        <f t="shared" si="17"/>
        <v>86</v>
      </c>
      <c r="BO80" s="152"/>
      <c r="BP80" s="152">
        <v>0</v>
      </c>
      <c r="BQ80" s="152">
        <v>6</v>
      </c>
      <c r="BR80" s="152">
        <v>0</v>
      </c>
      <c r="BS80" s="152">
        <v>1</v>
      </c>
      <c r="BT80" s="152">
        <v>0</v>
      </c>
      <c r="BU80" s="152">
        <v>0</v>
      </c>
      <c r="BV80" s="152">
        <v>0</v>
      </c>
      <c r="BW80" s="152" t="s">
        <v>162</v>
      </c>
      <c r="BX80" s="152">
        <v>0</v>
      </c>
      <c r="BY80" s="152"/>
      <c r="BZ80" s="160"/>
      <c r="CA80" s="160"/>
      <c r="CB80" s="152"/>
      <c r="CC80" s="152" t="s">
        <v>162</v>
      </c>
      <c r="CD80" s="152"/>
      <c r="CE80" s="152"/>
      <c r="CF80" s="414">
        <v>0</v>
      </c>
      <c r="CG80" s="152">
        <v>1</v>
      </c>
      <c r="CH80" s="152"/>
      <c r="CI80" s="152" t="s">
        <v>499</v>
      </c>
    </row>
    <row r="81" spans="1:87" ht="25" customHeight="1" x14ac:dyDescent="0.35">
      <c r="A81" s="152">
        <v>81</v>
      </c>
      <c r="B81" s="152" t="s">
        <v>1210</v>
      </c>
      <c r="C81" s="152" t="s">
        <v>1211</v>
      </c>
      <c r="D81" s="152" t="s">
        <v>1212</v>
      </c>
      <c r="E81" s="152" t="s">
        <v>472</v>
      </c>
      <c r="F81" s="152" t="s">
        <v>25</v>
      </c>
      <c r="G81" s="152">
        <v>4</v>
      </c>
      <c r="H81" s="145" t="s">
        <v>57</v>
      </c>
      <c r="I81" s="145" t="s">
        <v>33</v>
      </c>
      <c r="J81" s="145" t="s">
        <v>1213</v>
      </c>
      <c r="K81" s="145" t="s">
        <v>1213</v>
      </c>
      <c r="L81" s="145" t="s">
        <v>43</v>
      </c>
      <c r="M81" s="145" t="s">
        <v>162</v>
      </c>
      <c r="N81" s="152">
        <v>1060654</v>
      </c>
      <c r="O81" s="259" t="s">
        <v>150</v>
      </c>
      <c r="P81" s="260" t="s">
        <v>150</v>
      </c>
      <c r="Q81" s="152" t="s">
        <v>150</v>
      </c>
      <c r="R81" s="152" t="s">
        <v>1214</v>
      </c>
      <c r="S81" s="161" t="s">
        <v>1215</v>
      </c>
      <c r="T81" s="380" t="s">
        <v>1216</v>
      </c>
      <c r="U81" s="155" t="s">
        <v>1217</v>
      </c>
      <c r="V81" s="155">
        <v>28080</v>
      </c>
      <c r="W81" s="163" t="s">
        <v>1218</v>
      </c>
      <c r="X81" s="163" t="s">
        <v>155</v>
      </c>
      <c r="Y81" s="163" t="s">
        <v>156</v>
      </c>
      <c r="Z81" s="163" t="s">
        <v>157</v>
      </c>
      <c r="AA81" s="152">
        <v>15.5</v>
      </c>
      <c r="AB81" s="155">
        <v>42886</v>
      </c>
      <c r="AC81" s="312">
        <v>41699</v>
      </c>
      <c r="AD81" s="155"/>
      <c r="AE81" s="28" t="s">
        <v>1219</v>
      </c>
      <c r="AF81" s="152"/>
      <c r="AG81" s="152"/>
      <c r="AH81" s="152">
        <f t="shared" si="16"/>
        <v>1</v>
      </c>
      <c r="AI81" s="163" t="s">
        <v>161</v>
      </c>
      <c r="AJ81" s="152"/>
      <c r="AK81" s="152"/>
      <c r="AL81" s="152" t="s">
        <v>149</v>
      </c>
      <c r="AM81" s="152"/>
      <c r="AN81" s="152"/>
      <c r="AO81" s="152" t="s">
        <v>181</v>
      </c>
      <c r="AP81" s="152" t="s">
        <v>181</v>
      </c>
      <c r="AQ81" s="152" t="s">
        <v>1220</v>
      </c>
      <c r="AR81" s="152"/>
      <c r="AS81" s="152"/>
      <c r="AT81" s="152" t="s">
        <v>578</v>
      </c>
      <c r="AU81" s="152" t="s">
        <v>1221</v>
      </c>
      <c r="AV81" s="155"/>
      <c r="AW81" s="157">
        <v>41700</v>
      </c>
      <c r="AX81" s="157">
        <v>41946</v>
      </c>
      <c r="AY81" s="157" t="s">
        <v>149</v>
      </c>
      <c r="AZ81" s="157">
        <v>42207</v>
      </c>
      <c r="BA81" s="157">
        <v>43503</v>
      </c>
      <c r="BB81" s="157"/>
      <c r="BC81" s="158" t="s">
        <v>1222</v>
      </c>
      <c r="BD81" s="157">
        <v>42585</v>
      </c>
      <c r="BE81" s="157" t="s">
        <v>149</v>
      </c>
      <c r="BF81" s="157">
        <v>42793</v>
      </c>
      <c r="BG81" s="157" t="s">
        <v>149</v>
      </c>
      <c r="BH81" s="155"/>
      <c r="BI81" s="155"/>
      <c r="BJ81" s="155"/>
      <c r="BK81" s="159">
        <v>44508</v>
      </c>
      <c r="BL81" s="152" t="s">
        <v>17</v>
      </c>
      <c r="BM81" s="258">
        <f t="shared" ref="BM81:BM85" si="20">DATEDIF(AW81,BK81, "M")+1</f>
        <v>93</v>
      </c>
      <c r="BN81" s="152">
        <f t="shared" si="17"/>
        <v>85</v>
      </c>
      <c r="BO81" s="152"/>
      <c r="BP81" s="152">
        <v>1</v>
      </c>
      <c r="BQ81" s="152">
        <v>15</v>
      </c>
      <c r="BR81" s="152">
        <v>6</v>
      </c>
      <c r="BS81" s="152">
        <v>1</v>
      </c>
      <c r="BT81" s="152">
        <v>1</v>
      </c>
      <c r="BU81" s="152">
        <v>0</v>
      </c>
      <c r="BV81" s="152">
        <v>0</v>
      </c>
      <c r="BW81" s="152" t="s">
        <v>162</v>
      </c>
      <c r="BX81" s="152">
        <v>0</v>
      </c>
      <c r="BY81" s="152"/>
      <c r="BZ81" s="160"/>
      <c r="CA81" s="160"/>
      <c r="CB81" s="152"/>
      <c r="CC81" s="152" t="s">
        <v>162</v>
      </c>
      <c r="CD81" s="152"/>
      <c r="CE81" s="152"/>
      <c r="CF81" s="414" t="s">
        <v>167</v>
      </c>
      <c r="CG81" s="152" t="s">
        <v>167</v>
      </c>
      <c r="CH81" s="152"/>
      <c r="CI81" s="152" t="s">
        <v>536</v>
      </c>
    </row>
    <row r="82" spans="1:87" ht="25" customHeight="1" x14ac:dyDescent="0.35">
      <c r="A82" s="152">
        <v>82</v>
      </c>
      <c r="B82" s="152" t="s">
        <v>1223</v>
      </c>
      <c r="C82" s="152" t="s">
        <v>1224</v>
      </c>
      <c r="D82" s="152" t="s">
        <v>1225</v>
      </c>
      <c r="E82" s="152" t="s">
        <v>1226</v>
      </c>
      <c r="F82" s="152" t="s">
        <v>25</v>
      </c>
      <c r="G82" s="152">
        <v>4</v>
      </c>
      <c r="H82" s="145" t="s">
        <v>49</v>
      </c>
      <c r="I82" s="145" t="s">
        <v>35</v>
      </c>
      <c r="J82" s="145" t="s">
        <v>1227</v>
      </c>
      <c r="K82" s="145" t="s">
        <v>1228</v>
      </c>
      <c r="L82" s="145" t="s">
        <v>40</v>
      </c>
      <c r="M82" s="145" t="s">
        <v>162</v>
      </c>
      <c r="N82" s="213" t="s">
        <v>1229</v>
      </c>
      <c r="O82" s="262" t="s">
        <v>150</v>
      </c>
      <c r="P82" s="25" t="s">
        <v>150</v>
      </c>
      <c r="Q82" s="152" t="s">
        <v>150</v>
      </c>
      <c r="R82" s="427" t="s">
        <v>1230</v>
      </c>
      <c r="S82" s="152" t="s">
        <v>1231</v>
      </c>
      <c r="T82" s="381" t="s">
        <v>1232</v>
      </c>
      <c r="U82" s="155" t="s">
        <v>1233</v>
      </c>
      <c r="V82" s="155">
        <v>29172</v>
      </c>
      <c r="W82" s="163" t="s">
        <v>1234</v>
      </c>
      <c r="X82" s="163" t="s">
        <v>178</v>
      </c>
      <c r="Y82" s="163" t="s">
        <v>162</v>
      </c>
      <c r="Z82" s="163" t="s">
        <v>157</v>
      </c>
      <c r="AA82" s="152">
        <v>10</v>
      </c>
      <c r="AB82" s="155">
        <v>41913</v>
      </c>
      <c r="AC82" s="312">
        <v>41699</v>
      </c>
      <c r="AD82" s="155"/>
      <c r="AE82" s="27" t="s">
        <v>1235</v>
      </c>
      <c r="AF82" s="162" t="s">
        <v>1236</v>
      </c>
      <c r="AG82" s="162"/>
      <c r="AH82" s="152">
        <f t="shared" si="16"/>
        <v>2</v>
      </c>
      <c r="AI82" s="163" t="s">
        <v>161</v>
      </c>
      <c r="AJ82" s="162"/>
      <c r="AK82" s="162"/>
      <c r="AL82" s="162" t="s">
        <v>149</v>
      </c>
      <c r="AM82" s="162"/>
      <c r="AN82" s="162"/>
      <c r="AO82" s="162" t="s">
        <v>163</v>
      </c>
      <c r="AP82" s="162" t="s">
        <v>180</v>
      </c>
      <c r="AQ82" s="162" t="s">
        <v>202</v>
      </c>
      <c r="AR82" s="162" t="s">
        <v>149</v>
      </c>
      <c r="AS82" s="162"/>
      <c r="AT82" s="162" t="s">
        <v>1237</v>
      </c>
      <c r="AU82" s="152" t="s">
        <v>1238</v>
      </c>
      <c r="AV82" s="155"/>
      <c r="AW82" s="157">
        <v>41701</v>
      </c>
      <c r="AX82" s="157">
        <v>41946</v>
      </c>
      <c r="AY82" s="157" t="s">
        <v>149</v>
      </c>
      <c r="AZ82" s="157"/>
      <c r="BA82" s="157"/>
      <c r="BB82" s="157"/>
      <c r="BC82" s="158" t="s">
        <v>1239</v>
      </c>
      <c r="BD82" s="157">
        <v>42585</v>
      </c>
      <c r="BE82" s="157" t="s">
        <v>149</v>
      </c>
      <c r="BF82" s="157">
        <v>42793</v>
      </c>
      <c r="BG82" s="157" t="s">
        <v>149</v>
      </c>
      <c r="BH82" s="155"/>
      <c r="BI82" s="155"/>
      <c r="BJ82" s="155"/>
      <c r="BK82" s="159">
        <v>43242</v>
      </c>
      <c r="BL82" s="152" t="s">
        <v>17</v>
      </c>
      <c r="BM82" s="258">
        <f t="shared" si="20"/>
        <v>51</v>
      </c>
      <c r="BN82" s="152">
        <f t="shared" si="17"/>
        <v>43</v>
      </c>
      <c r="BO82" s="163" t="s">
        <v>1240</v>
      </c>
      <c r="BP82" s="152">
        <v>2</v>
      </c>
      <c r="BQ82" s="152">
        <v>3</v>
      </c>
      <c r="BR82" s="152">
        <v>5</v>
      </c>
      <c r="BS82" s="152">
        <v>6</v>
      </c>
      <c r="BT82" s="152">
        <v>1</v>
      </c>
      <c r="BU82" s="152">
        <v>0</v>
      </c>
      <c r="BV82" s="152">
        <v>0</v>
      </c>
      <c r="BW82" s="152" t="s">
        <v>162</v>
      </c>
      <c r="BX82" s="152">
        <v>0</v>
      </c>
      <c r="BY82" s="152"/>
      <c r="BZ82" s="160"/>
      <c r="CA82" s="160"/>
      <c r="CB82" s="152"/>
      <c r="CC82" s="152" t="s">
        <v>162</v>
      </c>
      <c r="CD82" s="152"/>
      <c r="CE82" s="152"/>
      <c r="CF82" s="414">
        <v>2</v>
      </c>
      <c r="CG82" s="152">
        <v>3</v>
      </c>
      <c r="CH82" s="152"/>
      <c r="CI82" s="152" t="s">
        <v>536</v>
      </c>
    </row>
    <row r="83" spans="1:87" ht="25" customHeight="1" x14ac:dyDescent="0.35">
      <c r="A83" s="152">
        <v>83</v>
      </c>
      <c r="B83" s="152" t="s">
        <v>1241</v>
      </c>
      <c r="C83" s="152" t="s">
        <v>1242</v>
      </c>
      <c r="D83" s="152"/>
      <c r="E83" s="152" t="s">
        <v>1243</v>
      </c>
      <c r="F83" s="152" t="s">
        <v>24</v>
      </c>
      <c r="G83" s="152">
        <v>4</v>
      </c>
      <c r="H83" s="145" t="s">
        <v>57</v>
      </c>
      <c r="I83" s="145" t="s">
        <v>33</v>
      </c>
      <c r="J83" s="145" t="s">
        <v>600</v>
      </c>
      <c r="K83" s="145" t="s">
        <v>1244</v>
      </c>
      <c r="L83" s="145" t="s">
        <v>33</v>
      </c>
      <c r="M83" s="145" t="s">
        <v>149</v>
      </c>
      <c r="N83" s="213"/>
      <c r="O83" s="262" t="s">
        <v>150</v>
      </c>
      <c r="P83" s="25" t="s">
        <v>150</v>
      </c>
      <c r="Q83" s="152" t="s">
        <v>150</v>
      </c>
      <c r="R83" s="427" t="s">
        <v>1245</v>
      </c>
      <c r="S83" s="165" t="s">
        <v>1246</v>
      </c>
      <c r="T83" s="381" t="s">
        <v>1247</v>
      </c>
      <c r="U83" s="155" t="s">
        <v>1248</v>
      </c>
      <c r="V83" s="155">
        <v>27712</v>
      </c>
      <c r="W83" s="163" t="s">
        <v>1249</v>
      </c>
      <c r="X83" s="163" t="s">
        <v>178</v>
      </c>
      <c r="Y83" s="163" t="s">
        <v>162</v>
      </c>
      <c r="Z83" s="163" t="s">
        <v>157</v>
      </c>
      <c r="AA83" s="152">
        <v>9.5</v>
      </c>
      <c r="AB83" s="155">
        <v>41604</v>
      </c>
      <c r="AC83" s="312">
        <v>41699</v>
      </c>
      <c r="AD83" s="155"/>
      <c r="AE83" s="27" t="s">
        <v>1250</v>
      </c>
      <c r="AF83" s="162" t="s">
        <v>1251</v>
      </c>
      <c r="AG83" s="162"/>
      <c r="AH83" s="152">
        <f t="shared" si="16"/>
        <v>2</v>
      </c>
      <c r="AI83" s="27" t="s">
        <v>160</v>
      </c>
      <c r="AJ83" s="162"/>
      <c r="AK83" s="162"/>
      <c r="AL83" s="162" t="s">
        <v>149</v>
      </c>
      <c r="AM83" s="162"/>
      <c r="AN83" s="162"/>
      <c r="AO83" s="162" t="s">
        <v>163</v>
      </c>
      <c r="AP83" s="162" t="s">
        <v>1252</v>
      </c>
      <c r="AQ83" s="162" t="s">
        <v>775</v>
      </c>
      <c r="AR83" s="162" t="s">
        <v>149</v>
      </c>
      <c r="AS83" s="162"/>
      <c r="AT83" s="162" t="s">
        <v>550</v>
      </c>
      <c r="AU83" s="152" t="s">
        <v>1253</v>
      </c>
      <c r="AV83" s="155"/>
      <c r="AW83" s="157">
        <v>41702</v>
      </c>
      <c r="AX83" s="157">
        <v>41946</v>
      </c>
      <c r="AY83" s="157" t="s">
        <v>149</v>
      </c>
      <c r="AZ83" s="157"/>
      <c r="BA83" s="157"/>
      <c r="BB83" s="157"/>
      <c r="BC83" s="158" t="s">
        <v>1254</v>
      </c>
      <c r="BD83" s="157">
        <v>42585</v>
      </c>
      <c r="BE83" s="157" t="s">
        <v>149</v>
      </c>
      <c r="BF83" s="157">
        <v>43164</v>
      </c>
      <c r="BG83" s="157" t="s">
        <v>162</v>
      </c>
      <c r="BH83" s="155">
        <v>43256</v>
      </c>
      <c r="BI83" s="155">
        <v>43378</v>
      </c>
      <c r="BJ83" s="155">
        <v>43399</v>
      </c>
      <c r="BK83" s="159">
        <v>43399</v>
      </c>
      <c r="BL83" s="152" t="s">
        <v>17</v>
      </c>
      <c r="BM83" s="258">
        <f t="shared" si="20"/>
        <v>56</v>
      </c>
      <c r="BN83" s="152">
        <f t="shared" si="17"/>
        <v>48</v>
      </c>
      <c r="BO83" s="163" t="s">
        <v>1254</v>
      </c>
      <c r="BP83" s="152">
        <v>0</v>
      </c>
      <c r="BQ83" s="152">
        <v>6</v>
      </c>
      <c r="BR83" s="152">
        <v>19</v>
      </c>
      <c r="BS83" s="152">
        <v>3</v>
      </c>
      <c r="BT83" s="152">
        <v>0</v>
      </c>
      <c r="BU83" s="152">
        <v>0</v>
      </c>
      <c r="BV83" s="152">
        <v>0</v>
      </c>
      <c r="BW83" s="152" t="s">
        <v>162</v>
      </c>
      <c r="BX83" s="152">
        <v>0</v>
      </c>
      <c r="BY83" s="152"/>
      <c r="BZ83" s="160"/>
      <c r="CA83" s="160"/>
      <c r="CB83" s="152"/>
      <c r="CC83" s="152" t="s">
        <v>162</v>
      </c>
      <c r="CD83" s="152"/>
      <c r="CE83" s="152"/>
      <c r="CF83" s="25">
        <v>2</v>
      </c>
      <c r="CG83" s="152">
        <v>3</v>
      </c>
      <c r="CH83" s="152"/>
      <c r="CI83" s="152" t="s">
        <v>808</v>
      </c>
    </row>
    <row r="84" spans="1:87" ht="25" customHeight="1" x14ac:dyDescent="0.35">
      <c r="A84" s="152">
        <v>84</v>
      </c>
      <c r="B84" s="152" t="s">
        <v>1255</v>
      </c>
      <c r="C84" s="152" t="s">
        <v>1256</v>
      </c>
      <c r="D84" s="152" t="s">
        <v>1257</v>
      </c>
      <c r="E84" s="152" t="s">
        <v>1258</v>
      </c>
      <c r="F84" s="152" t="s">
        <v>25</v>
      </c>
      <c r="G84" s="152">
        <v>4</v>
      </c>
      <c r="H84" s="145" t="s">
        <v>56</v>
      </c>
      <c r="I84" s="145" t="s">
        <v>38</v>
      </c>
      <c r="J84" s="145" t="s">
        <v>1259</v>
      </c>
      <c r="K84" s="145" t="s">
        <v>1260</v>
      </c>
      <c r="L84" s="145" t="s">
        <v>43</v>
      </c>
      <c r="M84" s="145" t="s">
        <v>162</v>
      </c>
      <c r="N84" s="152">
        <v>1197596</v>
      </c>
      <c r="O84" s="259"/>
      <c r="P84" s="260" t="s">
        <v>150</v>
      </c>
      <c r="Q84" s="152" t="s">
        <v>150</v>
      </c>
      <c r="R84" s="152" t="s">
        <v>1261</v>
      </c>
      <c r="S84" s="161" t="s">
        <v>1262</v>
      </c>
      <c r="T84" s="381" t="s">
        <v>1263</v>
      </c>
      <c r="U84" s="155" t="s">
        <v>1264</v>
      </c>
      <c r="V84" s="155">
        <v>30809</v>
      </c>
      <c r="W84" s="163" t="s">
        <v>1265</v>
      </c>
      <c r="X84" s="163" t="s">
        <v>178</v>
      </c>
      <c r="Y84" s="163" t="s">
        <v>162</v>
      </c>
      <c r="Z84" s="163" t="s">
        <v>157</v>
      </c>
      <c r="AA84" s="152">
        <v>9.5</v>
      </c>
      <c r="AB84" s="155">
        <v>42036</v>
      </c>
      <c r="AC84" s="312">
        <v>41699</v>
      </c>
      <c r="AD84" s="155"/>
      <c r="AE84" s="28" t="s">
        <v>1266</v>
      </c>
      <c r="AF84" s="152" t="s">
        <v>1267</v>
      </c>
      <c r="AG84" s="152" t="s">
        <v>1268</v>
      </c>
      <c r="AH84" s="152">
        <f t="shared" si="16"/>
        <v>3</v>
      </c>
      <c r="AI84" s="163" t="s">
        <v>160</v>
      </c>
      <c r="AJ84" s="152"/>
      <c r="AK84" s="152"/>
      <c r="AL84" s="152" t="s">
        <v>149</v>
      </c>
      <c r="AM84" s="152"/>
      <c r="AN84" s="152"/>
      <c r="AO84" s="152" t="s">
        <v>181</v>
      </c>
      <c r="AP84" s="152" t="s">
        <v>1269</v>
      </c>
      <c r="AQ84" s="152" t="s">
        <v>591</v>
      </c>
      <c r="AR84" s="152" t="s">
        <v>149</v>
      </c>
      <c r="AS84" s="152"/>
      <c r="AT84" s="152" t="s">
        <v>38</v>
      </c>
      <c r="AU84" s="152" t="s">
        <v>1270</v>
      </c>
      <c r="AV84" s="155"/>
      <c r="AW84" s="157">
        <v>41703</v>
      </c>
      <c r="AX84" s="157">
        <v>41946</v>
      </c>
      <c r="AY84" s="157" t="s">
        <v>149</v>
      </c>
      <c r="AZ84" s="157">
        <v>42205</v>
      </c>
      <c r="BA84" s="157">
        <v>42230</v>
      </c>
      <c r="BB84" s="157"/>
      <c r="BC84" s="158" t="s">
        <v>1271</v>
      </c>
      <c r="BD84" s="157">
        <v>42585</v>
      </c>
      <c r="BE84" s="157" t="s">
        <v>149</v>
      </c>
      <c r="BF84" s="157">
        <v>42793</v>
      </c>
      <c r="BG84" s="157" t="s">
        <v>149</v>
      </c>
      <c r="BH84" s="155"/>
      <c r="BI84" s="155"/>
      <c r="BJ84" s="155"/>
      <c r="BK84" s="159">
        <v>43830</v>
      </c>
      <c r="BL84" s="152" t="s">
        <v>17</v>
      </c>
      <c r="BM84" s="258">
        <f t="shared" si="20"/>
        <v>70</v>
      </c>
      <c r="BN84" s="152">
        <f t="shared" si="17"/>
        <v>62</v>
      </c>
      <c r="BO84" s="152"/>
      <c r="BP84" s="152">
        <v>1</v>
      </c>
      <c r="BQ84" s="152">
        <v>5</v>
      </c>
      <c r="BR84" s="152">
        <v>3</v>
      </c>
      <c r="BS84" s="152">
        <v>2</v>
      </c>
      <c r="BT84" s="152">
        <v>0</v>
      </c>
      <c r="BU84" s="152">
        <v>0</v>
      </c>
      <c r="BV84" s="152">
        <v>0</v>
      </c>
      <c r="BW84" s="152" t="s">
        <v>1160</v>
      </c>
      <c r="BX84" s="152">
        <v>0</v>
      </c>
      <c r="BY84" s="152"/>
      <c r="BZ84" s="160"/>
      <c r="CA84" s="160"/>
      <c r="CB84" s="152"/>
      <c r="CC84" s="152" t="s">
        <v>162</v>
      </c>
      <c r="CD84" s="152"/>
      <c r="CE84" s="152"/>
      <c r="CF84" s="414">
        <v>1</v>
      </c>
      <c r="CG84" s="152">
        <v>2</v>
      </c>
      <c r="CH84" s="152"/>
      <c r="CI84" s="152" t="s">
        <v>808</v>
      </c>
    </row>
    <row r="85" spans="1:87" ht="25" customHeight="1" x14ac:dyDescent="0.35">
      <c r="A85" s="152">
        <v>85</v>
      </c>
      <c r="B85" s="152" t="s">
        <v>1272</v>
      </c>
      <c r="C85" s="152" t="s">
        <v>1273</v>
      </c>
      <c r="D85" s="152" t="s">
        <v>907</v>
      </c>
      <c r="E85" s="152" t="s">
        <v>1274</v>
      </c>
      <c r="F85" s="152" t="s">
        <v>24</v>
      </c>
      <c r="G85" s="152">
        <v>4</v>
      </c>
      <c r="H85" s="145" t="s">
        <v>49</v>
      </c>
      <c r="I85" s="145" t="s">
        <v>35</v>
      </c>
      <c r="J85" s="145" t="s">
        <v>1275</v>
      </c>
      <c r="K85" s="145" t="s">
        <v>1275</v>
      </c>
      <c r="L85" s="145" t="s">
        <v>40</v>
      </c>
      <c r="M85" s="145" t="s">
        <v>162</v>
      </c>
      <c r="N85" s="213" t="s">
        <v>1276</v>
      </c>
      <c r="O85" s="262" t="s">
        <v>150</v>
      </c>
      <c r="P85" s="25" t="s">
        <v>150</v>
      </c>
      <c r="Q85" s="152" t="s">
        <v>150</v>
      </c>
      <c r="R85" s="152" t="s">
        <v>1277</v>
      </c>
      <c r="S85" s="152" t="s">
        <v>1278</v>
      </c>
      <c r="T85" s="380" t="s">
        <v>1279</v>
      </c>
      <c r="U85" s="155" t="s">
        <v>1280</v>
      </c>
      <c r="V85" s="155">
        <v>28497</v>
      </c>
      <c r="W85" s="163" t="s">
        <v>1281</v>
      </c>
      <c r="X85" s="163" t="s">
        <v>178</v>
      </c>
      <c r="Y85" s="163" t="s">
        <v>156</v>
      </c>
      <c r="Z85" s="163" t="s">
        <v>157</v>
      </c>
      <c r="AA85" s="152">
        <v>13</v>
      </c>
      <c r="AB85" s="155">
        <v>41642</v>
      </c>
      <c r="AC85" s="312">
        <v>41699</v>
      </c>
      <c r="AD85" s="155"/>
      <c r="AE85" s="27" t="s">
        <v>1282</v>
      </c>
      <c r="AF85" s="162" t="s">
        <v>1283</v>
      </c>
      <c r="AG85" s="162"/>
      <c r="AH85" s="152">
        <f t="shared" si="16"/>
        <v>2</v>
      </c>
      <c r="AI85" s="27" t="s">
        <v>161</v>
      </c>
      <c r="AJ85" s="162"/>
      <c r="AK85" s="162"/>
      <c r="AL85" s="162" t="s">
        <v>149</v>
      </c>
      <c r="AM85" s="162"/>
      <c r="AN85" s="162"/>
      <c r="AO85" s="162" t="s">
        <v>163</v>
      </c>
      <c r="AP85" s="162" t="s">
        <v>1284</v>
      </c>
      <c r="AQ85" s="162" t="s">
        <v>202</v>
      </c>
      <c r="AR85" s="162" t="s">
        <v>149</v>
      </c>
      <c r="AS85" s="162"/>
      <c r="AT85" s="162" t="s">
        <v>35</v>
      </c>
      <c r="AU85" s="152" t="s">
        <v>1285</v>
      </c>
      <c r="AV85" s="155"/>
      <c r="AW85" s="157">
        <v>41704</v>
      </c>
      <c r="AX85" s="157">
        <v>41946</v>
      </c>
      <c r="AY85" s="157" t="s">
        <v>149</v>
      </c>
      <c r="AZ85" s="157">
        <v>42125</v>
      </c>
      <c r="BA85" s="157">
        <v>42156</v>
      </c>
      <c r="BB85" s="157">
        <v>42217</v>
      </c>
      <c r="BC85" s="158" t="s">
        <v>1286</v>
      </c>
      <c r="BD85" s="157">
        <v>42585</v>
      </c>
      <c r="BE85" s="157" t="s">
        <v>149</v>
      </c>
      <c r="BF85" s="157">
        <v>42791</v>
      </c>
      <c r="BG85" s="157" t="s">
        <v>149</v>
      </c>
      <c r="BH85" s="155">
        <v>43115</v>
      </c>
      <c r="BI85" s="155">
        <v>43349</v>
      </c>
      <c r="BJ85" s="155">
        <v>43426</v>
      </c>
      <c r="BK85" s="159">
        <v>43434</v>
      </c>
      <c r="BL85" s="152" t="s">
        <v>17</v>
      </c>
      <c r="BM85" s="258">
        <f t="shared" si="20"/>
        <v>57</v>
      </c>
      <c r="BN85" s="152">
        <f t="shared" si="17"/>
        <v>49</v>
      </c>
      <c r="BO85" s="163" t="s">
        <v>1287</v>
      </c>
      <c r="BP85" s="152">
        <v>1</v>
      </c>
      <c r="BQ85" s="152">
        <v>4</v>
      </c>
      <c r="BR85" s="152">
        <v>3</v>
      </c>
      <c r="BS85" s="152">
        <v>2</v>
      </c>
      <c r="BT85" s="152">
        <v>0</v>
      </c>
      <c r="BU85" s="152">
        <v>0</v>
      </c>
      <c r="BV85" s="152">
        <v>0</v>
      </c>
      <c r="BW85" s="152" t="s">
        <v>162</v>
      </c>
      <c r="BX85" s="152">
        <v>0</v>
      </c>
      <c r="BY85" s="152"/>
      <c r="BZ85" s="160"/>
      <c r="CA85" s="160"/>
      <c r="CB85" s="152"/>
      <c r="CC85" s="152" t="s">
        <v>162</v>
      </c>
      <c r="CD85" s="152"/>
      <c r="CE85" s="152"/>
      <c r="CF85" s="414">
        <v>2</v>
      </c>
      <c r="CG85" s="152">
        <v>2</v>
      </c>
      <c r="CH85" s="152"/>
      <c r="CI85" s="152" t="s">
        <v>808</v>
      </c>
    </row>
    <row r="86" spans="1:87" ht="25" customHeight="1" x14ac:dyDescent="0.35">
      <c r="A86" s="152">
        <v>86</v>
      </c>
      <c r="B86" s="152" t="s">
        <v>1288</v>
      </c>
      <c r="C86" s="152" t="s">
        <v>1289</v>
      </c>
      <c r="D86" s="152" t="s">
        <v>752</v>
      </c>
      <c r="E86" s="152" t="s">
        <v>1290</v>
      </c>
      <c r="F86" s="152" t="s">
        <v>25</v>
      </c>
      <c r="G86" s="152">
        <v>4</v>
      </c>
      <c r="H86" s="145" t="s">
        <v>49</v>
      </c>
      <c r="I86" s="145" t="s">
        <v>35</v>
      </c>
      <c r="J86" s="145" t="s">
        <v>600</v>
      </c>
      <c r="K86" s="145" t="s">
        <v>1291</v>
      </c>
      <c r="L86" s="145" t="s">
        <v>43</v>
      </c>
      <c r="M86" s="145" t="s">
        <v>162</v>
      </c>
      <c r="N86" s="213">
        <v>1061559</v>
      </c>
      <c r="O86" s="262"/>
      <c r="P86" s="25" t="s">
        <v>150</v>
      </c>
      <c r="Q86" s="152"/>
      <c r="R86" s="152" t="s">
        <v>1292</v>
      </c>
      <c r="S86" s="152" t="s">
        <v>1293</v>
      </c>
      <c r="T86" s="380" t="s">
        <v>1294</v>
      </c>
      <c r="U86" s="155" t="s">
        <v>1295</v>
      </c>
      <c r="V86" s="155">
        <v>25297</v>
      </c>
      <c r="W86" s="163" t="s">
        <v>1296</v>
      </c>
      <c r="X86" s="163" t="s">
        <v>178</v>
      </c>
      <c r="Y86" s="163" t="s">
        <v>162</v>
      </c>
      <c r="Z86" s="163" t="s">
        <v>157</v>
      </c>
      <c r="AA86" s="152">
        <v>16</v>
      </c>
      <c r="AB86" s="155">
        <v>41693</v>
      </c>
      <c r="AC86" s="312">
        <v>41699</v>
      </c>
      <c r="AD86" s="155"/>
      <c r="AE86" s="152" t="s">
        <v>1297</v>
      </c>
      <c r="AF86" s="152"/>
      <c r="AG86" s="152"/>
      <c r="AH86" s="152">
        <f t="shared" si="16"/>
        <v>1</v>
      </c>
      <c r="AI86" s="163" t="s">
        <v>160</v>
      </c>
      <c r="AJ86" s="152"/>
      <c r="AK86" s="152"/>
      <c r="AL86" s="152" t="s">
        <v>162</v>
      </c>
      <c r="AM86" s="152"/>
      <c r="AN86" s="152"/>
      <c r="AO86" s="152" t="s">
        <v>163</v>
      </c>
      <c r="AP86" s="152" t="s">
        <v>180</v>
      </c>
      <c r="AQ86" s="152" t="s">
        <v>202</v>
      </c>
      <c r="AR86" s="152" t="s">
        <v>149</v>
      </c>
      <c r="AS86" s="152"/>
      <c r="AT86" s="152" t="s">
        <v>862</v>
      </c>
      <c r="AU86" s="152" t="s">
        <v>1298</v>
      </c>
      <c r="AV86" s="155"/>
      <c r="AW86" s="157">
        <v>41700</v>
      </c>
      <c r="AX86" s="157">
        <v>41946</v>
      </c>
      <c r="AY86" s="157" t="s">
        <v>149</v>
      </c>
      <c r="AZ86" s="157">
        <v>42555</v>
      </c>
      <c r="BA86" s="157">
        <v>42989</v>
      </c>
      <c r="BB86" s="157"/>
      <c r="BC86" s="158"/>
      <c r="BD86" s="157">
        <v>42585</v>
      </c>
      <c r="BE86" s="157" t="s">
        <v>149</v>
      </c>
      <c r="BF86" s="157">
        <v>42793</v>
      </c>
      <c r="BG86" s="157" t="s">
        <v>149</v>
      </c>
      <c r="BH86" s="155"/>
      <c r="BI86" s="155"/>
      <c r="BJ86" s="155"/>
      <c r="BK86" s="159"/>
      <c r="BL86" s="166" t="s">
        <v>18</v>
      </c>
      <c r="BM86" s="261"/>
      <c r="BN86" s="261"/>
      <c r="BO86" s="163"/>
      <c r="BP86" s="152">
        <v>2</v>
      </c>
      <c r="BQ86" s="152">
        <v>3</v>
      </c>
      <c r="BR86" s="152">
        <v>0</v>
      </c>
      <c r="BS86" s="152">
        <v>3</v>
      </c>
      <c r="BT86" s="152">
        <v>0</v>
      </c>
      <c r="BU86" s="152">
        <v>0</v>
      </c>
      <c r="BV86" s="152">
        <v>0</v>
      </c>
      <c r="BW86" s="152" t="s">
        <v>162</v>
      </c>
      <c r="BX86" s="152">
        <v>0</v>
      </c>
      <c r="BY86" s="152"/>
      <c r="BZ86" s="160"/>
      <c r="CA86" s="160"/>
      <c r="CB86" s="152"/>
      <c r="CC86" s="152" t="s">
        <v>162</v>
      </c>
      <c r="CD86" s="152"/>
      <c r="CE86" s="152"/>
      <c r="CF86" s="414" t="s">
        <v>167</v>
      </c>
      <c r="CG86" s="152" t="s">
        <v>167</v>
      </c>
      <c r="CH86" s="152"/>
      <c r="CI86" s="152" t="s">
        <v>1299</v>
      </c>
    </row>
    <row r="87" spans="1:87" ht="25" customHeight="1" x14ac:dyDescent="0.35">
      <c r="A87" s="152">
        <v>87</v>
      </c>
      <c r="B87" s="152" t="s">
        <v>1300</v>
      </c>
      <c r="C87" s="152" t="s">
        <v>1301</v>
      </c>
      <c r="D87" s="152" t="s">
        <v>1302</v>
      </c>
      <c r="E87" s="152" t="s">
        <v>1303</v>
      </c>
      <c r="F87" s="152" t="s">
        <v>25</v>
      </c>
      <c r="G87" s="152">
        <v>4</v>
      </c>
      <c r="H87" s="145" t="s">
        <v>52</v>
      </c>
      <c r="I87" s="145" t="s">
        <v>41</v>
      </c>
      <c r="J87" s="145" t="s">
        <v>600</v>
      </c>
      <c r="K87" s="145" t="s">
        <v>1304</v>
      </c>
      <c r="L87" s="145" t="s">
        <v>33</v>
      </c>
      <c r="M87" s="145" t="s">
        <v>162</v>
      </c>
      <c r="N87" s="213" t="s">
        <v>1305</v>
      </c>
      <c r="O87" s="152" t="s">
        <v>854</v>
      </c>
      <c r="P87" s="25" t="s">
        <v>1306</v>
      </c>
      <c r="Q87" s="25" t="s">
        <v>1306</v>
      </c>
      <c r="R87" s="161" t="s">
        <v>1307</v>
      </c>
      <c r="S87" s="152" t="s">
        <v>1308</v>
      </c>
      <c r="T87" s="381" t="s">
        <v>1309</v>
      </c>
      <c r="U87" s="155" t="s">
        <v>1310</v>
      </c>
      <c r="V87" s="155">
        <v>28294</v>
      </c>
      <c r="W87" s="163" t="s">
        <v>1311</v>
      </c>
      <c r="X87" s="163" t="s">
        <v>178</v>
      </c>
      <c r="Y87" s="163" t="s">
        <v>162</v>
      </c>
      <c r="Z87" s="163" t="s">
        <v>157</v>
      </c>
      <c r="AA87" s="152">
        <v>7.5</v>
      </c>
      <c r="AB87" s="155">
        <v>42353</v>
      </c>
      <c r="AC87" s="312">
        <v>41699</v>
      </c>
      <c r="AD87" s="155"/>
      <c r="AE87" s="28" t="s">
        <v>1312</v>
      </c>
      <c r="AF87" s="152"/>
      <c r="AG87" s="152"/>
      <c r="AH87" s="152">
        <f t="shared" si="16"/>
        <v>1</v>
      </c>
      <c r="AI87" s="163" t="s">
        <v>161</v>
      </c>
      <c r="AJ87" s="152"/>
      <c r="AK87" s="152"/>
      <c r="AL87" s="152" t="s">
        <v>149</v>
      </c>
      <c r="AM87" s="152"/>
      <c r="AN87" s="152"/>
      <c r="AO87" s="152" t="s">
        <v>163</v>
      </c>
      <c r="AP87" s="152" t="s">
        <v>202</v>
      </c>
      <c r="AQ87" s="152" t="s">
        <v>1313</v>
      </c>
      <c r="AR87" s="152" t="s">
        <v>149</v>
      </c>
      <c r="AS87" s="152"/>
      <c r="AT87" s="152" t="s">
        <v>1314</v>
      </c>
      <c r="AU87" s="152" t="s">
        <v>1315</v>
      </c>
      <c r="AV87" s="155"/>
      <c r="AW87" s="157">
        <v>41700</v>
      </c>
      <c r="AX87" s="157">
        <v>41946</v>
      </c>
      <c r="AY87" s="157" t="s">
        <v>149</v>
      </c>
      <c r="AZ87" s="157"/>
      <c r="BA87" s="157"/>
      <c r="BB87" s="157"/>
      <c r="BC87" s="158"/>
      <c r="BD87" s="157">
        <v>42585</v>
      </c>
      <c r="BE87" s="157" t="s">
        <v>149</v>
      </c>
      <c r="BF87" s="157">
        <v>42793</v>
      </c>
      <c r="BG87" s="157" t="s">
        <v>149</v>
      </c>
      <c r="BH87" s="155"/>
      <c r="BI87" s="155">
        <v>44221</v>
      </c>
      <c r="BJ87" s="155"/>
      <c r="BK87" s="159">
        <v>44333</v>
      </c>
      <c r="BL87" s="152" t="s">
        <v>17</v>
      </c>
      <c r="BM87" s="258">
        <f>DATEDIF(AW87,BK87, "M")+1</f>
        <v>87</v>
      </c>
      <c r="BN87" s="152">
        <f>DATEDIF(AX87,BK87, "M")+1</f>
        <v>79</v>
      </c>
      <c r="BO87" s="163" t="s">
        <v>1316</v>
      </c>
      <c r="BP87" s="152">
        <v>0</v>
      </c>
      <c r="BQ87" s="152">
        <v>4</v>
      </c>
      <c r="BR87" s="152">
        <v>0</v>
      </c>
      <c r="BS87" s="152">
        <v>0</v>
      </c>
      <c r="BT87" s="152">
        <v>1</v>
      </c>
      <c r="BU87" s="152">
        <v>0</v>
      </c>
      <c r="BV87" s="152">
        <v>0</v>
      </c>
      <c r="BW87" s="152" t="s">
        <v>162</v>
      </c>
      <c r="BX87" s="152">
        <v>0</v>
      </c>
      <c r="BY87" s="152"/>
      <c r="BZ87" s="160"/>
      <c r="CA87" s="160"/>
      <c r="CB87" s="152"/>
      <c r="CC87" s="152" t="s">
        <v>162</v>
      </c>
      <c r="CD87" s="152"/>
      <c r="CE87" s="152"/>
      <c r="CF87" s="414">
        <v>2</v>
      </c>
      <c r="CG87" s="152">
        <v>2</v>
      </c>
      <c r="CH87" s="152"/>
      <c r="CI87" s="152" t="s">
        <v>1317</v>
      </c>
    </row>
    <row r="88" spans="1:87" ht="25" customHeight="1" x14ac:dyDescent="0.35">
      <c r="A88" s="98">
        <v>88</v>
      </c>
      <c r="B88" s="98" t="s">
        <v>1318</v>
      </c>
      <c r="C88" s="98" t="s">
        <v>1319</v>
      </c>
      <c r="D88" s="98" t="s">
        <v>1320</v>
      </c>
      <c r="E88" s="98" t="s">
        <v>1321</v>
      </c>
      <c r="F88" s="98" t="s">
        <v>24</v>
      </c>
      <c r="G88" s="98">
        <v>4</v>
      </c>
      <c r="H88" s="98" t="s">
        <v>50</v>
      </c>
      <c r="I88" s="98" t="s">
        <v>44</v>
      </c>
      <c r="J88" s="98" t="s">
        <v>600</v>
      </c>
      <c r="K88" s="98" t="s">
        <v>1322</v>
      </c>
      <c r="L88" s="98" t="s">
        <v>42</v>
      </c>
      <c r="M88" s="98" t="s">
        <v>149</v>
      </c>
      <c r="N88" s="98" t="s">
        <v>1323</v>
      </c>
      <c r="O88" s="98" t="s">
        <v>167</v>
      </c>
      <c r="P88" s="98" t="s">
        <v>150</v>
      </c>
      <c r="Q88" s="98"/>
      <c r="R88" s="98" t="s">
        <v>1324</v>
      </c>
      <c r="S88" s="98" t="s">
        <v>1325</v>
      </c>
      <c r="T88" s="218" t="s">
        <v>1326</v>
      </c>
      <c r="U88" s="98" t="s">
        <v>1327</v>
      </c>
      <c r="V88" s="98">
        <v>30152</v>
      </c>
      <c r="W88" s="98" t="s">
        <v>1328</v>
      </c>
      <c r="X88" s="98" t="s">
        <v>155</v>
      </c>
      <c r="Y88" s="98" t="s">
        <v>156</v>
      </c>
      <c r="Z88" s="98" t="s">
        <v>157</v>
      </c>
      <c r="AA88" s="98">
        <v>25</v>
      </c>
      <c r="AB88" s="99">
        <v>41692</v>
      </c>
      <c r="AC88" s="307">
        <v>41699</v>
      </c>
      <c r="AD88" s="99">
        <v>43867</v>
      </c>
      <c r="AE88" s="98" t="s">
        <v>1329</v>
      </c>
      <c r="AF88" s="98"/>
      <c r="AG88" s="98"/>
      <c r="AH88" s="98">
        <f t="shared" si="16"/>
        <v>1</v>
      </c>
      <c r="AI88" s="98" t="s">
        <v>280</v>
      </c>
      <c r="AJ88" s="98"/>
      <c r="AK88" s="98"/>
      <c r="AL88" s="98" t="s">
        <v>149</v>
      </c>
      <c r="AM88" s="98"/>
      <c r="AN88" s="98"/>
      <c r="AO88" s="98" t="s">
        <v>163</v>
      </c>
      <c r="AP88" s="98" t="s">
        <v>202</v>
      </c>
      <c r="AQ88" s="98"/>
      <c r="AR88" s="98"/>
      <c r="AS88" s="98"/>
      <c r="AT88" s="98" t="s">
        <v>1330</v>
      </c>
      <c r="AU88" s="98"/>
      <c r="AV88" s="98"/>
      <c r="AW88" s="100">
        <v>41700</v>
      </c>
      <c r="AX88" s="100">
        <v>41946</v>
      </c>
      <c r="AY88" s="98" t="s">
        <v>149</v>
      </c>
      <c r="AZ88" s="98"/>
      <c r="BA88" s="98"/>
      <c r="BB88" s="98"/>
      <c r="BC88" s="98"/>
      <c r="BD88" s="98">
        <v>42585</v>
      </c>
      <c r="BE88" s="98" t="s">
        <v>149</v>
      </c>
      <c r="BF88" s="98"/>
      <c r="BG88" s="98" t="s">
        <v>162</v>
      </c>
      <c r="BH88" s="98"/>
      <c r="BI88" s="98"/>
      <c r="BJ88" s="98"/>
      <c r="BK88" s="98"/>
      <c r="BL88" s="167" t="s">
        <v>19</v>
      </c>
      <c r="BM88" s="98" t="s">
        <v>19</v>
      </c>
      <c r="BN88" s="98"/>
      <c r="BO88" s="98"/>
      <c r="BP88" s="98">
        <v>0</v>
      </c>
      <c r="BQ88" s="98">
        <v>2</v>
      </c>
      <c r="BR88" s="98">
        <v>0</v>
      </c>
      <c r="BS88" s="98">
        <v>1</v>
      </c>
      <c r="BT88" s="98">
        <v>0</v>
      </c>
      <c r="BU88" s="98">
        <v>0</v>
      </c>
      <c r="BV88" s="98">
        <v>0</v>
      </c>
      <c r="BW88" s="98" t="s">
        <v>162</v>
      </c>
      <c r="BX88" s="98">
        <v>0</v>
      </c>
      <c r="BY88" s="98"/>
      <c r="BZ88" s="98"/>
      <c r="CA88" s="98"/>
      <c r="CB88" s="98"/>
      <c r="CC88" s="98" t="s">
        <v>162</v>
      </c>
      <c r="CD88" s="98"/>
      <c r="CE88" s="98"/>
      <c r="CF88" s="120" t="s">
        <v>167</v>
      </c>
      <c r="CG88" s="98" t="s">
        <v>167</v>
      </c>
      <c r="CH88" s="98"/>
      <c r="CI88" s="98" t="s">
        <v>808</v>
      </c>
    </row>
    <row r="89" spans="1:87" ht="25" customHeight="1" x14ac:dyDescent="0.35">
      <c r="A89" s="152">
        <v>89</v>
      </c>
      <c r="B89" s="152" t="s">
        <v>1331</v>
      </c>
      <c r="C89" s="152" t="s">
        <v>1332</v>
      </c>
      <c r="D89" s="152" t="s">
        <v>1333</v>
      </c>
      <c r="E89" s="152" t="s">
        <v>1334</v>
      </c>
      <c r="F89" s="152" t="s">
        <v>24</v>
      </c>
      <c r="G89" s="152">
        <v>4</v>
      </c>
      <c r="H89" s="145" t="s">
        <v>56</v>
      </c>
      <c r="I89" s="145" t="s">
        <v>39</v>
      </c>
      <c r="J89" s="145" t="s">
        <v>1335</v>
      </c>
      <c r="K89" s="145" t="s">
        <v>1336</v>
      </c>
      <c r="L89" s="145" t="s">
        <v>39</v>
      </c>
      <c r="M89" s="145" t="s">
        <v>149</v>
      </c>
      <c r="N89" s="213">
        <v>1034515</v>
      </c>
      <c r="O89" s="25" t="s">
        <v>150</v>
      </c>
      <c r="P89" s="25" t="s">
        <v>150</v>
      </c>
      <c r="Q89" s="152" t="s">
        <v>150</v>
      </c>
      <c r="R89" s="427" t="s">
        <v>1337</v>
      </c>
      <c r="S89" s="152" t="s">
        <v>1338</v>
      </c>
      <c r="T89" s="381" t="s">
        <v>1339</v>
      </c>
      <c r="U89" s="155" t="s">
        <v>1340</v>
      </c>
      <c r="V89" s="155">
        <v>29764</v>
      </c>
      <c r="W89" s="163" t="s">
        <v>1341</v>
      </c>
      <c r="X89" s="163" t="s">
        <v>178</v>
      </c>
      <c r="Y89" s="163" t="s">
        <v>162</v>
      </c>
      <c r="Z89" s="163" t="s">
        <v>157</v>
      </c>
      <c r="AA89" s="152">
        <v>28</v>
      </c>
      <c r="AB89" s="155">
        <v>41730</v>
      </c>
      <c r="AC89" s="312">
        <v>41699</v>
      </c>
      <c r="AD89" s="155"/>
      <c r="AE89" s="27" t="s">
        <v>1342</v>
      </c>
      <c r="AF89" s="162"/>
      <c r="AG89" s="162"/>
      <c r="AH89" s="152">
        <f t="shared" si="16"/>
        <v>1</v>
      </c>
      <c r="AI89" s="27" t="s">
        <v>160</v>
      </c>
      <c r="AJ89" s="162"/>
      <c r="AK89" s="162"/>
      <c r="AL89" s="162" t="s">
        <v>162</v>
      </c>
      <c r="AM89" s="162"/>
      <c r="AN89" s="162"/>
      <c r="AO89" s="162" t="s">
        <v>181</v>
      </c>
      <c r="AP89" s="162" t="s">
        <v>180</v>
      </c>
      <c r="AQ89" s="320" t="s">
        <v>248</v>
      </c>
      <c r="AR89" s="162" t="s">
        <v>149</v>
      </c>
      <c r="AS89" s="162"/>
      <c r="AT89" s="162" t="s">
        <v>39</v>
      </c>
      <c r="AU89" s="152" t="s">
        <v>1343</v>
      </c>
      <c r="AV89" s="155"/>
      <c r="AW89" s="157">
        <v>41700</v>
      </c>
      <c r="AX89" s="157">
        <v>41946</v>
      </c>
      <c r="AY89" s="157" t="s">
        <v>149</v>
      </c>
      <c r="AZ89" s="157"/>
      <c r="BA89" s="157"/>
      <c r="BB89" s="157"/>
      <c r="BC89" s="158"/>
      <c r="BD89" s="157">
        <v>42585</v>
      </c>
      <c r="BE89" s="157" t="s">
        <v>149</v>
      </c>
      <c r="BF89" s="157">
        <v>42793</v>
      </c>
      <c r="BG89" s="157" t="s">
        <v>149</v>
      </c>
      <c r="BH89" s="155"/>
      <c r="BI89" s="155"/>
      <c r="BJ89" s="155"/>
      <c r="BK89" s="159">
        <v>43201</v>
      </c>
      <c r="BL89" s="152" t="s">
        <v>17</v>
      </c>
      <c r="BM89" s="258">
        <f t="shared" ref="BM89:BM97" si="21">DATEDIF(AW89,BK89, "M")+1</f>
        <v>50</v>
      </c>
      <c r="BN89" s="152">
        <f t="shared" ref="BN89:BN103" si="22">DATEDIF(AX89,BK89, "M")+1</f>
        <v>42</v>
      </c>
      <c r="BO89" s="163" t="s">
        <v>1344</v>
      </c>
      <c r="BP89" s="152">
        <v>0</v>
      </c>
      <c r="BQ89" s="152">
        <v>0</v>
      </c>
      <c r="BR89" s="152">
        <v>6</v>
      </c>
      <c r="BS89" s="152">
        <v>1</v>
      </c>
      <c r="BT89" s="152">
        <v>0</v>
      </c>
      <c r="BU89" s="152">
        <v>0</v>
      </c>
      <c r="BV89" s="152">
        <v>0</v>
      </c>
      <c r="BW89" s="152" t="s">
        <v>162</v>
      </c>
      <c r="BX89" s="152">
        <v>0</v>
      </c>
      <c r="BY89" s="152"/>
      <c r="BZ89" s="160"/>
      <c r="CA89" s="160"/>
      <c r="CB89" s="152"/>
      <c r="CC89" s="152" t="s">
        <v>162</v>
      </c>
      <c r="CD89" s="152"/>
      <c r="CE89" s="152"/>
      <c r="CF89" s="414">
        <v>1</v>
      </c>
      <c r="CG89" s="152">
        <v>1</v>
      </c>
      <c r="CH89" s="152"/>
      <c r="CI89" s="152" t="s">
        <v>808</v>
      </c>
    </row>
    <row r="90" spans="1:87" ht="25" customHeight="1" x14ac:dyDescent="0.35">
      <c r="A90" s="152">
        <v>90</v>
      </c>
      <c r="B90" s="152" t="s">
        <v>1345</v>
      </c>
      <c r="C90" s="152" t="s">
        <v>1346</v>
      </c>
      <c r="D90" s="152" t="s">
        <v>1347</v>
      </c>
      <c r="E90" s="152" t="s">
        <v>1348</v>
      </c>
      <c r="F90" s="152" t="s">
        <v>24</v>
      </c>
      <c r="G90" s="152">
        <v>4</v>
      </c>
      <c r="H90" s="145" t="s">
        <v>49</v>
      </c>
      <c r="I90" s="145" t="s">
        <v>36</v>
      </c>
      <c r="J90" s="145" t="s">
        <v>600</v>
      </c>
      <c r="K90" s="145" t="s">
        <v>1349</v>
      </c>
      <c r="L90" s="145" t="s">
        <v>43</v>
      </c>
      <c r="M90" s="145" t="s">
        <v>162</v>
      </c>
      <c r="N90" s="213" t="s">
        <v>1350</v>
      </c>
      <c r="O90" s="262" t="s">
        <v>150</v>
      </c>
      <c r="P90" s="25" t="s">
        <v>150</v>
      </c>
      <c r="Q90" s="152" t="s">
        <v>150</v>
      </c>
      <c r="R90" s="152" t="s">
        <v>1351</v>
      </c>
      <c r="S90" s="337" t="s">
        <v>1352</v>
      </c>
      <c r="T90" s="380" t="s">
        <v>1353</v>
      </c>
      <c r="U90" s="155" t="s">
        <v>1354</v>
      </c>
      <c r="V90" s="155">
        <v>28270</v>
      </c>
      <c r="W90" s="163" t="s">
        <v>1355</v>
      </c>
      <c r="X90" s="163" t="s">
        <v>178</v>
      </c>
      <c r="Y90" s="163" t="s">
        <v>162</v>
      </c>
      <c r="Z90" s="163" t="s">
        <v>157</v>
      </c>
      <c r="AA90" s="152">
        <v>21</v>
      </c>
      <c r="AB90" s="155">
        <v>41756</v>
      </c>
      <c r="AC90" s="312">
        <v>41699</v>
      </c>
      <c r="AD90" s="155"/>
      <c r="AE90" s="27" t="s">
        <v>1356</v>
      </c>
      <c r="AF90" s="162" t="s">
        <v>1357</v>
      </c>
      <c r="AG90" s="162" t="s">
        <v>1358</v>
      </c>
      <c r="AH90" s="152">
        <f t="shared" si="16"/>
        <v>3</v>
      </c>
      <c r="AI90" s="27" t="s">
        <v>161</v>
      </c>
      <c r="AJ90" s="162"/>
      <c r="AK90" s="162"/>
      <c r="AL90" s="162" t="s">
        <v>149</v>
      </c>
      <c r="AM90" s="162"/>
      <c r="AN90" s="162"/>
      <c r="AO90" s="162" t="s">
        <v>181</v>
      </c>
      <c r="AP90" s="162" t="s">
        <v>1359</v>
      </c>
      <c r="AQ90" s="162" t="s">
        <v>1360</v>
      </c>
      <c r="AR90" s="162" t="s">
        <v>1361</v>
      </c>
      <c r="AS90" s="162"/>
      <c r="AT90" s="162" t="s">
        <v>1362</v>
      </c>
      <c r="AU90" s="152" t="s">
        <v>1363</v>
      </c>
      <c r="AV90" s="155"/>
      <c r="AW90" s="157">
        <v>41700</v>
      </c>
      <c r="AX90" s="157">
        <v>41946</v>
      </c>
      <c r="AY90" s="157" t="s">
        <v>149</v>
      </c>
      <c r="AZ90" s="157">
        <v>42235</v>
      </c>
      <c r="BA90" s="157">
        <v>42195</v>
      </c>
      <c r="BB90" s="157"/>
      <c r="BC90" s="158" t="s">
        <v>1364</v>
      </c>
      <c r="BD90" s="157">
        <v>42585</v>
      </c>
      <c r="BE90" s="157" t="s">
        <v>149</v>
      </c>
      <c r="BF90" s="157">
        <v>42793</v>
      </c>
      <c r="BG90" s="157" t="s">
        <v>149</v>
      </c>
      <c r="BH90" s="155"/>
      <c r="BI90" s="155"/>
      <c r="BJ90" s="155"/>
      <c r="BK90" s="159">
        <v>43657</v>
      </c>
      <c r="BL90" s="152" t="s">
        <v>17</v>
      </c>
      <c r="BM90" s="258">
        <f t="shared" si="21"/>
        <v>65</v>
      </c>
      <c r="BN90" s="152">
        <f t="shared" si="22"/>
        <v>57</v>
      </c>
      <c r="BO90" s="152"/>
      <c r="BP90" s="152">
        <v>2</v>
      </c>
      <c r="BQ90" s="152">
        <v>17</v>
      </c>
      <c r="BR90" s="152">
        <v>6</v>
      </c>
      <c r="BS90" s="152">
        <v>3</v>
      </c>
      <c r="BT90" s="152">
        <v>1</v>
      </c>
      <c r="BU90" s="152">
        <v>0</v>
      </c>
      <c r="BV90" s="152">
        <v>0</v>
      </c>
      <c r="BW90" s="152" t="s">
        <v>162</v>
      </c>
      <c r="BX90" s="152">
        <v>0</v>
      </c>
      <c r="BY90" s="152"/>
      <c r="BZ90" s="160"/>
      <c r="CA90" s="160"/>
      <c r="CB90" s="152"/>
      <c r="CC90" s="152" t="s">
        <v>162</v>
      </c>
      <c r="CD90" s="152"/>
      <c r="CE90" s="152"/>
      <c r="CF90" s="414">
        <v>3</v>
      </c>
      <c r="CG90" s="152">
        <v>3</v>
      </c>
      <c r="CH90" s="152"/>
      <c r="CI90" s="152" t="s">
        <v>808</v>
      </c>
    </row>
    <row r="91" spans="1:87" ht="25" customHeight="1" x14ac:dyDescent="0.35">
      <c r="A91" s="152">
        <v>91</v>
      </c>
      <c r="B91" s="152" t="s">
        <v>1365</v>
      </c>
      <c r="C91" s="152" t="s">
        <v>1366</v>
      </c>
      <c r="D91" s="152" t="s">
        <v>1367</v>
      </c>
      <c r="E91" s="152" t="s">
        <v>431</v>
      </c>
      <c r="F91" s="152" t="s">
        <v>25</v>
      </c>
      <c r="G91" s="152">
        <v>4</v>
      </c>
      <c r="H91" s="145" t="s">
        <v>51</v>
      </c>
      <c r="I91" s="145" t="s">
        <v>37</v>
      </c>
      <c r="J91" s="145" t="s">
        <v>1368</v>
      </c>
      <c r="K91" s="145" t="s">
        <v>1369</v>
      </c>
      <c r="L91" s="145" t="s">
        <v>37</v>
      </c>
      <c r="M91" s="145" t="s">
        <v>149</v>
      </c>
      <c r="N91" s="213" t="s">
        <v>1370</v>
      </c>
      <c r="O91" s="262" t="s">
        <v>150</v>
      </c>
      <c r="P91" s="25" t="s">
        <v>150</v>
      </c>
      <c r="Q91" s="152" t="s">
        <v>150</v>
      </c>
      <c r="R91" s="152" t="s">
        <v>1371</v>
      </c>
      <c r="S91" s="161" t="s">
        <v>1372</v>
      </c>
      <c r="T91" s="381" t="s">
        <v>1373</v>
      </c>
      <c r="U91" s="155" t="s">
        <v>1374</v>
      </c>
      <c r="V91" s="155">
        <v>26239</v>
      </c>
      <c r="W91" s="163" t="s">
        <v>1375</v>
      </c>
      <c r="X91" s="163" t="s">
        <v>178</v>
      </c>
      <c r="Y91" s="163" t="s">
        <v>162</v>
      </c>
      <c r="Z91" s="163" t="s">
        <v>157</v>
      </c>
      <c r="AA91" s="152">
        <v>26</v>
      </c>
      <c r="AB91" s="155">
        <v>41156</v>
      </c>
      <c r="AC91" s="312">
        <v>41699</v>
      </c>
      <c r="AD91" s="155"/>
      <c r="AE91" s="27" t="s">
        <v>1376</v>
      </c>
      <c r="AF91" s="162"/>
      <c r="AG91" s="162"/>
      <c r="AH91" s="152">
        <f t="shared" si="16"/>
        <v>1</v>
      </c>
      <c r="AI91" s="27" t="s">
        <v>160</v>
      </c>
      <c r="AJ91" s="162"/>
      <c r="AK91" s="162"/>
      <c r="AL91" s="162" t="s">
        <v>149</v>
      </c>
      <c r="AM91" s="162"/>
      <c r="AN91" s="162"/>
      <c r="AO91" s="162" t="s">
        <v>163</v>
      </c>
      <c r="AP91" s="162" t="s">
        <v>1377</v>
      </c>
      <c r="AQ91" s="162"/>
      <c r="AR91" s="162"/>
      <c r="AS91" s="162"/>
      <c r="AT91" s="162" t="s">
        <v>37</v>
      </c>
      <c r="AU91" s="152" t="s">
        <v>1378</v>
      </c>
      <c r="AV91" s="155"/>
      <c r="AW91" s="157">
        <v>41700</v>
      </c>
      <c r="AX91" s="157">
        <v>41946</v>
      </c>
      <c r="AY91" s="157" t="s">
        <v>149</v>
      </c>
      <c r="AZ91" s="157"/>
      <c r="BA91" s="157"/>
      <c r="BB91" s="157"/>
      <c r="BC91" s="158"/>
      <c r="BD91" s="157">
        <v>42585</v>
      </c>
      <c r="BE91" s="157" t="s">
        <v>149</v>
      </c>
      <c r="BF91" s="157">
        <v>42793</v>
      </c>
      <c r="BG91" s="157" t="s">
        <v>149</v>
      </c>
      <c r="BH91" s="155"/>
      <c r="BI91" s="155"/>
      <c r="BJ91" s="155"/>
      <c r="BK91" s="159">
        <v>42460</v>
      </c>
      <c r="BL91" s="152" t="s">
        <v>17</v>
      </c>
      <c r="BM91" s="258">
        <f t="shared" si="21"/>
        <v>25</v>
      </c>
      <c r="BN91" s="152">
        <f t="shared" si="22"/>
        <v>17</v>
      </c>
      <c r="BO91" s="152"/>
      <c r="BP91" s="152">
        <v>3</v>
      </c>
      <c r="BQ91" s="152">
        <v>0</v>
      </c>
      <c r="BR91" s="152">
        <v>2</v>
      </c>
      <c r="BS91" s="152">
        <v>0</v>
      </c>
      <c r="BT91" s="152">
        <v>0</v>
      </c>
      <c r="BU91" s="152">
        <v>0</v>
      </c>
      <c r="BV91" s="152">
        <v>0</v>
      </c>
      <c r="BW91" s="152" t="s">
        <v>162</v>
      </c>
      <c r="BX91" s="152">
        <v>0</v>
      </c>
      <c r="BY91" s="152"/>
      <c r="BZ91" s="160"/>
      <c r="CA91" s="160"/>
      <c r="CB91" s="152"/>
      <c r="CC91" s="152" t="s">
        <v>162</v>
      </c>
      <c r="CD91" s="152"/>
      <c r="CE91" s="152"/>
      <c r="CF91" s="414">
        <v>1</v>
      </c>
      <c r="CG91" s="152">
        <v>1</v>
      </c>
      <c r="CH91" s="152"/>
      <c r="CI91" s="152" t="s">
        <v>808</v>
      </c>
    </row>
    <row r="92" spans="1:87" ht="25" customHeight="1" x14ac:dyDescent="0.35">
      <c r="A92" s="152">
        <v>92</v>
      </c>
      <c r="B92" s="152" t="s">
        <v>1379</v>
      </c>
      <c r="C92" s="152" t="s">
        <v>1380</v>
      </c>
      <c r="D92" s="152" t="s">
        <v>21</v>
      </c>
      <c r="E92" s="152" t="s">
        <v>1381</v>
      </c>
      <c r="F92" s="152" t="s">
        <v>24</v>
      </c>
      <c r="G92" s="152">
        <v>4</v>
      </c>
      <c r="H92" s="145" t="s">
        <v>55</v>
      </c>
      <c r="I92" s="145" t="s">
        <v>43</v>
      </c>
      <c r="J92" s="145" t="s">
        <v>1382</v>
      </c>
      <c r="K92" s="145" t="s">
        <v>1383</v>
      </c>
      <c r="L92" s="145" t="s">
        <v>43</v>
      </c>
      <c r="M92" s="145" t="s">
        <v>149</v>
      </c>
      <c r="N92" s="213" t="s">
        <v>1384</v>
      </c>
      <c r="O92" s="262" t="s">
        <v>150</v>
      </c>
      <c r="P92" s="25" t="s">
        <v>150</v>
      </c>
      <c r="Q92" s="152" t="s">
        <v>150</v>
      </c>
      <c r="R92" s="161" t="s">
        <v>1385</v>
      </c>
      <c r="S92" s="152" t="s">
        <v>1386</v>
      </c>
      <c r="T92" s="380" t="s">
        <v>1387</v>
      </c>
      <c r="U92" s="155" t="s">
        <v>1388</v>
      </c>
      <c r="V92" s="155">
        <v>28287</v>
      </c>
      <c r="W92" s="163" t="s">
        <v>1389</v>
      </c>
      <c r="X92" s="163" t="s">
        <v>178</v>
      </c>
      <c r="Y92" s="163" t="s">
        <v>162</v>
      </c>
      <c r="Z92" s="163" t="s">
        <v>157</v>
      </c>
      <c r="AA92" s="152">
        <v>20.5</v>
      </c>
      <c r="AB92" s="155">
        <v>41640</v>
      </c>
      <c r="AC92" s="312">
        <v>41699</v>
      </c>
      <c r="AD92" s="155"/>
      <c r="AE92" s="27" t="s">
        <v>1390</v>
      </c>
      <c r="AF92" s="162" t="s">
        <v>1391</v>
      </c>
      <c r="AG92" s="162"/>
      <c r="AH92" s="152">
        <f t="shared" si="16"/>
        <v>2</v>
      </c>
      <c r="AI92" s="27" t="s">
        <v>160</v>
      </c>
      <c r="AJ92" s="162"/>
      <c r="AK92" s="162"/>
      <c r="AL92" s="162" t="s">
        <v>149</v>
      </c>
      <c r="AM92" s="162"/>
      <c r="AN92" s="162"/>
      <c r="AO92" s="162" t="s">
        <v>163</v>
      </c>
      <c r="AP92" s="162" t="s">
        <v>365</v>
      </c>
      <c r="AQ92" s="162" t="s">
        <v>248</v>
      </c>
      <c r="AR92" s="162" t="s">
        <v>149</v>
      </c>
      <c r="AS92" s="162" t="s">
        <v>1392</v>
      </c>
      <c r="AT92" s="162" t="s">
        <v>43</v>
      </c>
      <c r="AU92" s="152" t="s">
        <v>1393</v>
      </c>
      <c r="AV92" s="155"/>
      <c r="AW92" s="157">
        <v>41700</v>
      </c>
      <c r="AX92" s="157">
        <v>41946</v>
      </c>
      <c r="AY92" s="157" t="s">
        <v>149</v>
      </c>
      <c r="AZ92" s="157"/>
      <c r="BA92" s="157"/>
      <c r="BB92" s="157"/>
      <c r="BC92" s="158" t="s">
        <v>1394</v>
      </c>
      <c r="BD92" s="157">
        <v>42585</v>
      </c>
      <c r="BE92" s="157" t="s">
        <v>149</v>
      </c>
      <c r="BF92" s="157">
        <v>43164</v>
      </c>
      <c r="BG92" s="157" t="s">
        <v>162</v>
      </c>
      <c r="BH92" s="155"/>
      <c r="BI92" s="155"/>
      <c r="BJ92" s="155"/>
      <c r="BK92" s="159">
        <v>43285</v>
      </c>
      <c r="BL92" s="152" t="s">
        <v>17</v>
      </c>
      <c r="BM92" s="258">
        <f t="shared" si="21"/>
        <v>53</v>
      </c>
      <c r="BN92" s="152">
        <f t="shared" si="22"/>
        <v>45</v>
      </c>
      <c r="BO92" s="163" t="s">
        <v>1394</v>
      </c>
      <c r="BP92" s="152">
        <v>1</v>
      </c>
      <c r="BQ92" s="152">
        <v>5</v>
      </c>
      <c r="BR92" s="152">
        <v>6</v>
      </c>
      <c r="BS92" s="152">
        <v>2</v>
      </c>
      <c r="BT92" s="152">
        <v>2</v>
      </c>
      <c r="BU92" s="152">
        <v>0</v>
      </c>
      <c r="BV92" s="152">
        <v>0</v>
      </c>
      <c r="BW92" s="152" t="s">
        <v>162</v>
      </c>
      <c r="BX92" s="152">
        <v>0</v>
      </c>
      <c r="BY92" s="152"/>
      <c r="BZ92" s="160"/>
      <c r="CA92" s="160"/>
      <c r="CB92" s="152"/>
      <c r="CC92" s="152" t="s">
        <v>162</v>
      </c>
      <c r="CD92" s="152"/>
      <c r="CE92" s="152"/>
      <c r="CF92" s="414">
        <v>1</v>
      </c>
      <c r="CG92" s="152">
        <v>2</v>
      </c>
      <c r="CH92" s="152">
        <v>1</v>
      </c>
      <c r="CI92" s="152" t="s">
        <v>808</v>
      </c>
    </row>
    <row r="93" spans="1:87" ht="25" customHeight="1" x14ac:dyDescent="0.35">
      <c r="A93" s="152">
        <v>93</v>
      </c>
      <c r="B93" s="152" t="s">
        <v>1395</v>
      </c>
      <c r="C93" s="152" t="s">
        <v>1396</v>
      </c>
      <c r="D93" s="152" t="s">
        <v>1397</v>
      </c>
      <c r="E93" s="152" t="s">
        <v>1398</v>
      </c>
      <c r="F93" s="152" t="s">
        <v>25</v>
      </c>
      <c r="G93" s="152">
        <v>4</v>
      </c>
      <c r="H93" s="145" t="s">
        <v>49</v>
      </c>
      <c r="I93" s="145" t="s">
        <v>40</v>
      </c>
      <c r="J93" s="145" t="s">
        <v>1399</v>
      </c>
      <c r="K93" s="145" t="s">
        <v>1400</v>
      </c>
      <c r="L93" s="145" t="s">
        <v>40</v>
      </c>
      <c r="M93" s="145" t="s">
        <v>149</v>
      </c>
      <c r="N93" s="152" t="s">
        <v>1401</v>
      </c>
      <c r="O93" s="259" t="s">
        <v>150</v>
      </c>
      <c r="P93" s="260" t="s">
        <v>150</v>
      </c>
      <c r="Q93" s="152" t="s">
        <v>150</v>
      </c>
      <c r="R93" s="152" t="s">
        <v>1402</v>
      </c>
      <c r="S93" s="161" t="s">
        <v>1403</v>
      </c>
      <c r="T93" s="381" t="s">
        <v>1404</v>
      </c>
      <c r="U93" s="155" t="s">
        <v>1405</v>
      </c>
      <c r="V93" s="155">
        <v>30065</v>
      </c>
      <c r="W93" s="163" t="s">
        <v>1406</v>
      </c>
      <c r="X93" s="163" t="s">
        <v>178</v>
      </c>
      <c r="Y93" s="163" t="s">
        <v>156</v>
      </c>
      <c r="Z93" s="163" t="s">
        <v>157</v>
      </c>
      <c r="AA93" s="152">
        <v>38</v>
      </c>
      <c r="AB93" s="155">
        <v>42065</v>
      </c>
      <c r="AC93" s="312">
        <v>41699</v>
      </c>
      <c r="AD93" s="155"/>
      <c r="AE93" s="28" t="s">
        <v>1407</v>
      </c>
      <c r="AF93" s="152"/>
      <c r="AG93" s="152"/>
      <c r="AH93" s="152">
        <f t="shared" si="16"/>
        <v>1</v>
      </c>
      <c r="AI93" s="27" t="s">
        <v>160</v>
      </c>
      <c r="AJ93" s="152"/>
      <c r="AK93" s="152"/>
      <c r="AL93" s="152" t="s">
        <v>149</v>
      </c>
      <c r="AM93" s="152"/>
      <c r="AN93" s="152"/>
      <c r="AO93" s="152" t="s">
        <v>163</v>
      </c>
      <c r="AP93" s="152" t="s">
        <v>1284</v>
      </c>
      <c r="AQ93" s="152" t="s">
        <v>202</v>
      </c>
      <c r="AR93" s="152"/>
      <c r="AS93" s="152"/>
      <c r="AT93" s="152" t="s">
        <v>1188</v>
      </c>
      <c r="AU93" s="152" t="s">
        <v>1408</v>
      </c>
      <c r="AV93" s="155"/>
      <c r="AW93" s="157">
        <v>41700</v>
      </c>
      <c r="AX93" s="157">
        <v>41946</v>
      </c>
      <c r="AY93" s="157" t="s">
        <v>149</v>
      </c>
      <c r="AZ93" s="157">
        <v>42199</v>
      </c>
      <c r="BA93" s="157">
        <v>42137</v>
      </c>
      <c r="BB93" s="157"/>
      <c r="BC93" s="158"/>
      <c r="BD93" s="157">
        <v>42585</v>
      </c>
      <c r="BE93" s="157" t="s">
        <v>149</v>
      </c>
      <c r="BF93" s="157">
        <v>42793</v>
      </c>
      <c r="BG93" s="157" t="s">
        <v>149</v>
      </c>
      <c r="BH93" s="155"/>
      <c r="BI93" s="155"/>
      <c r="BJ93" s="155"/>
      <c r="BK93" s="159">
        <v>44827</v>
      </c>
      <c r="BL93" s="166" t="s">
        <v>17</v>
      </c>
      <c r="BM93" s="258">
        <f t="shared" si="21"/>
        <v>103</v>
      </c>
      <c r="BN93" s="152">
        <f t="shared" si="22"/>
        <v>95</v>
      </c>
      <c r="BO93" s="152"/>
      <c r="BP93" s="152">
        <v>0</v>
      </c>
      <c r="BQ93" s="152">
        <v>1</v>
      </c>
      <c r="BR93" s="152">
        <v>0</v>
      </c>
      <c r="BS93" s="152">
        <v>1</v>
      </c>
      <c r="BT93" s="152">
        <v>0</v>
      </c>
      <c r="BU93" s="152">
        <v>0</v>
      </c>
      <c r="BV93" s="152">
        <v>0</v>
      </c>
      <c r="BW93" s="152" t="s">
        <v>162</v>
      </c>
      <c r="BX93" s="152">
        <v>0</v>
      </c>
      <c r="BY93" s="152"/>
      <c r="BZ93" s="160"/>
      <c r="CA93" s="160"/>
      <c r="CB93" s="152"/>
      <c r="CC93" s="152" t="s">
        <v>162</v>
      </c>
      <c r="CD93" s="152"/>
      <c r="CE93" s="152"/>
      <c r="CF93" s="414">
        <v>2</v>
      </c>
      <c r="CG93" s="152">
        <v>3</v>
      </c>
      <c r="CH93" s="152"/>
      <c r="CI93" s="152" t="s">
        <v>808</v>
      </c>
    </row>
    <row r="94" spans="1:87" ht="25" customHeight="1" x14ac:dyDescent="0.35">
      <c r="A94" s="152">
        <v>94</v>
      </c>
      <c r="B94" s="152" t="s">
        <v>1409</v>
      </c>
      <c r="C94" s="152" t="s">
        <v>1410</v>
      </c>
      <c r="D94" s="152" t="s">
        <v>1411</v>
      </c>
      <c r="E94" s="152" t="s">
        <v>1412</v>
      </c>
      <c r="F94" s="152" t="s">
        <v>24</v>
      </c>
      <c r="G94" s="152">
        <v>4</v>
      </c>
      <c r="H94" s="145" t="s">
        <v>56</v>
      </c>
      <c r="I94" s="145" t="s">
        <v>39</v>
      </c>
      <c r="J94" s="145" t="s">
        <v>1413</v>
      </c>
      <c r="K94" s="145" t="s">
        <v>1413</v>
      </c>
      <c r="L94" s="145" t="s">
        <v>39</v>
      </c>
      <c r="M94" s="145" t="s">
        <v>149</v>
      </c>
      <c r="N94" s="213" t="s">
        <v>1414</v>
      </c>
      <c r="O94" s="262" t="s">
        <v>150</v>
      </c>
      <c r="P94" s="25" t="s">
        <v>150</v>
      </c>
      <c r="Q94" s="152" t="s">
        <v>150</v>
      </c>
      <c r="R94" s="152" t="s">
        <v>1415</v>
      </c>
      <c r="S94" s="152" t="s">
        <v>1416</v>
      </c>
      <c r="T94" s="380" t="s">
        <v>1417</v>
      </c>
      <c r="U94" s="155" t="s">
        <v>1418</v>
      </c>
      <c r="V94" s="155">
        <v>29335</v>
      </c>
      <c r="W94" s="163" t="s">
        <v>1419</v>
      </c>
      <c r="X94" s="163" t="s">
        <v>178</v>
      </c>
      <c r="Y94" s="163" t="s">
        <v>162</v>
      </c>
      <c r="Z94" s="163" t="s">
        <v>157</v>
      </c>
      <c r="AA94" s="152">
        <v>19.5</v>
      </c>
      <c r="AB94" s="155">
        <v>41746</v>
      </c>
      <c r="AC94" s="312">
        <v>41699</v>
      </c>
      <c r="AD94" s="155"/>
      <c r="AE94" s="27" t="s">
        <v>1420</v>
      </c>
      <c r="AF94" s="156" t="s">
        <v>1421</v>
      </c>
      <c r="AG94" s="156"/>
      <c r="AH94" s="152">
        <f t="shared" si="16"/>
        <v>2</v>
      </c>
      <c r="AI94" s="27" t="s">
        <v>160</v>
      </c>
      <c r="AJ94" s="156"/>
      <c r="AK94" s="156"/>
      <c r="AL94" s="156" t="s">
        <v>149</v>
      </c>
      <c r="AM94" s="156"/>
      <c r="AN94" s="156"/>
      <c r="AO94" s="156" t="s">
        <v>163</v>
      </c>
      <c r="AP94" s="156" t="s">
        <v>180</v>
      </c>
      <c r="AQ94" s="156" t="s">
        <v>202</v>
      </c>
      <c r="AR94" s="156" t="s">
        <v>149</v>
      </c>
      <c r="AS94" s="156"/>
      <c r="AT94" s="156" t="s">
        <v>39</v>
      </c>
      <c r="AU94" s="152" t="s">
        <v>1422</v>
      </c>
      <c r="AV94" s="155"/>
      <c r="AW94" s="157">
        <v>41700</v>
      </c>
      <c r="AX94" s="157">
        <v>41946</v>
      </c>
      <c r="AY94" s="157" t="s">
        <v>149</v>
      </c>
      <c r="AZ94" s="157">
        <v>41706</v>
      </c>
      <c r="BA94" s="157"/>
      <c r="BB94" s="157">
        <v>42080</v>
      </c>
      <c r="BC94" s="158" t="s">
        <v>1423</v>
      </c>
      <c r="BD94" s="157">
        <v>42585</v>
      </c>
      <c r="BE94" s="157" t="s">
        <v>149</v>
      </c>
      <c r="BF94" s="157">
        <v>42793</v>
      </c>
      <c r="BG94" s="157" t="s">
        <v>149</v>
      </c>
      <c r="BH94" s="155">
        <v>43165</v>
      </c>
      <c r="BI94" s="155">
        <v>43376</v>
      </c>
      <c r="BJ94" s="155">
        <v>43399</v>
      </c>
      <c r="BK94" s="159">
        <v>43417</v>
      </c>
      <c r="BL94" s="152" t="s">
        <v>17</v>
      </c>
      <c r="BM94" s="258">
        <f t="shared" si="21"/>
        <v>57</v>
      </c>
      <c r="BN94" s="152">
        <f t="shared" si="22"/>
        <v>49</v>
      </c>
      <c r="BO94" s="163" t="s">
        <v>1423</v>
      </c>
      <c r="BP94" s="152">
        <v>0</v>
      </c>
      <c r="BQ94" s="152">
        <v>0</v>
      </c>
      <c r="BR94" s="152">
        <v>3</v>
      </c>
      <c r="BS94" s="152">
        <v>2</v>
      </c>
      <c r="BT94" s="152">
        <v>0</v>
      </c>
      <c r="BU94" s="152">
        <v>0</v>
      </c>
      <c r="BV94" s="152">
        <v>0</v>
      </c>
      <c r="BW94" s="152" t="s">
        <v>162</v>
      </c>
      <c r="BX94" s="152">
        <v>0</v>
      </c>
      <c r="BY94" s="152"/>
      <c r="BZ94" s="160"/>
      <c r="CA94" s="160"/>
      <c r="CB94" s="152"/>
      <c r="CC94" s="152" t="s">
        <v>162</v>
      </c>
      <c r="CD94" s="152"/>
      <c r="CE94" s="152"/>
      <c r="CF94" s="414">
        <v>2</v>
      </c>
      <c r="CG94" s="152">
        <v>2</v>
      </c>
      <c r="CH94" s="152"/>
      <c r="CI94" s="152" t="s">
        <v>536</v>
      </c>
    </row>
    <row r="95" spans="1:87" ht="25" customHeight="1" x14ac:dyDescent="0.35">
      <c r="A95" s="152">
        <v>95</v>
      </c>
      <c r="B95" s="152" t="s">
        <v>1424</v>
      </c>
      <c r="C95" s="152" t="s">
        <v>417</v>
      </c>
      <c r="D95" s="152" t="s">
        <v>597</v>
      </c>
      <c r="E95" s="152" t="s">
        <v>1425</v>
      </c>
      <c r="F95" s="152" t="s">
        <v>24</v>
      </c>
      <c r="G95" s="152">
        <v>4</v>
      </c>
      <c r="H95" s="145" t="s">
        <v>51</v>
      </c>
      <c r="I95" s="145" t="s">
        <v>37</v>
      </c>
      <c r="J95" s="145" t="s">
        <v>1426</v>
      </c>
      <c r="K95" s="145" t="s">
        <v>1427</v>
      </c>
      <c r="L95" s="145" t="s">
        <v>37</v>
      </c>
      <c r="M95" s="145" t="s">
        <v>149</v>
      </c>
      <c r="N95" s="213"/>
      <c r="O95" s="262" t="s">
        <v>150</v>
      </c>
      <c r="P95" s="25" t="s">
        <v>150</v>
      </c>
      <c r="Q95" s="152" t="s">
        <v>150</v>
      </c>
      <c r="R95" s="427" t="s">
        <v>1428</v>
      </c>
      <c r="S95" s="152" t="s">
        <v>1429</v>
      </c>
      <c r="T95" s="380" t="s">
        <v>1430</v>
      </c>
      <c r="U95" s="155" t="s">
        <v>1431</v>
      </c>
      <c r="V95" s="155">
        <v>28031</v>
      </c>
      <c r="W95" s="163" t="s">
        <v>1432</v>
      </c>
      <c r="X95" s="163" t="s">
        <v>178</v>
      </c>
      <c r="Y95" s="163" t="s">
        <v>162</v>
      </c>
      <c r="Z95" s="163" t="s">
        <v>157</v>
      </c>
      <c r="AA95" s="152">
        <v>31.5</v>
      </c>
      <c r="AB95" s="155">
        <v>41866</v>
      </c>
      <c r="AC95" s="312">
        <v>41699</v>
      </c>
      <c r="AD95" s="155"/>
      <c r="AE95" s="27" t="s">
        <v>1433</v>
      </c>
      <c r="AF95" s="162"/>
      <c r="AG95" s="162"/>
      <c r="AH95" s="152">
        <f t="shared" si="16"/>
        <v>1</v>
      </c>
      <c r="AI95" s="27" t="s">
        <v>160</v>
      </c>
      <c r="AJ95" s="162"/>
      <c r="AK95" s="162"/>
      <c r="AL95" s="162" t="s">
        <v>149</v>
      </c>
      <c r="AM95" s="162"/>
      <c r="AN95" s="162"/>
      <c r="AO95" s="162" t="s">
        <v>163</v>
      </c>
      <c r="AP95" s="162" t="s">
        <v>438</v>
      </c>
      <c r="AQ95" s="162" t="s">
        <v>248</v>
      </c>
      <c r="AR95" s="162" t="s">
        <v>149</v>
      </c>
      <c r="AS95" s="162"/>
      <c r="AT95" s="162" t="s">
        <v>37</v>
      </c>
      <c r="AU95" s="152" t="s">
        <v>1434</v>
      </c>
      <c r="AV95" s="155"/>
      <c r="AW95" s="157">
        <v>41700</v>
      </c>
      <c r="AX95" s="157">
        <v>41946</v>
      </c>
      <c r="AY95" s="157" t="s">
        <v>149</v>
      </c>
      <c r="AZ95" s="157"/>
      <c r="BA95" s="157"/>
      <c r="BB95" s="157"/>
      <c r="BC95" s="158"/>
      <c r="BD95" s="157">
        <v>42951</v>
      </c>
      <c r="BE95" s="157" t="s">
        <v>162</v>
      </c>
      <c r="BF95" s="157">
        <v>43164</v>
      </c>
      <c r="BG95" s="157" t="s">
        <v>162</v>
      </c>
      <c r="BH95" s="155"/>
      <c r="BI95" s="155"/>
      <c r="BJ95" s="155"/>
      <c r="BK95" s="159">
        <v>43433</v>
      </c>
      <c r="BL95" s="152" t="s">
        <v>17</v>
      </c>
      <c r="BM95" s="258">
        <f t="shared" si="21"/>
        <v>57</v>
      </c>
      <c r="BN95" s="152">
        <f t="shared" si="22"/>
        <v>49</v>
      </c>
      <c r="BO95" s="163" t="s">
        <v>1435</v>
      </c>
      <c r="BP95" s="152">
        <v>0</v>
      </c>
      <c r="BQ95" s="152">
        <v>1</v>
      </c>
      <c r="BR95" s="152">
        <v>4</v>
      </c>
      <c r="BS95" s="152">
        <v>1</v>
      </c>
      <c r="BT95" s="152">
        <v>2</v>
      </c>
      <c r="BU95" s="152">
        <v>0</v>
      </c>
      <c r="BV95" s="152">
        <v>0</v>
      </c>
      <c r="BW95" s="152" t="s">
        <v>162</v>
      </c>
      <c r="BX95" s="152">
        <v>0</v>
      </c>
      <c r="BY95" s="152"/>
      <c r="BZ95" s="160"/>
      <c r="CA95" s="160"/>
      <c r="CB95" s="152"/>
      <c r="CC95" s="152" t="s">
        <v>162</v>
      </c>
      <c r="CD95" s="152"/>
      <c r="CE95" s="152"/>
      <c r="CF95" s="414">
        <v>2</v>
      </c>
      <c r="CG95" s="152">
        <v>3</v>
      </c>
      <c r="CH95" s="152"/>
      <c r="CI95" s="152" t="s">
        <v>1299</v>
      </c>
    </row>
    <row r="96" spans="1:87" ht="25" customHeight="1" x14ac:dyDescent="0.35">
      <c r="A96" s="152">
        <v>96</v>
      </c>
      <c r="B96" s="152" t="s">
        <v>1436</v>
      </c>
      <c r="C96" s="152" t="s">
        <v>1437</v>
      </c>
      <c r="D96" s="152" t="s">
        <v>993</v>
      </c>
      <c r="E96" s="152" t="s">
        <v>316</v>
      </c>
      <c r="F96" s="152" t="s">
        <v>24</v>
      </c>
      <c r="G96" s="152">
        <v>4</v>
      </c>
      <c r="H96" s="145" t="s">
        <v>51</v>
      </c>
      <c r="I96" s="145" t="s">
        <v>30</v>
      </c>
      <c r="J96" s="145" t="s">
        <v>600</v>
      </c>
      <c r="K96" s="145" t="s">
        <v>1438</v>
      </c>
      <c r="L96" s="145" t="s">
        <v>43</v>
      </c>
      <c r="M96" s="145" t="s">
        <v>149</v>
      </c>
      <c r="N96" s="152"/>
      <c r="O96" s="259" t="s">
        <v>150</v>
      </c>
      <c r="P96" s="259" t="s">
        <v>238</v>
      </c>
      <c r="Q96" s="152" t="s">
        <v>150</v>
      </c>
      <c r="R96" s="152" t="s">
        <v>1439</v>
      </c>
      <c r="S96" s="161" t="s">
        <v>1440</v>
      </c>
      <c r="T96" s="380" t="s">
        <v>1441</v>
      </c>
      <c r="U96" s="155" t="s">
        <v>1442</v>
      </c>
      <c r="V96" s="155">
        <v>28157</v>
      </c>
      <c r="W96" s="163" t="s">
        <v>1443</v>
      </c>
      <c r="X96" s="163" t="s">
        <v>178</v>
      </c>
      <c r="Y96" s="163" t="s">
        <v>162</v>
      </c>
      <c r="Z96" s="163" t="s">
        <v>157</v>
      </c>
      <c r="AA96" s="152">
        <v>17.5</v>
      </c>
      <c r="AB96" s="155">
        <v>41695</v>
      </c>
      <c r="AC96" s="312">
        <v>41699</v>
      </c>
      <c r="AD96" s="155"/>
      <c r="AE96" s="28" t="s">
        <v>1444</v>
      </c>
      <c r="AF96" s="152"/>
      <c r="AG96" s="152"/>
      <c r="AH96" s="152">
        <f t="shared" si="16"/>
        <v>1</v>
      </c>
      <c r="AI96" s="27" t="s">
        <v>280</v>
      </c>
      <c r="AJ96" s="152"/>
      <c r="AK96" s="152"/>
      <c r="AL96" s="152" t="s">
        <v>162</v>
      </c>
      <c r="AM96" s="152"/>
      <c r="AN96" s="152"/>
      <c r="AO96" s="152" t="s">
        <v>163</v>
      </c>
      <c r="AP96" s="152" t="s">
        <v>1445</v>
      </c>
      <c r="AQ96" s="152" t="s">
        <v>248</v>
      </c>
      <c r="AR96" s="152" t="s">
        <v>149</v>
      </c>
      <c r="AS96" s="152"/>
      <c r="AT96" s="152" t="s">
        <v>483</v>
      </c>
      <c r="AU96" s="152" t="s">
        <v>1446</v>
      </c>
      <c r="AV96" s="155"/>
      <c r="AW96" s="157">
        <v>41700</v>
      </c>
      <c r="AX96" s="157">
        <v>41946</v>
      </c>
      <c r="AY96" s="157" t="s">
        <v>149</v>
      </c>
      <c r="AZ96" s="157">
        <v>42580</v>
      </c>
      <c r="BA96" s="157">
        <v>42580</v>
      </c>
      <c r="BB96" s="157"/>
      <c r="BC96" s="158" t="s">
        <v>1447</v>
      </c>
      <c r="BD96" s="157">
        <v>42952</v>
      </c>
      <c r="BE96" s="157" t="s">
        <v>162</v>
      </c>
      <c r="BF96" s="157">
        <v>43164</v>
      </c>
      <c r="BG96" s="157" t="s">
        <v>162</v>
      </c>
      <c r="BH96" s="155"/>
      <c r="BI96" s="155"/>
      <c r="BJ96" s="155"/>
      <c r="BK96" s="159">
        <v>44137</v>
      </c>
      <c r="BL96" s="152" t="s">
        <v>17</v>
      </c>
      <c r="BM96" s="258">
        <f t="shared" si="21"/>
        <v>81</v>
      </c>
      <c r="BN96" s="152">
        <f t="shared" si="22"/>
        <v>72</v>
      </c>
      <c r="BO96" s="152" t="s">
        <v>1448</v>
      </c>
      <c r="BP96" s="152">
        <v>5</v>
      </c>
      <c r="BQ96" s="152">
        <v>17</v>
      </c>
      <c r="BR96" s="152">
        <v>16</v>
      </c>
      <c r="BS96" s="152">
        <v>0</v>
      </c>
      <c r="BT96" s="152">
        <v>2</v>
      </c>
      <c r="BU96" s="152">
        <v>0</v>
      </c>
      <c r="BV96" s="152">
        <v>0</v>
      </c>
      <c r="BW96" s="152" t="s">
        <v>162</v>
      </c>
      <c r="BX96" s="152">
        <v>0</v>
      </c>
      <c r="BY96" s="152"/>
      <c r="BZ96" s="160"/>
      <c r="CA96" s="160"/>
      <c r="CB96" s="152"/>
      <c r="CC96" s="152" t="s">
        <v>162</v>
      </c>
      <c r="CD96" s="152"/>
      <c r="CE96" s="152"/>
      <c r="CF96" s="414">
        <v>3</v>
      </c>
      <c r="CG96" s="152">
        <v>3</v>
      </c>
      <c r="CH96" s="152"/>
      <c r="CI96" s="152" t="s">
        <v>1299</v>
      </c>
    </row>
    <row r="97" spans="1:87" ht="25" customHeight="1" x14ac:dyDescent="0.35">
      <c r="A97" s="152">
        <v>97</v>
      </c>
      <c r="B97" s="152" t="s">
        <v>1449</v>
      </c>
      <c r="C97" s="152" t="s">
        <v>1450</v>
      </c>
      <c r="D97" s="152" t="s">
        <v>1451</v>
      </c>
      <c r="E97" s="152" t="s">
        <v>1452</v>
      </c>
      <c r="F97" s="152" t="s">
        <v>25</v>
      </c>
      <c r="G97" s="152">
        <v>4</v>
      </c>
      <c r="H97" s="145" t="s">
        <v>55</v>
      </c>
      <c r="I97" s="145" t="s">
        <v>43</v>
      </c>
      <c r="J97" s="145" t="s">
        <v>600</v>
      </c>
      <c r="K97" s="145" t="s">
        <v>1453</v>
      </c>
      <c r="L97" s="145" t="s">
        <v>43</v>
      </c>
      <c r="M97" s="145" t="s">
        <v>149</v>
      </c>
      <c r="N97" s="213"/>
      <c r="O97" s="262" t="s">
        <v>150</v>
      </c>
      <c r="P97" s="152" t="s">
        <v>150</v>
      </c>
      <c r="Q97" s="152" t="s">
        <v>150</v>
      </c>
      <c r="R97" s="152" t="s">
        <v>1454</v>
      </c>
      <c r="S97" s="152" t="s">
        <v>1455</v>
      </c>
      <c r="T97" s="380" t="s">
        <v>1456</v>
      </c>
      <c r="U97" s="155" t="s">
        <v>1457</v>
      </c>
      <c r="V97" s="155">
        <v>28587</v>
      </c>
      <c r="W97" s="163" t="s">
        <v>1458</v>
      </c>
      <c r="X97" s="163" t="s">
        <v>178</v>
      </c>
      <c r="Y97" s="163" t="s">
        <v>162</v>
      </c>
      <c r="Z97" s="163" t="s">
        <v>157</v>
      </c>
      <c r="AA97" s="152">
        <v>7</v>
      </c>
      <c r="AB97" s="155">
        <v>41867</v>
      </c>
      <c r="AC97" s="312">
        <v>41699</v>
      </c>
      <c r="AD97" s="155"/>
      <c r="AE97" s="27" t="s">
        <v>1459</v>
      </c>
      <c r="AF97" s="162"/>
      <c r="AG97" s="162"/>
      <c r="AH97" s="152">
        <f t="shared" si="16"/>
        <v>1</v>
      </c>
      <c r="AI97" s="27" t="s">
        <v>160</v>
      </c>
      <c r="AJ97" s="162"/>
      <c r="AK97" s="162"/>
      <c r="AL97" s="162" t="s">
        <v>149</v>
      </c>
      <c r="AM97" s="162"/>
      <c r="AN97" s="162"/>
      <c r="AO97" s="162" t="s">
        <v>163</v>
      </c>
      <c r="AP97" s="162" t="s">
        <v>202</v>
      </c>
      <c r="AQ97" s="152" t="s">
        <v>248</v>
      </c>
      <c r="AR97" s="162" t="s">
        <v>162</v>
      </c>
      <c r="AS97" s="162" t="s">
        <v>1460</v>
      </c>
      <c r="AT97" s="162" t="s">
        <v>43</v>
      </c>
      <c r="AU97" s="152" t="s">
        <v>1461</v>
      </c>
      <c r="AV97" s="155"/>
      <c r="AW97" s="157">
        <v>41700</v>
      </c>
      <c r="AX97" s="157">
        <v>41946</v>
      </c>
      <c r="AY97" s="157" t="s">
        <v>149</v>
      </c>
      <c r="AZ97" s="157"/>
      <c r="BA97" s="157"/>
      <c r="BB97" s="157"/>
      <c r="BC97" s="158"/>
      <c r="BD97" s="157">
        <v>42953</v>
      </c>
      <c r="BE97" s="157" t="s">
        <v>162</v>
      </c>
      <c r="BF97" s="157">
        <v>43164</v>
      </c>
      <c r="BG97" s="157" t="s">
        <v>162</v>
      </c>
      <c r="BH97" s="155"/>
      <c r="BI97" s="155"/>
      <c r="BJ97" s="155"/>
      <c r="BK97" s="159">
        <v>43658</v>
      </c>
      <c r="BL97" s="152" t="s">
        <v>17</v>
      </c>
      <c r="BM97" s="258">
        <f t="shared" si="21"/>
        <v>65</v>
      </c>
      <c r="BN97" s="152">
        <f t="shared" si="22"/>
        <v>57</v>
      </c>
      <c r="BO97" s="152"/>
      <c r="BP97" s="152">
        <v>0</v>
      </c>
      <c r="BQ97" s="152">
        <v>2</v>
      </c>
      <c r="BR97" s="152">
        <v>2</v>
      </c>
      <c r="BS97" s="152">
        <v>2</v>
      </c>
      <c r="BT97" s="152">
        <v>1</v>
      </c>
      <c r="BU97" s="152">
        <v>0</v>
      </c>
      <c r="BV97" s="152">
        <v>0</v>
      </c>
      <c r="BW97" s="152" t="s">
        <v>162</v>
      </c>
      <c r="BX97" s="152">
        <v>365</v>
      </c>
      <c r="BY97" s="152"/>
      <c r="BZ97" s="160"/>
      <c r="CA97" s="160"/>
      <c r="CB97" s="152"/>
      <c r="CC97" s="152" t="s">
        <v>149</v>
      </c>
      <c r="CD97" s="152"/>
      <c r="CE97" s="152"/>
      <c r="CF97" s="414">
        <v>1</v>
      </c>
      <c r="CG97" s="152">
        <v>1</v>
      </c>
      <c r="CH97" s="152"/>
      <c r="CI97" s="152" t="s">
        <v>536</v>
      </c>
    </row>
    <row r="98" spans="1:87" ht="25" customHeight="1" x14ac:dyDescent="0.35">
      <c r="A98" s="168">
        <v>98</v>
      </c>
      <c r="B98" s="168" t="s">
        <v>1462</v>
      </c>
      <c r="C98" s="168" t="s">
        <v>1463</v>
      </c>
      <c r="D98" s="168"/>
      <c r="E98" s="168" t="s">
        <v>1464</v>
      </c>
      <c r="F98" s="168" t="s">
        <v>24</v>
      </c>
      <c r="G98" s="168">
        <v>5</v>
      </c>
      <c r="H98" s="168" t="s">
        <v>53</v>
      </c>
      <c r="I98" s="168" t="s">
        <v>36</v>
      </c>
      <c r="J98" s="168" t="s">
        <v>600</v>
      </c>
      <c r="K98" s="168" t="s">
        <v>1465</v>
      </c>
      <c r="L98" s="168" t="s">
        <v>43</v>
      </c>
      <c r="M98" s="168" t="s">
        <v>162</v>
      </c>
      <c r="N98" s="263">
        <v>1513579</v>
      </c>
      <c r="O98" s="31" t="s">
        <v>150</v>
      </c>
      <c r="P98" s="32" t="s">
        <v>150</v>
      </c>
      <c r="Q98" s="168" t="s">
        <v>150</v>
      </c>
      <c r="R98" s="168" t="s">
        <v>1466</v>
      </c>
      <c r="S98" s="168" t="s">
        <v>1467</v>
      </c>
      <c r="T98" s="382" t="s">
        <v>1468</v>
      </c>
      <c r="U98" s="170" t="s">
        <v>1469</v>
      </c>
      <c r="V98" s="170">
        <v>27949</v>
      </c>
      <c r="W98" s="178" t="s">
        <v>1470</v>
      </c>
      <c r="X98" s="178" t="s">
        <v>178</v>
      </c>
      <c r="Y98" s="178" t="s">
        <v>162</v>
      </c>
      <c r="Z98" s="178" t="s">
        <v>157</v>
      </c>
      <c r="AA98" s="168">
        <v>5.5</v>
      </c>
      <c r="AB98" s="170">
        <v>42370</v>
      </c>
      <c r="AC98" s="313">
        <v>42064</v>
      </c>
      <c r="AD98" s="170"/>
      <c r="AE98" s="33" t="s">
        <v>1471</v>
      </c>
      <c r="AF98" s="33" t="s">
        <v>1472</v>
      </c>
      <c r="AG98" s="33" t="s">
        <v>1473</v>
      </c>
      <c r="AH98" s="168">
        <f t="shared" ref="AH98:AH129" si="23">COUNTA(AE98:AG98)</f>
        <v>3</v>
      </c>
      <c r="AI98" s="33" t="s">
        <v>160</v>
      </c>
      <c r="AJ98" s="33" t="s">
        <v>160</v>
      </c>
      <c r="AK98" s="33" t="s">
        <v>161</v>
      </c>
      <c r="AL98" s="33" t="s">
        <v>149</v>
      </c>
      <c r="AM98" s="33" t="s">
        <v>162</v>
      </c>
      <c r="AN98" s="33" t="s">
        <v>149</v>
      </c>
      <c r="AO98" s="33" t="s">
        <v>181</v>
      </c>
      <c r="AP98" s="33" t="s">
        <v>1474</v>
      </c>
      <c r="AQ98" s="33" t="s">
        <v>591</v>
      </c>
      <c r="AR98" s="33" t="s">
        <v>149</v>
      </c>
      <c r="AS98" s="33" t="s">
        <v>1475</v>
      </c>
      <c r="AT98" s="33" t="s">
        <v>1476</v>
      </c>
      <c r="AU98" s="33" t="s">
        <v>1477</v>
      </c>
      <c r="AV98" s="33" t="s">
        <v>162</v>
      </c>
      <c r="AW98" s="171">
        <v>42065</v>
      </c>
      <c r="AX98" s="171">
        <v>42310</v>
      </c>
      <c r="AY98" s="171" t="s">
        <v>149</v>
      </c>
      <c r="AZ98" s="171"/>
      <c r="BA98" s="171">
        <v>42492</v>
      </c>
      <c r="BB98" s="171"/>
      <c r="BC98" s="172" t="s">
        <v>1478</v>
      </c>
      <c r="BD98" s="171">
        <v>42947</v>
      </c>
      <c r="BE98" s="171" t="s">
        <v>149</v>
      </c>
      <c r="BF98" s="171">
        <v>43528</v>
      </c>
      <c r="BG98" s="171" t="s">
        <v>162</v>
      </c>
      <c r="BH98" s="170"/>
      <c r="BI98" s="170"/>
      <c r="BJ98" s="170"/>
      <c r="BK98" s="173">
        <v>43646</v>
      </c>
      <c r="BL98" s="168" t="s">
        <v>17</v>
      </c>
      <c r="BM98" s="264">
        <f>DATEDIF(AW98,BK98, "M")+1</f>
        <v>52</v>
      </c>
      <c r="BN98" s="168">
        <f t="shared" si="22"/>
        <v>44</v>
      </c>
      <c r="BO98" s="168"/>
      <c r="BP98" s="168">
        <v>4</v>
      </c>
      <c r="BQ98" s="168">
        <v>2</v>
      </c>
      <c r="BR98" s="168">
        <v>19</v>
      </c>
      <c r="BS98" s="168">
        <v>1</v>
      </c>
      <c r="BT98" s="168">
        <v>1</v>
      </c>
      <c r="BU98" s="168">
        <v>0</v>
      </c>
      <c r="BV98" s="168">
        <v>0</v>
      </c>
      <c r="BW98" s="168" t="s">
        <v>162</v>
      </c>
      <c r="BX98" s="168">
        <v>0</v>
      </c>
      <c r="BY98" s="168"/>
      <c r="BZ98" s="174"/>
      <c r="CA98" s="174"/>
      <c r="CB98" s="168"/>
      <c r="CC98" s="168" t="s">
        <v>162</v>
      </c>
      <c r="CD98" s="168"/>
      <c r="CE98" s="168"/>
      <c r="CF98" s="415">
        <v>3</v>
      </c>
      <c r="CG98" s="168">
        <v>3</v>
      </c>
      <c r="CH98" s="168"/>
      <c r="CI98" s="168" t="s">
        <v>808</v>
      </c>
    </row>
    <row r="99" spans="1:87" ht="25" customHeight="1" x14ac:dyDescent="0.35">
      <c r="A99" s="168">
        <v>99</v>
      </c>
      <c r="B99" s="168" t="s">
        <v>1479</v>
      </c>
      <c r="C99" s="168" t="s">
        <v>1480</v>
      </c>
      <c r="D99" s="168"/>
      <c r="E99" s="168" t="s">
        <v>1481</v>
      </c>
      <c r="F99" s="168" t="s">
        <v>24</v>
      </c>
      <c r="G99" s="168">
        <v>5</v>
      </c>
      <c r="H99" s="168" t="s">
        <v>52</v>
      </c>
      <c r="I99" s="168" t="s">
        <v>41</v>
      </c>
      <c r="J99" s="168" t="s">
        <v>1482</v>
      </c>
      <c r="K99" s="168" t="s">
        <v>1483</v>
      </c>
      <c r="L99" s="168" t="s">
        <v>35</v>
      </c>
      <c r="M99" s="168" t="s">
        <v>162</v>
      </c>
      <c r="N99" s="168" t="s">
        <v>1484</v>
      </c>
      <c r="O99" s="265" t="s">
        <v>150</v>
      </c>
      <c r="P99" s="266" t="s">
        <v>150</v>
      </c>
      <c r="Q99" s="168" t="s">
        <v>150</v>
      </c>
      <c r="R99" s="168" t="s">
        <v>1485</v>
      </c>
      <c r="S99" s="168" t="s">
        <v>1486</v>
      </c>
      <c r="T99" s="383" t="s">
        <v>1487</v>
      </c>
      <c r="U99" s="170" t="s">
        <v>1488</v>
      </c>
      <c r="V99" s="170">
        <v>29221</v>
      </c>
      <c r="W99" s="178" t="s">
        <v>1489</v>
      </c>
      <c r="X99" s="178" t="s">
        <v>178</v>
      </c>
      <c r="Y99" s="178" t="s">
        <v>162</v>
      </c>
      <c r="Z99" s="178" t="s">
        <v>157</v>
      </c>
      <c r="AA99" s="168">
        <v>39</v>
      </c>
      <c r="AB99" s="170">
        <v>42993</v>
      </c>
      <c r="AC99" s="313">
        <v>42064</v>
      </c>
      <c r="AD99" s="170"/>
      <c r="AE99" s="34" t="s">
        <v>1490</v>
      </c>
      <c r="AF99" s="34" t="s">
        <v>1491</v>
      </c>
      <c r="AG99" s="168"/>
      <c r="AH99" s="168">
        <f t="shared" si="23"/>
        <v>2</v>
      </c>
      <c r="AI99" s="178" t="s">
        <v>161</v>
      </c>
      <c r="AJ99" s="168" t="s">
        <v>161</v>
      </c>
      <c r="AK99" s="168"/>
      <c r="AL99" s="168" t="s">
        <v>149</v>
      </c>
      <c r="AM99" s="168" t="s">
        <v>162</v>
      </c>
      <c r="AN99" s="168"/>
      <c r="AO99" s="168" t="s">
        <v>163</v>
      </c>
      <c r="AP99" s="168" t="s">
        <v>180</v>
      </c>
      <c r="AQ99" s="168" t="s">
        <v>248</v>
      </c>
      <c r="AR99" s="168" t="s">
        <v>149</v>
      </c>
      <c r="AS99" s="33" t="s">
        <v>1492</v>
      </c>
      <c r="AT99" s="168" t="s">
        <v>41</v>
      </c>
      <c r="AU99" s="33" t="s">
        <v>1493</v>
      </c>
      <c r="AV99" s="33" t="s">
        <v>162</v>
      </c>
      <c r="AW99" s="171">
        <v>42065</v>
      </c>
      <c r="AX99" s="171">
        <v>42310</v>
      </c>
      <c r="AY99" s="171" t="s">
        <v>149</v>
      </c>
      <c r="AZ99" s="171">
        <v>42850</v>
      </c>
      <c r="BA99" s="171">
        <v>42863</v>
      </c>
      <c r="BB99" s="171"/>
      <c r="BC99" s="172" t="s">
        <v>1494</v>
      </c>
      <c r="BD99" s="171">
        <v>42947</v>
      </c>
      <c r="BE99" s="171" t="s">
        <v>149</v>
      </c>
      <c r="BF99" s="171">
        <v>43164</v>
      </c>
      <c r="BG99" s="171" t="s">
        <v>149</v>
      </c>
      <c r="BH99" s="170"/>
      <c r="BI99" s="170"/>
      <c r="BJ99" s="170"/>
      <c r="BK99" s="173">
        <v>43830</v>
      </c>
      <c r="BL99" s="168" t="s">
        <v>17</v>
      </c>
      <c r="BM99" s="264">
        <f t="shared" ref="BM99:BM103" si="24">DATEDIF(AW99,BK99, "M")+1</f>
        <v>58</v>
      </c>
      <c r="BN99" s="168">
        <f t="shared" si="22"/>
        <v>50</v>
      </c>
      <c r="BO99" s="168"/>
      <c r="BP99" s="168">
        <v>0</v>
      </c>
      <c r="BQ99" s="168">
        <v>1</v>
      </c>
      <c r="BR99" s="168">
        <v>2</v>
      </c>
      <c r="BS99" s="168">
        <v>2</v>
      </c>
      <c r="BT99" s="168">
        <v>0</v>
      </c>
      <c r="BU99" s="168">
        <v>0</v>
      </c>
      <c r="BV99" s="168">
        <v>0</v>
      </c>
      <c r="BW99" s="168" t="s">
        <v>162</v>
      </c>
      <c r="BX99" s="168">
        <v>0</v>
      </c>
      <c r="BY99" s="168"/>
      <c r="BZ99" s="174"/>
      <c r="CA99" s="174"/>
      <c r="CB99" s="168"/>
      <c r="CC99" s="168" t="s">
        <v>162</v>
      </c>
      <c r="CD99" s="168"/>
      <c r="CE99" s="168"/>
      <c r="CF99" s="415">
        <v>1</v>
      </c>
      <c r="CG99" s="168">
        <v>3</v>
      </c>
      <c r="CH99" s="168"/>
      <c r="CI99" s="168" t="s">
        <v>808</v>
      </c>
    </row>
    <row r="100" spans="1:87" ht="25" customHeight="1" x14ac:dyDescent="0.35">
      <c r="A100" s="168">
        <v>100</v>
      </c>
      <c r="B100" s="168" t="s">
        <v>1495</v>
      </c>
      <c r="C100" s="168" t="s">
        <v>342</v>
      </c>
      <c r="D100" s="168" t="s">
        <v>1496</v>
      </c>
      <c r="E100" s="168" t="s">
        <v>443</v>
      </c>
      <c r="F100" s="168" t="s">
        <v>25</v>
      </c>
      <c r="G100" s="168">
        <v>5</v>
      </c>
      <c r="H100" s="168" t="s">
        <v>51</v>
      </c>
      <c r="I100" s="168" t="s">
        <v>37</v>
      </c>
      <c r="J100" s="168" t="s">
        <v>1426</v>
      </c>
      <c r="K100" s="168" t="s">
        <v>1497</v>
      </c>
      <c r="L100" s="168" t="s">
        <v>37</v>
      </c>
      <c r="M100" s="168" t="s">
        <v>149</v>
      </c>
      <c r="N100" s="267" t="s">
        <v>1498</v>
      </c>
      <c r="O100" s="268" t="s">
        <v>150</v>
      </c>
      <c r="P100" s="269" t="s">
        <v>150</v>
      </c>
      <c r="Q100" s="168" t="s">
        <v>150</v>
      </c>
      <c r="R100" s="352" t="s">
        <v>1499</v>
      </c>
      <c r="S100" s="168" t="s">
        <v>1500</v>
      </c>
      <c r="T100" s="383" t="s">
        <v>1501</v>
      </c>
      <c r="U100" s="170" t="s">
        <v>1502</v>
      </c>
      <c r="V100" s="170">
        <v>29998</v>
      </c>
      <c r="W100" s="178" t="s">
        <v>1503</v>
      </c>
      <c r="X100" s="178" t="s">
        <v>155</v>
      </c>
      <c r="Y100" s="178" t="s">
        <v>156</v>
      </c>
      <c r="Z100" s="178" t="s">
        <v>157</v>
      </c>
      <c r="AA100" s="168">
        <v>22</v>
      </c>
      <c r="AB100" s="170">
        <v>41748</v>
      </c>
      <c r="AC100" s="313">
        <v>42064</v>
      </c>
      <c r="AD100" s="170"/>
      <c r="AE100" s="345" t="s">
        <v>1504</v>
      </c>
      <c r="AF100" s="33" t="s">
        <v>1505</v>
      </c>
      <c r="AG100" s="175"/>
      <c r="AH100" s="168">
        <f t="shared" si="23"/>
        <v>2</v>
      </c>
      <c r="AI100" s="33" t="s">
        <v>160</v>
      </c>
      <c r="AJ100" s="33" t="s">
        <v>160</v>
      </c>
      <c r="AK100" s="175"/>
      <c r="AL100" s="175" t="s">
        <v>162</v>
      </c>
      <c r="AM100" s="175" t="s">
        <v>149</v>
      </c>
      <c r="AN100" s="175"/>
      <c r="AO100" s="175" t="s">
        <v>163</v>
      </c>
      <c r="AP100" s="175" t="s">
        <v>438</v>
      </c>
      <c r="AQ100" s="175" t="s">
        <v>216</v>
      </c>
      <c r="AR100" s="175" t="s">
        <v>149</v>
      </c>
      <c r="AS100" s="175"/>
      <c r="AT100" s="175" t="s">
        <v>1506</v>
      </c>
      <c r="AU100" s="33" t="s">
        <v>1507</v>
      </c>
      <c r="AV100" s="33" t="s">
        <v>149</v>
      </c>
      <c r="AW100" s="171">
        <v>42065</v>
      </c>
      <c r="AX100" s="171">
        <v>42310</v>
      </c>
      <c r="AY100" s="171" t="s">
        <v>149</v>
      </c>
      <c r="AZ100" s="171"/>
      <c r="BA100" s="171"/>
      <c r="BB100" s="171"/>
      <c r="BC100" s="172"/>
      <c r="BD100" s="171">
        <v>42947</v>
      </c>
      <c r="BE100" s="171" t="s">
        <v>149</v>
      </c>
      <c r="BF100" s="171">
        <v>43164</v>
      </c>
      <c r="BG100" s="171" t="s">
        <v>149</v>
      </c>
      <c r="BH100" s="170"/>
      <c r="BI100" s="170"/>
      <c r="BJ100" s="170"/>
      <c r="BK100" s="173">
        <v>43250</v>
      </c>
      <c r="BL100" s="168" t="s">
        <v>17</v>
      </c>
      <c r="BM100" s="264">
        <f t="shared" si="24"/>
        <v>39</v>
      </c>
      <c r="BN100" s="168">
        <f t="shared" si="22"/>
        <v>31</v>
      </c>
      <c r="BO100" s="168"/>
      <c r="BP100" s="168">
        <v>0</v>
      </c>
      <c r="BQ100" s="168">
        <v>0</v>
      </c>
      <c r="BR100" s="168">
        <v>3</v>
      </c>
      <c r="BS100" s="168">
        <v>0</v>
      </c>
      <c r="BT100" s="168">
        <v>0</v>
      </c>
      <c r="BU100" s="168">
        <v>0</v>
      </c>
      <c r="BV100" s="168">
        <v>0</v>
      </c>
      <c r="BW100" s="168" t="s">
        <v>162</v>
      </c>
      <c r="BX100" s="168">
        <v>0</v>
      </c>
      <c r="BY100" s="168"/>
      <c r="BZ100" s="174"/>
      <c r="CA100" s="174"/>
      <c r="CB100" s="168"/>
      <c r="CC100" s="168" t="s">
        <v>162</v>
      </c>
      <c r="CD100" s="168"/>
      <c r="CE100" s="168"/>
      <c r="CF100" s="415">
        <v>3</v>
      </c>
      <c r="CG100" s="168">
        <v>3</v>
      </c>
      <c r="CH100" s="168"/>
      <c r="CI100" s="168" t="s">
        <v>808</v>
      </c>
    </row>
    <row r="101" spans="1:87" ht="25" customHeight="1" x14ac:dyDescent="0.35">
      <c r="A101" s="168">
        <v>101</v>
      </c>
      <c r="B101" s="168" t="s">
        <v>1508</v>
      </c>
      <c r="C101" s="168" t="s">
        <v>1509</v>
      </c>
      <c r="D101" s="168" t="s">
        <v>1510</v>
      </c>
      <c r="E101" s="168" t="s">
        <v>1511</v>
      </c>
      <c r="F101" s="168" t="s">
        <v>25</v>
      </c>
      <c r="G101" s="168">
        <v>5</v>
      </c>
      <c r="H101" s="168" t="s">
        <v>55</v>
      </c>
      <c r="I101" s="168" t="s">
        <v>43</v>
      </c>
      <c r="J101" s="168" t="s">
        <v>1512</v>
      </c>
      <c r="K101" s="168" t="s">
        <v>1512</v>
      </c>
      <c r="L101" s="168" t="s">
        <v>43</v>
      </c>
      <c r="M101" s="168" t="s">
        <v>149</v>
      </c>
      <c r="N101" s="168" t="s">
        <v>1513</v>
      </c>
      <c r="O101" s="265" t="s">
        <v>150</v>
      </c>
      <c r="P101" s="266" t="s">
        <v>150</v>
      </c>
      <c r="Q101" s="168"/>
      <c r="R101" s="176" t="s">
        <v>1514</v>
      </c>
      <c r="S101" s="168" t="s">
        <v>1515</v>
      </c>
      <c r="T101" s="382" t="s">
        <v>1516</v>
      </c>
      <c r="U101" s="170" t="s">
        <v>1517</v>
      </c>
      <c r="V101" s="170">
        <v>26236</v>
      </c>
      <c r="W101" s="178" t="s">
        <v>1518</v>
      </c>
      <c r="X101" s="178" t="s">
        <v>178</v>
      </c>
      <c r="Y101" s="178" t="s">
        <v>162</v>
      </c>
      <c r="Z101" s="178" t="s">
        <v>157</v>
      </c>
      <c r="AA101" s="168">
        <v>11.5</v>
      </c>
      <c r="AB101" s="170">
        <v>42430</v>
      </c>
      <c r="AC101" s="313">
        <v>42064</v>
      </c>
      <c r="AD101" s="170"/>
      <c r="AE101" s="34" t="s">
        <v>1519</v>
      </c>
      <c r="AF101" s="34" t="s">
        <v>1520</v>
      </c>
      <c r="AG101" s="33"/>
      <c r="AH101" s="168">
        <f t="shared" si="23"/>
        <v>2</v>
      </c>
      <c r="AI101" s="33" t="s">
        <v>160</v>
      </c>
      <c r="AJ101" s="33" t="s">
        <v>201</v>
      </c>
      <c r="AK101" s="33"/>
      <c r="AL101" s="33" t="s">
        <v>149</v>
      </c>
      <c r="AM101" s="33" t="s">
        <v>162</v>
      </c>
      <c r="AN101" s="33"/>
      <c r="AO101" s="33" t="s">
        <v>163</v>
      </c>
      <c r="AP101" s="33"/>
      <c r="AQ101" s="33" t="s">
        <v>202</v>
      </c>
      <c r="AR101" s="33"/>
      <c r="AS101" s="33"/>
      <c r="AT101" s="177" t="s">
        <v>718</v>
      </c>
      <c r="AU101" s="33" t="s">
        <v>1521</v>
      </c>
      <c r="AV101" s="33" t="s">
        <v>162</v>
      </c>
      <c r="AW101" s="171">
        <v>42065</v>
      </c>
      <c r="AX101" s="171">
        <v>42310</v>
      </c>
      <c r="AY101" s="171" t="s">
        <v>149</v>
      </c>
      <c r="AZ101" s="171"/>
      <c r="BA101" s="171"/>
      <c r="BB101" s="171"/>
      <c r="BC101" s="172"/>
      <c r="BD101" s="171">
        <v>42947</v>
      </c>
      <c r="BE101" s="171" t="s">
        <v>149</v>
      </c>
      <c r="BF101" s="171">
        <v>43164</v>
      </c>
      <c r="BG101" s="171" t="s">
        <v>149</v>
      </c>
      <c r="BH101" s="170"/>
      <c r="BI101" s="170"/>
      <c r="BJ101" s="170"/>
      <c r="BK101" s="173">
        <v>44334</v>
      </c>
      <c r="BL101" s="168" t="s">
        <v>17</v>
      </c>
      <c r="BM101" s="264">
        <f t="shared" si="24"/>
        <v>75</v>
      </c>
      <c r="BN101" s="168">
        <f t="shared" si="22"/>
        <v>67</v>
      </c>
      <c r="BO101" s="178" t="s">
        <v>1522</v>
      </c>
      <c r="BP101" s="168">
        <v>2</v>
      </c>
      <c r="BQ101" s="168">
        <v>5</v>
      </c>
      <c r="BR101" s="168">
        <v>1</v>
      </c>
      <c r="BS101" s="168">
        <v>1</v>
      </c>
      <c r="BT101" s="168">
        <v>0</v>
      </c>
      <c r="BU101" s="168">
        <v>0</v>
      </c>
      <c r="BV101" s="168">
        <v>0</v>
      </c>
      <c r="BW101" s="168" t="s">
        <v>162</v>
      </c>
      <c r="BX101" s="168">
        <v>0</v>
      </c>
      <c r="BY101" s="168"/>
      <c r="BZ101" s="174"/>
      <c r="CA101" s="174"/>
      <c r="CB101" s="168"/>
      <c r="CC101" s="168" t="s">
        <v>162</v>
      </c>
      <c r="CD101" s="168"/>
      <c r="CE101" s="168"/>
      <c r="CF101" s="415">
        <v>3</v>
      </c>
      <c r="CG101" s="168">
        <v>3</v>
      </c>
      <c r="CH101" s="168"/>
      <c r="CI101" s="168" t="s">
        <v>808</v>
      </c>
    </row>
    <row r="102" spans="1:87" ht="25" customHeight="1" x14ac:dyDescent="0.35">
      <c r="A102" s="168">
        <v>102</v>
      </c>
      <c r="B102" s="168" t="s">
        <v>1523</v>
      </c>
      <c r="C102" s="168" t="s">
        <v>431</v>
      </c>
      <c r="D102" s="168" t="s">
        <v>1524</v>
      </c>
      <c r="E102" s="168" t="s">
        <v>1525</v>
      </c>
      <c r="F102" s="168" t="s">
        <v>24</v>
      </c>
      <c r="G102" s="168">
        <v>5</v>
      </c>
      <c r="H102" s="168" t="s">
        <v>51</v>
      </c>
      <c r="I102" s="168" t="s">
        <v>30</v>
      </c>
      <c r="J102" s="168" t="s">
        <v>600</v>
      </c>
      <c r="K102" s="168" t="s">
        <v>1304</v>
      </c>
      <c r="L102" s="168" t="s">
        <v>43</v>
      </c>
      <c r="M102" s="168" t="s">
        <v>162</v>
      </c>
      <c r="N102" s="168">
        <v>951466</v>
      </c>
      <c r="O102" s="265" t="s">
        <v>150</v>
      </c>
      <c r="P102" s="266" t="s">
        <v>150</v>
      </c>
      <c r="Q102" s="168"/>
      <c r="R102" s="168" t="s">
        <v>1526</v>
      </c>
      <c r="S102" s="176" t="s">
        <v>1527</v>
      </c>
      <c r="T102" s="382" t="s">
        <v>1528</v>
      </c>
      <c r="U102" s="170" t="s">
        <v>787</v>
      </c>
      <c r="V102" s="170">
        <v>28992</v>
      </c>
      <c r="W102" s="178" t="s">
        <v>1529</v>
      </c>
      <c r="X102" s="178" t="s">
        <v>178</v>
      </c>
      <c r="Y102" s="178" t="s">
        <v>162</v>
      </c>
      <c r="Z102" s="178" t="s">
        <v>157</v>
      </c>
      <c r="AA102" s="168">
        <v>18</v>
      </c>
      <c r="AB102" s="170">
        <v>42555</v>
      </c>
      <c r="AC102" s="313">
        <v>42064</v>
      </c>
      <c r="AD102" s="170"/>
      <c r="AE102" s="34" t="s">
        <v>1530</v>
      </c>
      <c r="AF102" s="34" t="s">
        <v>1473</v>
      </c>
      <c r="AG102" s="33"/>
      <c r="AH102" s="168">
        <f t="shared" si="23"/>
        <v>2</v>
      </c>
      <c r="AI102" s="34" t="s">
        <v>160</v>
      </c>
      <c r="AJ102" s="34" t="s">
        <v>161</v>
      </c>
      <c r="AK102" s="33"/>
      <c r="AL102" s="33" t="s">
        <v>149</v>
      </c>
      <c r="AM102" s="33" t="s">
        <v>149</v>
      </c>
      <c r="AN102" s="33"/>
      <c r="AO102" s="33" t="s">
        <v>163</v>
      </c>
      <c r="AP102" s="33"/>
      <c r="AQ102" s="33"/>
      <c r="AR102" s="33"/>
      <c r="AS102" s="33"/>
      <c r="AT102" s="33" t="s">
        <v>483</v>
      </c>
      <c r="AU102" s="33" t="s">
        <v>1531</v>
      </c>
      <c r="AV102" s="33" t="s">
        <v>149</v>
      </c>
      <c r="AW102" s="171">
        <v>42065</v>
      </c>
      <c r="AX102" s="171">
        <v>42310</v>
      </c>
      <c r="AY102" s="171" t="s">
        <v>149</v>
      </c>
      <c r="AZ102" s="171">
        <v>42535</v>
      </c>
      <c r="BA102" s="171">
        <v>42620</v>
      </c>
      <c r="BB102" s="168"/>
      <c r="BC102" s="172" t="s">
        <v>1532</v>
      </c>
      <c r="BD102" s="171">
        <v>42947</v>
      </c>
      <c r="BE102" s="171" t="s">
        <v>149</v>
      </c>
      <c r="BF102" s="171">
        <v>43164</v>
      </c>
      <c r="BG102" s="171" t="s">
        <v>149</v>
      </c>
      <c r="BH102" s="170"/>
      <c r="BI102" s="170"/>
      <c r="BJ102" s="170"/>
      <c r="BK102" s="173">
        <v>44529</v>
      </c>
      <c r="BL102" s="168" t="s">
        <v>17</v>
      </c>
      <c r="BM102" s="264">
        <f t="shared" si="24"/>
        <v>81</v>
      </c>
      <c r="BN102" s="168">
        <f t="shared" si="22"/>
        <v>73</v>
      </c>
      <c r="BO102" s="178" t="s">
        <v>1532</v>
      </c>
      <c r="BP102" s="168">
        <v>0</v>
      </c>
      <c r="BQ102" s="168">
        <v>15</v>
      </c>
      <c r="BR102" s="168">
        <v>3</v>
      </c>
      <c r="BS102" s="168">
        <v>6</v>
      </c>
      <c r="BT102" s="168">
        <v>1</v>
      </c>
      <c r="BU102" s="168">
        <v>0</v>
      </c>
      <c r="BV102" s="168">
        <v>0</v>
      </c>
      <c r="BW102" s="168" t="s">
        <v>162</v>
      </c>
      <c r="BX102" s="168">
        <v>0</v>
      </c>
      <c r="BY102" s="168"/>
      <c r="BZ102" s="174"/>
      <c r="CA102" s="174"/>
      <c r="CB102" s="168"/>
      <c r="CC102" s="168" t="s">
        <v>149</v>
      </c>
      <c r="CD102" s="168"/>
      <c r="CE102" s="168"/>
      <c r="CF102" s="415">
        <v>2</v>
      </c>
      <c r="CG102" s="168" t="s">
        <v>167</v>
      </c>
      <c r="CH102" s="168"/>
      <c r="CI102" s="168" t="s">
        <v>808</v>
      </c>
    </row>
    <row r="103" spans="1:87" ht="25" customHeight="1" x14ac:dyDescent="0.35">
      <c r="A103" s="168">
        <v>103</v>
      </c>
      <c r="B103" s="168" t="s">
        <v>1533</v>
      </c>
      <c r="C103" s="168" t="s">
        <v>824</v>
      </c>
      <c r="D103" s="168" t="s">
        <v>1534</v>
      </c>
      <c r="E103" s="168" t="s">
        <v>1535</v>
      </c>
      <c r="F103" s="168" t="s">
        <v>24</v>
      </c>
      <c r="G103" s="168">
        <v>5</v>
      </c>
      <c r="H103" s="168" t="s">
        <v>56</v>
      </c>
      <c r="I103" s="168" t="s">
        <v>38</v>
      </c>
      <c r="J103" s="168" t="s">
        <v>1536</v>
      </c>
      <c r="K103" s="168" t="s">
        <v>1537</v>
      </c>
      <c r="L103" s="168" t="s">
        <v>43</v>
      </c>
      <c r="M103" s="168" t="s">
        <v>162</v>
      </c>
      <c r="N103" s="168">
        <v>1362999</v>
      </c>
      <c r="O103" s="265" t="s">
        <v>318</v>
      </c>
      <c r="P103" s="266" t="s">
        <v>238</v>
      </c>
      <c r="Q103" s="168" t="s">
        <v>150</v>
      </c>
      <c r="R103" s="352" t="s">
        <v>1538</v>
      </c>
      <c r="S103" s="168" t="s">
        <v>1539</v>
      </c>
      <c r="T103" s="382" t="s">
        <v>1540</v>
      </c>
      <c r="U103" s="170" t="s">
        <v>1541</v>
      </c>
      <c r="V103" s="170">
        <v>31406</v>
      </c>
      <c r="W103" s="178" t="s">
        <v>1542</v>
      </c>
      <c r="X103" s="178" t="s">
        <v>178</v>
      </c>
      <c r="Y103" s="178" t="s">
        <v>156</v>
      </c>
      <c r="Z103" s="178" t="s">
        <v>157</v>
      </c>
      <c r="AA103" s="168">
        <v>8.5</v>
      </c>
      <c r="AB103" s="170">
        <v>42231</v>
      </c>
      <c r="AC103" s="313">
        <v>42064</v>
      </c>
      <c r="AD103" s="170"/>
      <c r="AE103" s="168" t="s">
        <v>1543</v>
      </c>
      <c r="AF103" s="168"/>
      <c r="AG103" s="168"/>
      <c r="AH103" s="168">
        <f t="shared" si="23"/>
        <v>1</v>
      </c>
      <c r="AI103" s="178" t="s">
        <v>160</v>
      </c>
      <c r="AJ103" s="168"/>
      <c r="AK103" s="168"/>
      <c r="AL103" s="168" t="s">
        <v>149</v>
      </c>
      <c r="AM103" s="168"/>
      <c r="AN103" s="168"/>
      <c r="AO103" s="168" t="s">
        <v>181</v>
      </c>
      <c r="AP103" s="168" t="s">
        <v>1544</v>
      </c>
      <c r="AQ103" s="168" t="s">
        <v>1544</v>
      </c>
      <c r="AR103" s="168" t="s">
        <v>162</v>
      </c>
      <c r="AS103" s="168" t="s">
        <v>1545</v>
      </c>
      <c r="AT103" s="168" t="s">
        <v>38</v>
      </c>
      <c r="AU103" s="33" t="s">
        <v>1546</v>
      </c>
      <c r="AV103" s="33"/>
      <c r="AW103" s="171">
        <v>42065</v>
      </c>
      <c r="AX103" s="171">
        <v>42310</v>
      </c>
      <c r="AY103" s="171" t="s">
        <v>149</v>
      </c>
      <c r="AZ103" s="168"/>
      <c r="BA103" s="168"/>
      <c r="BB103" s="168"/>
      <c r="BC103" s="172"/>
      <c r="BD103" s="171">
        <v>42947</v>
      </c>
      <c r="BE103" s="171" t="s">
        <v>149</v>
      </c>
      <c r="BF103" s="171">
        <v>43164</v>
      </c>
      <c r="BG103" s="171" t="s">
        <v>149</v>
      </c>
      <c r="BH103" s="170"/>
      <c r="BI103" s="170"/>
      <c r="BJ103" s="170"/>
      <c r="BK103" s="173">
        <v>43830</v>
      </c>
      <c r="BL103" s="168" t="s">
        <v>17</v>
      </c>
      <c r="BM103" s="264">
        <f t="shared" si="24"/>
        <v>58</v>
      </c>
      <c r="BN103" s="168">
        <f t="shared" si="22"/>
        <v>50</v>
      </c>
      <c r="BO103" s="178" t="s">
        <v>1547</v>
      </c>
      <c r="BP103" s="168">
        <v>1</v>
      </c>
      <c r="BQ103" s="168">
        <v>16</v>
      </c>
      <c r="BR103" s="168">
        <v>9</v>
      </c>
      <c r="BS103" s="168">
        <v>3</v>
      </c>
      <c r="BT103" s="168">
        <v>0</v>
      </c>
      <c r="BU103" s="168">
        <v>0</v>
      </c>
      <c r="BV103" s="168">
        <v>0</v>
      </c>
      <c r="BW103" s="168" t="s">
        <v>162</v>
      </c>
      <c r="BX103" s="168">
        <v>0</v>
      </c>
      <c r="BY103" s="168"/>
      <c r="BZ103" s="174"/>
      <c r="CA103" s="174"/>
      <c r="CB103" s="168"/>
      <c r="CC103" s="168" t="s">
        <v>162</v>
      </c>
      <c r="CD103" s="168"/>
      <c r="CE103" s="168"/>
      <c r="CF103" s="415">
        <v>0</v>
      </c>
      <c r="CG103" s="168">
        <v>1</v>
      </c>
      <c r="CH103" s="168"/>
      <c r="CI103" s="168" t="s">
        <v>808</v>
      </c>
    </row>
    <row r="104" spans="1:87" ht="25" customHeight="1" x14ac:dyDescent="0.35">
      <c r="A104" s="168">
        <v>104</v>
      </c>
      <c r="B104" s="168" t="s">
        <v>1548</v>
      </c>
      <c r="C104" s="168" t="s">
        <v>342</v>
      </c>
      <c r="D104" s="168" t="s">
        <v>1549</v>
      </c>
      <c r="E104" s="168" t="s">
        <v>1550</v>
      </c>
      <c r="F104" s="168" t="s">
        <v>25</v>
      </c>
      <c r="G104" s="168">
        <v>5</v>
      </c>
      <c r="H104" s="168" t="s">
        <v>49</v>
      </c>
      <c r="I104" s="168" t="s">
        <v>40</v>
      </c>
      <c r="J104" s="168" t="s">
        <v>1551</v>
      </c>
      <c r="K104" s="168" t="s">
        <v>1400</v>
      </c>
      <c r="L104" s="168" t="s">
        <v>40</v>
      </c>
      <c r="M104" s="168" t="s">
        <v>149</v>
      </c>
      <c r="N104" s="168" t="s">
        <v>1552</v>
      </c>
      <c r="O104" s="265"/>
      <c r="P104" s="266" t="s">
        <v>318</v>
      </c>
      <c r="Q104" s="168"/>
      <c r="R104" s="168" t="s">
        <v>1553</v>
      </c>
      <c r="S104" s="168" t="s">
        <v>1554</v>
      </c>
      <c r="T104" s="382" t="s">
        <v>1555</v>
      </c>
      <c r="U104" s="170" t="s">
        <v>1405</v>
      </c>
      <c r="V104" s="170">
        <v>29277</v>
      </c>
      <c r="W104" s="178" t="s">
        <v>1556</v>
      </c>
      <c r="X104" s="178" t="s">
        <v>178</v>
      </c>
      <c r="Y104" s="178" t="s">
        <v>156</v>
      </c>
      <c r="Z104" s="178" t="s">
        <v>157</v>
      </c>
      <c r="AA104" s="168">
        <v>28.5</v>
      </c>
      <c r="AB104" s="170">
        <v>42255</v>
      </c>
      <c r="AC104" s="313">
        <v>42064</v>
      </c>
      <c r="AD104" s="170"/>
      <c r="AE104" s="34" t="s">
        <v>1557</v>
      </c>
      <c r="AF104" s="347" t="s">
        <v>1558</v>
      </c>
      <c r="AG104" s="168"/>
      <c r="AH104" s="168">
        <f t="shared" si="23"/>
        <v>2</v>
      </c>
      <c r="AI104" s="178" t="s">
        <v>160</v>
      </c>
      <c r="AJ104" s="178" t="s">
        <v>160</v>
      </c>
      <c r="AK104" s="168"/>
      <c r="AL104" s="168" t="s">
        <v>149</v>
      </c>
      <c r="AM104" s="168" t="s">
        <v>162</v>
      </c>
      <c r="AN104" s="168"/>
      <c r="AO104" s="168" t="s">
        <v>163</v>
      </c>
      <c r="AP104" s="168" t="s">
        <v>202</v>
      </c>
      <c r="AQ104" s="168" t="s">
        <v>202</v>
      </c>
      <c r="AR104" s="168"/>
      <c r="AS104" s="168"/>
      <c r="AT104" s="168" t="s">
        <v>1188</v>
      </c>
      <c r="AU104" s="33" t="s">
        <v>1559</v>
      </c>
      <c r="AV104" s="33" t="s">
        <v>162</v>
      </c>
      <c r="AW104" s="171">
        <v>42065</v>
      </c>
      <c r="AX104" s="171">
        <v>42310</v>
      </c>
      <c r="AY104" s="171" t="s">
        <v>149</v>
      </c>
      <c r="AZ104" s="171">
        <v>42248</v>
      </c>
      <c r="BA104" s="171">
        <v>43503</v>
      </c>
      <c r="BB104" s="171"/>
      <c r="BC104" s="172" t="s">
        <v>1560</v>
      </c>
      <c r="BD104" s="171">
        <v>42947</v>
      </c>
      <c r="BE104" s="171" t="s">
        <v>149</v>
      </c>
      <c r="BF104" s="171">
        <v>43164</v>
      </c>
      <c r="BG104" s="171" t="s">
        <v>149</v>
      </c>
      <c r="BH104" s="170"/>
      <c r="BI104" s="170"/>
      <c r="BJ104" s="170"/>
      <c r="BK104" s="173"/>
      <c r="BL104" s="179" t="s">
        <v>18</v>
      </c>
      <c r="BM104" s="264"/>
      <c r="BN104" s="264"/>
      <c r="BO104" s="168"/>
      <c r="BP104" s="168">
        <v>0</v>
      </c>
      <c r="BQ104" s="168">
        <v>0</v>
      </c>
      <c r="BR104" s="168">
        <v>0</v>
      </c>
      <c r="BS104" s="168">
        <v>0</v>
      </c>
      <c r="BT104" s="168">
        <v>0</v>
      </c>
      <c r="BU104" s="168">
        <v>0</v>
      </c>
      <c r="BV104" s="168">
        <v>0</v>
      </c>
      <c r="BW104" s="168" t="s">
        <v>162</v>
      </c>
      <c r="BX104" s="168">
        <v>0</v>
      </c>
      <c r="BY104" s="168"/>
      <c r="BZ104" s="174"/>
      <c r="CA104" s="174"/>
      <c r="CB104" s="168"/>
      <c r="CC104" s="168" t="s">
        <v>162</v>
      </c>
      <c r="CD104" s="168"/>
      <c r="CE104" s="168"/>
      <c r="CF104" s="415">
        <v>2</v>
      </c>
      <c r="CG104" s="168" t="s">
        <v>167</v>
      </c>
      <c r="CH104" s="168"/>
      <c r="CI104" s="168" t="s">
        <v>1317</v>
      </c>
    </row>
    <row r="105" spans="1:87" ht="25" customHeight="1" x14ac:dyDescent="0.35">
      <c r="A105" s="168">
        <v>105</v>
      </c>
      <c r="B105" s="168" t="s">
        <v>1561</v>
      </c>
      <c r="C105" s="168" t="s">
        <v>1562</v>
      </c>
      <c r="D105" s="168" t="s">
        <v>1563</v>
      </c>
      <c r="E105" s="168" t="s">
        <v>1564</v>
      </c>
      <c r="F105" s="168" t="s">
        <v>25</v>
      </c>
      <c r="G105" s="168">
        <v>5</v>
      </c>
      <c r="H105" s="168" t="s">
        <v>51</v>
      </c>
      <c r="I105" s="168" t="s">
        <v>30</v>
      </c>
      <c r="J105" s="168" t="s">
        <v>1565</v>
      </c>
      <c r="K105" s="168" t="s">
        <v>1566</v>
      </c>
      <c r="L105" s="168" t="s">
        <v>30</v>
      </c>
      <c r="M105" s="168" t="s">
        <v>149</v>
      </c>
      <c r="N105" s="168">
        <v>130949</v>
      </c>
      <c r="O105" s="265" t="s">
        <v>150</v>
      </c>
      <c r="P105" s="266" t="s">
        <v>150</v>
      </c>
      <c r="Q105" s="168" t="s">
        <v>238</v>
      </c>
      <c r="R105" s="168" t="s">
        <v>1567</v>
      </c>
      <c r="S105" s="168" t="s">
        <v>1568</v>
      </c>
      <c r="T105" s="383" t="s">
        <v>1569</v>
      </c>
      <c r="U105" s="170" t="s">
        <v>816</v>
      </c>
      <c r="V105" s="170">
        <v>27902</v>
      </c>
      <c r="W105" s="178" t="s">
        <v>1570</v>
      </c>
      <c r="X105" s="178" t="s">
        <v>178</v>
      </c>
      <c r="Y105" s="178" t="s">
        <v>162</v>
      </c>
      <c r="Z105" s="178" t="s">
        <v>157</v>
      </c>
      <c r="AA105" s="168">
        <v>18</v>
      </c>
      <c r="AB105" s="170">
        <v>41852</v>
      </c>
      <c r="AC105" s="313">
        <v>42064</v>
      </c>
      <c r="AD105" s="170"/>
      <c r="AE105" s="34" t="s">
        <v>1571</v>
      </c>
      <c r="AF105" s="168" t="s">
        <v>1572</v>
      </c>
      <c r="AG105" s="168"/>
      <c r="AH105" s="168">
        <f t="shared" si="23"/>
        <v>2</v>
      </c>
      <c r="AI105" s="178" t="s">
        <v>160</v>
      </c>
      <c r="AJ105" s="168"/>
      <c r="AK105" s="168"/>
      <c r="AL105" s="168" t="s">
        <v>149</v>
      </c>
      <c r="AM105" s="168"/>
      <c r="AN105" s="168"/>
      <c r="AO105" s="168" t="s">
        <v>163</v>
      </c>
      <c r="AP105" s="168"/>
      <c r="AQ105" s="168"/>
      <c r="AR105" s="168"/>
      <c r="AS105" s="168"/>
      <c r="AT105" s="168" t="s">
        <v>30</v>
      </c>
      <c r="AU105" s="33" t="s">
        <v>1573</v>
      </c>
      <c r="AV105" s="33"/>
      <c r="AW105" s="171">
        <v>42065</v>
      </c>
      <c r="AX105" s="171">
        <v>42310</v>
      </c>
      <c r="AY105" s="171" t="s">
        <v>149</v>
      </c>
      <c r="AZ105" s="171">
        <v>41730</v>
      </c>
      <c r="BA105" s="171">
        <v>42384</v>
      </c>
      <c r="BB105" s="171"/>
      <c r="BC105" s="172" t="s">
        <v>1574</v>
      </c>
      <c r="BD105" s="171">
        <v>42947</v>
      </c>
      <c r="BE105" s="171" t="s">
        <v>149</v>
      </c>
      <c r="BF105" s="171">
        <v>43164</v>
      </c>
      <c r="BG105" s="171" t="s">
        <v>149</v>
      </c>
      <c r="BH105" s="170"/>
      <c r="BI105" s="170"/>
      <c r="BJ105" s="170"/>
      <c r="BK105" s="173">
        <v>43832</v>
      </c>
      <c r="BL105" s="168" t="s">
        <v>17</v>
      </c>
      <c r="BM105" s="264">
        <f t="shared" ref="BM105:BM108" si="25">DATEDIF(AW105,BK105, "M")+1</f>
        <v>59</v>
      </c>
      <c r="BN105" s="168">
        <f t="shared" ref="BN105:BN108" si="26">DATEDIF(AX105,BK105, "M")+1</f>
        <v>51</v>
      </c>
      <c r="BO105" s="168"/>
      <c r="BP105" s="168">
        <v>0</v>
      </c>
      <c r="BQ105" s="168">
        <v>7</v>
      </c>
      <c r="BR105" s="168">
        <v>7</v>
      </c>
      <c r="BS105" s="168">
        <v>6</v>
      </c>
      <c r="BT105" s="168">
        <v>3</v>
      </c>
      <c r="BU105" s="168">
        <v>0</v>
      </c>
      <c r="BV105" s="168">
        <v>0</v>
      </c>
      <c r="BW105" s="168" t="s">
        <v>1575</v>
      </c>
      <c r="BX105" s="168">
        <v>0</v>
      </c>
      <c r="BY105" s="168"/>
      <c r="BZ105" s="174"/>
      <c r="CA105" s="174"/>
      <c r="CB105" s="168"/>
      <c r="CC105" s="168" t="s">
        <v>162</v>
      </c>
      <c r="CD105" s="168"/>
      <c r="CE105" s="168"/>
      <c r="CF105" s="415">
        <v>3</v>
      </c>
      <c r="CG105" s="168">
        <v>3</v>
      </c>
      <c r="CH105" s="168"/>
      <c r="CI105" s="168" t="s">
        <v>1317</v>
      </c>
    </row>
    <row r="106" spans="1:87" ht="25" customHeight="1" x14ac:dyDescent="0.35">
      <c r="A106" s="168">
        <v>106</v>
      </c>
      <c r="B106" s="168" t="s">
        <v>1576</v>
      </c>
      <c r="C106" s="168" t="s">
        <v>1577</v>
      </c>
      <c r="D106" s="168"/>
      <c r="E106" s="168" t="s">
        <v>1578</v>
      </c>
      <c r="F106" s="168" t="s">
        <v>24</v>
      </c>
      <c r="G106" s="168">
        <v>5</v>
      </c>
      <c r="H106" s="168" t="s">
        <v>50</v>
      </c>
      <c r="I106" s="168" t="s">
        <v>44</v>
      </c>
      <c r="J106" s="168" t="s">
        <v>1579</v>
      </c>
      <c r="K106" s="168" t="s">
        <v>1551</v>
      </c>
      <c r="L106" s="168" t="s">
        <v>42</v>
      </c>
      <c r="M106" s="168" t="s">
        <v>149</v>
      </c>
      <c r="N106" s="270" t="s">
        <v>1580</v>
      </c>
      <c r="O106" s="268" t="s">
        <v>150</v>
      </c>
      <c r="P106" s="35" t="s">
        <v>150</v>
      </c>
      <c r="Q106" s="168" t="s">
        <v>150</v>
      </c>
      <c r="R106" s="352" t="s">
        <v>1581</v>
      </c>
      <c r="S106" s="168" t="s">
        <v>1582</v>
      </c>
      <c r="T106" s="383" t="s">
        <v>1583</v>
      </c>
      <c r="U106" s="170" t="s">
        <v>1584</v>
      </c>
      <c r="V106" s="170">
        <v>29305</v>
      </c>
      <c r="W106" s="178" t="s">
        <v>1585</v>
      </c>
      <c r="X106" s="178" t="s">
        <v>178</v>
      </c>
      <c r="Y106" s="178" t="s">
        <v>156</v>
      </c>
      <c r="Z106" s="178" t="s">
        <v>157</v>
      </c>
      <c r="AA106" s="168">
        <v>28.5</v>
      </c>
      <c r="AB106" s="170">
        <v>42037</v>
      </c>
      <c r="AC106" s="313">
        <v>42064</v>
      </c>
      <c r="AD106" s="170"/>
      <c r="AE106" s="34" t="s">
        <v>1586</v>
      </c>
      <c r="AF106" s="34" t="s">
        <v>1587</v>
      </c>
      <c r="AG106" s="168"/>
      <c r="AH106" s="168">
        <f t="shared" si="23"/>
        <v>2</v>
      </c>
      <c r="AI106" s="178" t="s">
        <v>160</v>
      </c>
      <c r="AJ106" s="33" t="s">
        <v>201</v>
      </c>
      <c r="AK106" s="168"/>
      <c r="AL106" s="168" t="s">
        <v>149</v>
      </c>
      <c r="AM106" s="168" t="s">
        <v>162</v>
      </c>
      <c r="AN106" s="168"/>
      <c r="AO106" s="168" t="s">
        <v>163</v>
      </c>
      <c r="AP106" s="168" t="s">
        <v>164</v>
      </c>
      <c r="AQ106" s="321" t="s">
        <v>216</v>
      </c>
      <c r="AR106" s="168" t="s">
        <v>149</v>
      </c>
      <c r="AS106" s="168"/>
      <c r="AT106" s="168" t="s">
        <v>44</v>
      </c>
      <c r="AU106" s="33" t="s">
        <v>1588</v>
      </c>
      <c r="AV106" s="33" t="s">
        <v>162</v>
      </c>
      <c r="AW106" s="171">
        <v>42065</v>
      </c>
      <c r="AX106" s="171">
        <v>42310</v>
      </c>
      <c r="AY106" s="171" t="s">
        <v>149</v>
      </c>
      <c r="AZ106" s="171">
        <v>41974</v>
      </c>
      <c r="BA106" s="171"/>
      <c r="BB106" s="171">
        <v>42214</v>
      </c>
      <c r="BC106" s="172" t="s">
        <v>1589</v>
      </c>
      <c r="BD106" s="171">
        <v>42947</v>
      </c>
      <c r="BE106" s="171" t="s">
        <v>149</v>
      </c>
      <c r="BF106" s="171">
        <v>43164</v>
      </c>
      <c r="BG106" s="171" t="s">
        <v>149</v>
      </c>
      <c r="BH106" s="170">
        <v>43119</v>
      </c>
      <c r="BI106" s="170">
        <v>43328</v>
      </c>
      <c r="BJ106" s="170">
        <v>43424</v>
      </c>
      <c r="BK106" s="173">
        <v>43465</v>
      </c>
      <c r="BL106" s="168" t="s">
        <v>17</v>
      </c>
      <c r="BM106" s="264">
        <f t="shared" si="25"/>
        <v>46</v>
      </c>
      <c r="BN106" s="168">
        <f t="shared" si="26"/>
        <v>38</v>
      </c>
      <c r="BO106" s="178" t="s">
        <v>1589</v>
      </c>
      <c r="BP106" s="168">
        <v>1</v>
      </c>
      <c r="BQ106" s="168">
        <v>3</v>
      </c>
      <c r="BR106" s="168">
        <v>13</v>
      </c>
      <c r="BS106" s="168">
        <v>2</v>
      </c>
      <c r="BT106" s="168">
        <v>0</v>
      </c>
      <c r="BU106" s="168">
        <v>0</v>
      </c>
      <c r="BV106" s="168">
        <v>0</v>
      </c>
      <c r="BW106" s="168" t="s">
        <v>162</v>
      </c>
      <c r="BX106" s="168">
        <v>0</v>
      </c>
      <c r="BY106" s="168"/>
      <c r="BZ106" s="174"/>
      <c r="CA106" s="174"/>
      <c r="CB106" s="168"/>
      <c r="CC106" s="168" t="s">
        <v>162</v>
      </c>
      <c r="CD106" s="168"/>
      <c r="CE106" s="168"/>
      <c r="CF106" s="415">
        <v>1</v>
      </c>
      <c r="CG106" s="168">
        <v>3</v>
      </c>
      <c r="CH106" s="168">
        <v>3</v>
      </c>
      <c r="CI106" s="168" t="s">
        <v>808</v>
      </c>
    </row>
    <row r="107" spans="1:87" ht="25" customHeight="1" x14ac:dyDescent="0.35">
      <c r="A107" s="168">
        <v>107</v>
      </c>
      <c r="B107" s="168" t="s">
        <v>1590</v>
      </c>
      <c r="C107" s="168" t="s">
        <v>1591</v>
      </c>
      <c r="D107" s="168"/>
      <c r="E107" s="168" t="s">
        <v>1592</v>
      </c>
      <c r="F107" s="168" t="s">
        <v>24</v>
      </c>
      <c r="G107" s="168">
        <v>5</v>
      </c>
      <c r="H107" s="168" t="s">
        <v>57</v>
      </c>
      <c r="I107" s="168" t="s">
        <v>33</v>
      </c>
      <c r="J107" s="168" t="s">
        <v>357</v>
      </c>
      <c r="K107" s="168" t="s">
        <v>1593</v>
      </c>
      <c r="L107" s="168" t="s">
        <v>33</v>
      </c>
      <c r="M107" s="168" t="s">
        <v>149</v>
      </c>
      <c r="N107" s="267" t="s">
        <v>1594</v>
      </c>
      <c r="O107" s="268" t="s">
        <v>150</v>
      </c>
      <c r="P107" s="35" t="s">
        <v>150</v>
      </c>
      <c r="Q107" s="168" t="s">
        <v>150</v>
      </c>
      <c r="R107" s="168" t="s">
        <v>1595</v>
      </c>
      <c r="S107" s="168" t="s">
        <v>1596</v>
      </c>
      <c r="T107" s="383" t="s">
        <v>1597</v>
      </c>
      <c r="U107" s="170" t="s">
        <v>1598</v>
      </c>
      <c r="V107" s="170">
        <v>29718</v>
      </c>
      <c r="W107" s="178" t="s">
        <v>1599</v>
      </c>
      <c r="X107" s="178" t="s">
        <v>178</v>
      </c>
      <c r="Y107" s="178" t="s">
        <v>162</v>
      </c>
      <c r="Z107" s="178" t="s">
        <v>157</v>
      </c>
      <c r="AA107" s="168">
        <v>32.5</v>
      </c>
      <c r="AB107" s="170">
        <v>42125</v>
      </c>
      <c r="AC107" s="313">
        <v>42064</v>
      </c>
      <c r="AD107" s="170"/>
      <c r="AE107" s="34" t="s">
        <v>1600</v>
      </c>
      <c r="AF107" s="34" t="s">
        <v>548</v>
      </c>
      <c r="AG107" s="168"/>
      <c r="AH107" s="168">
        <f t="shared" si="23"/>
        <v>2</v>
      </c>
      <c r="AI107" s="178" t="s">
        <v>160</v>
      </c>
      <c r="AJ107" s="178" t="s">
        <v>160</v>
      </c>
      <c r="AK107" s="168"/>
      <c r="AL107" s="168" t="s">
        <v>149</v>
      </c>
      <c r="AM107" s="168" t="s">
        <v>162</v>
      </c>
      <c r="AN107" s="168"/>
      <c r="AO107" s="168" t="s">
        <v>163</v>
      </c>
      <c r="AP107" s="168" t="s">
        <v>180</v>
      </c>
      <c r="AQ107" s="168" t="s">
        <v>180</v>
      </c>
      <c r="AR107" s="168" t="s">
        <v>162</v>
      </c>
      <c r="AS107" s="168"/>
      <c r="AT107" s="168" t="s">
        <v>550</v>
      </c>
      <c r="AU107" s="33" t="s">
        <v>1601</v>
      </c>
      <c r="AV107" s="33" t="s">
        <v>162</v>
      </c>
      <c r="AW107" s="171">
        <v>42065</v>
      </c>
      <c r="AX107" s="171">
        <v>42310</v>
      </c>
      <c r="AY107" s="171" t="s">
        <v>149</v>
      </c>
      <c r="AZ107" s="171">
        <v>42494</v>
      </c>
      <c r="BA107" s="171">
        <v>42553</v>
      </c>
      <c r="BB107" s="171"/>
      <c r="BC107" s="172" t="s">
        <v>1602</v>
      </c>
      <c r="BD107" s="171">
        <v>42947</v>
      </c>
      <c r="BE107" s="171" t="s">
        <v>149</v>
      </c>
      <c r="BF107" s="171">
        <v>43164</v>
      </c>
      <c r="BG107" s="171" t="s">
        <v>149</v>
      </c>
      <c r="BH107" s="170"/>
      <c r="BI107" s="170"/>
      <c r="BJ107" s="170"/>
      <c r="BK107" s="173">
        <v>43677</v>
      </c>
      <c r="BL107" s="168" t="s">
        <v>17</v>
      </c>
      <c r="BM107" s="264">
        <f t="shared" si="25"/>
        <v>53</v>
      </c>
      <c r="BN107" s="168">
        <f t="shared" si="26"/>
        <v>45</v>
      </c>
      <c r="BO107" s="168"/>
      <c r="BP107" s="168">
        <v>0</v>
      </c>
      <c r="BQ107" s="168">
        <v>2</v>
      </c>
      <c r="BR107" s="168">
        <v>3</v>
      </c>
      <c r="BS107" s="168">
        <v>1</v>
      </c>
      <c r="BT107" s="168">
        <v>0</v>
      </c>
      <c r="BU107" s="168">
        <v>0</v>
      </c>
      <c r="BV107" s="168">
        <v>0</v>
      </c>
      <c r="BW107" s="168" t="s">
        <v>162</v>
      </c>
      <c r="BX107" s="168">
        <v>0</v>
      </c>
      <c r="BY107" s="168"/>
      <c r="BZ107" s="174"/>
      <c r="CA107" s="174"/>
      <c r="CB107" s="168"/>
      <c r="CC107" s="168" t="s">
        <v>162</v>
      </c>
      <c r="CD107" s="168"/>
      <c r="CE107" s="168"/>
      <c r="CF107" s="415">
        <v>1</v>
      </c>
      <c r="CG107" s="168">
        <v>3</v>
      </c>
      <c r="CH107" s="168"/>
      <c r="CI107" s="168" t="s">
        <v>808</v>
      </c>
    </row>
    <row r="108" spans="1:87" ht="25" customHeight="1" x14ac:dyDescent="0.35">
      <c r="A108" s="168">
        <v>108</v>
      </c>
      <c r="B108" s="168" t="s">
        <v>1603</v>
      </c>
      <c r="C108" s="168" t="s">
        <v>1604</v>
      </c>
      <c r="D108" s="168" t="s">
        <v>1605</v>
      </c>
      <c r="E108" s="168" t="s">
        <v>1605</v>
      </c>
      <c r="F108" s="168" t="s">
        <v>25</v>
      </c>
      <c r="G108" s="168">
        <v>5</v>
      </c>
      <c r="H108" s="168" t="s">
        <v>49</v>
      </c>
      <c r="I108" s="168" t="s">
        <v>35</v>
      </c>
      <c r="J108" s="168" t="s">
        <v>1606</v>
      </c>
      <c r="K108" s="168" t="s">
        <v>1606</v>
      </c>
      <c r="L108" s="168" t="s">
        <v>35</v>
      </c>
      <c r="M108" s="168" t="s">
        <v>149</v>
      </c>
      <c r="N108" s="168" t="s">
        <v>1607</v>
      </c>
      <c r="O108" s="265" t="s">
        <v>150</v>
      </c>
      <c r="P108" s="266" t="s">
        <v>150</v>
      </c>
      <c r="Q108" s="168" t="s">
        <v>150</v>
      </c>
      <c r="R108" s="168" t="s">
        <v>1608</v>
      </c>
      <c r="S108" s="168" t="s">
        <v>1609</v>
      </c>
      <c r="T108" s="382" t="s">
        <v>1610</v>
      </c>
      <c r="U108" s="170" t="s">
        <v>167</v>
      </c>
      <c r="V108" s="170">
        <v>28491</v>
      </c>
      <c r="W108" s="178" t="s">
        <v>1611</v>
      </c>
      <c r="X108" s="178" t="s">
        <v>178</v>
      </c>
      <c r="Y108" s="178" t="s">
        <v>162</v>
      </c>
      <c r="Z108" s="178" t="s">
        <v>157</v>
      </c>
      <c r="AA108" s="168">
        <v>8</v>
      </c>
      <c r="AB108" s="170">
        <v>42257</v>
      </c>
      <c r="AC108" s="313">
        <v>42064</v>
      </c>
      <c r="AD108" s="170"/>
      <c r="AE108" s="34" t="s">
        <v>1612</v>
      </c>
      <c r="AF108" s="168" t="s">
        <v>1613</v>
      </c>
      <c r="AG108" s="168" t="s">
        <v>1614</v>
      </c>
      <c r="AH108" s="168">
        <f t="shared" si="23"/>
        <v>3</v>
      </c>
      <c r="AI108" s="178" t="s">
        <v>160</v>
      </c>
      <c r="AJ108" s="168"/>
      <c r="AK108" s="168"/>
      <c r="AL108" s="168" t="s">
        <v>162</v>
      </c>
      <c r="AM108" s="168"/>
      <c r="AN108" s="168"/>
      <c r="AO108" s="168" t="s">
        <v>163</v>
      </c>
      <c r="AP108" s="168"/>
      <c r="AQ108" s="168" t="s">
        <v>202</v>
      </c>
      <c r="AR108" s="168"/>
      <c r="AS108" s="178" t="s">
        <v>1615</v>
      </c>
      <c r="AT108" s="168" t="s">
        <v>862</v>
      </c>
      <c r="AU108" s="168"/>
      <c r="AV108" s="168"/>
      <c r="AW108" s="171">
        <v>42065</v>
      </c>
      <c r="AX108" s="171">
        <v>42310</v>
      </c>
      <c r="AY108" s="171" t="s">
        <v>149</v>
      </c>
      <c r="AZ108" s="171">
        <v>44393</v>
      </c>
      <c r="BA108" s="171">
        <v>44393</v>
      </c>
      <c r="BB108" s="171"/>
      <c r="BC108" s="172"/>
      <c r="BD108" s="171">
        <v>42947</v>
      </c>
      <c r="BE108" s="171" t="s">
        <v>149</v>
      </c>
      <c r="BF108" s="171">
        <v>43164</v>
      </c>
      <c r="BG108" s="171" t="s">
        <v>149</v>
      </c>
      <c r="BH108" s="170"/>
      <c r="BI108" s="170"/>
      <c r="BJ108" s="170"/>
      <c r="BK108" s="173">
        <v>44155</v>
      </c>
      <c r="BL108" s="168" t="s">
        <v>17</v>
      </c>
      <c r="BM108" s="264">
        <f t="shared" si="25"/>
        <v>69</v>
      </c>
      <c r="BN108" s="168">
        <f t="shared" si="26"/>
        <v>61</v>
      </c>
      <c r="BO108" s="178" t="s">
        <v>1616</v>
      </c>
      <c r="BP108" s="168"/>
      <c r="BQ108" s="168">
        <v>2</v>
      </c>
      <c r="BR108" s="168">
        <v>0</v>
      </c>
      <c r="BS108" s="168">
        <v>2</v>
      </c>
      <c r="BT108" s="168">
        <v>0</v>
      </c>
      <c r="BU108" s="168">
        <v>0</v>
      </c>
      <c r="BV108" s="168">
        <v>0</v>
      </c>
      <c r="BW108" s="168" t="s">
        <v>1617</v>
      </c>
      <c r="BX108" s="168">
        <v>0</v>
      </c>
      <c r="BY108" s="168"/>
      <c r="BZ108" s="174">
        <v>43905</v>
      </c>
      <c r="CA108" s="174">
        <v>44049</v>
      </c>
      <c r="CB108" s="168">
        <v>5</v>
      </c>
      <c r="CC108" s="168" t="s">
        <v>162</v>
      </c>
      <c r="CD108" s="168"/>
      <c r="CE108" s="168"/>
      <c r="CF108" s="415">
        <v>4</v>
      </c>
      <c r="CG108" s="168">
        <v>4</v>
      </c>
      <c r="CH108" s="168"/>
      <c r="CI108" s="168" t="s">
        <v>808</v>
      </c>
    </row>
    <row r="109" spans="1:87" ht="25" customHeight="1" x14ac:dyDescent="0.35">
      <c r="A109" s="168">
        <v>109</v>
      </c>
      <c r="B109" s="168" t="s">
        <v>1618</v>
      </c>
      <c r="C109" s="168" t="s">
        <v>1619</v>
      </c>
      <c r="D109" s="168" t="s">
        <v>1620</v>
      </c>
      <c r="E109" s="168" t="s">
        <v>1621</v>
      </c>
      <c r="F109" s="168" t="s">
        <v>24</v>
      </c>
      <c r="G109" s="168">
        <v>5</v>
      </c>
      <c r="H109" s="168" t="s">
        <v>49</v>
      </c>
      <c r="I109" s="168" t="s">
        <v>35</v>
      </c>
      <c r="J109" s="168" t="s">
        <v>1622</v>
      </c>
      <c r="K109" s="168" t="s">
        <v>1623</v>
      </c>
      <c r="L109" s="168" t="s">
        <v>35</v>
      </c>
      <c r="M109" s="168" t="s">
        <v>149</v>
      </c>
      <c r="N109" s="168" t="s">
        <v>1624</v>
      </c>
      <c r="O109" s="265"/>
      <c r="P109" s="266" t="s">
        <v>150</v>
      </c>
      <c r="Q109" s="168"/>
      <c r="R109" s="168" t="s">
        <v>1625</v>
      </c>
      <c r="S109" s="168" t="s">
        <v>1626</v>
      </c>
      <c r="T109" s="383" t="s">
        <v>1627</v>
      </c>
      <c r="U109" s="170" t="s">
        <v>167</v>
      </c>
      <c r="V109" s="170">
        <v>30392</v>
      </c>
      <c r="W109" s="178" t="s">
        <v>1628</v>
      </c>
      <c r="X109" s="178" t="s">
        <v>178</v>
      </c>
      <c r="Y109" s="178" t="s">
        <v>162</v>
      </c>
      <c r="Z109" s="178" t="s">
        <v>157</v>
      </c>
      <c r="AA109" s="168">
        <v>16.5</v>
      </c>
      <c r="AB109" s="170">
        <v>41883</v>
      </c>
      <c r="AC109" s="313">
        <v>42064</v>
      </c>
      <c r="AD109" s="170"/>
      <c r="AE109" s="34" t="s">
        <v>1629</v>
      </c>
      <c r="AF109" s="168"/>
      <c r="AG109" s="168"/>
      <c r="AH109" s="168">
        <f t="shared" si="23"/>
        <v>1</v>
      </c>
      <c r="AI109" s="178" t="s">
        <v>160</v>
      </c>
      <c r="AJ109" s="168"/>
      <c r="AK109" s="168"/>
      <c r="AL109" s="168" t="s">
        <v>149</v>
      </c>
      <c r="AM109" s="168"/>
      <c r="AN109" s="168"/>
      <c r="AO109" s="168" t="s">
        <v>163</v>
      </c>
      <c r="AP109" s="168"/>
      <c r="AQ109" s="168" t="s">
        <v>202</v>
      </c>
      <c r="AR109" s="168"/>
      <c r="AS109" s="168"/>
      <c r="AT109" s="168" t="s">
        <v>862</v>
      </c>
      <c r="AU109" s="168"/>
      <c r="AV109" s="168"/>
      <c r="AW109" s="171">
        <v>42065</v>
      </c>
      <c r="AX109" s="171">
        <v>42310</v>
      </c>
      <c r="AY109" s="171" t="s">
        <v>149</v>
      </c>
      <c r="AZ109" s="171"/>
      <c r="BA109" s="171"/>
      <c r="BB109" s="171"/>
      <c r="BC109" s="172"/>
      <c r="BD109" s="171">
        <v>42947</v>
      </c>
      <c r="BE109" s="171" t="s">
        <v>149</v>
      </c>
      <c r="BF109" s="171">
        <v>43164</v>
      </c>
      <c r="BG109" s="171" t="s">
        <v>149</v>
      </c>
      <c r="BH109" s="170"/>
      <c r="BI109" s="170"/>
      <c r="BJ109" s="170"/>
      <c r="BK109" s="173"/>
      <c r="BL109" s="179" t="s">
        <v>18</v>
      </c>
      <c r="BM109" s="264"/>
      <c r="BN109" s="264"/>
      <c r="BO109" s="168"/>
      <c r="BP109" s="168"/>
      <c r="BQ109" s="168">
        <v>2</v>
      </c>
      <c r="BR109" s="168">
        <v>0</v>
      </c>
      <c r="BS109" s="168">
        <v>2</v>
      </c>
      <c r="BT109" s="168">
        <v>0</v>
      </c>
      <c r="BU109" s="168">
        <v>0</v>
      </c>
      <c r="BV109" s="168">
        <v>0</v>
      </c>
      <c r="BW109" s="168" t="s">
        <v>162</v>
      </c>
      <c r="BX109" s="168">
        <v>0</v>
      </c>
      <c r="BY109" s="168"/>
      <c r="BZ109" s="174"/>
      <c r="CA109" s="174"/>
      <c r="CB109" s="168"/>
      <c r="CC109" s="168" t="s">
        <v>149</v>
      </c>
      <c r="CD109" s="168"/>
      <c r="CE109" s="168"/>
      <c r="CF109" s="415" t="s">
        <v>167</v>
      </c>
      <c r="CG109" s="168" t="s">
        <v>167</v>
      </c>
      <c r="CH109" s="168"/>
      <c r="CI109" s="168" t="s">
        <v>808</v>
      </c>
    </row>
    <row r="110" spans="1:87" ht="25" customHeight="1" x14ac:dyDescent="0.35">
      <c r="A110" s="168">
        <v>110</v>
      </c>
      <c r="B110" s="168" t="s">
        <v>1630</v>
      </c>
      <c r="C110" s="168" t="s">
        <v>1631</v>
      </c>
      <c r="D110" s="168" t="s">
        <v>1632</v>
      </c>
      <c r="E110" s="168" t="s">
        <v>1633</v>
      </c>
      <c r="F110" s="168" t="s">
        <v>25</v>
      </c>
      <c r="G110" s="168">
        <v>5</v>
      </c>
      <c r="H110" s="168" t="s">
        <v>51</v>
      </c>
      <c r="I110" s="168" t="s">
        <v>30</v>
      </c>
      <c r="J110" s="168" t="s">
        <v>1634</v>
      </c>
      <c r="K110" s="168" t="s">
        <v>558</v>
      </c>
      <c r="L110" s="168" t="s">
        <v>30</v>
      </c>
      <c r="M110" s="168" t="s">
        <v>149</v>
      </c>
      <c r="N110" s="168">
        <v>148600</v>
      </c>
      <c r="O110" s="265" t="s">
        <v>150</v>
      </c>
      <c r="P110" s="266" t="s">
        <v>150</v>
      </c>
      <c r="Q110" s="168"/>
      <c r="R110" s="168" t="s">
        <v>1635</v>
      </c>
      <c r="S110" s="176" t="s">
        <v>1636</v>
      </c>
      <c r="T110" s="382" t="s">
        <v>1637</v>
      </c>
      <c r="U110" s="170" t="s">
        <v>1638</v>
      </c>
      <c r="V110" s="170">
        <v>26703</v>
      </c>
      <c r="W110" s="178" t="s">
        <v>1639</v>
      </c>
      <c r="X110" s="178" t="s">
        <v>178</v>
      </c>
      <c r="Y110" s="178" t="s">
        <v>162</v>
      </c>
      <c r="Z110" s="178" t="s">
        <v>157</v>
      </c>
      <c r="AA110" s="168">
        <v>14.5</v>
      </c>
      <c r="AB110" s="170">
        <v>41306</v>
      </c>
      <c r="AC110" s="313">
        <v>42064</v>
      </c>
      <c r="AD110" s="170"/>
      <c r="AE110" s="34" t="s">
        <v>1640</v>
      </c>
      <c r="AF110" s="168"/>
      <c r="AG110" s="168"/>
      <c r="AH110" s="168">
        <f t="shared" si="23"/>
        <v>1</v>
      </c>
      <c r="AI110" s="178" t="s">
        <v>160</v>
      </c>
      <c r="AJ110" s="168"/>
      <c r="AK110" s="168"/>
      <c r="AL110" s="168" t="s">
        <v>149</v>
      </c>
      <c r="AM110" s="168"/>
      <c r="AN110" s="168"/>
      <c r="AO110" s="168" t="s">
        <v>163</v>
      </c>
      <c r="AP110" s="168"/>
      <c r="AQ110" s="168" t="s">
        <v>202</v>
      </c>
      <c r="AR110" s="168"/>
      <c r="AS110" s="168"/>
      <c r="AT110" s="168" t="s">
        <v>483</v>
      </c>
      <c r="AU110" s="168" t="s">
        <v>1641</v>
      </c>
      <c r="AV110" s="168"/>
      <c r="AW110" s="171">
        <v>42065</v>
      </c>
      <c r="AX110" s="171">
        <v>42310</v>
      </c>
      <c r="AY110" s="171" t="s">
        <v>149</v>
      </c>
      <c r="AZ110" s="171">
        <v>43101</v>
      </c>
      <c r="BA110" s="171">
        <v>43127</v>
      </c>
      <c r="BB110" s="171"/>
      <c r="BC110" s="172" t="s">
        <v>1642</v>
      </c>
      <c r="BD110" s="171">
        <v>43675</v>
      </c>
      <c r="BE110" s="171" t="s">
        <v>162</v>
      </c>
      <c r="BF110" s="171">
        <v>43891</v>
      </c>
      <c r="BG110" s="171" t="s">
        <v>162</v>
      </c>
      <c r="BH110" s="170"/>
      <c r="BI110" s="170">
        <v>44392</v>
      </c>
      <c r="BJ110" s="170">
        <v>44411</v>
      </c>
      <c r="BK110" s="173">
        <v>44411</v>
      </c>
      <c r="BL110" s="168" t="s">
        <v>17</v>
      </c>
      <c r="BM110" s="168">
        <f t="shared" ref="BM110" si="27">DATEDIF(AW110,BK110, "M")+1</f>
        <v>78</v>
      </c>
      <c r="BN110" s="168">
        <f t="shared" ref="BN110:BN116" si="28">DATEDIF(AX110,BK110, "M")+1</f>
        <v>70</v>
      </c>
      <c r="BO110" s="168"/>
      <c r="BP110" s="168">
        <v>5</v>
      </c>
      <c r="BQ110" s="168">
        <v>10</v>
      </c>
      <c r="BR110" s="168">
        <v>4</v>
      </c>
      <c r="BS110" s="168">
        <v>1</v>
      </c>
      <c r="BT110" s="168">
        <v>3</v>
      </c>
      <c r="BU110" s="168">
        <v>1</v>
      </c>
      <c r="BV110" s="168">
        <v>0</v>
      </c>
      <c r="BW110" s="168" t="s">
        <v>162</v>
      </c>
      <c r="BX110" s="168">
        <v>0</v>
      </c>
      <c r="BY110" s="168"/>
      <c r="BZ110" s="174">
        <v>42795</v>
      </c>
      <c r="CA110" s="174">
        <v>43132</v>
      </c>
      <c r="CB110" s="168">
        <v>12</v>
      </c>
      <c r="CC110" s="168" t="s">
        <v>162</v>
      </c>
      <c r="CD110" s="168"/>
      <c r="CE110" s="168"/>
      <c r="CF110" s="415">
        <v>3</v>
      </c>
      <c r="CG110" s="168">
        <v>3</v>
      </c>
      <c r="CH110" s="168"/>
      <c r="CI110" s="168" t="s">
        <v>808</v>
      </c>
    </row>
    <row r="111" spans="1:87" ht="25" customHeight="1" x14ac:dyDescent="0.35">
      <c r="A111" s="168">
        <v>111</v>
      </c>
      <c r="B111" s="168" t="s">
        <v>1643</v>
      </c>
      <c r="C111" s="168" t="s">
        <v>1644</v>
      </c>
      <c r="D111" s="168" t="s">
        <v>1645</v>
      </c>
      <c r="E111" s="168" t="s">
        <v>1646</v>
      </c>
      <c r="F111" s="168" t="s">
        <v>25</v>
      </c>
      <c r="G111" s="168">
        <v>5</v>
      </c>
      <c r="H111" s="168" t="s">
        <v>57</v>
      </c>
      <c r="I111" s="168" t="s">
        <v>33</v>
      </c>
      <c r="J111" s="168" t="s">
        <v>600</v>
      </c>
      <c r="K111" s="168" t="s">
        <v>1647</v>
      </c>
      <c r="L111" s="168" t="s">
        <v>33</v>
      </c>
      <c r="M111" s="168" t="s">
        <v>149</v>
      </c>
      <c r="N111" s="168">
        <v>216023303</v>
      </c>
      <c r="O111" s="265" t="s">
        <v>150</v>
      </c>
      <c r="P111" s="266" t="s">
        <v>150</v>
      </c>
      <c r="Q111" s="168" t="s">
        <v>150</v>
      </c>
      <c r="R111" s="176" t="s">
        <v>1648</v>
      </c>
      <c r="S111" s="168" t="s">
        <v>1649</v>
      </c>
      <c r="T111" s="382" t="s">
        <v>1650</v>
      </c>
      <c r="U111" s="170" t="s">
        <v>787</v>
      </c>
      <c r="V111" s="170">
        <v>26169</v>
      </c>
      <c r="W111" s="178" t="s">
        <v>1651</v>
      </c>
      <c r="X111" s="178" t="s">
        <v>178</v>
      </c>
      <c r="Y111" s="178" t="s">
        <v>162</v>
      </c>
      <c r="Z111" s="178" t="s">
        <v>157</v>
      </c>
      <c r="AA111" s="168">
        <v>11</v>
      </c>
      <c r="AB111" s="170">
        <v>42765</v>
      </c>
      <c r="AC111" s="313">
        <v>42064</v>
      </c>
      <c r="AD111" s="170"/>
      <c r="AE111" s="34" t="s">
        <v>1652</v>
      </c>
      <c r="AF111" s="34" t="s">
        <v>1653</v>
      </c>
      <c r="AG111" s="168"/>
      <c r="AH111" s="168">
        <f t="shared" si="23"/>
        <v>2</v>
      </c>
      <c r="AI111" s="178" t="s">
        <v>160</v>
      </c>
      <c r="AJ111" s="178" t="s">
        <v>160</v>
      </c>
      <c r="AK111" s="168"/>
      <c r="AL111" s="168" t="s">
        <v>162</v>
      </c>
      <c r="AM111" s="168" t="s">
        <v>149</v>
      </c>
      <c r="AN111" s="168"/>
      <c r="AO111" s="168" t="s">
        <v>163</v>
      </c>
      <c r="AP111" s="168" t="s">
        <v>202</v>
      </c>
      <c r="AQ111" s="168" t="s">
        <v>202</v>
      </c>
      <c r="AR111" s="168" t="s">
        <v>162</v>
      </c>
      <c r="AS111" s="168"/>
      <c r="AT111" s="168" t="s">
        <v>578</v>
      </c>
      <c r="AU111" s="168" t="s">
        <v>1654</v>
      </c>
      <c r="AV111" s="168" t="s">
        <v>149</v>
      </c>
      <c r="AW111" s="171">
        <v>42065</v>
      </c>
      <c r="AX111" s="171">
        <v>42310</v>
      </c>
      <c r="AY111" s="171" t="s">
        <v>149</v>
      </c>
      <c r="AZ111" s="171"/>
      <c r="BA111" s="171"/>
      <c r="BB111" s="171"/>
      <c r="BC111" s="172"/>
      <c r="BD111" s="171">
        <v>42947</v>
      </c>
      <c r="BE111" s="171" t="s">
        <v>149</v>
      </c>
      <c r="BF111" s="171">
        <v>43164</v>
      </c>
      <c r="BG111" s="171" t="s">
        <v>149</v>
      </c>
      <c r="BH111" s="170"/>
      <c r="BI111" s="170">
        <v>44253</v>
      </c>
      <c r="BJ111" s="170"/>
      <c r="BK111" s="173">
        <v>44333</v>
      </c>
      <c r="BL111" s="168" t="s">
        <v>17</v>
      </c>
      <c r="BM111" s="264">
        <f t="shared" ref="BM111:BM118" si="29">DATEDIF(AW111,BK111, "M")+1</f>
        <v>75</v>
      </c>
      <c r="BN111" s="168">
        <f t="shared" si="28"/>
        <v>67</v>
      </c>
      <c r="BO111" s="172" t="s">
        <v>1655</v>
      </c>
      <c r="BP111" s="168">
        <v>10</v>
      </c>
      <c r="BQ111" s="168">
        <v>27</v>
      </c>
      <c r="BR111" s="168">
        <v>7</v>
      </c>
      <c r="BS111" s="168">
        <v>1</v>
      </c>
      <c r="BT111" s="168">
        <v>0</v>
      </c>
      <c r="BU111" s="168">
        <v>0</v>
      </c>
      <c r="BV111" s="168">
        <v>0</v>
      </c>
      <c r="BW111" s="168" t="s">
        <v>162</v>
      </c>
      <c r="BX111" s="168">
        <v>0</v>
      </c>
      <c r="BY111" s="168"/>
      <c r="BZ111" s="174"/>
      <c r="CA111" s="174"/>
      <c r="CB111" s="168"/>
      <c r="CC111" s="168" t="s">
        <v>162</v>
      </c>
      <c r="CD111" s="168"/>
      <c r="CE111" s="168"/>
      <c r="CF111" s="415">
        <v>4</v>
      </c>
      <c r="CG111" s="168">
        <v>4</v>
      </c>
      <c r="CH111" s="168"/>
      <c r="CI111" s="168" t="s">
        <v>808</v>
      </c>
    </row>
    <row r="112" spans="1:87" ht="25" customHeight="1" x14ac:dyDescent="0.35">
      <c r="A112" s="168">
        <v>112</v>
      </c>
      <c r="B112" s="168" t="s">
        <v>1656</v>
      </c>
      <c r="C112" s="168" t="s">
        <v>1657</v>
      </c>
      <c r="D112" s="168"/>
      <c r="E112" s="168" t="s">
        <v>1658</v>
      </c>
      <c r="F112" s="168" t="s">
        <v>25</v>
      </c>
      <c r="G112" s="168">
        <v>5</v>
      </c>
      <c r="H112" s="168" t="s">
        <v>49</v>
      </c>
      <c r="I112" s="168" t="s">
        <v>40</v>
      </c>
      <c r="J112" s="168" t="s">
        <v>600</v>
      </c>
      <c r="K112" s="168" t="s">
        <v>1659</v>
      </c>
      <c r="L112" s="168" t="s">
        <v>40</v>
      </c>
      <c r="M112" s="168" t="s">
        <v>149</v>
      </c>
      <c r="N112" s="168" t="s">
        <v>1660</v>
      </c>
      <c r="O112" s="265" t="s">
        <v>150</v>
      </c>
      <c r="P112" s="266" t="s">
        <v>150</v>
      </c>
      <c r="Q112" s="168" t="s">
        <v>150</v>
      </c>
      <c r="R112" s="168" t="s">
        <v>1661</v>
      </c>
      <c r="S112" s="168" t="s">
        <v>1662</v>
      </c>
      <c r="T112" s="382" t="s">
        <v>1663</v>
      </c>
      <c r="U112" s="170" t="s">
        <v>1664</v>
      </c>
      <c r="V112" s="170">
        <v>30728</v>
      </c>
      <c r="W112" s="178" t="s">
        <v>1665</v>
      </c>
      <c r="X112" s="178" t="s">
        <v>178</v>
      </c>
      <c r="Y112" s="178" t="s">
        <v>162</v>
      </c>
      <c r="Z112" s="178" t="s">
        <v>157</v>
      </c>
      <c r="AA112" s="168">
        <v>25.5</v>
      </c>
      <c r="AB112" s="170">
        <v>42290</v>
      </c>
      <c r="AC112" s="313">
        <v>42064</v>
      </c>
      <c r="AD112" s="170"/>
      <c r="AE112" s="34" t="s">
        <v>1666</v>
      </c>
      <c r="AF112" s="168"/>
      <c r="AG112" s="168"/>
      <c r="AH112" s="168">
        <f t="shared" si="23"/>
        <v>1</v>
      </c>
      <c r="AI112" s="178" t="s">
        <v>160</v>
      </c>
      <c r="AJ112" s="168"/>
      <c r="AK112" s="168"/>
      <c r="AL112" s="168" t="s">
        <v>149</v>
      </c>
      <c r="AM112" s="168"/>
      <c r="AN112" s="168"/>
      <c r="AO112" s="168" t="s">
        <v>201</v>
      </c>
      <c r="AP112" s="168" t="s">
        <v>1667</v>
      </c>
      <c r="AQ112" s="168" t="s">
        <v>1668</v>
      </c>
      <c r="AR112" s="168"/>
      <c r="AS112" s="168"/>
      <c r="AT112" s="168" t="s">
        <v>1669</v>
      </c>
      <c r="AU112" s="168" t="s">
        <v>1670</v>
      </c>
      <c r="AV112" s="168"/>
      <c r="AW112" s="171">
        <v>42065</v>
      </c>
      <c r="AX112" s="171">
        <v>42310</v>
      </c>
      <c r="AY112" s="171" t="s">
        <v>149</v>
      </c>
      <c r="AZ112" s="171">
        <v>42419</v>
      </c>
      <c r="BA112" s="171">
        <v>42748</v>
      </c>
      <c r="BB112" s="171"/>
      <c r="BC112" s="172" t="s">
        <v>1671</v>
      </c>
      <c r="BD112" s="171">
        <v>42947</v>
      </c>
      <c r="BE112" s="171" t="s">
        <v>149</v>
      </c>
      <c r="BF112" s="171">
        <v>43164</v>
      </c>
      <c r="BG112" s="171" t="s">
        <v>149</v>
      </c>
      <c r="BH112" s="170"/>
      <c r="BI112" s="170"/>
      <c r="BJ112" s="170"/>
      <c r="BK112" s="173">
        <v>44160</v>
      </c>
      <c r="BL112" s="168" t="s">
        <v>17</v>
      </c>
      <c r="BM112" s="264">
        <f t="shared" si="29"/>
        <v>69</v>
      </c>
      <c r="BN112" s="168">
        <f t="shared" si="28"/>
        <v>61</v>
      </c>
      <c r="BO112" s="172" t="s">
        <v>1671</v>
      </c>
      <c r="BP112" s="168">
        <v>0</v>
      </c>
      <c r="BQ112" s="168">
        <v>6</v>
      </c>
      <c r="BR112" s="168">
        <v>8</v>
      </c>
      <c r="BS112" s="168">
        <v>1</v>
      </c>
      <c r="BT112" s="168">
        <v>0</v>
      </c>
      <c r="BU112" s="168">
        <v>0</v>
      </c>
      <c r="BV112" s="168">
        <v>0</v>
      </c>
      <c r="BW112" s="168" t="s">
        <v>162</v>
      </c>
      <c r="BX112" s="168">
        <v>0</v>
      </c>
      <c r="BY112" s="168"/>
      <c r="BZ112" s="174"/>
      <c r="CA112" s="174"/>
      <c r="CB112" s="168"/>
      <c r="CC112" s="168" t="s">
        <v>162</v>
      </c>
      <c r="CD112" s="168"/>
      <c r="CE112" s="168"/>
      <c r="CF112" s="415">
        <v>0</v>
      </c>
      <c r="CG112" s="168">
        <v>0</v>
      </c>
      <c r="CH112" s="168"/>
      <c r="CI112" s="168" t="s">
        <v>1672</v>
      </c>
    </row>
    <row r="113" spans="1:100" ht="25" customHeight="1" x14ac:dyDescent="0.35">
      <c r="A113" s="168">
        <v>113</v>
      </c>
      <c r="B113" s="168" t="s">
        <v>1673</v>
      </c>
      <c r="C113" s="168" t="s">
        <v>1674</v>
      </c>
      <c r="D113" s="168"/>
      <c r="E113" s="168" t="s">
        <v>1675</v>
      </c>
      <c r="F113" s="168" t="s">
        <v>25</v>
      </c>
      <c r="G113" s="168">
        <v>5</v>
      </c>
      <c r="H113" s="168" t="s">
        <v>49</v>
      </c>
      <c r="I113" s="168" t="s">
        <v>35</v>
      </c>
      <c r="J113" s="168" t="s">
        <v>600</v>
      </c>
      <c r="K113" s="168" t="s">
        <v>923</v>
      </c>
      <c r="L113" s="168" t="s">
        <v>43</v>
      </c>
      <c r="M113" s="168" t="s">
        <v>162</v>
      </c>
      <c r="N113" s="168">
        <v>1317323</v>
      </c>
      <c r="O113" s="265" t="s">
        <v>150</v>
      </c>
      <c r="P113" s="266" t="s">
        <v>150</v>
      </c>
      <c r="Q113" s="168" t="s">
        <v>150</v>
      </c>
      <c r="R113" s="168" t="s">
        <v>1676</v>
      </c>
      <c r="S113" s="168" t="s">
        <v>1677</v>
      </c>
      <c r="T113" s="382" t="s">
        <v>1678</v>
      </c>
      <c r="U113" s="170" t="s">
        <v>1679</v>
      </c>
      <c r="V113" s="170">
        <v>29492</v>
      </c>
      <c r="W113" s="178" t="s">
        <v>1680</v>
      </c>
      <c r="X113" s="178" t="s">
        <v>1681</v>
      </c>
      <c r="Y113" s="178" t="s">
        <v>162</v>
      </c>
      <c r="Z113" s="178" t="s">
        <v>1682</v>
      </c>
      <c r="AA113" s="168">
        <v>25</v>
      </c>
      <c r="AB113" s="170">
        <v>42222</v>
      </c>
      <c r="AC113" s="313">
        <v>42064</v>
      </c>
      <c r="AD113" s="170"/>
      <c r="AE113" s="34" t="s">
        <v>1683</v>
      </c>
      <c r="AF113" s="34" t="s">
        <v>1684</v>
      </c>
      <c r="AG113" s="168"/>
      <c r="AH113" s="168">
        <f t="shared" si="23"/>
        <v>2</v>
      </c>
      <c r="AI113" s="178" t="s">
        <v>160</v>
      </c>
      <c r="AJ113" s="33" t="s">
        <v>161</v>
      </c>
      <c r="AK113" s="168"/>
      <c r="AL113" s="168" t="s">
        <v>149</v>
      </c>
      <c r="AM113" s="168" t="s">
        <v>162</v>
      </c>
      <c r="AN113" s="168"/>
      <c r="AO113" s="168" t="s">
        <v>163</v>
      </c>
      <c r="AP113" s="168"/>
      <c r="AQ113" s="168" t="s">
        <v>164</v>
      </c>
      <c r="AR113" s="168" t="s">
        <v>149</v>
      </c>
      <c r="AS113" s="168" t="s">
        <v>1685</v>
      </c>
      <c r="AT113" s="168"/>
      <c r="AU113" s="168" t="s">
        <v>1686</v>
      </c>
      <c r="AV113" s="168" t="s">
        <v>162</v>
      </c>
      <c r="AW113" s="171">
        <v>42065</v>
      </c>
      <c r="AX113" s="171">
        <v>42310</v>
      </c>
      <c r="AY113" s="171" t="s">
        <v>149</v>
      </c>
      <c r="AZ113" s="171">
        <v>42412</v>
      </c>
      <c r="BA113" s="171">
        <v>42467</v>
      </c>
      <c r="BB113" s="171"/>
      <c r="BC113" s="172" t="s">
        <v>1687</v>
      </c>
      <c r="BD113" s="171">
        <v>42947</v>
      </c>
      <c r="BE113" s="171" t="s">
        <v>149</v>
      </c>
      <c r="BF113" s="171">
        <v>43164</v>
      </c>
      <c r="BG113" s="171" t="s">
        <v>149</v>
      </c>
      <c r="BH113" s="170"/>
      <c r="BI113" s="170"/>
      <c r="BJ113" s="170"/>
      <c r="BK113" s="173">
        <v>43769</v>
      </c>
      <c r="BL113" s="168" t="s">
        <v>17</v>
      </c>
      <c r="BM113" s="264">
        <f t="shared" si="29"/>
        <v>56</v>
      </c>
      <c r="BN113" s="168">
        <f t="shared" si="28"/>
        <v>48</v>
      </c>
      <c r="BO113" s="168"/>
      <c r="BP113" s="168">
        <v>3</v>
      </c>
      <c r="BQ113" s="168">
        <v>8</v>
      </c>
      <c r="BR113" s="168">
        <v>4</v>
      </c>
      <c r="BS113" s="168">
        <v>2</v>
      </c>
      <c r="BT113" s="168">
        <v>0</v>
      </c>
      <c r="BU113" s="168">
        <v>0</v>
      </c>
      <c r="BV113" s="168">
        <v>0</v>
      </c>
      <c r="BW113" s="168" t="s">
        <v>162</v>
      </c>
      <c r="BX113" s="168">
        <v>0</v>
      </c>
      <c r="BY113" s="168"/>
      <c r="BZ113" s="174"/>
      <c r="CA113" s="174"/>
      <c r="CB113" s="168"/>
      <c r="CC113" s="168" t="s">
        <v>162</v>
      </c>
      <c r="CD113" s="168"/>
      <c r="CE113" s="168"/>
      <c r="CF113" s="415">
        <v>1</v>
      </c>
      <c r="CG113" s="168">
        <v>2</v>
      </c>
      <c r="CH113" s="168"/>
      <c r="CI113" s="168" t="s">
        <v>808</v>
      </c>
    </row>
    <row r="114" spans="1:100" ht="25" customHeight="1" x14ac:dyDescent="0.35">
      <c r="A114" s="168">
        <v>114</v>
      </c>
      <c r="B114" s="168" t="s">
        <v>1688</v>
      </c>
      <c r="C114" s="168" t="s">
        <v>1496</v>
      </c>
      <c r="D114" s="168" t="s">
        <v>1689</v>
      </c>
      <c r="E114" s="168" t="s">
        <v>1690</v>
      </c>
      <c r="F114" s="168" t="s">
        <v>25</v>
      </c>
      <c r="G114" s="168">
        <v>5</v>
      </c>
      <c r="H114" s="168" t="s">
        <v>51</v>
      </c>
      <c r="I114" s="168" t="s">
        <v>37</v>
      </c>
      <c r="J114" s="168" t="s">
        <v>1691</v>
      </c>
      <c r="K114" s="168" t="s">
        <v>1691</v>
      </c>
      <c r="L114" s="168" t="s">
        <v>37</v>
      </c>
      <c r="M114" s="168" t="s">
        <v>149</v>
      </c>
      <c r="N114" s="267" t="s">
        <v>1692</v>
      </c>
      <c r="O114" s="268" t="s">
        <v>150</v>
      </c>
      <c r="P114" s="271" t="s">
        <v>150</v>
      </c>
      <c r="Q114" s="168" t="s">
        <v>150</v>
      </c>
      <c r="R114" s="168" t="s">
        <v>1693</v>
      </c>
      <c r="S114" s="168" t="s">
        <v>1694</v>
      </c>
      <c r="T114" s="382" t="s">
        <v>1695</v>
      </c>
      <c r="U114" s="170" t="s">
        <v>1696</v>
      </c>
      <c r="V114" s="170">
        <v>29943</v>
      </c>
      <c r="W114" s="178" t="s">
        <v>1697</v>
      </c>
      <c r="X114" s="178" t="s">
        <v>1698</v>
      </c>
      <c r="Y114" s="178" t="s">
        <v>162</v>
      </c>
      <c r="Z114" s="178" t="s">
        <v>157</v>
      </c>
      <c r="AA114" s="168">
        <v>17</v>
      </c>
      <c r="AB114" s="170">
        <v>41744</v>
      </c>
      <c r="AC114" s="313">
        <v>42064</v>
      </c>
      <c r="AD114" s="170"/>
      <c r="AE114" s="33" t="s">
        <v>1504</v>
      </c>
      <c r="AF114" s="34"/>
      <c r="AG114" s="180"/>
      <c r="AH114" s="168">
        <f t="shared" si="23"/>
        <v>1</v>
      </c>
      <c r="AI114" s="178" t="s">
        <v>160</v>
      </c>
      <c r="AJ114" s="180"/>
      <c r="AK114" s="180"/>
      <c r="AL114" s="180" t="s">
        <v>149</v>
      </c>
      <c r="AM114" s="180"/>
      <c r="AN114" s="180"/>
      <c r="AO114" s="180" t="s">
        <v>163</v>
      </c>
      <c r="AP114" s="180" t="s">
        <v>180</v>
      </c>
      <c r="AQ114" s="180" t="s">
        <v>1445</v>
      </c>
      <c r="AR114" s="180" t="s">
        <v>149</v>
      </c>
      <c r="AS114" s="180"/>
      <c r="AT114" s="180" t="s">
        <v>37</v>
      </c>
      <c r="AU114" s="168" t="s">
        <v>1699</v>
      </c>
      <c r="AV114" s="33"/>
      <c r="AW114" s="171">
        <v>42065</v>
      </c>
      <c r="AX114" s="171">
        <v>42310</v>
      </c>
      <c r="AY114" s="171" t="s">
        <v>149</v>
      </c>
      <c r="AZ114" s="171">
        <v>44381</v>
      </c>
      <c r="BA114" s="171">
        <v>44381</v>
      </c>
      <c r="BB114" s="171"/>
      <c r="BC114" s="172"/>
      <c r="BD114" s="171">
        <v>42947</v>
      </c>
      <c r="BE114" s="171" t="s">
        <v>149</v>
      </c>
      <c r="BF114" s="171">
        <v>43528</v>
      </c>
      <c r="BG114" s="171" t="s">
        <v>162</v>
      </c>
      <c r="BH114" s="170"/>
      <c r="BI114" s="170"/>
      <c r="BJ114" s="170"/>
      <c r="BK114" s="173">
        <v>43327</v>
      </c>
      <c r="BL114" s="168" t="s">
        <v>17</v>
      </c>
      <c r="BM114" s="264">
        <f t="shared" si="29"/>
        <v>42</v>
      </c>
      <c r="BN114" s="168">
        <f t="shared" si="28"/>
        <v>34</v>
      </c>
      <c r="BO114" s="168"/>
      <c r="BP114" s="168">
        <v>1</v>
      </c>
      <c r="BQ114" s="168">
        <v>0</v>
      </c>
      <c r="BR114" s="168">
        <v>1</v>
      </c>
      <c r="BS114" s="168">
        <v>6</v>
      </c>
      <c r="BT114" s="168">
        <v>0</v>
      </c>
      <c r="BU114" s="168">
        <v>0</v>
      </c>
      <c r="BV114" s="168">
        <v>0</v>
      </c>
      <c r="BW114" s="168" t="s">
        <v>1700</v>
      </c>
      <c r="BX114" s="168">
        <v>0</v>
      </c>
      <c r="BY114" s="168"/>
      <c r="BZ114" s="174"/>
      <c r="CA114" s="174"/>
      <c r="CB114" s="168"/>
      <c r="CC114" s="168" t="s">
        <v>162</v>
      </c>
      <c r="CD114" s="168"/>
      <c r="CE114" s="168"/>
      <c r="CF114" s="415">
        <v>2</v>
      </c>
      <c r="CG114" s="168">
        <v>4</v>
      </c>
      <c r="CH114" s="168"/>
      <c r="CI114" s="168" t="s">
        <v>808</v>
      </c>
    </row>
    <row r="115" spans="1:100" ht="25" customHeight="1" x14ac:dyDescent="0.35">
      <c r="A115" s="168">
        <v>115</v>
      </c>
      <c r="B115" s="168" t="s">
        <v>1701</v>
      </c>
      <c r="C115" s="168" t="s">
        <v>1702</v>
      </c>
      <c r="D115" s="168"/>
      <c r="E115" s="168" t="s">
        <v>1703</v>
      </c>
      <c r="F115" s="168" t="s">
        <v>24</v>
      </c>
      <c r="G115" s="168">
        <v>5</v>
      </c>
      <c r="H115" s="168" t="s">
        <v>50</v>
      </c>
      <c r="I115" s="168" t="s">
        <v>44</v>
      </c>
      <c r="J115" s="168" t="s">
        <v>1704</v>
      </c>
      <c r="K115" s="168" t="s">
        <v>600</v>
      </c>
      <c r="L115" s="168" t="s">
        <v>42</v>
      </c>
      <c r="M115" s="168" t="s">
        <v>149</v>
      </c>
      <c r="N115" s="169" t="s">
        <v>1705</v>
      </c>
      <c r="O115" s="265" t="s">
        <v>150</v>
      </c>
      <c r="P115" s="266" t="s">
        <v>150</v>
      </c>
      <c r="Q115" s="168" t="s">
        <v>150</v>
      </c>
      <c r="R115" s="168" t="s">
        <v>1706</v>
      </c>
      <c r="S115" s="168" t="s">
        <v>1707</v>
      </c>
      <c r="T115" s="382" t="s">
        <v>1708</v>
      </c>
      <c r="U115" s="170" t="s">
        <v>1217</v>
      </c>
      <c r="V115" s="170">
        <v>27299</v>
      </c>
      <c r="W115" s="178" t="s">
        <v>1709</v>
      </c>
      <c r="X115" s="178" t="s">
        <v>178</v>
      </c>
      <c r="Y115" s="178" t="s">
        <v>162</v>
      </c>
      <c r="Z115" s="178" t="s">
        <v>157</v>
      </c>
      <c r="AA115" s="168">
        <v>20</v>
      </c>
      <c r="AB115" s="170">
        <v>42079</v>
      </c>
      <c r="AC115" s="313">
        <v>42064</v>
      </c>
      <c r="AD115" s="170"/>
      <c r="AE115" s="34" t="s">
        <v>1710</v>
      </c>
      <c r="AF115" s="34" t="s">
        <v>1711</v>
      </c>
      <c r="AG115" s="34" t="s">
        <v>1712</v>
      </c>
      <c r="AH115" s="168">
        <f t="shared" si="23"/>
        <v>3</v>
      </c>
      <c r="AI115" s="178" t="s">
        <v>160</v>
      </c>
      <c r="AJ115" s="168" t="s">
        <v>201</v>
      </c>
      <c r="AK115" s="168" t="s">
        <v>201</v>
      </c>
      <c r="AL115" s="168" t="s">
        <v>149</v>
      </c>
      <c r="AM115" s="168" t="s">
        <v>156</v>
      </c>
      <c r="AN115" s="168" t="s">
        <v>162</v>
      </c>
      <c r="AO115" s="168" t="s">
        <v>163</v>
      </c>
      <c r="AP115" s="168"/>
      <c r="AQ115" s="168"/>
      <c r="AR115" s="168"/>
      <c r="AS115" s="168"/>
      <c r="AT115" s="168" t="s">
        <v>44</v>
      </c>
      <c r="AU115" s="168" t="s">
        <v>1713</v>
      </c>
      <c r="AV115" s="33" t="s">
        <v>156</v>
      </c>
      <c r="AW115" s="171">
        <v>42065</v>
      </c>
      <c r="AX115" s="171">
        <v>42310</v>
      </c>
      <c r="AY115" s="171" t="s">
        <v>149</v>
      </c>
      <c r="AZ115" s="171"/>
      <c r="BA115" s="171"/>
      <c r="BB115" s="171"/>
      <c r="BC115" s="172"/>
      <c r="BD115" s="171">
        <v>42947</v>
      </c>
      <c r="BE115" s="171" t="s">
        <v>149</v>
      </c>
      <c r="BF115" s="171">
        <v>43164</v>
      </c>
      <c r="BG115" s="171" t="s">
        <v>149</v>
      </c>
      <c r="BH115" s="170"/>
      <c r="BI115" s="170"/>
      <c r="BJ115" s="170"/>
      <c r="BK115" s="173">
        <v>43909</v>
      </c>
      <c r="BL115" s="168" t="s">
        <v>17</v>
      </c>
      <c r="BM115" s="264">
        <f t="shared" si="29"/>
        <v>61</v>
      </c>
      <c r="BN115" s="168">
        <f t="shared" si="28"/>
        <v>53</v>
      </c>
      <c r="BO115" s="168"/>
      <c r="BP115" s="168">
        <v>0</v>
      </c>
      <c r="BQ115" s="168">
        <v>3</v>
      </c>
      <c r="BR115" s="168">
        <v>1</v>
      </c>
      <c r="BS115" s="168">
        <v>0</v>
      </c>
      <c r="BT115" s="168">
        <v>0</v>
      </c>
      <c r="BU115" s="168">
        <v>0</v>
      </c>
      <c r="BV115" s="168">
        <v>0</v>
      </c>
      <c r="BW115" s="168" t="s">
        <v>162</v>
      </c>
      <c r="BX115" s="168">
        <v>0</v>
      </c>
      <c r="BY115" s="168"/>
      <c r="BZ115" s="174"/>
      <c r="CA115" s="174"/>
      <c r="CB115" s="168"/>
      <c r="CC115" s="168" t="s">
        <v>162</v>
      </c>
      <c r="CD115" s="168"/>
      <c r="CE115" s="168"/>
      <c r="CF115" s="415">
        <v>2</v>
      </c>
      <c r="CG115" s="168">
        <v>2</v>
      </c>
      <c r="CH115" s="168"/>
      <c r="CI115" s="168" t="s">
        <v>808</v>
      </c>
    </row>
    <row r="116" spans="1:100" ht="25" customHeight="1" x14ac:dyDescent="0.35">
      <c r="A116" s="168">
        <v>116</v>
      </c>
      <c r="B116" s="168" t="s">
        <v>1714</v>
      </c>
      <c r="C116" s="168" t="s">
        <v>1715</v>
      </c>
      <c r="D116" s="168" t="s">
        <v>1716</v>
      </c>
      <c r="E116" s="168" t="s">
        <v>1717</v>
      </c>
      <c r="F116" s="168" t="s">
        <v>25</v>
      </c>
      <c r="G116" s="168">
        <v>5</v>
      </c>
      <c r="H116" s="168" t="s">
        <v>50</v>
      </c>
      <c r="I116" s="168" t="s">
        <v>44</v>
      </c>
      <c r="J116" s="168" t="s">
        <v>1718</v>
      </c>
      <c r="K116" s="168" t="s">
        <v>600</v>
      </c>
      <c r="L116" s="168" t="s">
        <v>42</v>
      </c>
      <c r="M116" s="168" t="s">
        <v>149</v>
      </c>
      <c r="N116" s="169" t="s">
        <v>1719</v>
      </c>
      <c r="O116" s="265" t="s">
        <v>150</v>
      </c>
      <c r="P116" s="266" t="s">
        <v>150</v>
      </c>
      <c r="Q116" s="168" t="s">
        <v>150</v>
      </c>
      <c r="R116" s="168" t="s">
        <v>1720</v>
      </c>
      <c r="S116" s="168" t="s">
        <v>1721</v>
      </c>
      <c r="T116" s="382" t="s">
        <v>1722</v>
      </c>
      <c r="U116" s="170" t="s">
        <v>1723</v>
      </c>
      <c r="V116" s="170">
        <v>25693</v>
      </c>
      <c r="W116" s="178" t="s">
        <v>1724</v>
      </c>
      <c r="X116" s="178" t="s">
        <v>178</v>
      </c>
      <c r="Y116" s="178" t="s">
        <v>162</v>
      </c>
      <c r="Z116" s="178" t="s">
        <v>157</v>
      </c>
      <c r="AA116" s="168">
        <v>30</v>
      </c>
      <c r="AB116" s="170">
        <v>42352</v>
      </c>
      <c r="AC116" s="313">
        <v>42064</v>
      </c>
      <c r="AD116" s="170"/>
      <c r="AE116" s="34" t="s">
        <v>1710</v>
      </c>
      <c r="AF116" s="34" t="s">
        <v>1725</v>
      </c>
      <c r="AG116" s="168"/>
      <c r="AH116" s="168">
        <f t="shared" si="23"/>
        <v>2</v>
      </c>
      <c r="AI116" s="178" t="s">
        <v>160</v>
      </c>
      <c r="AJ116" s="178" t="s">
        <v>160</v>
      </c>
      <c r="AK116" s="168"/>
      <c r="AL116" s="168" t="s">
        <v>149</v>
      </c>
      <c r="AM116" s="168" t="s">
        <v>162</v>
      </c>
      <c r="AN116" s="168"/>
      <c r="AO116" s="168" t="s">
        <v>163</v>
      </c>
      <c r="AP116" s="168" t="s">
        <v>202</v>
      </c>
      <c r="AQ116" s="168"/>
      <c r="AR116" s="168"/>
      <c r="AS116" s="168"/>
      <c r="AT116" s="168" t="s">
        <v>44</v>
      </c>
      <c r="AU116" s="168" t="s">
        <v>1726</v>
      </c>
      <c r="AV116" s="33" t="s">
        <v>162</v>
      </c>
      <c r="AW116" s="171">
        <v>42065</v>
      </c>
      <c r="AX116" s="171">
        <v>42310</v>
      </c>
      <c r="AY116" s="171" t="s">
        <v>149</v>
      </c>
      <c r="AZ116" s="171">
        <v>42166</v>
      </c>
      <c r="BA116" s="171">
        <v>42382</v>
      </c>
      <c r="BB116" s="171"/>
      <c r="BC116" s="172" t="s">
        <v>1727</v>
      </c>
      <c r="BD116" s="171">
        <v>42947</v>
      </c>
      <c r="BE116" s="171" t="s">
        <v>149</v>
      </c>
      <c r="BF116" s="171">
        <v>43164</v>
      </c>
      <c r="BG116" s="171" t="s">
        <v>149</v>
      </c>
      <c r="BH116" s="170"/>
      <c r="BI116" s="170"/>
      <c r="BJ116" s="170"/>
      <c r="BK116" s="173">
        <v>43799</v>
      </c>
      <c r="BL116" s="168" t="s">
        <v>17</v>
      </c>
      <c r="BM116" s="264">
        <f t="shared" si="29"/>
        <v>57</v>
      </c>
      <c r="BN116" s="168">
        <f t="shared" si="28"/>
        <v>49</v>
      </c>
      <c r="BO116" s="168"/>
      <c r="BP116" s="168">
        <v>0</v>
      </c>
      <c r="BQ116" s="168">
        <v>4</v>
      </c>
      <c r="BR116" s="168">
        <v>2</v>
      </c>
      <c r="BS116" s="168">
        <v>2</v>
      </c>
      <c r="BT116" s="168">
        <v>0</v>
      </c>
      <c r="BU116" s="168">
        <v>0</v>
      </c>
      <c r="BV116" s="168">
        <v>0</v>
      </c>
      <c r="BW116" s="168" t="s">
        <v>162</v>
      </c>
      <c r="BX116" s="168">
        <v>0</v>
      </c>
      <c r="BY116" s="168"/>
      <c r="BZ116" s="174"/>
      <c r="CA116" s="174"/>
      <c r="CB116" s="168"/>
      <c r="CC116" s="168" t="s">
        <v>162</v>
      </c>
      <c r="CD116" s="168"/>
      <c r="CE116" s="168"/>
      <c r="CF116" s="415" t="s">
        <v>167</v>
      </c>
      <c r="CG116" s="168" t="s">
        <v>167</v>
      </c>
      <c r="CH116" s="168"/>
      <c r="CI116" s="168" t="s">
        <v>808</v>
      </c>
    </row>
    <row r="117" spans="1:100" s="121" customFormat="1" ht="25" customHeight="1" x14ac:dyDescent="0.35">
      <c r="A117" s="98">
        <v>117</v>
      </c>
      <c r="B117" s="98" t="s">
        <v>1728</v>
      </c>
      <c r="C117" s="98" t="s">
        <v>1729</v>
      </c>
      <c r="D117" s="98" t="s">
        <v>1730</v>
      </c>
      <c r="E117" s="98" t="s">
        <v>1731</v>
      </c>
      <c r="F117" s="98" t="s">
        <v>25</v>
      </c>
      <c r="G117" s="98">
        <v>5</v>
      </c>
      <c r="H117" s="98" t="s">
        <v>55</v>
      </c>
      <c r="I117" s="98" t="s">
        <v>43</v>
      </c>
      <c r="J117" s="98" t="s">
        <v>1732</v>
      </c>
      <c r="K117" s="98" t="s">
        <v>868</v>
      </c>
      <c r="L117" s="98" t="s">
        <v>43</v>
      </c>
      <c r="M117" s="98" t="s">
        <v>149</v>
      </c>
      <c r="N117" s="98" t="s">
        <v>1733</v>
      </c>
      <c r="O117" s="272"/>
      <c r="P117" s="273" t="s">
        <v>150</v>
      </c>
      <c r="Q117" s="98"/>
      <c r="R117" s="98" t="s">
        <v>1734</v>
      </c>
      <c r="S117" s="98" t="s">
        <v>1735</v>
      </c>
      <c r="T117" s="218">
        <v>27761643215</v>
      </c>
      <c r="U117" s="99" t="s">
        <v>1736</v>
      </c>
      <c r="V117" s="99"/>
      <c r="W117" s="181" t="s">
        <v>1737</v>
      </c>
      <c r="X117" s="181" t="s">
        <v>155</v>
      </c>
      <c r="Y117" s="181" t="s">
        <v>162</v>
      </c>
      <c r="Z117" s="181" t="s">
        <v>157</v>
      </c>
      <c r="AA117" s="98">
        <v>18</v>
      </c>
      <c r="AB117" s="99">
        <v>42767</v>
      </c>
      <c r="AC117" s="307">
        <v>42064</v>
      </c>
      <c r="AD117" s="99">
        <v>45741</v>
      </c>
      <c r="AE117" s="50" t="s">
        <v>1738</v>
      </c>
      <c r="AF117" s="50" t="s">
        <v>1739</v>
      </c>
      <c r="AG117" s="98"/>
      <c r="AH117" s="98">
        <f t="shared" si="23"/>
        <v>2</v>
      </c>
      <c r="AI117" s="181" t="s">
        <v>160</v>
      </c>
      <c r="AJ117" s="181" t="s">
        <v>160</v>
      </c>
      <c r="AK117" s="98"/>
      <c r="AL117" s="98" t="s">
        <v>162</v>
      </c>
      <c r="AM117" s="98" t="s">
        <v>149</v>
      </c>
      <c r="AN117" s="98"/>
      <c r="AO117" s="98" t="s">
        <v>181</v>
      </c>
      <c r="AP117" s="98" t="s">
        <v>1740</v>
      </c>
      <c r="AQ117" s="98" t="s">
        <v>1740</v>
      </c>
      <c r="AR117" s="98"/>
      <c r="AS117" s="98"/>
      <c r="AT117" s="98" t="s">
        <v>1741</v>
      </c>
      <c r="AU117" s="98" t="s">
        <v>1742</v>
      </c>
      <c r="AV117" s="98" t="s">
        <v>149</v>
      </c>
      <c r="AW117" s="100">
        <v>42065</v>
      </c>
      <c r="AX117" s="100">
        <v>42310</v>
      </c>
      <c r="AY117" s="100" t="s">
        <v>149</v>
      </c>
      <c r="AZ117" s="100"/>
      <c r="BA117" s="100"/>
      <c r="BB117" s="100"/>
      <c r="BC117" s="101"/>
      <c r="BD117" s="100">
        <v>42947</v>
      </c>
      <c r="BE117" s="100" t="s">
        <v>149</v>
      </c>
      <c r="BF117" s="100">
        <v>43164</v>
      </c>
      <c r="BG117" s="100" t="s">
        <v>149</v>
      </c>
      <c r="BH117" s="99"/>
      <c r="BI117" s="99"/>
      <c r="BJ117" s="99"/>
      <c r="BK117" s="116"/>
      <c r="BL117" s="211" t="s">
        <v>19</v>
      </c>
      <c r="BM117" s="289"/>
      <c r="BN117" s="98"/>
      <c r="BO117" s="98"/>
      <c r="BP117" s="98">
        <v>0</v>
      </c>
      <c r="BQ117" s="98">
        <v>0</v>
      </c>
      <c r="BR117" s="98">
        <v>14</v>
      </c>
      <c r="BS117" s="98">
        <v>0</v>
      </c>
      <c r="BT117" s="98">
        <v>0</v>
      </c>
      <c r="BU117" s="98">
        <v>0</v>
      </c>
      <c r="BV117" s="98">
        <v>0</v>
      </c>
      <c r="BW117" s="98" t="s">
        <v>1743</v>
      </c>
      <c r="BX117" s="98">
        <v>0</v>
      </c>
      <c r="BY117" s="98"/>
      <c r="BZ117" s="102"/>
      <c r="CA117" s="102"/>
      <c r="CB117" s="98"/>
      <c r="CC117" s="98" t="s">
        <v>162</v>
      </c>
      <c r="CD117" s="98"/>
      <c r="CE117" s="98"/>
      <c r="CF117" s="120" t="s">
        <v>167</v>
      </c>
      <c r="CG117" s="98" t="s">
        <v>167</v>
      </c>
      <c r="CH117" s="98"/>
      <c r="CI117" s="98" t="s">
        <v>808</v>
      </c>
      <c r="CQ117" s="402"/>
      <c r="CR117" s="402"/>
      <c r="CS117" s="402"/>
      <c r="CU117" s="402"/>
      <c r="CV117" s="402"/>
    </row>
    <row r="118" spans="1:100" ht="25" customHeight="1" x14ac:dyDescent="0.35">
      <c r="A118" s="168">
        <v>118</v>
      </c>
      <c r="B118" s="168" t="s">
        <v>1744</v>
      </c>
      <c r="C118" s="168" t="s">
        <v>1745</v>
      </c>
      <c r="D118" s="168" t="s">
        <v>1746</v>
      </c>
      <c r="E118" s="168" t="s">
        <v>1747</v>
      </c>
      <c r="F118" s="168" t="s">
        <v>24</v>
      </c>
      <c r="G118" s="168">
        <v>5</v>
      </c>
      <c r="H118" s="168" t="s">
        <v>51</v>
      </c>
      <c r="I118" s="168" t="s">
        <v>30</v>
      </c>
      <c r="J118" s="168" t="s">
        <v>1748</v>
      </c>
      <c r="K118" s="168" t="s">
        <v>1749</v>
      </c>
      <c r="L118" s="168" t="s">
        <v>30</v>
      </c>
      <c r="M118" s="168" t="s">
        <v>149</v>
      </c>
      <c r="N118" s="168">
        <v>12963</v>
      </c>
      <c r="O118" s="265"/>
      <c r="P118" s="266" t="s">
        <v>150</v>
      </c>
      <c r="Q118" s="168"/>
      <c r="R118" s="168" t="s">
        <v>1750</v>
      </c>
      <c r="S118" s="176" t="s">
        <v>1751</v>
      </c>
      <c r="T118" s="382" t="s">
        <v>1752</v>
      </c>
      <c r="U118" s="170" t="s">
        <v>1753</v>
      </c>
      <c r="V118" s="170">
        <v>29252</v>
      </c>
      <c r="W118" s="178" t="s">
        <v>1754</v>
      </c>
      <c r="X118" s="178" t="s">
        <v>155</v>
      </c>
      <c r="Y118" s="178" t="s">
        <v>156</v>
      </c>
      <c r="Z118" s="178" t="s">
        <v>157</v>
      </c>
      <c r="AA118" s="168">
        <v>13</v>
      </c>
      <c r="AB118" s="170">
        <v>41459</v>
      </c>
      <c r="AC118" s="313">
        <v>42064</v>
      </c>
      <c r="AD118" s="170"/>
      <c r="AE118" s="34" t="s">
        <v>1755</v>
      </c>
      <c r="AF118" s="168"/>
      <c r="AG118" s="168"/>
      <c r="AH118" s="168">
        <f t="shared" si="23"/>
        <v>1</v>
      </c>
      <c r="AI118" s="178" t="s">
        <v>160</v>
      </c>
      <c r="AJ118" s="168"/>
      <c r="AK118" s="168"/>
      <c r="AL118" s="168" t="s">
        <v>149</v>
      </c>
      <c r="AM118" s="168"/>
      <c r="AN118" s="168"/>
      <c r="AO118" s="168" t="s">
        <v>163</v>
      </c>
      <c r="AP118" s="168" t="s">
        <v>202</v>
      </c>
      <c r="AQ118" s="168" t="s">
        <v>202</v>
      </c>
      <c r="AR118" s="168"/>
      <c r="AS118" s="168"/>
      <c r="AT118" s="168" t="s">
        <v>483</v>
      </c>
      <c r="AU118" s="168" t="s">
        <v>1756</v>
      </c>
      <c r="AV118" s="168"/>
      <c r="AW118" s="171">
        <v>42065</v>
      </c>
      <c r="AX118" s="171">
        <v>42310</v>
      </c>
      <c r="AY118" s="171" t="s">
        <v>149</v>
      </c>
      <c r="AZ118" s="171">
        <v>42037</v>
      </c>
      <c r="BA118" s="171">
        <v>42471</v>
      </c>
      <c r="BB118" s="171"/>
      <c r="BC118" s="172" t="s">
        <v>1757</v>
      </c>
      <c r="BD118" s="171">
        <v>42947</v>
      </c>
      <c r="BE118" s="171" t="s">
        <v>149</v>
      </c>
      <c r="BF118" s="171">
        <v>43164</v>
      </c>
      <c r="BG118" s="171" t="s">
        <v>149</v>
      </c>
      <c r="BH118" s="170"/>
      <c r="BI118" s="170"/>
      <c r="BJ118" s="170"/>
      <c r="BK118" s="173">
        <v>44957</v>
      </c>
      <c r="BL118" s="168" t="s">
        <v>17</v>
      </c>
      <c r="BM118" s="264">
        <f t="shared" si="29"/>
        <v>95</v>
      </c>
      <c r="BN118" s="168">
        <f>DATEDIF(AX118,BK118, "M")+1</f>
        <v>87</v>
      </c>
      <c r="BO118" s="264" t="s">
        <v>1758</v>
      </c>
      <c r="BP118" s="168">
        <v>0</v>
      </c>
      <c r="BQ118" s="168">
        <v>25</v>
      </c>
      <c r="BR118" s="168">
        <v>0</v>
      </c>
      <c r="BS118" s="168">
        <v>3</v>
      </c>
      <c r="BT118" s="168">
        <v>1</v>
      </c>
      <c r="BU118" s="168">
        <v>1</v>
      </c>
      <c r="BV118" s="168">
        <v>1</v>
      </c>
      <c r="BW118" s="168" t="s">
        <v>162</v>
      </c>
      <c r="BX118" s="168">
        <v>0</v>
      </c>
      <c r="BY118" s="168"/>
      <c r="BZ118" s="174"/>
      <c r="CA118" s="174"/>
      <c r="CB118" s="168"/>
      <c r="CC118" s="168" t="s">
        <v>162</v>
      </c>
      <c r="CD118" s="168"/>
      <c r="CE118" s="168"/>
      <c r="CF118" s="415">
        <v>2</v>
      </c>
      <c r="CG118" s="168">
        <v>3</v>
      </c>
      <c r="CH118" s="168"/>
      <c r="CI118" s="168" t="s">
        <v>808</v>
      </c>
    </row>
    <row r="119" spans="1:100" ht="25" customHeight="1" x14ac:dyDescent="0.35">
      <c r="A119" s="98">
        <v>119</v>
      </c>
      <c r="B119" s="98" t="s">
        <v>1759</v>
      </c>
      <c r="C119" s="98" t="s">
        <v>1760</v>
      </c>
      <c r="D119" s="98" t="s">
        <v>1577</v>
      </c>
      <c r="E119" s="98" t="s">
        <v>1761</v>
      </c>
      <c r="F119" s="98" t="s">
        <v>24</v>
      </c>
      <c r="G119" s="98">
        <v>5</v>
      </c>
      <c r="H119" s="98" t="s">
        <v>57</v>
      </c>
      <c r="I119" s="98" t="s">
        <v>33</v>
      </c>
      <c r="J119" s="98" t="s">
        <v>1103</v>
      </c>
      <c r="K119" s="98" t="s">
        <v>1762</v>
      </c>
      <c r="L119" s="98" t="s">
        <v>33</v>
      </c>
      <c r="M119" s="98" t="s">
        <v>149</v>
      </c>
      <c r="N119" s="98"/>
      <c r="O119" s="272" t="s">
        <v>167</v>
      </c>
      <c r="P119" s="273" t="s">
        <v>167</v>
      </c>
      <c r="Q119" s="98"/>
      <c r="R119" s="98" t="s">
        <v>1763</v>
      </c>
      <c r="S119" s="98" t="s">
        <v>1764</v>
      </c>
      <c r="T119" s="375" t="s">
        <v>1765</v>
      </c>
      <c r="U119" s="99" t="s">
        <v>167</v>
      </c>
      <c r="V119" s="99"/>
      <c r="W119" s="181" t="s">
        <v>1766</v>
      </c>
      <c r="X119" s="181" t="s">
        <v>178</v>
      </c>
      <c r="Y119" s="181" t="s">
        <v>162</v>
      </c>
      <c r="Z119" s="181" t="s">
        <v>157</v>
      </c>
      <c r="AA119" s="98">
        <v>15</v>
      </c>
      <c r="AB119" s="99">
        <v>42064</v>
      </c>
      <c r="AC119" s="307">
        <v>42064</v>
      </c>
      <c r="AD119" s="99">
        <v>43930</v>
      </c>
      <c r="AE119" s="50" t="s">
        <v>1767</v>
      </c>
      <c r="AF119" s="50" t="s">
        <v>1768</v>
      </c>
      <c r="AG119" s="50" t="s">
        <v>1769</v>
      </c>
      <c r="AH119" s="98">
        <f t="shared" si="23"/>
        <v>3</v>
      </c>
      <c r="AI119" s="181" t="s">
        <v>160</v>
      </c>
      <c r="AJ119" s="181" t="s">
        <v>160</v>
      </c>
      <c r="AK119" s="181" t="s">
        <v>160</v>
      </c>
      <c r="AL119" s="181" t="s">
        <v>149</v>
      </c>
      <c r="AM119" s="181" t="s">
        <v>162</v>
      </c>
      <c r="AN119" s="181" t="s">
        <v>162</v>
      </c>
      <c r="AO119" s="181"/>
      <c r="AP119" s="181" t="s">
        <v>202</v>
      </c>
      <c r="AQ119" s="181" t="s">
        <v>202</v>
      </c>
      <c r="AR119" s="181"/>
      <c r="AS119" s="181"/>
      <c r="AT119" s="181" t="s">
        <v>578</v>
      </c>
      <c r="AU119" s="98"/>
      <c r="AV119" s="98" t="s">
        <v>162</v>
      </c>
      <c r="AW119" s="100">
        <v>42065</v>
      </c>
      <c r="AX119" s="100">
        <v>42310</v>
      </c>
      <c r="AY119" s="100" t="s">
        <v>149</v>
      </c>
      <c r="AZ119" s="100"/>
      <c r="BA119" s="100"/>
      <c r="BB119" s="100"/>
      <c r="BC119" s="101"/>
      <c r="BD119" s="100" t="s">
        <v>720</v>
      </c>
      <c r="BE119" s="100" t="s">
        <v>162</v>
      </c>
      <c r="BF119" s="100" t="s">
        <v>720</v>
      </c>
      <c r="BG119" s="100" t="s">
        <v>162</v>
      </c>
      <c r="BH119" s="99"/>
      <c r="BI119" s="99"/>
      <c r="BJ119" s="99"/>
      <c r="BK119" s="99"/>
      <c r="BL119" s="98" t="s">
        <v>19</v>
      </c>
      <c r="BM119" s="98" t="s">
        <v>19</v>
      </c>
      <c r="BN119" s="98"/>
      <c r="BO119" s="98"/>
      <c r="BP119" s="98"/>
      <c r="BQ119" s="98">
        <v>2</v>
      </c>
      <c r="BR119" s="98">
        <v>0</v>
      </c>
      <c r="BS119" s="98">
        <v>0</v>
      </c>
      <c r="BT119" s="98">
        <v>0</v>
      </c>
      <c r="BU119" s="98">
        <v>0</v>
      </c>
      <c r="BV119" s="98">
        <v>0</v>
      </c>
      <c r="BW119" s="98" t="s">
        <v>162</v>
      </c>
      <c r="BX119" s="98">
        <v>0</v>
      </c>
      <c r="BY119" s="98"/>
      <c r="BZ119" s="102"/>
      <c r="CA119" s="102"/>
      <c r="CB119" s="98"/>
      <c r="CC119" s="98" t="s">
        <v>162</v>
      </c>
      <c r="CD119" s="98"/>
      <c r="CE119" s="98"/>
      <c r="CF119" s="120" t="s">
        <v>167</v>
      </c>
      <c r="CG119" s="98" t="s">
        <v>167</v>
      </c>
      <c r="CH119" s="98"/>
      <c r="CI119" s="98" t="s">
        <v>808</v>
      </c>
    </row>
    <row r="120" spans="1:100" ht="25" customHeight="1" x14ac:dyDescent="0.35">
      <c r="A120" s="98">
        <v>120</v>
      </c>
      <c r="B120" s="98" t="s">
        <v>1770</v>
      </c>
      <c r="C120" s="98" t="s">
        <v>1771</v>
      </c>
      <c r="D120" s="98"/>
      <c r="E120" s="98" t="s">
        <v>1772</v>
      </c>
      <c r="F120" s="98" t="s">
        <v>24</v>
      </c>
      <c r="G120" s="98">
        <v>5</v>
      </c>
      <c r="H120" s="98" t="s">
        <v>50</v>
      </c>
      <c r="I120" s="98" t="s">
        <v>44</v>
      </c>
      <c r="J120" s="98"/>
      <c r="K120" s="98"/>
      <c r="L120" s="98" t="s">
        <v>42</v>
      </c>
      <c r="M120" s="98" t="s">
        <v>149</v>
      </c>
      <c r="N120" s="98" t="s">
        <v>167</v>
      </c>
      <c r="O120" s="98" t="s">
        <v>167</v>
      </c>
      <c r="P120" s="98" t="s">
        <v>167</v>
      </c>
      <c r="Q120" s="98" t="s">
        <v>167</v>
      </c>
      <c r="R120" s="98"/>
      <c r="S120" s="98"/>
      <c r="T120" s="375"/>
      <c r="U120" s="99"/>
      <c r="V120" s="99"/>
      <c r="W120" s="181"/>
      <c r="X120" s="181"/>
      <c r="Y120" s="181"/>
      <c r="Z120" s="181"/>
      <c r="AA120" s="98"/>
      <c r="AB120" s="99"/>
      <c r="AC120" s="307">
        <v>42064</v>
      </c>
      <c r="AD120" s="99">
        <v>43100</v>
      </c>
      <c r="AE120" s="99"/>
      <c r="AF120" s="99"/>
      <c r="AG120" s="99"/>
      <c r="AH120" s="98">
        <f t="shared" si="23"/>
        <v>0</v>
      </c>
      <c r="AI120" s="99"/>
      <c r="AJ120" s="99"/>
      <c r="AK120" s="99"/>
      <c r="AL120" s="99"/>
      <c r="AM120" s="99"/>
      <c r="AN120" s="99"/>
      <c r="AO120" s="99"/>
      <c r="AP120" s="99"/>
      <c r="AQ120" s="99"/>
      <c r="AR120" s="99"/>
      <c r="AS120" s="99"/>
      <c r="AT120" s="99"/>
      <c r="AU120" s="98"/>
      <c r="AV120" s="99">
        <v>42921</v>
      </c>
      <c r="AW120" s="100">
        <v>42065</v>
      </c>
      <c r="AX120" s="100"/>
      <c r="AY120" s="100"/>
      <c r="AZ120" s="100"/>
      <c r="BA120" s="100"/>
      <c r="BB120" s="100"/>
      <c r="BC120" s="101"/>
      <c r="BD120" s="100"/>
      <c r="BE120" s="100"/>
      <c r="BF120" s="100"/>
      <c r="BG120" s="100"/>
      <c r="BH120" s="99"/>
      <c r="BI120" s="99"/>
      <c r="BJ120" s="99"/>
      <c r="BK120" s="99"/>
      <c r="BL120" s="98" t="s">
        <v>19</v>
      </c>
      <c r="BM120" s="238" t="s">
        <v>19</v>
      </c>
      <c r="BN120" s="238"/>
      <c r="BO120" s="98"/>
      <c r="BP120" s="98"/>
      <c r="BQ120" s="98"/>
      <c r="BR120" s="98"/>
      <c r="BS120" s="98"/>
      <c r="BT120" s="98"/>
      <c r="BU120" s="98"/>
      <c r="BV120" s="98"/>
      <c r="BW120" s="98" t="s">
        <v>162</v>
      </c>
      <c r="BX120" s="98"/>
      <c r="BY120" s="98"/>
      <c r="BZ120" s="102"/>
      <c r="CA120" s="102"/>
      <c r="CB120" s="98"/>
      <c r="CC120" s="98"/>
      <c r="CD120" s="98"/>
      <c r="CE120" s="98"/>
      <c r="CF120" s="120"/>
      <c r="CG120" s="98"/>
      <c r="CH120" s="98"/>
      <c r="CI120" s="98" t="s">
        <v>808</v>
      </c>
    </row>
    <row r="121" spans="1:100" ht="25" customHeight="1" x14ac:dyDescent="0.35">
      <c r="A121" s="98">
        <v>121</v>
      </c>
      <c r="B121" s="98" t="s">
        <v>1773</v>
      </c>
      <c r="C121" s="98" t="s">
        <v>1774</v>
      </c>
      <c r="D121" s="98" t="s">
        <v>1775</v>
      </c>
      <c r="E121" s="98" t="s">
        <v>1776</v>
      </c>
      <c r="F121" s="98" t="s">
        <v>24</v>
      </c>
      <c r="G121" s="98">
        <v>5</v>
      </c>
      <c r="H121" s="98" t="s">
        <v>56</v>
      </c>
      <c r="I121" s="98" t="s">
        <v>39</v>
      </c>
      <c r="J121" s="98"/>
      <c r="K121" s="98"/>
      <c r="L121" s="98" t="s">
        <v>39</v>
      </c>
      <c r="M121" s="98" t="s">
        <v>149</v>
      </c>
      <c r="N121" s="98" t="s">
        <v>167</v>
      </c>
      <c r="O121" s="98" t="s">
        <v>167</v>
      </c>
      <c r="P121" s="98" t="s">
        <v>167</v>
      </c>
      <c r="Q121" s="98" t="s">
        <v>167</v>
      </c>
      <c r="R121" s="98"/>
      <c r="S121" s="98"/>
      <c r="T121" s="375"/>
      <c r="U121" s="99"/>
      <c r="V121" s="99"/>
      <c r="W121" s="181"/>
      <c r="X121" s="181"/>
      <c r="Y121" s="181"/>
      <c r="Z121" s="181"/>
      <c r="AA121" s="98"/>
      <c r="AB121" s="99"/>
      <c r="AC121" s="307">
        <v>42064</v>
      </c>
      <c r="AD121" s="99">
        <v>43342</v>
      </c>
      <c r="AE121" s="99"/>
      <c r="AF121" s="99"/>
      <c r="AG121" s="99"/>
      <c r="AH121" s="98">
        <f t="shared" si="23"/>
        <v>0</v>
      </c>
      <c r="AI121" s="99"/>
      <c r="AJ121" s="99"/>
      <c r="AK121" s="99"/>
      <c r="AL121" s="99"/>
      <c r="AM121" s="99"/>
      <c r="AN121" s="99"/>
      <c r="AO121" s="99"/>
      <c r="AP121" s="99"/>
      <c r="AQ121" s="99"/>
      <c r="AR121" s="99"/>
      <c r="AS121" s="99"/>
      <c r="AT121" s="99"/>
      <c r="AU121" s="98"/>
      <c r="AV121" s="99"/>
      <c r="AW121" s="100">
        <v>42065</v>
      </c>
      <c r="AX121" s="100"/>
      <c r="AY121" s="100"/>
      <c r="AZ121" s="100"/>
      <c r="BA121" s="100"/>
      <c r="BB121" s="100"/>
      <c r="BC121" s="101"/>
      <c r="BD121" s="100"/>
      <c r="BE121" s="100"/>
      <c r="BF121" s="100"/>
      <c r="BG121" s="100"/>
      <c r="BH121" s="99"/>
      <c r="BI121" s="99"/>
      <c r="BJ121" s="99"/>
      <c r="BK121" s="99"/>
      <c r="BL121" s="98" t="s">
        <v>19</v>
      </c>
      <c r="BM121" s="238" t="s">
        <v>19</v>
      </c>
      <c r="BN121" s="238"/>
      <c r="BO121" s="98"/>
      <c r="BP121" s="98"/>
      <c r="BQ121" s="98"/>
      <c r="BR121" s="98"/>
      <c r="BS121" s="98"/>
      <c r="BT121" s="98"/>
      <c r="BU121" s="98"/>
      <c r="BV121" s="98"/>
      <c r="BW121" s="98" t="s">
        <v>162</v>
      </c>
      <c r="BX121" s="98"/>
      <c r="BY121" s="98"/>
      <c r="BZ121" s="102"/>
      <c r="CA121" s="102"/>
      <c r="CB121" s="98"/>
      <c r="CC121" s="98"/>
      <c r="CD121" s="98"/>
      <c r="CE121" s="98"/>
      <c r="CF121" s="120"/>
      <c r="CG121" s="98"/>
      <c r="CH121" s="98"/>
      <c r="CI121" s="98" t="s">
        <v>808</v>
      </c>
    </row>
    <row r="122" spans="1:100" ht="25" customHeight="1" x14ac:dyDescent="0.35">
      <c r="A122" s="98">
        <v>122</v>
      </c>
      <c r="B122" s="98" t="s">
        <v>1777</v>
      </c>
      <c r="C122" s="98" t="s">
        <v>1778</v>
      </c>
      <c r="D122" s="98" t="s">
        <v>1779</v>
      </c>
      <c r="E122" s="98" t="s">
        <v>1780</v>
      </c>
      <c r="F122" s="98" t="s">
        <v>25</v>
      </c>
      <c r="G122" s="98">
        <v>5</v>
      </c>
      <c r="H122" s="98" t="s">
        <v>49</v>
      </c>
      <c r="I122" s="98" t="s">
        <v>40</v>
      </c>
      <c r="J122" s="98"/>
      <c r="K122" s="98"/>
      <c r="L122" s="98" t="s">
        <v>40</v>
      </c>
      <c r="M122" s="98" t="s">
        <v>149</v>
      </c>
      <c r="N122" s="98" t="s">
        <v>167</v>
      </c>
      <c r="O122" s="98" t="s">
        <v>167</v>
      </c>
      <c r="P122" s="98" t="s">
        <v>167</v>
      </c>
      <c r="Q122" s="98" t="s">
        <v>167</v>
      </c>
      <c r="R122" s="98"/>
      <c r="S122" s="98"/>
      <c r="T122" s="375"/>
      <c r="U122" s="99"/>
      <c r="V122" s="99"/>
      <c r="W122" s="181"/>
      <c r="X122" s="181"/>
      <c r="Y122" s="181"/>
      <c r="Z122" s="181"/>
      <c r="AA122" s="98"/>
      <c r="AB122" s="99"/>
      <c r="AC122" s="307">
        <v>42064</v>
      </c>
      <c r="AD122" s="99">
        <v>43342</v>
      </c>
      <c r="AE122" s="99"/>
      <c r="AF122" s="99"/>
      <c r="AG122" s="99"/>
      <c r="AH122" s="98">
        <f t="shared" si="23"/>
        <v>0</v>
      </c>
      <c r="AI122" s="99"/>
      <c r="AJ122" s="99"/>
      <c r="AK122" s="99"/>
      <c r="AL122" s="99"/>
      <c r="AM122" s="99"/>
      <c r="AN122" s="99"/>
      <c r="AO122" s="99"/>
      <c r="AP122" s="99"/>
      <c r="AQ122" s="99"/>
      <c r="AR122" s="99"/>
      <c r="AS122" s="99"/>
      <c r="AT122" s="99"/>
      <c r="AU122" s="98"/>
      <c r="AV122" s="99">
        <v>42921</v>
      </c>
      <c r="AW122" s="100">
        <v>42065</v>
      </c>
      <c r="AX122" s="100"/>
      <c r="AY122" s="100"/>
      <c r="AZ122" s="100"/>
      <c r="BA122" s="100"/>
      <c r="BB122" s="100"/>
      <c r="BC122" s="101"/>
      <c r="BD122" s="100"/>
      <c r="BE122" s="100"/>
      <c r="BF122" s="100"/>
      <c r="BG122" s="100"/>
      <c r="BH122" s="99"/>
      <c r="BI122" s="99"/>
      <c r="BJ122" s="99"/>
      <c r="BK122" s="99"/>
      <c r="BL122" s="122" t="s">
        <v>19</v>
      </c>
      <c r="BM122" s="238" t="s">
        <v>19</v>
      </c>
      <c r="BN122" s="238"/>
      <c r="BO122" s="98"/>
      <c r="BP122" s="98"/>
      <c r="BQ122" s="98"/>
      <c r="BR122" s="98"/>
      <c r="BS122" s="98"/>
      <c r="BT122" s="98"/>
      <c r="BU122" s="98"/>
      <c r="BV122" s="98"/>
      <c r="BW122" s="98" t="s">
        <v>162</v>
      </c>
      <c r="BX122" s="98"/>
      <c r="BY122" s="98"/>
      <c r="BZ122" s="102"/>
      <c r="CA122" s="102"/>
      <c r="CB122" s="98"/>
      <c r="CC122" s="98"/>
      <c r="CD122" s="98"/>
      <c r="CE122" s="98"/>
      <c r="CF122" s="120"/>
      <c r="CG122" s="98"/>
      <c r="CH122" s="98"/>
      <c r="CI122" s="98" t="s">
        <v>808</v>
      </c>
    </row>
    <row r="123" spans="1:100" ht="25" customHeight="1" x14ac:dyDescent="0.35">
      <c r="A123" s="182">
        <v>123</v>
      </c>
      <c r="B123" s="182" t="s">
        <v>1781</v>
      </c>
      <c r="C123" s="182" t="s">
        <v>1782</v>
      </c>
      <c r="D123" s="182" t="s">
        <v>1783</v>
      </c>
      <c r="E123" s="182" t="s">
        <v>1784</v>
      </c>
      <c r="F123" s="182" t="s">
        <v>25</v>
      </c>
      <c r="G123" s="182">
        <v>6</v>
      </c>
      <c r="H123" s="182" t="s">
        <v>49</v>
      </c>
      <c r="I123" s="182" t="s">
        <v>36</v>
      </c>
      <c r="J123" s="182" t="s">
        <v>600</v>
      </c>
      <c r="K123" s="182" t="s">
        <v>1785</v>
      </c>
      <c r="L123" s="182" t="s">
        <v>43</v>
      </c>
      <c r="M123" s="182" t="s">
        <v>162</v>
      </c>
      <c r="N123" s="182">
        <v>1617548</v>
      </c>
      <c r="O123" s="274" t="s">
        <v>318</v>
      </c>
      <c r="P123" s="275" t="s">
        <v>318</v>
      </c>
      <c r="Q123" s="182" t="s">
        <v>318</v>
      </c>
      <c r="R123" s="182" t="s">
        <v>1786</v>
      </c>
      <c r="S123" s="182" t="s">
        <v>1787</v>
      </c>
      <c r="T123" s="384" t="s">
        <v>1788</v>
      </c>
      <c r="U123" s="183" t="s">
        <v>1789</v>
      </c>
      <c r="V123" s="183">
        <v>28260</v>
      </c>
      <c r="W123" s="189" t="s">
        <v>1790</v>
      </c>
      <c r="X123" s="189" t="s">
        <v>178</v>
      </c>
      <c r="Y123" s="189" t="s">
        <v>162</v>
      </c>
      <c r="Z123" s="189" t="s">
        <v>157</v>
      </c>
      <c r="AA123" s="182">
        <v>8</v>
      </c>
      <c r="AB123" s="183">
        <v>42816</v>
      </c>
      <c r="AC123" s="314">
        <v>42430</v>
      </c>
      <c r="AD123" s="183"/>
      <c r="AE123" s="182" t="s">
        <v>608</v>
      </c>
      <c r="AF123" s="182" t="s">
        <v>1791</v>
      </c>
      <c r="AG123" s="182"/>
      <c r="AH123" s="182">
        <f t="shared" si="23"/>
        <v>2</v>
      </c>
      <c r="AI123" s="189" t="s">
        <v>160</v>
      </c>
      <c r="AJ123" s="182" t="s">
        <v>161</v>
      </c>
      <c r="AK123" s="182"/>
      <c r="AL123" s="182" t="s">
        <v>149</v>
      </c>
      <c r="AM123" s="182" t="s">
        <v>149</v>
      </c>
      <c r="AN123" s="182"/>
      <c r="AO123" s="182" t="s">
        <v>181</v>
      </c>
      <c r="AP123" s="182" t="s">
        <v>1269</v>
      </c>
      <c r="AQ123" s="182" t="s">
        <v>1792</v>
      </c>
      <c r="AR123" s="182" t="s">
        <v>149</v>
      </c>
      <c r="AS123" s="182"/>
      <c r="AT123" s="182" t="s">
        <v>36</v>
      </c>
      <c r="AU123" s="182" t="s">
        <v>1793</v>
      </c>
      <c r="AV123" s="183"/>
      <c r="AW123" s="184">
        <v>42428</v>
      </c>
      <c r="AX123" s="184">
        <v>42681</v>
      </c>
      <c r="AY123" s="184" t="s">
        <v>149</v>
      </c>
      <c r="AZ123" s="184">
        <v>43005</v>
      </c>
      <c r="BA123" s="184">
        <v>43063</v>
      </c>
      <c r="BB123" s="184"/>
      <c r="BC123" s="185" t="s">
        <v>1790</v>
      </c>
      <c r="BD123" s="184">
        <v>43309</v>
      </c>
      <c r="BE123" s="184" t="s">
        <v>149</v>
      </c>
      <c r="BF123" s="184">
        <v>43528</v>
      </c>
      <c r="BG123" s="184" t="s">
        <v>149</v>
      </c>
      <c r="BH123" s="183"/>
      <c r="BI123" s="183"/>
      <c r="BJ123" s="183"/>
      <c r="BK123" s="186">
        <v>44461</v>
      </c>
      <c r="BL123" s="182" t="s">
        <v>17</v>
      </c>
      <c r="BM123" s="188">
        <f>DATEDIF(AW123,BK123, "M")+1</f>
        <v>67</v>
      </c>
      <c r="BN123" s="182">
        <f t="shared" ref="BN123:BN124" si="30">DATEDIF(AX123,BK123, "M")+1</f>
        <v>59</v>
      </c>
      <c r="BO123" s="182" t="s">
        <v>1790</v>
      </c>
      <c r="BP123" s="182">
        <v>6</v>
      </c>
      <c r="BQ123" s="182">
        <v>13</v>
      </c>
      <c r="BR123" s="182">
        <v>3</v>
      </c>
      <c r="BS123" s="182">
        <v>0</v>
      </c>
      <c r="BT123" s="182">
        <v>0</v>
      </c>
      <c r="BU123" s="182">
        <v>0</v>
      </c>
      <c r="BV123" s="182">
        <v>0</v>
      </c>
      <c r="BW123" s="182" t="s">
        <v>162</v>
      </c>
      <c r="BX123" s="182">
        <v>0</v>
      </c>
      <c r="BY123" s="182"/>
      <c r="BZ123" s="187"/>
      <c r="CA123" s="187"/>
      <c r="CB123" s="182"/>
      <c r="CC123" s="182" t="s">
        <v>162</v>
      </c>
      <c r="CD123" s="182"/>
      <c r="CE123" s="182"/>
      <c r="CF123" s="416">
        <v>0</v>
      </c>
      <c r="CG123" s="182">
        <v>0</v>
      </c>
      <c r="CH123" s="182">
        <v>2</v>
      </c>
      <c r="CI123" s="182" t="s">
        <v>808</v>
      </c>
    </row>
    <row r="124" spans="1:100" ht="25" customHeight="1" x14ac:dyDescent="0.35">
      <c r="A124" s="182">
        <v>124</v>
      </c>
      <c r="B124" s="182" t="s">
        <v>1794</v>
      </c>
      <c r="C124" s="182" t="s">
        <v>1795</v>
      </c>
      <c r="D124" s="182" t="s">
        <v>1796</v>
      </c>
      <c r="E124" s="182" t="s">
        <v>1797</v>
      </c>
      <c r="F124" s="182" t="s">
        <v>25</v>
      </c>
      <c r="G124" s="182">
        <v>6</v>
      </c>
      <c r="H124" s="182" t="s">
        <v>49</v>
      </c>
      <c r="I124" s="182" t="s">
        <v>40</v>
      </c>
      <c r="J124" s="182" t="s">
        <v>1798</v>
      </c>
      <c r="K124" s="182" t="s">
        <v>1799</v>
      </c>
      <c r="L124" s="182" t="s">
        <v>40</v>
      </c>
      <c r="M124" s="182" t="s">
        <v>149</v>
      </c>
      <c r="N124" s="182" t="s">
        <v>1800</v>
      </c>
      <c r="O124" s="274" t="s">
        <v>150</v>
      </c>
      <c r="P124" s="275" t="s">
        <v>150</v>
      </c>
      <c r="Q124" s="182" t="s">
        <v>150</v>
      </c>
      <c r="R124" s="182" t="s">
        <v>1801</v>
      </c>
      <c r="S124" s="182" t="s">
        <v>1802</v>
      </c>
      <c r="T124" s="384" t="s">
        <v>1803</v>
      </c>
      <c r="U124" s="183" t="s">
        <v>1804</v>
      </c>
      <c r="V124" s="183">
        <v>30764</v>
      </c>
      <c r="W124" s="189" t="s">
        <v>1805</v>
      </c>
      <c r="X124" s="189" t="s">
        <v>178</v>
      </c>
      <c r="Y124" s="189" t="s">
        <v>162</v>
      </c>
      <c r="Z124" s="189" t="s">
        <v>157</v>
      </c>
      <c r="AA124" s="182">
        <v>34.5</v>
      </c>
      <c r="AB124" s="183">
        <v>42704</v>
      </c>
      <c r="AC124" s="314">
        <v>42430</v>
      </c>
      <c r="AD124" s="183"/>
      <c r="AE124" s="277" t="s">
        <v>1806</v>
      </c>
      <c r="AF124" s="182" t="s">
        <v>1807</v>
      </c>
      <c r="AG124" s="182"/>
      <c r="AH124" s="182">
        <f t="shared" si="23"/>
        <v>2</v>
      </c>
      <c r="AI124" s="189" t="s">
        <v>160</v>
      </c>
      <c r="AJ124" s="182"/>
      <c r="AK124" s="182"/>
      <c r="AL124" s="182" t="s">
        <v>149</v>
      </c>
      <c r="AM124" s="182"/>
      <c r="AN124" s="182"/>
      <c r="AO124" s="182" t="s">
        <v>163</v>
      </c>
      <c r="AP124" s="182" t="s">
        <v>1187</v>
      </c>
      <c r="AQ124" s="182" t="s">
        <v>1187</v>
      </c>
      <c r="AR124" s="182"/>
      <c r="AS124" s="182"/>
      <c r="AT124" s="182" t="s">
        <v>40</v>
      </c>
      <c r="AU124" s="182" t="s">
        <v>1808</v>
      </c>
      <c r="AV124" s="183"/>
      <c r="AW124" s="184">
        <v>42428</v>
      </c>
      <c r="AX124" s="184">
        <v>42681</v>
      </c>
      <c r="AY124" s="184" t="s">
        <v>149</v>
      </c>
      <c r="AZ124" s="184"/>
      <c r="BA124" s="184"/>
      <c r="BB124" s="184"/>
      <c r="BC124" s="185" t="s">
        <v>1809</v>
      </c>
      <c r="BD124" s="184">
        <v>43309</v>
      </c>
      <c r="BE124" s="184" t="s">
        <v>149</v>
      </c>
      <c r="BF124" s="184">
        <v>43528</v>
      </c>
      <c r="BG124" s="184" t="s">
        <v>149</v>
      </c>
      <c r="BH124" s="183"/>
      <c r="BI124" s="183"/>
      <c r="BJ124" s="183"/>
      <c r="BK124" s="186">
        <v>44069</v>
      </c>
      <c r="BL124" s="182" t="s">
        <v>17</v>
      </c>
      <c r="BM124" s="188">
        <f>DATEDIF(AW124,BK124, "M")+1</f>
        <v>54</v>
      </c>
      <c r="BN124" s="182">
        <f t="shared" si="30"/>
        <v>46</v>
      </c>
      <c r="BO124" s="189" t="s">
        <v>1810</v>
      </c>
      <c r="BP124" s="182">
        <v>0</v>
      </c>
      <c r="BQ124" s="182">
        <v>1</v>
      </c>
      <c r="BR124" s="182">
        <v>1</v>
      </c>
      <c r="BS124" s="182">
        <v>0</v>
      </c>
      <c r="BT124" s="182">
        <v>0</v>
      </c>
      <c r="BU124" s="182">
        <v>0</v>
      </c>
      <c r="BV124" s="182">
        <v>0</v>
      </c>
      <c r="BW124" s="182" t="s">
        <v>162</v>
      </c>
      <c r="BX124" s="182">
        <v>0</v>
      </c>
      <c r="BY124" s="182"/>
      <c r="BZ124" s="187">
        <v>43941</v>
      </c>
      <c r="CA124" s="187">
        <v>43993</v>
      </c>
      <c r="CB124" s="182">
        <v>2</v>
      </c>
      <c r="CC124" s="182" t="s">
        <v>162</v>
      </c>
      <c r="CD124" s="182"/>
      <c r="CE124" s="182"/>
      <c r="CF124" s="416">
        <v>1</v>
      </c>
      <c r="CG124" s="182">
        <v>1</v>
      </c>
      <c r="CH124" s="182"/>
      <c r="CI124" s="182" t="s">
        <v>808</v>
      </c>
    </row>
    <row r="125" spans="1:100" ht="25" customHeight="1" x14ac:dyDescent="0.35">
      <c r="A125" s="182">
        <v>125</v>
      </c>
      <c r="B125" s="182" t="s">
        <v>1811</v>
      </c>
      <c r="C125" s="182" t="s">
        <v>1812</v>
      </c>
      <c r="D125" s="182" t="s">
        <v>1813</v>
      </c>
      <c r="E125" s="182" t="s">
        <v>1814</v>
      </c>
      <c r="F125" s="182" t="s">
        <v>25</v>
      </c>
      <c r="G125" s="182">
        <v>6</v>
      </c>
      <c r="H125" s="182" t="s">
        <v>50</v>
      </c>
      <c r="I125" s="182" t="s">
        <v>44</v>
      </c>
      <c r="J125" s="182" t="s">
        <v>1426</v>
      </c>
      <c r="K125" s="182" t="s">
        <v>1815</v>
      </c>
      <c r="L125" s="182" t="s">
        <v>42</v>
      </c>
      <c r="M125" s="182" t="s">
        <v>149</v>
      </c>
      <c r="N125" s="190" t="s">
        <v>1816</v>
      </c>
      <c r="O125" s="274" t="s">
        <v>150</v>
      </c>
      <c r="P125" s="275" t="s">
        <v>150</v>
      </c>
      <c r="Q125" s="182"/>
      <c r="R125" s="182" t="s">
        <v>1817</v>
      </c>
      <c r="S125" s="182" t="s">
        <v>1818</v>
      </c>
      <c r="T125" s="385" t="s">
        <v>1819</v>
      </c>
      <c r="U125" s="183" t="s">
        <v>913</v>
      </c>
      <c r="V125" s="183">
        <v>30609</v>
      </c>
      <c r="W125" s="189" t="s">
        <v>1820</v>
      </c>
      <c r="X125" s="189" t="s">
        <v>155</v>
      </c>
      <c r="Y125" s="189" t="s">
        <v>162</v>
      </c>
      <c r="Z125" s="189" t="s">
        <v>157</v>
      </c>
      <c r="AA125" s="182">
        <v>24</v>
      </c>
      <c r="AB125" s="183">
        <v>42826</v>
      </c>
      <c r="AC125" s="314">
        <v>42430</v>
      </c>
      <c r="AD125" s="183"/>
      <c r="AE125" s="277" t="s">
        <v>1821</v>
      </c>
      <c r="AF125" s="277" t="s">
        <v>1822</v>
      </c>
      <c r="AG125" s="182"/>
      <c r="AH125" s="182">
        <f t="shared" si="23"/>
        <v>2</v>
      </c>
      <c r="AI125" s="189" t="s">
        <v>280</v>
      </c>
      <c r="AJ125" s="189" t="s">
        <v>160</v>
      </c>
      <c r="AK125" s="182"/>
      <c r="AL125" s="182" t="s">
        <v>162</v>
      </c>
      <c r="AM125" s="182" t="s">
        <v>149</v>
      </c>
      <c r="AN125" s="182"/>
      <c r="AO125" s="182" t="s">
        <v>163</v>
      </c>
      <c r="AP125" s="182" t="s">
        <v>202</v>
      </c>
      <c r="AQ125" s="182" t="s">
        <v>202</v>
      </c>
      <c r="AR125" s="182"/>
      <c r="AS125" s="182"/>
      <c r="AT125" s="182" t="s">
        <v>1823</v>
      </c>
      <c r="AU125" s="182" t="s">
        <v>1824</v>
      </c>
      <c r="AV125" s="183"/>
      <c r="AW125" s="184">
        <v>42428</v>
      </c>
      <c r="AX125" s="184">
        <v>42681</v>
      </c>
      <c r="AY125" s="184" t="s">
        <v>149</v>
      </c>
      <c r="AZ125" s="184">
        <v>42978</v>
      </c>
      <c r="BA125" s="184">
        <v>42997</v>
      </c>
      <c r="BB125" s="184">
        <v>43012</v>
      </c>
      <c r="BC125" s="185" t="s">
        <v>1825</v>
      </c>
      <c r="BD125" s="184">
        <v>43309</v>
      </c>
      <c r="BE125" s="184" t="s">
        <v>149</v>
      </c>
      <c r="BF125" s="184">
        <v>43528</v>
      </c>
      <c r="BG125" s="184" t="s">
        <v>149</v>
      </c>
      <c r="BH125" s="183">
        <v>44463</v>
      </c>
      <c r="BI125" s="183"/>
      <c r="BJ125" s="183"/>
      <c r="BK125" s="186"/>
      <c r="BL125" s="191" t="s">
        <v>18</v>
      </c>
      <c r="BM125" s="276"/>
      <c r="BN125" s="182"/>
      <c r="BO125" s="182"/>
      <c r="BP125" s="182"/>
      <c r="BQ125" s="182">
        <v>2</v>
      </c>
      <c r="BR125" s="182">
        <v>0</v>
      </c>
      <c r="BS125" s="182">
        <v>1</v>
      </c>
      <c r="BT125" s="182">
        <v>0</v>
      </c>
      <c r="BU125" s="182">
        <v>0</v>
      </c>
      <c r="BV125" s="182">
        <v>0</v>
      </c>
      <c r="BW125" s="182" t="s">
        <v>162</v>
      </c>
      <c r="BX125" s="182">
        <v>0</v>
      </c>
      <c r="BY125" s="182"/>
      <c r="BZ125" s="187"/>
      <c r="CA125" s="187"/>
      <c r="CB125" s="182"/>
      <c r="CC125" s="182" t="s">
        <v>162</v>
      </c>
      <c r="CD125" s="182"/>
      <c r="CE125" s="182"/>
      <c r="CF125" s="416"/>
      <c r="CG125" s="182"/>
      <c r="CH125" s="182"/>
      <c r="CI125" s="182" t="s">
        <v>1826</v>
      </c>
    </row>
    <row r="126" spans="1:100" ht="25" customHeight="1" x14ac:dyDescent="0.35">
      <c r="A126" s="182">
        <v>126</v>
      </c>
      <c r="B126" s="182" t="s">
        <v>1827</v>
      </c>
      <c r="C126" s="182" t="s">
        <v>1828</v>
      </c>
      <c r="D126" s="182" t="s">
        <v>1829</v>
      </c>
      <c r="E126" s="182" t="s">
        <v>1830</v>
      </c>
      <c r="F126" s="182" t="s">
        <v>25</v>
      </c>
      <c r="G126" s="182">
        <v>6</v>
      </c>
      <c r="H126" s="182" t="s">
        <v>51</v>
      </c>
      <c r="I126" s="182" t="s">
        <v>43</v>
      </c>
      <c r="J126" s="182" t="s">
        <v>358</v>
      </c>
      <c r="K126" s="182" t="s">
        <v>1831</v>
      </c>
      <c r="L126" s="182" t="s">
        <v>43</v>
      </c>
      <c r="M126" s="182" t="s">
        <v>149</v>
      </c>
      <c r="N126" s="182">
        <v>6815541</v>
      </c>
      <c r="O126" s="274" t="s">
        <v>318</v>
      </c>
      <c r="P126" s="275" t="s">
        <v>318</v>
      </c>
      <c r="Q126" s="182" t="s">
        <v>1832</v>
      </c>
      <c r="R126" s="182" t="s">
        <v>1833</v>
      </c>
      <c r="S126" s="192" t="s">
        <v>1834</v>
      </c>
      <c r="T126" s="385" t="s">
        <v>1835</v>
      </c>
      <c r="U126" s="183" t="s">
        <v>1836</v>
      </c>
      <c r="V126" s="183">
        <v>32614</v>
      </c>
      <c r="W126" s="189" t="s">
        <v>1837</v>
      </c>
      <c r="X126" s="189" t="s">
        <v>178</v>
      </c>
      <c r="Y126" s="189" t="s">
        <v>162</v>
      </c>
      <c r="Z126" s="189" t="s">
        <v>157</v>
      </c>
      <c r="AA126" s="182">
        <v>5.5</v>
      </c>
      <c r="AB126" s="183">
        <v>42464</v>
      </c>
      <c r="AC126" s="314">
        <v>42430</v>
      </c>
      <c r="AD126" s="183"/>
      <c r="AE126" s="277" t="s">
        <v>1838</v>
      </c>
      <c r="AF126" s="182"/>
      <c r="AG126" s="182"/>
      <c r="AH126" s="182">
        <f t="shared" si="23"/>
        <v>1</v>
      </c>
      <c r="AI126" s="37" t="s">
        <v>160</v>
      </c>
      <c r="AJ126" s="182"/>
      <c r="AK126" s="182"/>
      <c r="AL126" s="182" t="s">
        <v>162</v>
      </c>
      <c r="AM126" s="182"/>
      <c r="AN126" s="182"/>
      <c r="AO126" s="182" t="s">
        <v>181</v>
      </c>
      <c r="AP126" s="182" t="s">
        <v>1839</v>
      </c>
      <c r="AQ126" s="182" t="s">
        <v>1839</v>
      </c>
      <c r="AR126" s="182" t="s">
        <v>162</v>
      </c>
      <c r="AS126" s="182"/>
      <c r="AT126" s="182" t="s">
        <v>1840</v>
      </c>
      <c r="AU126" s="182" t="s">
        <v>1841</v>
      </c>
      <c r="AV126" s="183"/>
      <c r="AW126" s="184">
        <v>42428</v>
      </c>
      <c r="AX126" s="184">
        <v>42681</v>
      </c>
      <c r="AY126" s="184" t="s">
        <v>149</v>
      </c>
      <c r="AZ126" s="184">
        <v>42753</v>
      </c>
      <c r="BA126" s="184">
        <v>43242</v>
      </c>
      <c r="BB126" s="182"/>
      <c r="BC126" s="185" t="s">
        <v>1842</v>
      </c>
      <c r="BD126" s="184">
        <v>43309</v>
      </c>
      <c r="BE126" s="184" t="s">
        <v>149</v>
      </c>
      <c r="BF126" s="184">
        <v>43528</v>
      </c>
      <c r="BG126" s="184" t="s">
        <v>149</v>
      </c>
      <c r="BH126" s="183"/>
      <c r="BI126" s="183"/>
      <c r="BJ126" s="183"/>
      <c r="BK126" s="186">
        <v>43768</v>
      </c>
      <c r="BL126" s="182" t="s">
        <v>17</v>
      </c>
      <c r="BM126" s="188">
        <f>DATEDIF(AW126,BK126, "M")+1</f>
        <v>45</v>
      </c>
      <c r="BN126" s="182">
        <f>DATEDIF(AX126,BK126, "M")+1</f>
        <v>36</v>
      </c>
      <c r="BO126" s="182"/>
      <c r="BP126" s="182">
        <v>2</v>
      </c>
      <c r="BQ126" s="182">
        <v>14</v>
      </c>
      <c r="BR126" s="182">
        <v>7</v>
      </c>
      <c r="BS126" s="182">
        <v>2</v>
      </c>
      <c r="BT126" s="182">
        <v>3</v>
      </c>
      <c r="BU126" s="182">
        <v>0</v>
      </c>
      <c r="BV126" s="182">
        <v>0</v>
      </c>
      <c r="BW126" s="182" t="s">
        <v>162</v>
      </c>
      <c r="BX126" s="182">
        <v>0</v>
      </c>
      <c r="BY126" s="182"/>
      <c r="BZ126" s="187">
        <v>44896</v>
      </c>
      <c r="CA126" s="187">
        <v>44985</v>
      </c>
      <c r="CB126" s="182">
        <v>3</v>
      </c>
      <c r="CC126" s="182" t="s">
        <v>162</v>
      </c>
      <c r="CD126" s="182"/>
      <c r="CE126" s="182"/>
      <c r="CF126" s="416">
        <v>0</v>
      </c>
      <c r="CG126" s="182">
        <v>0</v>
      </c>
      <c r="CH126" s="182">
        <v>3</v>
      </c>
      <c r="CI126" s="182" t="s">
        <v>808</v>
      </c>
    </row>
    <row r="127" spans="1:100" ht="25" customHeight="1" x14ac:dyDescent="0.35">
      <c r="A127" s="182">
        <v>127</v>
      </c>
      <c r="B127" s="182" t="s">
        <v>1843</v>
      </c>
      <c r="C127" s="182" t="s">
        <v>1844</v>
      </c>
      <c r="D127" s="182"/>
      <c r="E127" s="182" t="s">
        <v>1845</v>
      </c>
      <c r="F127" s="182" t="s">
        <v>24</v>
      </c>
      <c r="G127" s="182">
        <v>6</v>
      </c>
      <c r="H127" s="182" t="s">
        <v>52</v>
      </c>
      <c r="I127" s="182" t="s">
        <v>41</v>
      </c>
      <c r="J127" s="182" t="s">
        <v>600</v>
      </c>
      <c r="K127" s="182" t="s">
        <v>287</v>
      </c>
      <c r="L127" s="182" t="s">
        <v>43</v>
      </c>
      <c r="M127" s="182" t="s">
        <v>149</v>
      </c>
      <c r="N127" s="182">
        <v>1584607</v>
      </c>
      <c r="O127" s="274" t="s">
        <v>150</v>
      </c>
      <c r="P127" s="275" t="s">
        <v>150</v>
      </c>
      <c r="Q127" s="182"/>
      <c r="R127" s="182" t="s">
        <v>1846</v>
      </c>
      <c r="S127" s="182" t="s">
        <v>1847</v>
      </c>
      <c r="T127" s="385" t="s">
        <v>1848</v>
      </c>
      <c r="U127" s="183" t="s">
        <v>816</v>
      </c>
      <c r="V127" s="183">
        <v>28875</v>
      </c>
      <c r="W127" s="189" t="s">
        <v>1849</v>
      </c>
      <c r="X127" s="189" t="s">
        <v>178</v>
      </c>
      <c r="Y127" s="189" t="s">
        <v>162</v>
      </c>
      <c r="Z127" s="189" t="s">
        <v>157</v>
      </c>
      <c r="AA127" s="182">
        <v>31.5</v>
      </c>
      <c r="AB127" s="183">
        <v>42810</v>
      </c>
      <c r="AC127" s="314">
        <v>42430</v>
      </c>
      <c r="AD127" s="183"/>
      <c r="AE127" s="277" t="s">
        <v>1850</v>
      </c>
      <c r="AF127" s="277" t="s">
        <v>1851</v>
      </c>
      <c r="AG127" s="182"/>
      <c r="AH127" s="182">
        <f t="shared" si="23"/>
        <v>2</v>
      </c>
      <c r="AI127" s="37" t="s">
        <v>280</v>
      </c>
      <c r="AJ127" s="182" t="s">
        <v>160</v>
      </c>
      <c r="AK127" s="182"/>
      <c r="AL127" s="182" t="s">
        <v>162</v>
      </c>
      <c r="AM127" s="182" t="s">
        <v>162</v>
      </c>
      <c r="AN127" s="182"/>
      <c r="AO127" s="182" t="s">
        <v>163</v>
      </c>
      <c r="AP127" s="189" t="s">
        <v>180</v>
      </c>
      <c r="AQ127" s="189" t="s">
        <v>202</v>
      </c>
      <c r="AR127" s="189" t="s">
        <v>162</v>
      </c>
      <c r="AS127" s="189"/>
      <c r="AT127" s="182" t="s">
        <v>889</v>
      </c>
      <c r="AU127" s="182" t="s">
        <v>1852</v>
      </c>
      <c r="AV127" s="183"/>
      <c r="AW127" s="184">
        <v>42428</v>
      </c>
      <c r="AX127" s="184">
        <v>42681</v>
      </c>
      <c r="AY127" s="184" t="s">
        <v>149</v>
      </c>
      <c r="AZ127" s="184">
        <v>43433</v>
      </c>
      <c r="BA127" s="184">
        <v>43437</v>
      </c>
      <c r="BB127" s="182"/>
      <c r="BC127" s="185" t="s">
        <v>1853</v>
      </c>
      <c r="BD127" s="348">
        <v>44937</v>
      </c>
      <c r="BE127" s="348" t="s">
        <v>162</v>
      </c>
      <c r="BF127" s="348">
        <v>44431</v>
      </c>
      <c r="BG127" s="346" t="s">
        <v>162</v>
      </c>
      <c r="BH127" s="183"/>
      <c r="BI127" s="183"/>
      <c r="BJ127" s="183"/>
      <c r="BK127" s="186">
        <v>45591</v>
      </c>
      <c r="BL127" s="182" t="s">
        <v>17</v>
      </c>
      <c r="BM127" s="188">
        <f>DATEDIF(AW127,BK127, "M")+1</f>
        <v>104</v>
      </c>
      <c r="BN127" s="182">
        <f>DATEDIF(AX127,BK127, "M")+1</f>
        <v>96</v>
      </c>
      <c r="BO127" s="189" t="s">
        <v>1849</v>
      </c>
      <c r="BP127" s="182">
        <v>1</v>
      </c>
      <c r="BQ127" s="182">
        <v>1</v>
      </c>
      <c r="BR127" s="182">
        <v>0</v>
      </c>
      <c r="BS127" s="182">
        <v>0</v>
      </c>
      <c r="BT127" s="182">
        <v>0</v>
      </c>
      <c r="BU127" s="182">
        <v>0</v>
      </c>
      <c r="BV127" s="182">
        <v>0</v>
      </c>
      <c r="BW127" s="182" t="s">
        <v>162</v>
      </c>
      <c r="BX127" s="182">
        <v>0</v>
      </c>
      <c r="BY127" s="182"/>
      <c r="BZ127" s="187"/>
      <c r="CA127" s="187"/>
      <c r="CB127" s="182"/>
      <c r="CC127" s="182" t="s">
        <v>162</v>
      </c>
      <c r="CD127" s="182"/>
      <c r="CE127" s="182"/>
      <c r="CF127" s="416">
        <v>2</v>
      </c>
      <c r="CG127" s="182">
        <v>4</v>
      </c>
      <c r="CH127" s="182"/>
      <c r="CI127" s="182" t="s">
        <v>1826</v>
      </c>
    </row>
    <row r="128" spans="1:100" ht="25" customHeight="1" x14ac:dyDescent="0.35">
      <c r="A128" s="182">
        <v>128</v>
      </c>
      <c r="B128" s="182" t="s">
        <v>1854</v>
      </c>
      <c r="C128" s="182" t="s">
        <v>1855</v>
      </c>
      <c r="D128" s="182"/>
      <c r="E128" s="182" t="s">
        <v>1856</v>
      </c>
      <c r="F128" s="182" t="s">
        <v>24</v>
      </c>
      <c r="G128" s="182">
        <v>6</v>
      </c>
      <c r="H128" s="182" t="s">
        <v>51</v>
      </c>
      <c r="I128" s="182" t="s">
        <v>30</v>
      </c>
      <c r="J128" s="182" t="s">
        <v>1075</v>
      </c>
      <c r="K128" s="182" t="s">
        <v>558</v>
      </c>
      <c r="L128" s="182" t="s">
        <v>30</v>
      </c>
      <c r="M128" s="182" t="s">
        <v>149</v>
      </c>
      <c r="N128" s="182">
        <v>98769</v>
      </c>
      <c r="O128" s="274" t="s">
        <v>150</v>
      </c>
      <c r="P128" s="275" t="s">
        <v>150</v>
      </c>
      <c r="Q128" s="182" t="s">
        <v>150</v>
      </c>
      <c r="R128" s="182" t="s">
        <v>1857</v>
      </c>
      <c r="S128" s="182" t="s">
        <v>1858</v>
      </c>
      <c r="T128" s="384" t="s">
        <v>1859</v>
      </c>
      <c r="U128" s="183" t="s">
        <v>1860</v>
      </c>
      <c r="V128" s="183">
        <v>29721</v>
      </c>
      <c r="W128" s="189" t="s">
        <v>1861</v>
      </c>
      <c r="X128" s="189" t="s">
        <v>178</v>
      </c>
      <c r="Y128" s="189" t="s">
        <v>162</v>
      </c>
      <c r="Z128" s="189" t="s">
        <v>157</v>
      </c>
      <c r="AA128" s="182">
        <v>5.5</v>
      </c>
      <c r="AB128" s="183">
        <v>42590</v>
      </c>
      <c r="AC128" s="314">
        <v>42430</v>
      </c>
      <c r="AD128" s="183"/>
      <c r="AE128" s="277" t="s">
        <v>1862</v>
      </c>
      <c r="AF128" s="182"/>
      <c r="AG128" s="182"/>
      <c r="AH128" s="182">
        <f t="shared" si="23"/>
        <v>1</v>
      </c>
      <c r="AI128" s="189" t="s">
        <v>160</v>
      </c>
      <c r="AJ128" s="182"/>
      <c r="AK128" s="182"/>
      <c r="AL128" s="182" t="s">
        <v>149</v>
      </c>
      <c r="AM128" s="182"/>
      <c r="AN128" s="182"/>
      <c r="AO128" s="182" t="s">
        <v>163</v>
      </c>
      <c r="AP128" s="189" t="s">
        <v>1863</v>
      </c>
      <c r="AQ128" s="189" t="s">
        <v>248</v>
      </c>
      <c r="AR128" s="189"/>
      <c r="AS128" s="189"/>
      <c r="AT128" s="182" t="s">
        <v>483</v>
      </c>
      <c r="AU128" s="182" t="s">
        <v>1864</v>
      </c>
      <c r="AV128" s="183"/>
      <c r="AW128" s="184">
        <v>42428</v>
      </c>
      <c r="AX128" s="184">
        <v>42681</v>
      </c>
      <c r="AY128" s="184" t="s">
        <v>149</v>
      </c>
      <c r="AZ128" s="184">
        <v>42752</v>
      </c>
      <c r="BA128" s="184">
        <v>42752</v>
      </c>
      <c r="BB128" s="183">
        <v>43116</v>
      </c>
      <c r="BC128" s="185" t="s">
        <v>1865</v>
      </c>
      <c r="BD128" s="184">
        <v>43309</v>
      </c>
      <c r="BE128" s="184" t="s">
        <v>149</v>
      </c>
      <c r="BF128" s="184">
        <v>43528</v>
      </c>
      <c r="BG128" s="184" t="s">
        <v>149</v>
      </c>
      <c r="BH128" s="183"/>
      <c r="BI128" s="183"/>
      <c r="BJ128" s="183"/>
      <c r="BK128" s="186">
        <v>44276</v>
      </c>
      <c r="BL128" s="182" t="s">
        <v>17</v>
      </c>
      <c r="BM128" s="182">
        <f t="shared" ref="BM128" si="31">DATEDIF(AW128,BK128, "M")+1</f>
        <v>61</v>
      </c>
      <c r="BN128" s="182">
        <f t="shared" ref="BN128:BN132" si="32">DATEDIF(AX128,BK128, "M")+1</f>
        <v>53</v>
      </c>
      <c r="BO128" s="182"/>
      <c r="BP128" s="182">
        <v>4</v>
      </c>
      <c r="BQ128" s="182">
        <v>2</v>
      </c>
      <c r="BR128" s="182">
        <v>0</v>
      </c>
      <c r="BS128" s="182">
        <v>0</v>
      </c>
      <c r="BT128" s="182">
        <v>1</v>
      </c>
      <c r="BU128" s="182">
        <v>0</v>
      </c>
      <c r="BV128" s="182">
        <v>0</v>
      </c>
      <c r="BW128" s="182" t="s">
        <v>162</v>
      </c>
      <c r="BX128" s="182">
        <v>0</v>
      </c>
      <c r="BY128" s="182"/>
      <c r="BZ128" s="187">
        <v>43907</v>
      </c>
      <c r="CA128" s="187">
        <v>44242</v>
      </c>
      <c r="CB128" s="182">
        <v>11</v>
      </c>
      <c r="CC128" s="182" t="s">
        <v>162</v>
      </c>
      <c r="CD128" s="182"/>
      <c r="CE128" s="182"/>
      <c r="CF128" s="416">
        <v>2</v>
      </c>
      <c r="CG128" s="182">
        <v>2</v>
      </c>
      <c r="CH128" s="182"/>
      <c r="CI128" s="182" t="s">
        <v>1866</v>
      </c>
    </row>
    <row r="129" spans="1:88" ht="25" customHeight="1" x14ac:dyDescent="0.35">
      <c r="A129" s="182">
        <v>129</v>
      </c>
      <c r="B129" s="182" t="s">
        <v>1867</v>
      </c>
      <c r="C129" s="182" t="s">
        <v>1868</v>
      </c>
      <c r="D129" s="182" t="s">
        <v>1869</v>
      </c>
      <c r="E129" s="182" t="s">
        <v>1870</v>
      </c>
      <c r="F129" s="182" t="s">
        <v>25</v>
      </c>
      <c r="G129" s="182">
        <v>6</v>
      </c>
      <c r="H129" s="182" t="s">
        <v>55</v>
      </c>
      <c r="I129" s="182" t="s">
        <v>43</v>
      </c>
      <c r="J129" s="182" t="s">
        <v>1871</v>
      </c>
      <c r="K129" s="182" t="s">
        <v>1872</v>
      </c>
      <c r="L129" s="182" t="s">
        <v>43</v>
      </c>
      <c r="M129" s="182" t="s">
        <v>149</v>
      </c>
      <c r="N129" s="278" t="s">
        <v>1873</v>
      </c>
      <c r="O129" s="279"/>
      <c r="P129" s="280" t="s">
        <v>150</v>
      </c>
      <c r="Q129" s="182" t="s">
        <v>150</v>
      </c>
      <c r="R129" s="426" t="s">
        <v>1874</v>
      </c>
      <c r="S129" s="426" t="s">
        <v>1875</v>
      </c>
      <c r="T129" s="385" t="s">
        <v>1876</v>
      </c>
      <c r="U129" s="183" t="s">
        <v>1877</v>
      </c>
      <c r="V129" s="183">
        <v>29976</v>
      </c>
      <c r="W129" s="189" t="s">
        <v>1878</v>
      </c>
      <c r="X129" s="189" t="s">
        <v>178</v>
      </c>
      <c r="Y129" s="189" t="s">
        <v>162</v>
      </c>
      <c r="Z129" s="189" t="s">
        <v>157</v>
      </c>
      <c r="AA129" s="182">
        <v>13.5</v>
      </c>
      <c r="AB129" s="183">
        <v>42036</v>
      </c>
      <c r="AC129" s="314">
        <v>42430</v>
      </c>
      <c r="AD129" s="183"/>
      <c r="AE129" s="37" t="s">
        <v>1879</v>
      </c>
      <c r="AF129" s="281"/>
      <c r="AG129" s="281"/>
      <c r="AH129" s="182">
        <f t="shared" si="23"/>
        <v>1</v>
      </c>
      <c r="AI129" s="189" t="s">
        <v>160</v>
      </c>
      <c r="AJ129" s="281"/>
      <c r="AK129" s="281"/>
      <c r="AL129" s="281" t="s">
        <v>149</v>
      </c>
      <c r="AM129" s="281"/>
      <c r="AN129" s="281"/>
      <c r="AO129" s="279" t="s">
        <v>163</v>
      </c>
      <c r="AP129" s="282" t="s">
        <v>365</v>
      </c>
      <c r="AQ129" s="282" t="s">
        <v>338</v>
      </c>
      <c r="AR129" s="279" t="s">
        <v>149</v>
      </c>
      <c r="AS129" s="279"/>
      <c r="AT129" s="193" t="s">
        <v>43</v>
      </c>
      <c r="AU129" s="182" t="s">
        <v>1880</v>
      </c>
      <c r="AV129" s="183"/>
      <c r="AW129" s="184">
        <v>42428</v>
      </c>
      <c r="AX129" s="184">
        <v>42675</v>
      </c>
      <c r="AY129" s="184" t="s">
        <v>149</v>
      </c>
      <c r="AZ129" s="184">
        <v>42430</v>
      </c>
      <c r="BA129" s="184">
        <v>42430</v>
      </c>
      <c r="BB129" s="184">
        <v>42461</v>
      </c>
      <c r="BC129" s="185" t="s">
        <v>1881</v>
      </c>
      <c r="BD129" s="184">
        <v>43309</v>
      </c>
      <c r="BE129" s="184" t="s">
        <v>149</v>
      </c>
      <c r="BF129" s="184">
        <v>43528</v>
      </c>
      <c r="BG129" s="184" t="s">
        <v>149</v>
      </c>
      <c r="BH129" s="183">
        <v>43313</v>
      </c>
      <c r="BI129" s="183">
        <v>43313</v>
      </c>
      <c r="BJ129" s="183">
        <v>43393</v>
      </c>
      <c r="BK129" s="186">
        <v>43398</v>
      </c>
      <c r="BL129" s="182" t="s">
        <v>17</v>
      </c>
      <c r="BM129" s="182">
        <f>DATEDIF(AW129,BK129, "M")+1</f>
        <v>32</v>
      </c>
      <c r="BN129" s="182">
        <f t="shared" si="32"/>
        <v>24</v>
      </c>
      <c r="BO129" s="189" t="s">
        <v>1882</v>
      </c>
      <c r="BP129" s="182">
        <v>1</v>
      </c>
      <c r="BQ129" s="182">
        <v>8</v>
      </c>
      <c r="BR129" s="182">
        <v>20</v>
      </c>
      <c r="BS129" s="182">
        <v>7</v>
      </c>
      <c r="BT129" s="182">
        <v>1</v>
      </c>
      <c r="BU129" s="182">
        <v>0</v>
      </c>
      <c r="BV129" s="182">
        <v>0</v>
      </c>
      <c r="BW129" s="182" t="s">
        <v>162</v>
      </c>
      <c r="BX129" s="182">
        <v>0</v>
      </c>
      <c r="BY129" s="182"/>
      <c r="BZ129" s="187"/>
      <c r="CA129" s="187"/>
      <c r="CB129" s="182"/>
      <c r="CC129" s="182" t="s">
        <v>162</v>
      </c>
      <c r="CD129" s="182"/>
      <c r="CE129" s="182"/>
      <c r="CF129" s="416">
        <v>2</v>
      </c>
      <c r="CG129" s="182">
        <v>2</v>
      </c>
      <c r="CH129" s="182"/>
      <c r="CI129" s="182" t="s">
        <v>1866</v>
      </c>
    </row>
    <row r="130" spans="1:88" ht="25" customHeight="1" x14ac:dyDescent="0.35">
      <c r="A130" s="182">
        <v>130</v>
      </c>
      <c r="B130" s="182" t="s">
        <v>1883</v>
      </c>
      <c r="C130" s="182" t="s">
        <v>1884</v>
      </c>
      <c r="D130" s="182"/>
      <c r="E130" s="182" t="s">
        <v>1885</v>
      </c>
      <c r="F130" s="182" t="s">
        <v>24</v>
      </c>
      <c r="G130" s="182">
        <v>6</v>
      </c>
      <c r="H130" s="182" t="s">
        <v>57</v>
      </c>
      <c r="I130" s="182" t="s">
        <v>33</v>
      </c>
      <c r="J130" s="182" t="s">
        <v>1886</v>
      </c>
      <c r="K130" s="182" t="s">
        <v>1887</v>
      </c>
      <c r="L130" s="182" t="s">
        <v>33</v>
      </c>
      <c r="M130" s="182" t="s">
        <v>149</v>
      </c>
      <c r="N130" s="182" t="s">
        <v>1888</v>
      </c>
      <c r="O130" s="274" t="s">
        <v>150</v>
      </c>
      <c r="P130" s="275" t="s">
        <v>150</v>
      </c>
      <c r="Q130" s="182" t="s">
        <v>150</v>
      </c>
      <c r="R130" s="182" t="s">
        <v>1889</v>
      </c>
      <c r="S130" s="182" t="s">
        <v>1890</v>
      </c>
      <c r="T130" s="384" t="s">
        <v>1891</v>
      </c>
      <c r="U130" s="183" t="s">
        <v>1892</v>
      </c>
      <c r="V130" s="183">
        <v>30230</v>
      </c>
      <c r="W130" s="189" t="s">
        <v>1893</v>
      </c>
      <c r="X130" s="189" t="s">
        <v>178</v>
      </c>
      <c r="Y130" s="189" t="s">
        <v>156</v>
      </c>
      <c r="Z130" s="189" t="s">
        <v>157</v>
      </c>
      <c r="AA130" s="182">
        <v>17.5</v>
      </c>
      <c r="AB130" s="183">
        <v>42638</v>
      </c>
      <c r="AC130" s="314">
        <v>42430</v>
      </c>
      <c r="AD130" s="183"/>
      <c r="AE130" s="277" t="s">
        <v>1894</v>
      </c>
      <c r="AF130" s="277" t="s">
        <v>1895</v>
      </c>
      <c r="AG130" s="182" t="s">
        <v>1896</v>
      </c>
      <c r="AH130" s="182">
        <f t="shared" ref="AH130:AH161" si="33">COUNTA(AE130:AG130)</f>
        <v>3</v>
      </c>
      <c r="AI130" s="189" t="s">
        <v>160</v>
      </c>
      <c r="AJ130" s="189" t="s">
        <v>160</v>
      </c>
      <c r="AK130" s="182" t="s">
        <v>1897</v>
      </c>
      <c r="AL130" s="182" t="s">
        <v>149</v>
      </c>
      <c r="AM130" s="182" t="s">
        <v>162</v>
      </c>
      <c r="AN130" s="182" t="s">
        <v>162</v>
      </c>
      <c r="AO130" s="182" t="s">
        <v>163</v>
      </c>
      <c r="AP130" s="189" t="s">
        <v>577</v>
      </c>
      <c r="AQ130" s="182" t="s">
        <v>202</v>
      </c>
      <c r="AR130" s="182" t="s">
        <v>149</v>
      </c>
      <c r="AS130" s="282" t="s">
        <v>1898</v>
      </c>
      <c r="AT130" s="182" t="s">
        <v>578</v>
      </c>
      <c r="AU130" s="182" t="s">
        <v>1899</v>
      </c>
      <c r="AV130" s="183"/>
      <c r="AW130" s="184">
        <v>42428</v>
      </c>
      <c r="AX130" s="184">
        <v>42681</v>
      </c>
      <c r="AY130" s="184" t="s">
        <v>149</v>
      </c>
      <c r="AZ130" s="184">
        <v>42745</v>
      </c>
      <c r="BA130" s="184">
        <v>42858</v>
      </c>
      <c r="BB130" s="184"/>
      <c r="BC130" s="185" t="s">
        <v>1893</v>
      </c>
      <c r="BD130" s="184">
        <v>43309</v>
      </c>
      <c r="BE130" s="184" t="s">
        <v>149</v>
      </c>
      <c r="BF130" s="184">
        <v>43528</v>
      </c>
      <c r="BG130" s="184" t="s">
        <v>149</v>
      </c>
      <c r="BH130" s="183"/>
      <c r="BI130" s="183">
        <v>44476</v>
      </c>
      <c r="BJ130" s="183"/>
      <c r="BK130" s="186">
        <v>44607</v>
      </c>
      <c r="BL130" s="182" t="s">
        <v>17</v>
      </c>
      <c r="BM130" s="182">
        <f t="shared" ref="BM130" si="34">DATEDIF(AW130,BK130, "M")+1</f>
        <v>72</v>
      </c>
      <c r="BN130" s="182">
        <f t="shared" si="32"/>
        <v>64</v>
      </c>
      <c r="BO130" s="182" t="s">
        <v>1900</v>
      </c>
      <c r="BP130" s="182">
        <v>4</v>
      </c>
      <c r="BQ130" s="182">
        <v>20</v>
      </c>
      <c r="BR130" s="182">
        <v>5</v>
      </c>
      <c r="BS130" s="182">
        <v>3</v>
      </c>
      <c r="BT130" s="182">
        <v>2</v>
      </c>
      <c r="BU130" s="182">
        <v>0</v>
      </c>
      <c r="BV130" s="182">
        <v>0</v>
      </c>
      <c r="BW130" s="182" t="s">
        <v>162</v>
      </c>
      <c r="BX130" s="182">
        <v>0</v>
      </c>
      <c r="BY130" s="182"/>
      <c r="BZ130" s="187"/>
      <c r="CA130" s="187"/>
      <c r="CB130" s="182"/>
      <c r="CC130" s="182" t="s">
        <v>162</v>
      </c>
      <c r="CD130" s="182"/>
      <c r="CE130" s="182"/>
      <c r="CF130" s="416">
        <v>2</v>
      </c>
      <c r="CG130" s="182">
        <v>4</v>
      </c>
      <c r="CH130" s="182"/>
      <c r="CI130" s="182" t="s">
        <v>1901</v>
      </c>
    </row>
    <row r="131" spans="1:88" ht="25" customHeight="1" x14ac:dyDescent="0.35">
      <c r="A131" s="182">
        <v>131</v>
      </c>
      <c r="B131" s="182" t="s">
        <v>1902</v>
      </c>
      <c r="C131" s="182" t="s">
        <v>617</v>
      </c>
      <c r="D131" s="182" t="s">
        <v>1903</v>
      </c>
      <c r="E131" s="182" t="s">
        <v>1904</v>
      </c>
      <c r="F131" s="182" t="s">
        <v>24</v>
      </c>
      <c r="G131" s="182">
        <v>6</v>
      </c>
      <c r="H131" s="182" t="s">
        <v>51</v>
      </c>
      <c r="I131" s="182" t="s">
        <v>37</v>
      </c>
      <c r="J131" s="182" t="s">
        <v>1905</v>
      </c>
      <c r="K131" s="182" t="s">
        <v>1905</v>
      </c>
      <c r="L131" s="182" t="s">
        <v>37</v>
      </c>
      <c r="M131" s="182" t="s">
        <v>149</v>
      </c>
      <c r="N131" s="188" t="s">
        <v>1906</v>
      </c>
      <c r="O131" s="283" t="s">
        <v>150</v>
      </c>
      <c r="P131" s="284" t="s">
        <v>150</v>
      </c>
      <c r="Q131" s="182" t="s">
        <v>150</v>
      </c>
      <c r="R131" s="182" t="s">
        <v>1907</v>
      </c>
      <c r="S131" s="182" t="s">
        <v>1908</v>
      </c>
      <c r="T131" s="385" t="s">
        <v>1909</v>
      </c>
      <c r="U131" s="183" t="s">
        <v>1910</v>
      </c>
      <c r="V131" s="183">
        <v>28952</v>
      </c>
      <c r="W131" s="189" t="s">
        <v>1911</v>
      </c>
      <c r="X131" s="189" t="s">
        <v>178</v>
      </c>
      <c r="Y131" s="189" t="s">
        <v>162</v>
      </c>
      <c r="Z131" s="189" t="s">
        <v>157</v>
      </c>
      <c r="AA131" s="182">
        <v>24.5</v>
      </c>
      <c r="AB131" s="183">
        <v>42683</v>
      </c>
      <c r="AC131" s="314">
        <v>42430</v>
      </c>
      <c r="AD131" s="183"/>
      <c r="AE131" s="37" t="s">
        <v>1912</v>
      </c>
      <c r="AF131" s="281" t="s">
        <v>1913</v>
      </c>
      <c r="AG131" s="281"/>
      <c r="AH131" s="182">
        <f t="shared" si="33"/>
        <v>2</v>
      </c>
      <c r="AI131" s="189" t="s">
        <v>160</v>
      </c>
      <c r="AJ131" s="281"/>
      <c r="AK131" s="281"/>
      <c r="AL131" s="281" t="s">
        <v>149</v>
      </c>
      <c r="AM131" s="281"/>
      <c r="AN131" s="281"/>
      <c r="AO131" s="281" t="s">
        <v>163</v>
      </c>
      <c r="AP131" s="189" t="s">
        <v>180</v>
      </c>
      <c r="AQ131" s="285" t="s">
        <v>248</v>
      </c>
      <c r="AR131" s="285" t="s">
        <v>149</v>
      </c>
      <c r="AS131" s="285" t="s">
        <v>916</v>
      </c>
      <c r="AT131" s="38" t="s">
        <v>1914</v>
      </c>
      <c r="AU131" s="182" t="s">
        <v>1915</v>
      </c>
      <c r="AV131" s="183"/>
      <c r="AW131" s="184">
        <v>42428</v>
      </c>
      <c r="AX131" s="184">
        <v>42681</v>
      </c>
      <c r="AY131" s="184" t="s">
        <v>149</v>
      </c>
      <c r="AZ131" s="184">
        <v>43034</v>
      </c>
      <c r="BA131" s="184">
        <v>43046</v>
      </c>
      <c r="BB131" s="184"/>
      <c r="BC131" s="185" t="s">
        <v>1916</v>
      </c>
      <c r="BD131" s="184">
        <v>43309</v>
      </c>
      <c r="BE131" s="184" t="s">
        <v>149</v>
      </c>
      <c r="BF131" s="184">
        <v>43528</v>
      </c>
      <c r="BG131" s="184" t="s">
        <v>149</v>
      </c>
      <c r="BH131" s="183"/>
      <c r="BI131" s="183"/>
      <c r="BJ131" s="183"/>
      <c r="BK131" s="186">
        <v>43637</v>
      </c>
      <c r="BL131" s="182" t="s">
        <v>17</v>
      </c>
      <c r="BM131" s="182">
        <f>DATEDIF(AW131,BK131, "M")+1</f>
        <v>40</v>
      </c>
      <c r="BN131" s="182">
        <f t="shared" si="32"/>
        <v>32</v>
      </c>
      <c r="BO131" s="182"/>
      <c r="BP131" s="182">
        <v>2</v>
      </c>
      <c r="BQ131" s="182">
        <v>3</v>
      </c>
      <c r="BR131" s="182">
        <v>0</v>
      </c>
      <c r="BS131" s="182">
        <v>0</v>
      </c>
      <c r="BT131" s="182">
        <v>0</v>
      </c>
      <c r="BU131" s="182">
        <v>0</v>
      </c>
      <c r="BV131" s="182">
        <v>0</v>
      </c>
      <c r="BW131" s="182" t="s">
        <v>162</v>
      </c>
      <c r="BX131" s="182">
        <v>0</v>
      </c>
      <c r="BY131" s="182"/>
      <c r="BZ131" s="187"/>
      <c r="CA131" s="187"/>
      <c r="CB131" s="182"/>
      <c r="CC131" s="182" t="s">
        <v>162</v>
      </c>
      <c r="CD131" s="182"/>
      <c r="CE131" s="182"/>
      <c r="CF131" s="416">
        <v>1</v>
      </c>
      <c r="CG131" s="182">
        <v>2</v>
      </c>
      <c r="CH131" s="182"/>
      <c r="CI131" s="182" t="s">
        <v>808</v>
      </c>
    </row>
    <row r="132" spans="1:88" ht="25" customHeight="1" x14ac:dyDescent="0.35">
      <c r="A132" s="182">
        <v>132</v>
      </c>
      <c r="B132" s="182" t="s">
        <v>1917</v>
      </c>
      <c r="C132" s="182" t="s">
        <v>1918</v>
      </c>
      <c r="D132" s="182"/>
      <c r="E132" s="182" t="s">
        <v>1919</v>
      </c>
      <c r="F132" s="182" t="s">
        <v>24</v>
      </c>
      <c r="G132" s="182">
        <v>6</v>
      </c>
      <c r="H132" s="182" t="s">
        <v>50</v>
      </c>
      <c r="I132" s="182" t="s">
        <v>44</v>
      </c>
      <c r="J132" s="182" t="s">
        <v>1920</v>
      </c>
      <c r="K132" s="182" t="s">
        <v>1921</v>
      </c>
      <c r="L132" s="182" t="s">
        <v>43</v>
      </c>
      <c r="M132" s="182" t="s">
        <v>162</v>
      </c>
      <c r="N132" s="182">
        <v>1598631</v>
      </c>
      <c r="O132" s="274" t="s">
        <v>318</v>
      </c>
      <c r="P132" s="275" t="s">
        <v>150</v>
      </c>
      <c r="Q132" s="182"/>
      <c r="R132" s="182" t="s">
        <v>1922</v>
      </c>
      <c r="S132" s="182" t="s">
        <v>1923</v>
      </c>
      <c r="T132" s="385" t="s">
        <v>1924</v>
      </c>
      <c r="U132" s="183" t="s">
        <v>573</v>
      </c>
      <c r="V132" s="183">
        <v>32242</v>
      </c>
      <c r="W132" s="189" t="s">
        <v>1925</v>
      </c>
      <c r="X132" s="189" t="s">
        <v>804</v>
      </c>
      <c r="Y132" s="189" t="s">
        <v>156</v>
      </c>
      <c r="Z132" s="189" t="s">
        <v>157</v>
      </c>
      <c r="AA132" s="182">
        <v>25</v>
      </c>
      <c r="AB132" s="183">
        <v>42622</v>
      </c>
      <c r="AC132" s="314">
        <v>42430</v>
      </c>
      <c r="AD132" s="183"/>
      <c r="AE132" s="277" t="s">
        <v>1926</v>
      </c>
      <c r="AF132" s="37" t="s">
        <v>1927</v>
      </c>
      <c r="AG132" s="182"/>
      <c r="AH132" s="182">
        <f t="shared" si="33"/>
        <v>2</v>
      </c>
      <c r="AI132" s="37" t="s">
        <v>161</v>
      </c>
      <c r="AJ132" s="189" t="s">
        <v>160</v>
      </c>
      <c r="AK132" s="182"/>
      <c r="AL132" s="182" t="s">
        <v>149</v>
      </c>
      <c r="AM132" s="182" t="s">
        <v>149</v>
      </c>
      <c r="AN132" s="182"/>
      <c r="AO132" s="182" t="s">
        <v>181</v>
      </c>
      <c r="AP132" s="189" t="s">
        <v>1928</v>
      </c>
      <c r="AQ132" s="182" t="s">
        <v>591</v>
      </c>
      <c r="AR132" s="182"/>
      <c r="AS132" s="182"/>
      <c r="AT132" s="182" t="s">
        <v>1330</v>
      </c>
      <c r="AU132" s="182" t="s">
        <v>1929</v>
      </c>
      <c r="AV132" s="183"/>
      <c r="AW132" s="184">
        <v>42428</v>
      </c>
      <c r="AX132" s="184">
        <v>42681</v>
      </c>
      <c r="AY132" s="184" t="s">
        <v>149</v>
      </c>
      <c r="AZ132" s="184">
        <v>43257</v>
      </c>
      <c r="BA132" s="184">
        <v>43326</v>
      </c>
      <c r="BB132" s="184">
        <v>42992</v>
      </c>
      <c r="BC132" s="185" t="s">
        <v>1930</v>
      </c>
      <c r="BD132" s="184">
        <v>43309</v>
      </c>
      <c r="BE132" s="184" t="s">
        <v>149</v>
      </c>
      <c r="BF132" s="184">
        <v>43528</v>
      </c>
      <c r="BG132" s="184" t="s">
        <v>149</v>
      </c>
      <c r="BH132" s="183">
        <v>45502</v>
      </c>
      <c r="BI132" s="183"/>
      <c r="BJ132" s="183"/>
      <c r="BK132" s="186">
        <v>45610</v>
      </c>
      <c r="BL132" s="191" t="s">
        <v>17</v>
      </c>
      <c r="BM132" s="182">
        <f>DATEDIF(AW132,BK132, "M")+1</f>
        <v>105</v>
      </c>
      <c r="BN132" s="182">
        <f t="shared" si="32"/>
        <v>97</v>
      </c>
      <c r="BO132" s="182" t="s">
        <v>1931</v>
      </c>
      <c r="BP132" s="182">
        <v>0</v>
      </c>
      <c r="BQ132" s="182">
        <v>2</v>
      </c>
      <c r="BR132" s="182">
        <v>0</v>
      </c>
      <c r="BS132" s="182">
        <v>0</v>
      </c>
      <c r="BT132" s="182">
        <v>0</v>
      </c>
      <c r="BU132" s="182">
        <v>0</v>
      </c>
      <c r="BV132" s="182">
        <v>0</v>
      </c>
      <c r="BW132" s="182" t="s">
        <v>162</v>
      </c>
      <c r="BX132" s="182">
        <v>0</v>
      </c>
      <c r="BY132" s="182"/>
      <c r="BZ132" s="187"/>
      <c r="CA132" s="187"/>
      <c r="CB132" s="182"/>
      <c r="CC132" s="182" t="s">
        <v>162</v>
      </c>
      <c r="CD132" s="182"/>
      <c r="CE132" s="182"/>
      <c r="CF132" s="416">
        <v>0</v>
      </c>
      <c r="CG132" s="182" t="s">
        <v>167</v>
      </c>
      <c r="CH132" s="182"/>
      <c r="CI132" s="182" t="s">
        <v>1826</v>
      </c>
    </row>
    <row r="133" spans="1:88" ht="25" customHeight="1" x14ac:dyDescent="0.35">
      <c r="A133" s="182">
        <v>133</v>
      </c>
      <c r="B133" s="182" t="s">
        <v>1932</v>
      </c>
      <c r="C133" s="182" t="s">
        <v>1933</v>
      </c>
      <c r="D133" s="182" t="s">
        <v>1934</v>
      </c>
      <c r="E133" s="182" t="s">
        <v>1935</v>
      </c>
      <c r="F133" s="182" t="s">
        <v>25</v>
      </c>
      <c r="G133" s="182">
        <v>6</v>
      </c>
      <c r="H133" s="182" t="s">
        <v>57</v>
      </c>
      <c r="I133" s="182" t="s">
        <v>33</v>
      </c>
      <c r="J133" s="182" t="s">
        <v>1213</v>
      </c>
      <c r="K133" s="182" t="s">
        <v>1936</v>
      </c>
      <c r="L133" s="182" t="s">
        <v>33</v>
      </c>
      <c r="M133" s="182" t="s">
        <v>149</v>
      </c>
      <c r="N133" s="182" t="s">
        <v>1937</v>
      </c>
      <c r="O133" s="274" t="s">
        <v>150</v>
      </c>
      <c r="P133" s="275" t="s">
        <v>150</v>
      </c>
      <c r="Q133" s="182" t="s">
        <v>150</v>
      </c>
      <c r="R133" s="182" t="s">
        <v>1938</v>
      </c>
      <c r="S133" s="182" t="s">
        <v>1939</v>
      </c>
      <c r="T133" s="384" t="s">
        <v>1940</v>
      </c>
      <c r="U133" s="183" t="s">
        <v>1941</v>
      </c>
      <c r="V133" s="183">
        <v>26039</v>
      </c>
      <c r="W133" s="189" t="s">
        <v>1942</v>
      </c>
      <c r="X133" s="189" t="s">
        <v>178</v>
      </c>
      <c r="Y133" s="189" t="s">
        <v>162</v>
      </c>
      <c r="Z133" s="189" t="s">
        <v>157</v>
      </c>
      <c r="AA133" s="182">
        <v>8</v>
      </c>
      <c r="AB133" s="183">
        <v>42464</v>
      </c>
      <c r="AC133" s="314">
        <v>42430</v>
      </c>
      <c r="AD133" s="183"/>
      <c r="AE133" s="277" t="s">
        <v>1943</v>
      </c>
      <c r="AF133" s="37" t="s">
        <v>1944</v>
      </c>
      <c r="AG133" s="182"/>
      <c r="AH133" s="182">
        <f t="shared" si="33"/>
        <v>2</v>
      </c>
      <c r="AI133" s="189" t="s">
        <v>160</v>
      </c>
      <c r="AJ133" s="189" t="s">
        <v>160</v>
      </c>
      <c r="AK133" s="182"/>
      <c r="AL133" s="182" t="s">
        <v>162</v>
      </c>
      <c r="AM133" s="182" t="s">
        <v>149</v>
      </c>
      <c r="AN133" s="182"/>
      <c r="AO133" s="182" t="s">
        <v>163</v>
      </c>
      <c r="AP133" s="189" t="s">
        <v>202</v>
      </c>
      <c r="AQ133" s="38" t="s">
        <v>248</v>
      </c>
      <c r="AR133" s="182" t="s">
        <v>149</v>
      </c>
      <c r="AS133" s="182"/>
      <c r="AT133" s="182" t="s">
        <v>578</v>
      </c>
      <c r="AU133" s="182" t="s">
        <v>1945</v>
      </c>
      <c r="AV133" s="183"/>
      <c r="AW133" s="184">
        <v>42428</v>
      </c>
      <c r="AX133" s="184">
        <v>42681</v>
      </c>
      <c r="AY133" s="184" t="s">
        <v>149</v>
      </c>
      <c r="AZ133" s="184">
        <v>42564</v>
      </c>
      <c r="BA133" s="184">
        <v>42718</v>
      </c>
      <c r="BB133" s="182"/>
      <c r="BC133" s="185" t="s">
        <v>1946</v>
      </c>
      <c r="BD133" s="184">
        <v>43309</v>
      </c>
      <c r="BE133" s="184" t="s">
        <v>149</v>
      </c>
      <c r="BF133" s="184">
        <v>43528</v>
      </c>
      <c r="BG133" s="184" t="s">
        <v>149</v>
      </c>
      <c r="BH133" s="183"/>
      <c r="BI133" s="183">
        <v>44511</v>
      </c>
      <c r="BJ133" s="183"/>
      <c r="BK133" s="186">
        <v>44607</v>
      </c>
      <c r="BL133" s="182" t="s">
        <v>17</v>
      </c>
      <c r="BM133" s="182">
        <f t="shared" ref="BM133" si="35">DATEDIF(AW133,BK133, "M")+1</f>
        <v>72</v>
      </c>
      <c r="BN133" s="182">
        <f t="shared" ref="BN133:BN146" si="36">DATEDIF(AX133,BK133, "M")+1</f>
        <v>64</v>
      </c>
      <c r="BO133" s="189" t="s">
        <v>1947</v>
      </c>
      <c r="BP133" s="182">
        <v>5</v>
      </c>
      <c r="BQ133" s="182">
        <v>15</v>
      </c>
      <c r="BR133" s="182">
        <v>3</v>
      </c>
      <c r="BS133" s="182">
        <v>1</v>
      </c>
      <c r="BT133" s="182">
        <v>1</v>
      </c>
      <c r="BU133" s="182">
        <v>0</v>
      </c>
      <c r="BV133" s="182">
        <v>0</v>
      </c>
      <c r="BW133" s="182" t="s">
        <v>162</v>
      </c>
      <c r="BX133" s="182">
        <v>0</v>
      </c>
      <c r="BY133" s="182"/>
      <c r="BZ133" s="187"/>
      <c r="CA133" s="187"/>
      <c r="CB133" s="182"/>
      <c r="CC133" s="182" t="s">
        <v>162</v>
      </c>
      <c r="CD133" s="182"/>
      <c r="CE133" s="182"/>
      <c r="CF133" s="416">
        <v>4</v>
      </c>
      <c r="CG133" s="182">
        <v>4</v>
      </c>
      <c r="CH133" s="182"/>
      <c r="CI133" s="182" t="s">
        <v>1826</v>
      </c>
    </row>
    <row r="134" spans="1:88" ht="25" customHeight="1" x14ac:dyDescent="0.35">
      <c r="A134" s="182">
        <v>134</v>
      </c>
      <c r="B134" s="182" t="s">
        <v>1948</v>
      </c>
      <c r="C134" s="182" t="s">
        <v>1949</v>
      </c>
      <c r="D134" s="182" t="s">
        <v>1950</v>
      </c>
      <c r="E134" s="182" t="s">
        <v>1951</v>
      </c>
      <c r="F134" s="182" t="s">
        <v>24</v>
      </c>
      <c r="G134" s="182">
        <v>6</v>
      </c>
      <c r="H134" s="182" t="s">
        <v>51</v>
      </c>
      <c r="I134" s="182" t="s">
        <v>30</v>
      </c>
      <c r="J134" s="182" t="s">
        <v>937</v>
      </c>
      <c r="K134" s="182" t="s">
        <v>937</v>
      </c>
      <c r="L134" s="182" t="s">
        <v>30</v>
      </c>
      <c r="M134" s="182" t="s">
        <v>149</v>
      </c>
      <c r="N134" s="182">
        <v>121147</v>
      </c>
      <c r="O134" s="274" t="s">
        <v>318</v>
      </c>
      <c r="P134" s="275" t="s">
        <v>238</v>
      </c>
      <c r="Q134" s="182" t="s">
        <v>150</v>
      </c>
      <c r="R134" s="426" t="s">
        <v>1952</v>
      </c>
      <c r="S134" s="182" t="s">
        <v>1953</v>
      </c>
      <c r="T134" s="385" t="s">
        <v>1954</v>
      </c>
      <c r="U134" s="183" t="s">
        <v>1955</v>
      </c>
      <c r="V134" s="183">
        <v>30695</v>
      </c>
      <c r="W134" s="189" t="s">
        <v>1956</v>
      </c>
      <c r="X134" s="189" t="s">
        <v>178</v>
      </c>
      <c r="Y134" s="189" t="s">
        <v>162</v>
      </c>
      <c r="Z134" s="189" t="s">
        <v>157</v>
      </c>
      <c r="AA134" s="182">
        <v>17.5</v>
      </c>
      <c r="AB134" s="183">
        <v>41358</v>
      </c>
      <c r="AC134" s="314">
        <v>42430</v>
      </c>
      <c r="AD134" s="183"/>
      <c r="AE134" s="277" t="s">
        <v>1957</v>
      </c>
      <c r="AF134" s="182"/>
      <c r="AG134" s="182"/>
      <c r="AH134" s="182">
        <f t="shared" si="33"/>
        <v>1</v>
      </c>
      <c r="AI134" s="189" t="s">
        <v>160</v>
      </c>
      <c r="AJ134" s="189"/>
      <c r="AK134" s="182"/>
      <c r="AL134" s="182" t="s">
        <v>149</v>
      </c>
      <c r="AM134" s="182"/>
      <c r="AN134" s="182"/>
      <c r="AO134" s="182" t="s">
        <v>163</v>
      </c>
      <c r="AP134" s="189" t="s">
        <v>1958</v>
      </c>
      <c r="AQ134" s="182" t="s">
        <v>1959</v>
      </c>
      <c r="AR134" s="182" t="s">
        <v>149</v>
      </c>
      <c r="AS134" s="182"/>
      <c r="AT134" s="182" t="s">
        <v>30</v>
      </c>
      <c r="AU134" s="182" t="s">
        <v>1960</v>
      </c>
      <c r="AV134" s="183"/>
      <c r="AW134" s="184">
        <v>42428</v>
      </c>
      <c r="AX134" s="184">
        <v>42681</v>
      </c>
      <c r="AY134" s="184" t="s">
        <v>149</v>
      </c>
      <c r="AZ134" s="184">
        <v>42420</v>
      </c>
      <c r="BA134" s="184">
        <v>42500</v>
      </c>
      <c r="BB134" s="184">
        <v>42921</v>
      </c>
      <c r="BC134" s="185" t="s">
        <v>1961</v>
      </c>
      <c r="BD134" s="184">
        <v>43309</v>
      </c>
      <c r="BE134" s="184" t="s">
        <v>149</v>
      </c>
      <c r="BF134" s="184">
        <v>43528</v>
      </c>
      <c r="BG134" s="184" t="s">
        <v>149</v>
      </c>
      <c r="BH134" s="183"/>
      <c r="BI134" s="183"/>
      <c r="BJ134" s="183"/>
      <c r="BK134" s="186">
        <v>43585</v>
      </c>
      <c r="BL134" s="182" t="s">
        <v>17</v>
      </c>
      <c r="BM134" s="188">
        <f t="shared" ref="BM134:BM144" si="37">DATEDIF(AW134,BK134, "M")+1</f>
        <v>39</v>
      </c>
      <c r="BN134" s="182">
        <f t="shared" si="36"/>
        <v>30</v>
      </c>
      <c r="BO134" s="182"/>
      <c r="BP134" s="182">
        <v>1</v>
      </c>
      <c r="BQ134" s="182">
        <v>3</v>
      </c>
      <c r="BR134" s="182">
        <v>14</v>
      </c>
      <c r="BS134" s="182">
        <v>1</v>
      </c>
      <c r="BT134" s="182">
        <v>0</v>
      </c>
      <c r="BU134" s="182">
        <v>0</v>
      </c>
      <c r="BV134" s="182">
        <v>0</v>
      </c>
      <c r="BW134" s="182" t="s">
        <v>162</v>
      </c>
      <c r="BX134" s="182">
        <v>0</v>
      </c>
      <c r="BY134" s="182"/>
      <c r="BZ134" s="187"/>
      <c r="CA134" s="187"/>
      <c r="CB134" s="182"/>
      <c r="CC134" s="182" t="s">
        <v>162</v>
      </c>
      <c r="CD134" s="182"/>
      <c r="CE134" s="182"/>
      <c r="CF134" s="416">
        <v>0</v>
      </c>
      <c r="CG134" s="182">
        <v>0</v>
      </c>
      <c r="CH134" s="182"/>
      <c r="CI134" s="182" t="s">
        <v>808</v>
      </c>
    </row>
    <row r="135" spans="1:88" ht="25" customHeight="1" x14ac:dyDescent="0.35">
      <c r="A135" s="182">
        <v>135</v>
      </c>
      <c r="B135" s="182" t="s">
        <v>1962</v>
      </c>
      <c r="C135" s="182" t="s">
        <v>268</v>
      </c>
      <c r="D135" s="182" t="s">
        <v>1963</v>
      </c>
      <c r="E135" s="182" t="s">
        <v>1964</v>
      </c>
      <c r="F135" s="182" t="s">
        <v>24</v>
      </c>
      <c r="G135" s="182">
        <v>6</v>
      </c>
      <c r="H135" s="182" t="s">
        <v>51</v>
      </c>
      <c r="I135" s="182" t="s">
        <v>37</v>
      </c>
      <c r="J135" s="182" t="s">
        <v>1965</v>
      </c>
      <c r="K135" s="182" t="s">
        <v>1965</v>
      </c>
      <c r="L135" s="182" t="s">
        <v>37</v>
      </c>
      <c r="M135" s="182" t="s">
        <v>149</v>
      </c>
      <c r="N135" s="188" t="s">
        <v>1966</v>
      </c>
      <c r="O135" s="283" t="s">
        <v>150</v>
      </c>
      <c r="P135" s="284" t="s">
        <v>150</v>
      </c>
      <c r="Q135" s="182" t="s">
        <v>150</v>
      </c>
      <c r="R135" s="182" t="s">
        <v>1967</v>
      </c>
      <c r="S135" s="192" t="s">
        <v>1968</v>
      </c>
      <c r="T135" s="385" t="s">
        <v>1969</v>
      </c>
      <c r="U135" s="183" t="s">
        <v>1970</v>
      </c>
      <c r="V135" s="183">
        <v>29489</v>
      </c>
      <c r="W135" s="189" t="s">
        <v>1971</v>
      </c>
      <c r="X135" s="189" t="s">
        <v>178</v>
      </c>
      <c r="Y135" s="189" t="s">
        <v>162</v>
      </c>
      <c r="Z135" s="189" t="s">
        <v>157</v>
      </c>
      <c r="AA135" s="182">
        <v>22</v>
      </c>
      <c r="AB135" s="183">
        <v>42724</v>
      </c>
      <c r="AC135" s="314">
        <v>42430</v>
      </c>
      <c r="AD135" s="183"/>
      <c r="AE135" s="37" t="s">
        <v>1972</v>
      </c>
      <c r="AF135" s="182"/>
      <c r="AG135" s="182"/>
      <c r="AH135" s="182">
        <f t="shared" si="33"/>
        <v>1</v>
      </c>
      <c r="AI135" s="189" t="s">
        <v>160</v>
      </c>
      <c r="AJ135" s="189"/>
      <c r="AK135" s="182"/>
      <c r="AL135" s="182" t="s">
        <v>149</v>
      </c>
      <c r="AM135" s="182"/>
      <c r="AN135" s="182"/>
      <c r="AO135" s="188" t="s">
        <v>163</v>
      </c>
      <c r="AP135" s="286" t="s">
        <v>180</v>
      </c>
      <c r="AQ135" s="189" t="s">
        <v>1973</v>
      </c>
      <c r="AR135" s="188" t="s">
        <v>149</v>
      </c>
      <c r="AS135" s="188"/>
      <c r="AT135" s="38" t="s">
        <v>37</v>
      </c>
      <c r="AU135" s="182" t="s">
        <v>1974</v>
      </c>
      <c r="AV135" s="183"/>
      <c r="AW135" s="184">
        <v>42428</v>
      </c>
      <c r="AX135" s="184">
        <v>42681</v>
      </c>
      <c r="AY135" s="184" t="s">
        <v>149</v>
      </c>
      <c r="AZ135" s="184">
        <v>43202</v>
      </c>
      <c r="BA135" s="184">
        <v>43046</v>
      </c>
      <c r="BB135" s="184"/>
      <c r="BC135" s="185" t="s">
        <v>1975</v>
      </c>
      <c r="BD135" s="184">
        <v>43309</v>
      </c>
      <c r="BE135" s="184" t="s">
        <v>149</v>
      </c>
      <c r="BF135" s="184">
        <v>43528</v>
      </c>
      <c r="BG135" s="184" t="s">
        <v>149</v>
      </c>
      <c r="BH135" s="183"/>
      <c r="BI135" s="183"/>
      <c r="BJ135" s="183"/>
      <c r="BK135" s="186">
        <v>43678</v>
      </c>
      <c r="BL135" s="182" t="s">
        <v>17</v>
      </c>
      <c r="BM135" s="188">
        <f t="shared" si="37"/>
        <v>42</v>
      </c>
      <c r="BN135" s="182">
        <f t="shared" si="36"/>
        <v>33</v>
      </c>
      <c r="BO135" s="182"/>
      <c r="BP135" s="182">
        <v>0</v>
      </c>
      <c r="BQ135" s="182">
        <v>0</v>
      </c>
      <c r="BR135" s="182">
        <v>0</v>
      </c>
      <c r="BS135" s="182">
        <v>0</v>
      </c>
      <c r="BT135" s="182">
        <v>0</v>
      </c>
      <c r="BU135" s="182">
        <v>0</v>
      </c>
      <c r="BV135" s="182">
        <v>0</v>
      </c>
      <c r="BW135" s="182" t="s">
        <v>162</v>
      </c>
      <c r="BX135" s="182">
        <v>0</v>
      </c>
      <c r="BY135" s="182"/>
      <c r="BZ135" s="187"/>
      <c r="CA135" s="187"/>
      <c r="CB135" s="182"/>
      <c r="CC135" s="182" t="s">
        <v>162</v>
      </c>
      <c r="CD135" s="182"/>
      <c r="CE135" s="182"/>
      <c r="CF135" s="416">
        <v>2</v>
      </c>
      <c r="CG135" s="182">
        <v>2</v>
      </c>
      <c r="CH135" s="182"/>
      <c r="CI135" s="182" t="s">
        <v>1826</v>
      </c>
    </row>
    <row r="136" spans="1:88" ht="25" customHeight="1" x14ac:dyDescent="0.35">
      <c r="A136" s="182">
        <v>136</v>
      </c>
      <c r="B136" s="182" t="s">
        <v>1976</v>
      </c>
      <c r="C136" s="182" t="s">
        <v>1977</v>
      </c>
      <c r="D136" s="182" t="s">
        <v>1347</v>
      </c>
      <c r="E136" s="182" t="s">
        <v>1978</v>
      </c>
      <c r="F136" s="182" t="s">
        <v>24</v>
      </c>
      <c r="G136" s="182">
        <v>6</v>
      </c>
      <c r="H136" s="182" t="s">
        <v>50</v>
      </c>
      <c r="I136" s="182" t="s">
        <v>44</v>
      </c>
      <c r="J136" s="182" t="s">
        <v>1979</v>
      </c>
      <c r="K136" s="182" t="s">
        <v>1748</v>
      </c>
      <c r="L136" s="182" t="s">
        <v>42</v>
      </c>
      <c r="M136" s="182" t="s">
        <v>149</v>
      </c>
      <c r="N136" s="182" t="s">
        <v>1980</v>
      </c>
      <c r="O136" s="274" t="s">
        <v>150</v>
      </c>
      <c r="P136" s="275" t="s">
        <v>150</v>
      </c>
      <c r="Q136" s="182" t="s">
        <v>150</v>
      </c>
      <c r="R136" s="182" t="s">
        <v>1981</v>
      </c>
      <c r="S136" s="182" t="s">
        <v>1982</v>
      </c>
      <c r="T136" s="384" t="s">
        <v>1983</v>
      </c>
      <c r="U136" s="183" t="s">
        <v>1984</v>
      </c>
      <c r="V136" s="183">
        <v>28999</v>
      </c>
      <c r="W136" s="189" t="s">
        <v>1985</v>
      </c>
      <c r="X136" s="189" t="s">
        <v>178</v>
      </c>
      <c r="Y136" s="189" t="s">
        <v>162</v>
      </c>
      <c r="Z136" s="189" t="s">
        <v>157</v>
      </c>
      <c r="AA136" s="182">
        <v>7.5</v>
      </c>
      <c r="AB136" s="183">
        <v>41828</v>
      </c>
      <c r="AC136" s="314">
        <v>42430</v>
      </c>
      <c r="AD136" s="183"/>
      <c r="AE136" s="277" t="s">
        <v>1986</v>
      </c>
      <c r="AF136" s="277" t="s">
        <v>1987</v>
      </c>
      <c r="AG136" s="182" t="s">
        <v>1988</v>
      </c>
      <c r="AH136" s="182">
        <f t="shared" si="33"/>
        <v>3</v>
      </c>
      <c r="AI136" s="189" t="s">
        <v>160</v>
      </c>
      <c r="AJ136" s="189" t="s">
        <v>160</v>
      </c>
      <c r="AK136" s="189" t="s">
        <v>160</v>
      </c>
      <c r="AL136" s="189" t="s">
        <v>149</v>
      </c>
      <c r="AM136" s="189" t="s">
        <v>162</v>
      </c>
      <c r="AN136" s="189" t="s">
        <v>162</v>
      </c>
      <c r="AO136" s="189" t="s">
        <v>163</v>
      </c>
      <c r="AP136" s="189" t="s">
        <v>248</v>
      </c>
      <c r="AQ136" s="189" t="s">
        <v>248</v>
      </c>
      <c r="AR136" s="189" t="s">
        <v>149</v>
      </c>
      <c r="AS136" s="189"/>
      <c r="AT136" s="182" t="s">
        <v>44</v>
      </c>
      <c r="AU136" s="182" t="s">
        <v>1989</v>
      </c>
      <c r="AV136" s="183"/>
      <c r="AW136" s="184">
        <v>42428</v>
      </c>
      <c r="AX136" s="184">
        <v>42681</v>
      </c>
      <c r="AY136" s="184" t="s">
        <v>149</v>
      </c>
      <c r="AZ136" s="184">
        <v>42720</v>
      </c>
      <c r="BA136" s="184">
        <v>43048</v>
      </c>
      <c r="BB136" s="184"/>
      <c r="BC136" s="185" t="s">
        <v>1985</v>
      </c>
      <c r="BD136" s="184">
        <v>43309</v>
      </c>
      <c r="BE136" s="184" t="s">
        <v>149</v>
      </c>
      <c r="BF136" s="184">
        <v>43528</v>
      </c>
      <c r="BG136" s="184" t="s">
        <v>149</v>
      </c>
      <c r="BH136" s="183"/>
      <c r="BI136" s="183">
        <v>43934</v>
      </c>
      <c r="BJ136" s="183">
        <v>43948</v>
      </c>
      <c r="BK136" s="186">
        <v>43948</v>
      </c>
      <c r="BL136" s="182" t="s">
        <v>17</v>
      </c>
      <c r="BM136" s="188">
        <f t="shared" si="37"/>
        <v>50</v>
      </c>
      <c r="BN136" s="182">
        <f t="shared" si="36"/>
        <v>42</v>
      </c>
      <c r="BO136" s="182"/>
      <c r="BP136" s="182">
        <v>3</v>
      </c>
      <c r="BQ136" s="182">
        <v>2</v>
      </c>
      <c r="BR136" s="182">
        <v>2</v>
      </c>
      <c r="BS136" s="182">
        <v>1</v>
      </c>
      <c r="BT136" s="182">
        <v>0</v>
      </c>
      <c r="BU136" s="182">
        <v>0</v>
      </c>
      <c r="BV136" s="182">
        <v>0</v>
      </c>
      <c r="BW136" s="182" t="s">
        <v>162</v>
      </c>
      <c r="BX136" s="182">
        <v>0</v>
      </c>
      <c r="BY136" s="182"/>
      <c r="BZ136" s="187"/>
      <c r="CA136" s="187"/>
      <c r="CB136" s="182"/>
      <c r="CC136" s="182" t="s">
        <v>162</v>
      </c>
      <c r="CD136" s="182"/>
      <c r="CE136" s="182"/>
      <c r="CF136" s="416">
        <v>2</v>
      </c>
      <c r="CG136" s="182">
        <v>2</v>
      </c>
      <c r="CH136" s="182"/>
      <c r="CI136" s="182" t="s">
        <v>1826</v>
      </c>
    </row>
    <row r="137" spans="1:88" ht="25" customHeight="1" x14ac:dyDescent="0.35">
      <c r="A137" s="182">
        <v>137</v>
      </c>
      <c r="B137" s="182" t="s">
        <v>1990</v>
      </c>
      <c r="C137" s="182" t="s">
        <v>1991</v>
      </c>
      <c r="D137" s="182"/>
      <c r="E137" s="182" t="s">
        <v>1992</v>
      </c>
      <c r="F137" s="182" t="s">
        <v>24</v>
      </c>
      <c r="G137" s="182">
        <v>6</v>
      </c>
      <c r="H137" s="182" t="s">
        <v>51</v>
      </c>
      <c r="I137" s="182" t="s">
        <v>30</v>
      </c>
      <c r="J137" s="182" t="s">
        <v>1748</v>
      </c>
      <c r="K137" s="182" t="s">
        <v>1749</v>
      </c>
      <c r="L137" s="182" t="s">
        <v>30</v>
      </c>
      <c r="M137" s="182" t="s">
        <v>149</v>
      </c>
      <c r="N137" s="182">
        <v>136414</v>
      </c>
      <c r="O137" s="274" t="s">
        <v>150</v>
      </c>
      <c r="P137" s="275" t="s">
        <v>150</v>
      </c>
      <c r="Q137" s="182" t="s">
        <v>150</v>
      </c>
      <c r="R137" s="182" t="s">
        <v>1993</v>
      </c>
      <c r="S137" s="182" t="s">
        <v>1994</v>
      </c>
      <c r="T137" s="384" t="s">
        <v>1995</v>
      </c>
      <c r="U137" s="183" t="s">
        <v>1753</v>
      </c>
      <c r="V137" s="183">
        <v>28027</v>
      </c>
      <c r="W137" s="189" t="s">
        <v>1996</v>
      </c>
      <c r="X137" s="189" t="s">
        <v>178</v>
      </c>
      <c r="Y137" s="189" t="s">
        <v>162</v>
      </c>
      <c r="Z137" s="189" t="s">
        <v>157</v>
      </c>
      <c r="AA137" s="182">
        <v>18.5</v>
      </c>
      <c r="AB137" s="183">
        <v>41403</v>
      </c>
      <c r="AC137" s="314">
        <v>42430</v>
      </c>
      <c r="AD137" s="183"/>
      <c r="AE137" s="277" t="s">
        <v>1997</v>
      </c>
      <c r="AF137" s="277" t="s">
        <v>1998</v>
      </c>
      <c r="AG137" s="182"/>
      <c r="AH137" s="182">
        <f t="shared" si="33"/>
        <v>2</v>
      </c>
      <c r="AI137" s="189" t="s">
        <v>160</v>
      </c>
      <c r="AJ137" s="189" t="s">
        <v>160</v>
      </c>
      <c r="AK137" s="182"/>
      <c r="AL137" s="182" t="s">
        <v>149</v>
      </c>
      <c r="AM137" s="182"/>
      <c r="AN137" s="182"/>
      <c r="AO137" s="182" t="s">
        <v>163</v>
      </c>
      <c r="AP137" s="189" t="s">
        <v>438</v>
      </c>
      <c r="AQ137" s="182" t="s">
        <v>1445</v>
      </c>
      <c r="AR137" s="182" t="s">
        <v>149</v>
      </c>
      <c r="AS137" s="182"/>
      <c r="AT137" s="182" t="s">
        <v>483</v>
      </c>
      <c r="AU137" s="182" t="s">
        <v>1999</v>
      </c>
      <c r="AV137" s="183"/>
      <c r="AW137" s="184">
        <v>42428</v>
      </c>
      <c r="AX137" s="184">
        <v>42681</v>
      </c>
      <c r="AY137" s="184" t="s">
        <v>149</v>
      </c>
      <c r="AZ137" s="184">
        <v>42857</v>
      </c>
      <c r="BA137" s="184">
        <v>43049</v>
      </c>
      <c r="BB137" s="184">
        <v>43046</v>
      </c>
      <c r="BC137" s="185" t="s">
        <v>2000</v>
      </c>
      <c r="BD137" s="184">
        <v>43309</v>
      </c>
      <c r="BE137" s="184" t="s">
        <v>149</v>
      </c>
      <c r="BF137" s="184">
        <v>43528</v>
      </c>
      <c r="BG137" s="184" t="s">
        <v>149</v>
      </c>
      <c r="BH137" s="183"/>
      <c r="BI137" s="183">
        <v>44442</v>
      </c>
      <c r="BJ137" s="183">
        <v>44453</v>
      </c>
      <c r="BK137" s="186">
        <v>44453</v>
      </c>
      <c r="BL137" s="182" t="s">
        <v>17</v>
      </c>
      <c r="BM137" s="188">
        <f t="shared" si="37"/>
        <v>67</v>
      </c>
      <c r="BN137" s="182">
        <f t="shared" si="36"/>
        <v>59</v>
      </c>
      <c r="BO137" s="182"/>
      <c r="BP137" s="182">
        <v>2</v>
      </c>
      <c r="BQ137" s="182">
        <v>4</v>
      </c>
      <c r="BR137" s="182">
        <v>0</v>
      </c>
      <c r="BS137" s="182">
        <v>1</v>
      </c>
      <c r="BT137" s="182">
        <v>1</v>
      </c>
      <c r="BU137" s="182">
        <v>0</v>
      </c>
      <c r="BV137" s="182">
        <v>0</v>
      </c>
      <c r="BW137" s="182" t="s">
        <v>162</v>
      </c>
      <c r="BX137" s="182">
        <v>0</v>
      </c>
      <c r="BY137" s="182"/>
      <c r="BZ137" s="187"/>
      <c r="CA137" s="187"/>
      <c r="CB137" s="182"/>
      <c r="CC137" s="182" t="s">
        <v>162</v>
      </c>
      <c r="CD137" s="182"/>
      <c r="CE137" s="182"/>
      <c r="CF137" s="416">
        <v>1</v>
      </c>
      <c r="CG137" s="182">
        <v>2</v>
      </c>
      <c r="CH137" s="182"/>
      <c r="CI137" s="182" t="s">
        <v>1826</v>
      </c>
    </row>
    <row r="138" spans="1:88" s="53" customFormat="1" ht="25" customHeight="1" x14ac:dyDescent="0.35">
      <c r="A138" s="182">
        <v>138</v>
      </c>
      <c r="B138" s="182" t="s">
        <v>2001</v>
      </c>
      <c r="C138" s="182" t="s">
        <v>2002</v>
      </c>
      <c r="D138" s="182" t="s">
        <v>2003</v>
      </c>
      <c r="E138" s="182" t="s">
        <v>2004</v>
      </c>
      <c r="F138" s="182" t="s">
        <v>25</v>
      </c>
      <c r="G138" s="182">
        <v>6</v>
      </c>
      <c r="H138" s="182" t="s">
        <v>51</v>
      </c>
      <c r="I138" s="182" t="s">
        <v>37</v>
      </c>
      <c r="J138" s="182" t="s">
        <v>600</v>
      </c>
      <c r="K138" s="182" t="s">
        <v>287</v>
      </c>
      <c r="L138" s="182" t="s">
        <v>37</v>
      </c>
      <c r="M138" s="182" t="s">
        <v>149</v>
      </c>
      <c r="N138" s="182" t="s">
        <v>2005</v>
      </c>
      <c r="O138" s="274" t="s">
        <v>150</v>
      </c>
      <c r="P138" s="275" t="s">
        <v>150</v>
      </c>
      <c r="Q138" s="182" t="s">
        <v>150</v>
      </c>
      <c r="R138" s="182" t="s">
        <v>2006</v>
      </c>
      <c r="S138" s="182" t="s">
        <v>2007</v>
      </c>
      <c r="T138" s="384" t="s">
        <v>2008</v>
      </c>
      <c r="U138" s="183" t="s">
        <v>787</v>
      </c>
      <c r="V138" s="183">
        <v>26659</v>
      </c>
      <c r="W138" s="189" t="s">
        <v>2009</v>
      </c>
      <c r="X138" s="189" t="s">
        <v>178</v>
      </c>
      <c r="Y138" s="189" t="s">
        <v>162</v>
      </c>
      <c r="Z138" s="189" t="s">
        <v>157</v>
      </c>
      <c r="AA138" s="182">
        <v>15.5</v>
      </c>
      <c r="AB138" s="183">
        <v>41862</v>
      </c>
      <c r="AC138" s="314">
        <v>42430</v>
      </c>
      <c r="AD138" s="183"/>
      <c r="AE138" s="277" t="s">
        <v>2010</v>
      </c>
      <c r="AF138" s="277" t="s">
        <v>2011</v>
      </c>
      <c r="AG138" s="182"/>
      <c r="AH138" s="182">
        <f t="shared" si="33"/>
        <v>2</v>
      </c>
      <c r="AI138" s="189" t="s">
        <v>160</v>
      </c>
      <c r="AJ138" s="189" t="s">
        <v>160</v>
      </c>
      <c r="AK138" s="182"/>
      <c r="AL138" s="182" t="s">
        <v>162</v>
      </c>
      <c r="AM138" s="182" t="s">
        <v>149</v>
      </c>
      <c r="AN138" s="182"/>
      <c r="AO138" s="182" t="s">
        <v>163</v>
      </c>
      <c r="AP138" s="189" t="s">
        <v>248</v>
      </c>
      <c r="AQ138" s="282" t="s">
        <v>309</v>
      </c>
      <c r="AR138" s="189" t="s">
        <v>149</v>
      </c>
      <c r="AS138" s="189"/>
      <c r="AT138" s="182" t="s">
        <v>37</v>
      </c>
      <c r="AU138" s="182" t="s">
        <v>2012</v>
      </c>
      <c r="AV138" s="183"/>
      <c r="AW138" s="184">
        <v>42428</v>
      </c>
      <c r="AX138" s="184">
        <v>42681</v>
      </c>
      <c r="AY138" s="184" t="s">
        <v>149</v>
      </c>
      <c r="AZ138" s="184">
        <v>43069</v>
      </c>
      <c r="BA138" s="184">
        <v>43130</v>
      </c>
      <c r="BB138" s="183">
        <v>43130</v>
      </c>
      <c r="BC138" s="185" t="s">
        <v>2013</v>
      </c>
      <c r="BD138" s="184">
        <v>43309</v>
      </c>
      <c r="BE138" s="184" t="s">
        <v>149</v>
      </c>
      <c r="BF138" s="184">
        <v>43528</v>
      </c>
      <c r="BG138" s="184" t="s">
        <v>149</v>
      </c>
      <c r="BH138" s="183"/>
      <c r="BI138" s="183"/>
      <c r="BJ138" s="183"/>
      <c r="BK138" s="186">
        <v>43813</v>
      </c>
      <c r="BL138" s="182" t="s">
        <v>17</v>
      </c>
      <c r="BM138" s="188">
        <f t="shared" si="37"/>
        <v>46</v>
      </c>
      <c r="BN138" s="182">
        <f t="shared" si="36"/>
        <v>38</v>
      </c>
      <c r="BO138" s="182"/>
      <c r="BP138" s="182">
        <v>11</v>
      </c>
      <c r="BQ138" s="182">
        <v>7</v>
      </c>
      <c r="BR138" s="182">
        <v>5</v>
      </c>
      <c r="BS138" s="182">
        <v>0</v>
      </c>
      <c r="BT138" s="182">
        <v>1</v>
      </c>
      <c r="BU138" s="182">
        <v>0</v>
      </c>
      <c r="BV138" s="182">
        <v>0</v>
      </c>
      <c r="BW138" s="182" t="s">
        <v>162</v>
      </c>
      <c r="BX138" s="182">
        <v>0</v>
      </c>
      <c r="BY138" s="182"/>
      <c r="BZ138" s="187"/>
      <c r="CA138" s="187"/>
      <c r="CB138" s="182"/>
      <c r="CC138" s="182" t="s">
        <v>162</v>
      </c>
      <c r="CD138" s="182"/>
      <c r="CE138" s="182"/>
      <c r="CF138" s="416">
        <v>3</v>
      </c>
      <c r="CG138" s="182">
        <v>3</v>
      </c>
      <c r="CH138" s="182"/>
      <c r="CI138" s="182" t="s">
        <v>1826</v>
      </c>
      <c r="CJ138"/>
    </row>
    <row r="139" spans="1:88" s="53" customFormat="1" ht="25" customHeight="1" x14ac:dyDescent="0.35">
      <c r="A139" s="182">
        <v>139</v>
      </c>
      <c r="B139" s="182" t="s">
        <v>2014</v>
      </c>
      <c r="C139" s="182" t="s">
        <v>2015</v>
      </c>
      <c r="D139" s="182"/>
      <c r="E139" s="182" t="s">
        <v>2016</v>
      </c>
      <c r="F139" s="182" t="s">
        <v>25</v>
      </c>
      <c r="G139" s="182">
        <v>6</v>
      </c>
      <c r="H139" s="182" t="s">
        <v>52</v>
      </c>
      <c r="I139" s="182" t="s">
        <v>41</v>
      </c>
      <c r="J139" s="182" t="s">
        <v>2017</v>
      </c>
      <c r="K139" s="182" t="s">
        <v>2018</v>
      </c>
      <c r="L139" s="182" t="s">
        <v>43</v>
      </c>
      <c r="M139" s="182" t="s">
        <v>162</v>
      </c>
      <c r="N139" s="182">
        <v>1586122</v>
      </c>
      <c r="O139" s="274" t="s">
        <v>150</v>
      </c>
      <c r="P139" s="275" t="s">
        <v>150</v>
      </c>
      <c r="Q139" s="182" t="s">
        <v>150</v>
      </c>
      <c r="R139" s="182" t="s">
        <v>2019</v>
      </c>
      <c r="S139" s="182" t="s">
        <v>2020</v>
      </c>
      <c r="T139" s="384" t="s">
        <v>2021</v>
      </c>
      <c r="U139" s="183" t="s">
        <v>2022</v>
      </c>
      <c r="V139" s="183">
        <v>27124</v>
      </c>
      <c r="W139" s="189" t="s">
        <v>2023</v>
      </c>
      <c r="X139" s="189" t="s">
        <v>155</v>
      </c>
      <c r="Y139" s="189" t="s">
        <v>162</v>
      </c>
      <c r="Z139" s="189" t="s">
        <v>157</v>
      </c>
      <c r="AA139" s="182">
        <v>36</v>
      </c>
      <c r="AB139" s="183">
        <v>42782</v>
      </c>
      <c r="AC139" s="314">
        <v>42430</v>
      </c>
      <c r="AD139" s="183"/>
      <c r="AE139" s="277" t="s">
        <v>2024</v>
      </c>
      <c r="AF139" s="277" t="s">
        <v>2025</v>
      </c>
      <c r="AG139" s="182"/>
      <c r="AH139" s="182">
        <f t="shared" si="33"/>
        <v>2</v>
      </c>
      <c r="AI139" s="189" t="s">
        <v>280</v>
      </c>
      <c r="AJ139" s="189" t="s">
        <v>201</v>
      </c>
      <c r="AK139" s="182"/>
      <c r="AL139" s="182" t="s">
        <v>162</v>
      </c>
      <c r="AM139" s="182" t="s">
        <v>149</v>
      </c>
      <c r="AN139" s="182"/>
      <c r="AO139" s="182" t="s">
        <v>163</v>
      </c>
      <c r="AP139" s="189" t="s">
        <v>2026</v>
      </c>
      <c r="AQ139" s="182" t="s">
        <v>248</v>
      </c>
      <c r="AR139" s="182" t="s">
        <v>149</v>
      </c>
      <c r="AS139" s="182"/>
      <c r="AT139" s="182" t="s">
        <v>41</v>
      </c>
      <c r="AU139" s="182" t="s">
        <v>2027</v>
      </c>
      <c r="AV139" s="183"/>
      <c r="AW139" s="184">
        <v>42428</v>
      </c>
      <c r="AX139" s="184">
        <v>42681</v>
      </c>
      <c r="AY139" s="184" t="s">
        <v>149</v>
      </c>
      <c r="AZ139" s="184">
        <v>42993</v>
      </c>
      <c r="BA139" s="184">
        <v>43174</v>
      </c>
      <c r="BB139" s="184"/>
      <c r="BC139" s="185"/>
      <c r="BD139" s="184">
        <v>43675</v>
      </c>
      <c r="BE139" s="184" t="s">
        <v>162</v>
      </c>
      <c r="BF139" s="184">
        <v>43891</v>
      </c>
      <c r="BG139" s="184" t="s">
        <v>162</v>
      </c>
      <c r="BH139" s="183"/>
      <c r="BI139" s="183"/>
      <c r="BJ139" s="183"/>
      <c r="BK139" s="186">
        <v>44067</v>
      </c>
      <c r="BL139" s="182" t="s">
        <v>17</v>
      </c>
      <c r="BM139" s="188">
        <f t="shared" si="37"/>
        <v>54</v>
      </c>
      <c r="BN139" s="182">
        <f t="shared" si="36"/>
        <v>46</v>
      </c>
      <c r="BO139" s="189" t="s">
        <v>2028</v>
      </c>
      <c r="BP139" s="182">
        <v>0</v>
      </c>
      <c r="BQ139" s="182">
        <v>1</v>
      </c>
      <c r="BR139" s="182">
        <v>1</v>
      </c>
      <c r="BS139" s="182">
        <v>1</v>
      </c>
      <c r="BT139" s="182">
        <v>0</v>
      </c>
      <c r="BU139" s="182">
        <v>0</v>
      </c>
      <c r="BV139" s="182">
        <v>0</v>
      </c>
      <c r="BW139" s="182" t="s">
        <v>162</v>
      </c>
      <c r="BX139" s="182">
        <v>0</v>
      </c>
      <c r="BY139" s="182"/>
      <c r="BZ139" s="187"/>
      <c r="CA139" s="187"/>
      <c r="CB139" s="182"/>
      <c r="CC139" s="182" t="s">
        <v>162</v>
      </c>
      <c r="CD139" s="182"/>
      <c r="CE139" s="182"/>
      <c r="CF139" s="416">
        <v>2</v>
      </c>
      <c r="CG139" s="182">
        <v>2</v>
      </c>
      <c r="CH139" s="182"/>
      <c r="CI139" s="182" t="s">
        <v>808</v>
      </c>
      <c r="CJ139"/>
    </row>
    <row r="140" spans="1:88" s="53" customFormat="1" ht="25" customHeight="1" x14ac:dyDescent="0.35">
      <c r="A140" s="182">
        <v>140</v>
      </c>
      <c r="B140" s="182" t="s">
        <v>2029</v>
      </c>
      <c r="C140" s="182" t="s">
        <v>627</v>
      </c>
      <c r="D140" s="182" t="s">
        <v>2030</v>
      </c>
      <c r="E140" s="182" t="s">
        <v>2031</v>
      </c>
      <c r="F140" s="182" t="s">
        <v>25</v>
      </c>
      <c r="G140" s="182">
        <v>6</v>
      </c>
      <c r="H140" s="182" t="s">
        <v>49</v>
      </c>
      <c r="I140" s="182" t="s">
        <v>40</v>
      </c>
      <c r="J140" s="182" t="s">
        <v>2032</v>
      </c>
      <c r="K140" s="182" t="s">
        <v>2033</v>
      </c>
      <c r="L140" s="182" t="s">
        <v>40</v>
      </c>
      <c r="M140" s="182" t="s">
        <v>149</v>
      </c>
      <c r="N140" s="182" t="s">
        <v>2034</v>
      </c>
      <c r="O140" s="274" t="s">
        <v>150</v>
      </c>
      <c r="P140" s="275" t="s">
        <v>150</v>
      </c>
      <c r="Q140" s="182" t="s">
        <v>150</v>
      </c>
      <c r="R140" s="182" t="s">
        <v>2035</v>
      </c>
      <c r="S140" s="182" t="s">
        <v>2036</v>
      </c>
      <c r="T140" s="384" t="s">
        <v>2037</v>
      </c>
      <c r="U140" s="183" t="s">
        <v>2038</v>
      </c>
      <c r="V140" s="183">
        <v>27626</v>
      </c>
      <c r="W140" s="189" t="s">
        <v>2039</v>
      </c>
      <c r="X140" s="189" t="s">
        <v>178</v>
      </c>
      <c r="Y140" s="189" t="s">
        <v>162</v>
      </c>
      <c r="Z140" s="189" t="s">
        <v>157</v>
      </c>
      <c r="AA140" s="182">
        <v>23.5</v>
      </c>
      <c r="AB140" s="183">
        <v>42272</v>
      </c>
      <c r="AC140" s="314">
        <v>42430</v>
      </c>
      <c r="AD140" s="183"/>
      <c r="AE140" s="277" t="s">
        <v>2040</v>
      </c>
      <c r="AF140" s="277" t="s">
        <v>2041</v>
      </c>
      <c r="AG140" s="182"/>
      <c r="AH140" s="182">
        <f t="shared" si="33"/>
        <v>2</v>
      </c>
      <c r="AI140" s="189" t="s">
        <v>160</v>
      </c>
      <c r="AJ140" s="189" t="s">
        <v>160</v>
      </c>
      <c r="AK140" s="182"/>
      <c r="AL140" s="182" t="s">
        <v>149</v>
      </c>
      <c r="AM140" s="182"/>
      <c r="AN140" s="182"/>
      <c r="AO140" s="182" t="s">
        <v>163</v>
      </c>
      <c r="AP140" s="189" t="s">
        <v>202</v>
      </c>
      <c r="AQ140" s="189" t="s">
        <v>202</v>
      </c>
      <c r="AR140" s="189" t="s">
        <v>162</v>
      </c>
      <c r="AS140" s="189"/>
      <c r="AT140" s="182" t="s">
        <v>40</v>
      </c>
      <c r="AU140" s="182" t="s">
        <v>2042</v>
      </c>
      <c r="AV140" s="183"/>
      <c r="AW140" s="184">
        <v>42428</v>
      </c>
      <c r="AX140" s="184">
        <v>42681</v>
      </c>
      <c r="AY140" s="184" t="s">
        <v>149</v>
      </c>
      <c r="AZ140" s="184">
        <v>42228</v>
      </c>
      <c r="BA140" s="184">
        <v>42249</v>
      </c>
      <c r="BB140" s="184"/>
      <c r="BC140" s="185" t="s">
        <v>2043</v>
      </c>
      <c r="BD140" s="184">
        <v>43309</v>
      </c>
      <c r="BE140" s="184" t="s">
        <v>149</v>
      </c>
      <c r="BF140" s="184">
        <v>43528</v>
      </c>
      <c r="BG140" s="184" t="s">
        <v>149</v>
      </c>
      <c r="BH140" s="183"/>
      <c r="BI140" s="183"/>
      <c r="BJ140" s="183"/>
      <c r="BK140" s="186">
        <v>43819</v>
      </c>
      <c r="BL140" s="182" t="s">
        <v>17</v>
      </c>
      <c r="BM140" s="188">
        <f t="shared" si="37"/>
        <v>46</v>
      </c>
      <c r="BN140" s="182">
        <f t="shared" si="36"/>
        <v>38</v>
      </c>
      <c r="BO140" s="182"/>
      <c r="BP140" s="182">
        <v>11</v>
      </c>
      <c r="BQ140" s="182">
        <v>3</v>
      </c>
      <c r="BR140" s="182">
        <v>5</v>
      </c>
      <c r="BS140" s="182">
        <v>2</v>
      </c>
      <c r="BT140" s="182">
        <v>0</v>
      </c>
      <c r="BU140" s="182">
        <v>0</v>
      </c>
      <c r="BV140" s="182">
        <v>0</v>
      </c>
      <c r="BW140" s="182" t="s">
        <v>162</v>
      </c>
      <c r="BX140" s="182">
        <v>0</v>
      </c>
      <c r="BY140" s="182"/>
      <c r="BZ140" s="187"/>
      <c r="CA140" s="187"/>
      <c r="CB140" s="182"/>
      <c r="CC140" s="182" t="s">
        <v>162</v>
      </c>
      <c r="CD140" s="182"/>
      <c r="CE140" s="182"/>
      <c r="CF140" s="416">
        <v>3</v>
      </c>
      <c r="CG140" s="182">
        <v>3</v>
      </c>
      <c r="CH140" s="182"/>
      <c r="CI140" s="182" t="s">
        <v>808</v>
      </c>
      <c r="CJ140"/>
    </row>
    <row r="141" spans="1:88" s="53" customFormat="1" ht="25" customHeight="1" x14ac:dyDescent="0.35">
      <c r="A141" s="182">
        <v>141</v>
      </c>
      <c r="B141" s="182" t="s">
        <v>2044</v>
      </c>
      <c r="C141" s="182" t="s">
        <v>2045</v>
      </c>
      <c r="D141" s="182" t="s">
        <v>2046</v>
      </c>
      <c r="E141" s="182" t="s">
        <v>2047</v>
      </c>
      <c r="F141" s="182" t="s">
        <v>25</v>
      </c>
      <c r="G141" s="182">
        <v>6</v>
      </c>
      <c r="H141" s="182" t="s">
        <v>55</v>
      </c>
      <c r="I141" s="182" t="s">
        <v>43</v>
      </c>
      <c r="J141" s="182" t="s">
        <v>2048</v>
      </c>
      <c r="K141" s="182" t="s">
        <v>2049</v>
      </c>
      <c r="L141" s="182" t="s">
        <v>43</v>
      </c>
      <c r="M141" s="182" t="s">
        <v>149</v>
      </c>
      <c r="N141" s="182">
        <v>781183</v>
      </c>
      <c r="O141" s="274" t="s">
        <v>150</v>
      </c>
      <c r="P141" s="275" t="s">
        <v>150</v>
      </c>
      <c r="Q141" s="182" t="s">
        <v>150</v>
      </c>
      <c r="R141" s="182" t="s">
        <v>2050</v>
      </c>
      <c r="S141" s="182" t="s">
        <v>2051</v>
      </c>
      <c r="T141" s="385" t="s">
        <v>2052</v>
      </c>
      <c r="U141" s="183" t="s">
        <v>2053</v>
      </c>
      <c r="V141" s="183">
        <v>30471</v>
      </c>
      <c r="W141" s="189" t="s">
        <v>2054</v>
      </c>
      <c r="X141" s="189" t="s">
        <v>178</v>
      </c>
      <c r="Y141" s="189" t="s">
        <v>162</v>
      </c>
      <c r="Z141" s="189" t="s">
        <v>157</v>
      </c>
      <c r="AA141" s="182">
        <v>28</v>
      </c>
      <c r="AB141" s="183">
        <v>42036</v>
      </c>
      <c r="AC141" s="314">
        <v>42430</v>
      </c>
      <c r="AD141" s="183"/>
      <c r="AE141" s="277" t="s">
        <v>2055</v>
      </c>
      <c r="AF141" s="277" t="s">
        <v>2056</v>
      </c>
      <c r="AG141" s="182"/>
      <c r="AH141" s="182">
        <f t="shared" si="33"/>
        <v>2</v>
      </c>
      <c r="AI141" s="189" t="s">
        <v>280</v>
      </c>
      <c r="AJ141" s="182" t="s">
        <v>201</v>
      </c>
      <c r="AK141" s="182"/>
      <c r="AL141" s="182" t="s">
        <v>162</v>
      </c>
      <c r="AM141" s="182" t="s">
        <v>162</v>
      </c>
      <c r="AN141" s="182"/>
      <c r="AO141" s="182" t="s">
        <v>181</v>
      </c>
      <c r="AP141" s="189" t="s">
        <v>2057</v>
      </c>
      <c r="AQ141" s="38" t="s">
        <v>181</v>
      </c>
      <c r="AR141" s="182"/>
      <c r="AS141" s="182"/>
      <c r="AT141" s="182" t="s">
        <v>718</v>
      </c>
      <c r="AU141" s="182" t="s">
        <v>2058</v>
      </c>
      <c r="AV141" s="183"/>
      <c r="AW141" s="184">
        <v>42428</v>
      </c>
      <c r="AX141" s="184">
        <v>42681</v>
      </c>
      <c r="AY141" s="184" t="s">
        <v>149</v>
      </c>
      <c r="AZ141" s="184"/>
      <c r="BA141" s="184"/>
      <c r="BB141" s="184"/>
      <c r="BC141" s="185" t="s">
        <v>2059</v>
      </c>
      <c r="BD141" s="184">
        <v>43309</v>
      </c>
      <c r="BE141" s="184" t="s">
        <v>149</v>
      </c>
      <c r="BF141" s="184">
        <v>43528</v>
      </c>
      <c r="BG141" s="184" t="s">
        <v>149</v>
      </c>
      <c r="BH141" s="183">
        <v>44680</v>
      </c>
      <c r="BI141" s="183"/>
      <c r="BJ141" s="183"/>
      <c r="BK141" s="186">
        <v>44718</v>
      </c>
      <c r="BL141" s="191" t="s">
        <v>17</v>
      </c>
      <c r="BM141" s="188">
        <f t="shared" si="37"/>
        <v>76</v>
      </c>
      <c r="BN141" s="182">
        <f t="shared" si="36"/>
        <v>67</v>
      </c>
      <c r="BO141" s="189" t="s">
        <v>2060</v>
      </c>
      <c r="BP141" s="182">
        <v>0</v>
      </c>
      <c r="BQ141" s="182">
        <v>18</v>
      </c>
      <c r="BR141" s="182">
        <v>0</v>
      </c>
      <c r="BS141" s="182">
        <v>1</v>
      </c>
      <c r="BT141" s="182">
        <v>0</v>
      </c>
      <c r="BU141" s="182">
        <v>0</v>
      </c>
      <c r="BV141" s="182">
        <v>0</v>
      </c>
      <c r="BW141" s="182" t="s">
        <v>162</v>
      </c>
      <c r="BX141" s="182">
        <v>0</v>
      </c>
      <c r="BY141" s="182"/>
      <c r="BZ141" s="187"/>
      <c r="CA141" s="187"/>
      <c r="CB141" s="182"/>
      <c r="CC141" s="182" t="s">
        <v>162</v>
      </c>
      <c r="CD141" s="182"/>
      <c r="CE141" s="182"/>
      <c r="CF141" s="416">
        <v>3</v>
      </c>
      <c r="CG141" s="182">
        <v>3</v>
      </c>
      <c r="CH141" s="182"/>
      <c r="CI141" s="182" t="s">
        <v>808</v>
      </c>
      <c r="CJ141"/>
    </row>
    <row r="142" spans="1:88" s="53" customFormat="1" ht="25" customHeight="1" x14ac:dyDescent="0.35">
      <c r="A142" s="182">
        <v>142</v>
      </c>
      <c r="B142" s="182" t="s">
        <v>2061</v>
      </c>
      <c r="C142" s="182" t="s">
        <v>2062</v>
      </c>
      <c r="D142" s="182" t="s">
        <v>2063</v>
      </c>
      <c r="E142" s="182" t="s">
        <v>2064</v>
      </c>
      <c r="F142" s="182" t="s">
        <v>25</v>
      </c>
      <c r="G142" s="182">
        <v>6</v>
      </c>
      <c r="H142" s="182" t="s">
        <v>51</v>
      </c>
      <c r="I142" s="182" t="s">
        <v>37</v>
      </c>
      <c r="J142" s="182" t="s">
        <v>1426</v>
      </c>
      <c r="K142" s="182" t="s">
        <v>1497</v>
      </c>
      <c r="L142" s="182" t="s">
        <v>37</v>
      </c>
      <c r="M142" s="182" t="s">
        <v>149</v>
      </c>
      <c r="N142" s="182" t="s">
        <v>2065</v>
      </c>
      <c r="O142" s="274" t="s">
        <v>150</v>
      </c>
      <c r="P142" s="275" t="s">
        <v>150</v>
      </c>
      <c r="Q142" s="182"/>
      <c r="R142" s="182" t="s">
        <v>2066</v>
      </c>
      <c r="S142" s="182" t="s">
        <v>2067</v>
      </c>
      <c r="T142" s="384" t="s">
        <v>2068</v>
      </c>
      <c r="U142" s="183" t="s">
        <v>2069</v>
      </c>
      <c r="V142" s="183">
        <v>29550</v>
      </c>
      <c r="W142" s="189" t="s">
        <v>2070</v>
      </c>
      <c r="X142" s="189" t="s">
        <v>178</v>
      </c>
      <c r="Y142" s="189" t="s">
        <v>162</v>
      </c>
      <c r="Z142" s="189" t="s">
        <v>157</v>
      </c>
      <c r="AA142" s="182">
        <v>19</v>
      </c>
      <c r="AB142" s="183">
        <v>41908</v>
      </c>
      <c r="AC142" s="314">
        <v>42430</v>
      </c>
      <c r="AD142" s="183"/>
      <c r="AE142" s="277" t="s">
        <v>2071</v>
      </c>
      <c r="AF142" s="343" t="s">
        <v>2072</v>
      </c>
      <c r="AG142" s="182"/>
      <c r="AH142" s="182">
        <f t="shared" si="33"/>
        <v>2</v>
      </c>
      <c r="AI142" s="37" t="s">
        <v>160</v>
      </c>
      <c r="AJ142" s="182"/>
      <c r="AK142" s="182"/>
      <c r="AL142" s="182" t="s">
        <v>149</v>
      </c>
      <c r="AM142" s="182"/>
      <c r="AN142" s="182"/>
      <c r="AO142" s="182" t="s">
        <v>163</v>
      </c>
      <c r="AP142" s="189" t="s">
        <v>202</v>
      </c>
      <c r="AQ142" s="189" t="s">
        <v>944</v>
      </c>
      <c r="AR142" s="182" t="s">
        <v>149</v>
      </c>
      <c r="AS142" s="182"/>
      <c r="AT142" s="182" t="s">
        <v>37</v>
      </c>
      <c r="AU142" s="182" t="s">
        <v>2073</v>
      </c>
      <c r="AV142" s="183"/>
      <c r="AW142" s="184">
        <v>42428</v>
      </c>
      <c r="AX142" s="184">
        <v>42681</v>
      </c>
      <c r="AY142" s="184" t="s">
        <v>149</v>
      </c>
      <c r="AZ142" s="184"/>
      <c r="BA142" s="184"/>
      <c r="BB142" s="184"/>
      <c r="BC142" s="185" t="s">
        <v>2074</v>
      </c>
      <c r="BD142" s="184">
        <v>43309</v>
      </c>
      <c r="BE142" s="184" t="s">
        <v>149</v>
      </c>
      <c r="BF142" s="184">
        <v>44410</v>
      </c>
      <c r="BG142" s="183" t="s">
        <v>162</v>
      </c>
      <c r="BH142" s="183"/>
      <c r="BI142" s="183"/>
      <c r="BJ142" s="183"/>
      <c r="BK142" s="186">
        <v>43281</v>
      </c>
      <c r="BL142" s="182" t="s">
        <v>17</v>
      </c>
      <c r="BM142" s="188">
        <f t="shared" si="37"/>
        <v>29</v>
      </c>
      <c r="BN142" s="182">
        <f t="shared" si="36"/>
        <v>20</v>
      </c>
      <c r="BO142" s="182"/>
      <c r="BP142" s="182">
        <v>2</v>
      </c>
      <c r="BQ142" s="182">
        <v>1</v>
      </c>
      <c r="BR142" s="182">
        <v>8</v>
      </c>
      <c r="BS142" s="182">
        <v>3</v>
      </c>
      <c r="BT142" s="182">
        <v>0</v>
      </c>
      <c r="BU142" s="182">
        <v>0</v>
      </c>
      <c r="BV142" s="182">
        <v>0</v>
      </c>
      <c r="BW142" s="182" t="s">
        <v>162</v>
      </c>
      <c r="BX142" s="182">
        <v>0</v>
      </c>
      <c r="BY142" s="182"/>
      <c r="BZ142" s="187"/>
      <c r="CA142" s="187"/>
      <c r="CB142" s="182"/>
      <c r="CC142" s="182" t="s">
        <v>162</v>
      </c>
      <c r="CD142" s="182"/>
      <c r="CE142" s="182"/>
      <c r="CF142" s="416">
        <v>1</v>
      </c>
      <c r="CG142" s="182">
        <v>1</v>
      </c>
      <c r="CH142" s="182"/>
      <c r="CI142" s="182" t="s">
        <v>808</v>
      </c>
      <c r="CJ142"/>
    </row>
    <row r="143" spans="1:88" s="53" customFormat="1" ht="25" customHeight="1" x14ac:dyDescent="0.35">
      <c r="A143" s="182">
        <v>143</v>
      </c>
      <c r="B143" s="182" t="s">
        <v>2075</v>
      </c>
      <c r="C143" s="182" t="s">
        <v>2076</v>
      </c>
      <c r="D143" s="182" t="s">
        <v>2077</v>
      </c>
      <c r="E143" s="182" t="s">
        <v>2078</v>
      </c>
      <c r="F143" s="182" t="s">
        <v>25</v>
      </c>
      <c r="G143" s="182">
        <v>6</v>
      </c>
      <c r="H143" s="182" t="s">
        <v>49</v>
      </c>
      <c r="I143" s="182" t="s">
        <v>40</v>
      </c>
      <c r="J143" s="182" t="s">
        <v>2079</v>
      </c>
      <c r="K143" s="182" t="s">
        <v>2080</v>
      </c>
      <c r="L143" s="182" t="s">
        <v>40</v>
      </c>
      <c r="M143" s="182" t="s">
        <v>149</v>
      </c>
      <c r="N143" s="182" t="s">
        <v>2081</v>
      </c>
      <c r="O143" s="274" t="s">
        <v>150</v>
      </c>
      <c r="P143" s="275" t="s">
        <v>150</v>
      </c>
      <c r="Q143" s="182" t="s">
        <v>150</v>
      </c>
      <c r="R143" s="182" t="s">
        <v>2082</v>
      </c>
      <c r="S143" s="182" t="s">
        <v>2083</v>
      </c>
      <c r="T143" s="384" t="s">
        <v>2084</v>
      </c>
      <c r="U143" s="183" t="s">
        <v>2085</v>
      </c>
      <c r="V143" s="183">
        <v>29969</v>
      </c>
      <c r="W143" s="189" t="s">
        <v>2086</v>
      </c>
      <c r="X143" s="189" t="s">
        <v>2087</v>
      </c>
      <c r="Y143" s="189" t="s">
        <v>156</v>
      </c>
      <c r="Z143" s="189" t="s">
        <v>157</v>
      </c>
      <c r="AA143" s="182">
        <v>17.5</v>
      </c>
      <c r="AB143" s="183">
        <v>42649</v>
      </c>
      <c r="AC143" s="314">
        <v>42430</v>
      </c>
      <c r="AD143" s="183"/>
      <c r="AE143" s="277" t="s">
        <v>2088</v>
      </c>
      <c r="AF143" s="277" t="s">
        <v>2089</v>
      </c>
      <c r="AG143" s="182" t="s">
        <v>2090</v>
      </c>
      <c r="AH143" s="182">
        <f t="shared" si="33"/>
        <v>3</v>
      </c>
      <c r="AI143" s="37" t="s">
        <v>160</v>
      </c>
      <c r="AJ143" s="37" t="s">
        <v>160</v>
      </c>
      <c r="AK143" s="37" t="s">
        <v>160</v>
      </c>
      <c r="AL143" s="37" t="s">
        <v>149</v>
      </c>
      <c r="AM143" s="37" t="s">
        <v>162</v>
      </c>
      <c r="AN143" s="37" t="s">
        <v>162</v>
      </c>
      <c r="AO143" s="37" t="s">
        <v>163</v>
      </c>
      <c r="AP143" s="189" t="s">
        <v>202</v>
      </c>
      <c r="AQ143" s="189" t="s">
        <v>248</v>
      </c>
      <c r="AR143" s="189" t="s">
        <v>149</v>
      </c>
      <c r="AS143" s="189" t="s">
        <v>2091</v>
      </c>
      <c r="AT143" s="182" t="s">
        <v>40</v>
      </c>
      <c r="AU143" s="182" t="s">
        <v>2092</v>
      </c>
      <c r="AV143" s="183"/>
      <c r="AW143" s="184">
        <v>42428</v>
      </c>
      <c r="AX143" s="184">
        <v>42681</v>
      </c>
      <c r="AY143" s="184" t="s">
        <v>149</v>
      </c>
      <c r="AZ143" s="184">
        <v>42653</v>
      </c>
      <c r="BA143" s="184">
        <v>42548</v>
      </c>
      <c r="BB143" s="184"/>
      <c r="BC143" s="185" t="s">
        <v>2093</v>
      </c>
      <c r="BD143" s="184">
        <v>43309</v>
      </c>
      <c r="BE143" s="184" t="s">
        <v>149</v>
      </c>
      <c r="BF143" s="184">
        <v>43528</v>
      </c>
      <c r="BG143" s="184" t="s">
        <v>149</v>
      </c>
      <c r="BH143" s="183"/>
      <c r="BI143" s="183"/>
      <c r="BJ143" s="183"/>
      <c r="BK143" s="186">
        <v>43789</v>
      </c>
      <c r="BL143" s="182" t="s">
        <v>17</v>
      </c>
      <c r="BM143" s="188">
        <f t="shared" si="37"/>
        <v>45</v>
      </c>
      <c r="BN143" s="182">
        <f t="shared" si="36"/>
        <v>37</v>
      </c>
      <c r="BO143" s="182"/>
      <c r="BP143" s="182">
        <v>2</v>
      </c>
      <c r="BQ143" s="182">
        <v>2</v>
      </c>
      <c r="BR143" s="182">
        <v>2</v>
      </c>
      <c r="BS143" s="182">
        <v>4</v>
      </c>
      <c r="BT143" s="182">
        <v>0</v>
      </c>
      <c r="BU143" s="182">
        <v>0</v>
      </c>
      <c r="BV143" s="182">
        <v>0</v>
      </c>
      <c r="BW143" s="182" t="s">
        <v>2094</v>
      </c>
      <c r="BX143" s="182">
        <v>0</v>
      </c>
      <c r="BY143" s="182"/>
      <c r="BZ143" s="187"/>
      <c r="CA143" s="187"/>
      <c r="CB143" s="182"/>
      <c r="CC143" s="182" t="s">
        <v>162</v>
      </c>
      <c r="CD143" s="182"/>
      <c r="CE143" s="182"/>
      <c r="CF143" s="416">
        <v>2</v>
      </c>
      <c r="CG143" s="182">
        <v>2</v>
      </c>
      <c r="CH143" s="182"/>
      <c r="CI143" s="182" t="s">
        <v>1317</v>
      </c>
      <c r="CJ143"/>
    </row>
    <row r="144" spans="1:88" s="53" customFormat="1" ht="25" customHeight="1" x14ac:dyDescent="0.35">
      <c r="A144" s="182">
        <v>144</v>
      </c>
      <c r="B144" s="182" t="s">
        <v>2095</v>
      </c>
      <c r="C144" s="182" t="s">
        <v>2096</v>
      </c>
      <c r="D144" s="182" t="s">
        <v>2097</v>
      </c>
      <c r="E144" s="182" t="s">
        <v>2098</v>
      </c>
      <c r="F144" s="182" t="s">
        <v>25</v>
      </c>
      <c r="G144" s="182">
        <v>6</v>
      </c>
      <c r="H144" s="182" t="s">
        <v>51</v>
      </c>
      <c r="I144" s="182" t="s">
        <v>30</v>
      </c>
      <c r="J144" s="182" t="s">
        <v>600</v>
      </c>
      <c r="K144" s="182"/>
      <c r="L144" s="182" t="s">
        <v>43</v>
      </c>
      <c r="M144" s="182" t="s">
        <v>162</v>
      </c>
      <c r="N144" s="182" t="s">
        <v>2099</v>
      </c>
      <c r="O144" s="274" t="s">
        <v>150</v>
      </c>
      <c r="P144" s="275" t="s">
        <v>150</v>
      </c>
      <c r="Q144" s="182"/>
      <c r="R144" s="182" t="s">
        <v>2100</v>
      </c>
      <c r="S144" s="192" t="s">
        <v>2101</v>
      </c>
      <c r="T144" s="385" t="s">
        <v>2102</v>
      </c>
      <c r="U144" s="183" t="s">
        <v>787</v>
      </c>
      <c r="V144" s="183">
        <v>26560</v>
      </c>
      <c r="W144" s="189" t="s">
        <v>2103</v>
      </c>
      <c r="X144" s="189" t="s">
        <v>178</v>
      </c>
      <c r="Y144" s="189" t="s">
        <v>162</v>
      </c>
      <c r="Z144" s="189" t="s">
        <v>157</v>
      </c>
      <c r="AA144" s="182">
        <v>4</v>
      </c>
      <c r="AB144" s="183">
        <v>42891</v>
      </c>
      <c r="AC144" s="314">
        <v>42430</v>
      </c>
      <c r="AD144" s="183"/>
      <c r="AE144" s="182" t="s">
        <v>2104</v>
      </c>
      <c r="AF144" s="182" t="s">
        <v>2105</v>
      </c>
      <c r="AG144" s="182"/>
      <c r="AH144" s="182">
        <f t="shared" si="33"/>
        <v>2</v>
      </c>
      <c r="AI144" s="182"/>
      <c r="AJ144" s="182"/>
      <c r="AK144" s="182"/>
      <c r="AL144" s="182"/>
      <c r="AM144" s="182"/>
      <c r="AN144" s="182"/>
      <c r="AO144" s="182" t="s">
        <v>163</v>
      </c>
      <c r="AP144" s="189" t="s">
        <v>1863</v>
      </c>
      <c r="AQ144" s="182" t="s">
        <v>202</v>
      </c>
      <c r="AR144" s="182"/>
      <c r="AS144" s="182"/>
      <c r="AT144" s="182" t="s">
        <v>483</v>
      </c>
      <c r="AU144" s="182" t="s">
        <v>2106</v>
      </c>
      <c r="AV144" s="183"/>
      <c r="AW144" s="184">
        <v>42428</v>
      </c>
      <c r="AX144" s="184">
        <v>42681</v>
      </c>
      <c r="AY144" s="184" t="s">
        <v>149</v>
      </c>
      <c r="AZ144" s="184">
        <v>43069</v>
      </c>
      <c r="BA144" s="184">
        <v>43138</v>
      </c>
      <c r="BB144" s="184"/>
      <c r="BC144" s="185"/>
      <c r="BD144" s="348">
        <v>43675</v>
      </c>
      <c r="BE144" s="348" t="s">
        <v>162</v>
      </c>
      <c r="BF144" s="348"/>
      <c r="BG144" s="348" t="s">
        <v>162</v>
      </c>
      <c r="BH144" s="183"/>
      <c r="BI144" s="183"/>
      <c r="BJ144" s="183"/>
      <c r="BK144" s="194">
        <v>45105</v>
      </c>
      <c r="BL144" s="191" t="s">
        <v>17</v>
      </c>
      <c r="BM144" s="188">
        <f t="shared" si="37"/>
        <v>89</v>
      </c>
      <c r="BN144" s="182">
        <f t="shared" si="36"/>
        <v>80</v>
      </c>
      <c r="BO144" s="182"/>
      <c r="BP144" s="182">
        <v>3</v>
      </c>
      <c r="BQ144" s="182">
        <v>9</v>
      </c>
      <c r="BR144" s="182">
        <v>0</v>
      </c>
      <c r="BS144" s="182">
        <v>2</v>
      </c>
      <c r="BT144" s="182">
        <v>0</v>
      </c>
      <c r="BU144" s="182">
        <v>0</v>
      </c>
      <c r="BV144" s="182">
        <v>0</v>
      </c>
      <c r="BW144" s="182" t="s">
        <v>162</v>
      </c>
      <c r="BX144" s="182">
        <v>0</v>
      </c>
      <c r="BY144" s="182"/>
      <c r="BZ144" s="187"/>
      <c r="CA144" s="187"/>
      <c r="CB144" s="182"/>
      <c r="CC144" s="182" t="s">
        <v>162</v>
      </c>
      <c r="CD144" s="182"/>
      <c r="CE144" s="182"/>
      <c r="CF144" s="416">
        <v>2</v>
      </c>
      <c r="CG144" s="182"/>
      <c r="CH144" s="182"/>
      <c r="CI144" s="182" t="s">
        <v>808</v>
      </c>
      <c r="CJ144"/>
    </row>
    <row r="145" spans="1:88" s="53" customFormat="1" ht="25" customHeight="1" x14ac:dyDescent="0.35">
      <c r="A145" s="182">
        <v>145</v>
      </c>
      <c r="B145" s="182" t="s">
        <v>2107</v>
      </c>
      <c r="C145" s="182" t="s">
        <v>2108</v>
      </c>
      <c r="D145" s="182" t="s">
        <v>2109</v>
      </c>
      <c r="E145" s="182" t="s">
        <v>2110</v>
      </c>
      <c r="F145" s="182" t="s">
        <v>25</v>
      </c>
      <c r="G145" s="182">
        <v>6</v>
      </c>
      <c r="H145" s="182" t="s">
        <v>55</v>
      </c>
      <c r="I145" s="182" t="s">
        <v>43</v>
      </c>
      <c r="J145" s="182" t="s">
        <v>2111</v>
      </c>
      <c r="K145" s="182" t="s">
        <v>600</v>
      </c>
      <c r="L145" s="182" t="s">
        <v>43</v>
      </c>
      <c r="M145" s="182" t="s">
        <v>149</v>
      </c>
      <c r="N145" s="182" t="s">
        <v>2112</v>
      </c>
      <c r="O145" s="274" t="s">
        <v>150</v>
      </c>
      <c r="P145" s="275" t="s">
        <v>150</v>
      </c>
      <c r="Q145" s="182" t="s">
        <v>150</v>
      </c>
      <c r="R145" s="192" t="s">
        <v>2113</v>
      </c>
      <c r="S145" s="182" t="s">
        <v>2114</v>
      </c>
      <c r="T145" s="384" t="s">
        <v>2115</v>
      </c>
      <c r="U145" s="183" t="s">
        <v>2116</v>
      </c>
      <c r="V145" s="183">
        <v>26993</v>
      </c>
      <c r="W145" s="189" t="s">
        <v>2117</v>
      </c>
      <c r="X145" s="189" t="s">
        <v>178</v>
      </c>
      <c r="Y145" s="189" t="s">
        <v>162</v>
      </c>
      <c r="Z145" s="189" t="s">
        <v>157</v>
      </c>
      <c r="AA145" s="182">
        <v>12</v>
      </c>
      <c r="AB145" s="183">
        <v>42373</v>
      </c>
      <c r="AC145" s="314">
        <v>42430</v>
      </c>
      <c r="AD145" s="183"/>
      <c r="AE145" s="277" t="s">
        <v>1519</v>
      </c>
      <c r="AF145" s="277" t="s">
        <v>2118</v>
      </c>
      <c r="AG145" s="182"/>
      <c r="AH145" s="182">
        <f t="shared" si="33"/>
        <v>2</v>
      </c>
      <c r="AI145" s="37" t="s">
        <v>160</v>
      </c>
      <c r="AJ145" s="37" t="s">
        <v>160</v>
      </c>
      <c r="AK145" s="182"/>
      <c r="AL145" s="182" t="s">
        <v>149</v>
      </c>
      <c r="AM145" s="182" t="s">
        <v>149</v>
      </c>
      <c r="AN145" s="182"/>
      <c r="AO145" s="182" t="s">
        <v>163</v>
      </c>
      <c r="AP145" s="189" t="s">
        <v>2119</v>
      </c>
      <c r="AQ145" s="182" t="s">
        <v>2120</v>
      </c>
      <c r="AR145" s="182"/>
      <c r="AS145" s="182"/>
      <c r="AT145" s="182" t="s">
        <v>718</v>
      </c>
      <c r="AU145" s="182" t="s">
        <v>2121</v>
      </c>
      <c r="AV145" s="183"/>
      <c r="AW145" s="184">
        <v>42428</v>
      </c>
      <c r="AX145" s="184">
        <v>42681</v>
      </c>
      <c r="AY145" s="184" t="s">
        <v>149</v>
      </c>
      <c r="AZ145" s="184">
        <v>42753</v>
      </c>
      <c r="BA145" s="184">
        <v>42762</v>
      </c>
      <c r="BB145" s="184"/>
      <c r="BC145" s="185" t="s">
        <v>2122</v>
      </c>
      <c r="BD145" s="184">
        <v>43309</v>
      </c>
      <c r="BE145" s="184" t="s">
        <v>149</v>
      </c>
      <c r="BF145" s="184">
        <v>43528</v>
      </c>
      <c r="BG145" s="184" t="s">
        <v>149</v>
      </c>
      <c r="BH145" s="183"/>
      <c r="BI145" s="183"/>
      <c r="BJ145" s="183"/>
      <c r="BK145" s="186">
        <v>44316</v>
      </c>
      <c r="BL145" s="182" t="s">
        <v>17</v>
      </c>
      <c r="BM145" s="188">
        <f>DATEDIF(AW145,BK145, "M")+1</f>
        <v>63</v>
      </c>
      <c r="BN145" s="182">
        <f t="shared" si="36"/>
        <v>54</v>
      </c>
      <c r="BO145" s="189" t="s">
        <v>2123</v>
      </c>
      <c r="BP145" s="182">
        <v>2</v>
      </c>
      <c r="BQ145" s="182">
        <v>6</v>
      </c>
      <c r="BR145" s="182">
        <v>1</v>
      </c>
      <c r="BS145" s="182">
        <v>3</v>
      </c>
      <c r="BT145" s="182">
        <v>1</v>
      </c>
      <c r="BU145" s="182">
        <v>0</v>
      </c>
      <c r="BV145" s="182">
        <v>0</v>
      </c>
      <c r="BW145" s="182" t="s">
        <v>162</v>
      </c>
      <c r="BX145" s="182">
        <v>0</v>
      </c>
      <c r="BY145" s="182"/>
      <c r="BZ145" s="187"/>
      <c r="CA145" s="187"/>
      <c r="CB145" s="182"/>
      <c r="CC145" s="182" t="s">
        <v>162</v>
      </c>
      <c r="CD145" s="182"/>
      <c r="CE145" s="182"/>
      <c r="CF145" s="416">
        <v>2</v>
      </c>
      <c r="CG145" s="182">
        <v>2</v>
      </c>
      <c r="CH145" s="182"/>
      <c r="CI145" s="182" t="s">
        <v>808</v>
      </c>
      <c r="CJ145"/>
    </row>
    <row r="146" spans="1:88" s="53" customFormat="1" ht="25" customHeight="1" x14ac:dyDescent="0.35">
      <c r="A146" s="182">
        <v>146</v>
      </c>
      <c r="B146" s="182" t="s">
        <v>2124</v>
      </c>
      <c r="C146" s="182" t="s">
        <v>2125</v>
      </c>
      <c r="D146" s="182" t="s">
        <v>2126</v>
      </c>
      <c r="E146" s="182" t="s">
        <v>2127</v>
      </c>
      <c r="F146" s="182" t="s">
        <v>25</v>
      </c>
      <c r="G146" s="182">
        <v>6</v>
      </c>
      <c r="H146" s="182" t="s">
        <v>56</v>
      </c>
      <c r="I146" s="182" t="s">
        <v>38</v>
      </c>
      <c r="J146" s="182" t="s">
        <v>2128</v>
      </c>
      <c r="K146" s="182" t="s">
        <v>2129</v>
      </c>
      <c r="L146" s="182" t="s">
        <v>39</v>
      </c>
      <c r="M146" s="182" t="s">
        <v>162</v>
      </c>
      <c r="N146" s="182" t="s">
        <v>2130</v>
      </c>
      <c r="O146" s="274" t="s">
        <v>150</v>
      </c>
      <c r="P146" s="275" t="s">
        <v>150</v>
      </c>
      <c r="Q146" s="182"/>
      <c r="R146" s="182" t="s">
        <v>2131</v>
      </c>
      <c r="S146" s="182" t="s">
        <v>2132</v>
      </c>
      <c r="T146" s="385" t="s">
        <v>2133</v>
      </c>
      <c r="U146" s="183" t="s">
        <v>2134</v>
      </c>
      <c r="V146" s="183">
        <v>28749</v>
      </c>
      <c r="W146" s="189" t="s">
        <v>2135</v>
      </c>
      <c r="X146" s="189" t="s">
        <v>2087</v>
      </c>
      <c r="Y146" s="189" t="s">
        <v>156</v>
      </c>
      <c r="Z146" s="189" t="s">
        <v>157</v>
      </c>
      <c r="AA146" s="182">
        <v>36</v>
      </c>
      <c r="AB146" s="183">
        <v>42663</v>
      </c>
      <c r="AC146" s="314">
        <v>42430</v>
      </c>
      <c r="AD146" s="183"/>
      <c r="AE146" s="277" t="s">
        <v>2136</v>
      </c>
      <c r="AF146" s="182"/>
      <c r="AG146" s="182"/>
      <c r="AH146" s="182">
        <f t="shared" si="33"/>
        <v>1</v>
      </c>
      <c r="AI146" s="189" t="s">
        <v>161</v>
      </c>
      <c r="AJ146" s="182"/>
      <c r="AK146" s="182"/>
      <c r="AL146" s="182" t="s">
        <v>162</v>
      </c>
      <c r="AM146" s="182"/>
      <c r="AN146" s="182"/>
      <c r="AO146" s="182" t="s">
        <v>181</v>
      </c>
      <c r="AP146" s="189" t="s">
        <v>2137</v>
      </c>
      <c r="AQ146" s="182" t="s">
        <v>591</v>
      </c>
      <c r="AR146" s="182"/>
      <c r="AS146" s="182"/>
      <c r="AT146" s="182" t="s">
        <v>2138</v>
      </c>
      <c r="AU146" s="182" t="s">
        <v>2139</v>
      </c>
      <c r="AV146" s="183"/>
      <c r="AW146" s="184">
        <v>42428</v>
      </c>
      <c r="AX146" s="184">
        <v>42681</v>
      </c>
      <c r="AY146" s="184" t="s">
        <v>149</v>
      </c>
      <c r="AZ146" s="184">
        <v>42838</v>
      </c>
      <c r="BA146" s="184">
        <v>42936</v>
      </c>
      <c r="BB146" s="184"/>
      <c r="BC146" s="185" t="s">
        <v>2140</v>
      </c>
      <c r="BD146" s="184">
        <v>43309</v>
      </c>
      <c r="BE146" s="184" t="s">
        <v>149</v>
      </c>
      <c r="BF146" s="184">
        <v>43528</v>
      </c>
      <c r="BG146" s="184" t="s">
        <v>149</v>
      </c>
      <c r="BH146" s="183"/>
      <c r="BI146" s="183"/>
      <c r="BJ146" s="183"/>
      <c r="BK146" s="186">
        <v>45443</v>
      </c>
      <c r="BL146" s="195" t="s">
        <v>17</v>
      </c>
      <c r="BM146" s="188">
        <f>DATEDIF(AW146,BK146, "M")+1</f>
        <v>100</v>
      </c>
      <c r="BN146" s="182">
        <f t="shared" si="36"/>
        <v>91</v>
      </c>
      <c r="BO146" s="182"/>
      <c r="BP146" s="182">
        <v>2</v>
      </c>
      <c r="BQ146" s="182">
        <v>1</v>
      </c>
      <c r="BR146" s="182">
        <v>0</v>
      </c>
      <c r="BS146" s="182">
        <v>0</v>
      </c>
      <c r="BT146" s="182">
        <v>0</v>
      </c>
      <c r="BU146" s="182">
        <v>0</v>
      </c>
      <c r="BV146" s="182">
        <v>0</v>
      </c>
      <c r="BW146" s="182" t="s">
        <v>2094</v>
      </c>
      <c r="BX146" s="182">
        <v>0</v>
      </c>
      <c r="BY146" s="182"/>
      <c r="BZ146" s="187"/>
      <c r="CA146" s="187"/>
      <c r="CB146" s="182"/>
      <c r="CC146" s="182" t="s">
        <v>162</v>
      </c>
      <c r="CD146" s="182"/>
      <c r="CE146" s="182"/>
      <c r="CF146" s="416"/>
      <c r="CG146" s="182"/>
      <c r="CH146" s="182"/>
      <c r="CI146" s="182" t="s">
        <v>1826</v>
      </c>
      <c r="CJ146"/>
    </row>
    <row r="147" spans="1:88" ht="25" customHeight="1" x14ac:dyDescent="0.35">
      <c r="A147" s="98">
        <v>147</v>
      </c>
      <c r="B147" s="98" t="s">
        <v>2141</v>
      </c>
      <c r="C147" s="98" t="s">
        <v>2142</v>
      </c>
      <c r="D147" s="98" t="s">
        <v>2143</v>
      </c>
      <c r="E147" s="98" t="s">
        <v>2144</v>
      </c>
      <c r="F147" s="98" t="s">
        <v>24</v>
      </c>
      <c r="G147" s="98">
        <v>6</v>
      </c>
      <c r="H147" s="98" t="s">
        <v>49</v>
      </c>
      <c r="I147" s="98" t="s">
        <v>35</v>
      </c>
      <c r="J147" s="98" t="s">
        <v>2145</v>
      </c>
      <c r="K147" s="98" t="s">
        <v>2146</v>
      </c>
      <c r="L147" s="98" t="s">
        <v>43</v>
      </c>
      <c r="M147" s="98" t="s">
        <v>162</v>
      </c>
      <c r="N147" s="98" t="s">
        <v>167</v>
      </c>
      <c r="O147" s="98" t="s">
        <v>167</v>
      </c>
      <c r="P147" s="98" t="s">
        <v>167</v>
      </c>
      <c r="Q147" s="98" t="s">
        <v>167</v>
      </c>
      <c r="R147" s="98" t="s">
        <v>2147</v>
      </c>
      <c r="S147" s="98" t="s">
        <v>2148</v>
      </c>
      <c r="T147" s="375" t="s">
        <v>2149</v>
      </c>
      <c r="U147" s="99"/>
      <c r="V147" s="99"/>
      <c r="W147" s="181"/>
      <c r="X147" s="181"/>
      <c r="Y147" s="181"/>
      <c r="Z147" s="181"/>
      <c r="AA147" s="98"/>
      <c r="AB147" s="99"/>
      <c r="AC147" s="307">
        <v>42795</v>
      </c>
      <c r="AD147" s="99">
        <v>43342</v>
      </c>
      <c r="AE147" s="99"/>
      <c r="AF147" s="99"/>
      <c r="AG147" s="99"/>
      <c r="AH147" s="98">
        <f t="shared" si="33"/>
        <v>0</v>
      </c>
      <c r="AI147" s="99"/>
      <c r="AJ147" s="99"/>
      <c r="AK147" s="99"/>
      <c r="AL147" s="99"/>
      <c r="AM147" s="99"/>
      <c r="AN147" s="99"/>
      <c r="AO147" s="99"/>
      <c r="AP147" s="99"/>
      <c r="AQ147" s="99"/>
      <c r="AR147" s="99"/>
      <c r="AS147" s="99"/>
      <c r="AT147" s="98" t="s">
        <v>862</v>
      </c>
      <c r="AU147" s="98"/>
      <c r="AV147" s="99"/>
      <c r="AW147" s="100">
        <v>42428</v>
      </c>
      <c r="AX147" s="100"/>
      <c r="AY147" s="100"/>
      <c r="AZ147" s="100"/>
      <c r="BA147" s="100"/>
      <c r="BB147" s="100"/>
      <c r="BC147" s="101"/>
      <c r="BD147" s="100"/>
      <c r="BE147" s="100"/>
      <c r="BF147" s="100"/>
      <c r="BG147" s="100"/>
      <c r="BH147" s="99"/>
      <c r="BI147" s="99"/>
      <c r="BJ147" s="99"/>
      <c r="BK147" s="99"/>
      <c r="BL147" s="98" t="s">
        <v>19</v>
      </c>
      <c r="BM147" s="238" t="s">
        <v>19</v>
      </c>
      <c r="BN147" s="238"/>
      <c r="BO147" s="98"/>
      <c r="BP147" s="98"/>
      <c r="BQ147" s="98"/>
      <c r="BR147" s="98"/>
      <c r="BS147" s="98"/>
      <c r="BT147" s="98"/>
      <c r="BU147" s="98"/>
      <c r="BV147" s="98"/>
      <c r="BW147" s="98" t="s">
        <v>162</v>
      </c>
      <c r="BX147" s="98"/>
      <c r="BY147" s="98"/>
      <c r="BZ147" s="102"/>
      <c r="CA147" s="102"/>
      <c r="CB147" s="98"/>
      <c r="CC147" s="98"/>
      <c r="CD147" s="98"/>
      <c r="CE147" s="98"/>
      <c r="CF147" s="120"/>
      <c r="CG147" s="98"/>
      <c r="CH147" s="98"/>
      <c r="CI147" s="98" t="s">
        <v>1826</v>
      </c>
    </row>
    <row r="148" spans="1:88" s="53" customFormat="1" ht="25" customHeight="1" x14ac:dyDescent="0.35">
      <c r="A148" s="196">
        <v>148</v>
      </c>
      <c r="B148" s="196" t="s">
        <v>2150</v>
      </c>
      <c r="C148" s="196" t="s">
        <v>2151</v>
      </c>
      <c r="D148" s="196" t="s">
        <v>2152</v>
      </c>
      <c r="E148" s="196" t="s">
        <v>2153</v>
      </c>
      <c r="F148" s="196" t="s">
        <v>25</v>
      </c>
      <c r="G148" s="196">
        <v>7</v>
      </c>
      <c r="H148" s="196" t="s">
        <v>55</v>
      </c>
      <c r="I148" s="196" t="s">
        <v>43</v>
      </c>
      <c r="J148" s="196" t="s">
        <v>2154</v>
      </c>
      <c r="K148" s="196" t="s">
        <v>1785</v>
      </c>
      <c r="L148" s="196" t="s">
        <v>43</v>
      </c>
      <c r="M148" s="196" t="s">
        <v>149</v>
      </c>
      <c r="N148" s="196">
        <v>530939</v>
      </c>
      <c r="O148" s="196" t="s">
        <v>318</v>
      </c>
      <c r="P148" s="196" t="s">
        <v>318</v>
      </c>
      <c r="Q148" s="196" t="s">
        <v>318</v>
      </c>
      <c r="R148" s="196" t="s">
        <v>2155</v>
      </c>
      <c r="S148" s="196" t="s">
        <v>2156</v>
      </c>
      <c r="T148" s="386" t="s">
        <v>2157</v>
      </c>
      <c r="U148" s="197" t="s">
        <v>2158</v>
      </c>
      <c r="V148" s="197">
        <v>27288</v>
      </c>
      <c r="W148" s="205" t="s">
        <v>2159</v>
      </c>
      <c r="X148" s="205" t="s">
        <v>178</v>
      </c>
      <c r="Y148" s="205" t="s">
        <v>162</v>
      </c>
      <c r="Z148" s="205"/>
      <c r="AA148" s="196">
        <v>3.5</v>
      </c>
      <c r="AB148" s="197">
        <v>42614</v>
      </c>
      <c r="AC148" s="315">
        <v>42795</v>
      </c>
      <c r="AD148" s="197"/>
      <c r="AE148" s="197" t="s">
        <v>2160</v>
      </c>
      <c r="AF148" s="197"/>
      <c r="AG148" s="197"/>
      <c r="AH148" s="196">
        <f t="shared" si="33"/>
        <v>1</v>
      </c>
      <c r="AI148" s="197" t="s">
        <v>160</v>
      </c>
      <c r="AJ148" s="197"/>
      <c r="AK148" s="197"/>
      <c r="AL148" s="197" t="s">
        <v>149</v>
      </c>
      <c r="AM148" s="197"/>
      <c r="AN148" s="197"/>
      <c r="AO148" s="197" t="s">
        <v>163</v>
      </c>
      <c r="AP148" s="196" t="s">
        <v>202</v>
      </c>
      <c r="AQ148" s="197" t="s">
        <v>202</v>
      </c>
      <c r="AR148" s="197"/>
      <c r="AS148" s="197"/>
      <c r="AT148" s="197" t="s">
        <v>718</v>
      </c>
      <c r="AU148" s="196" t="s">
        <v>2161</v>
      </c>
      <c r="AV148" s="197"/>
      <c r="AW148" s="198">
        <v>42793</v>
      </c>
      <c r="AX148" s="198">
        <v>43045</v>
      </c>
      <c r="AY148" s="198" t="s">
        <v>149</v>
      </c>
      <c r="AZ148" s="198"/>
      <c r="BA148" s="198"/>
      <c r="BB148" s="198">
        <v>42944</v>
      </c>
      <c r="BC148" s="199" t="s">
        <v>2162</v>
      </c>
      <c r="BD148" s="198">
        <v>43675</v>
      </c>
      <c r="BE148" s="198" t="s">
        <v>149</v>
      </c>
      <c r="BF148" s="198">
        <v>44410</v>
      </c>
      <c r="BG148" s="197" t="s">
        <v>162</v>
      </c>
      <c r="BH148" s="197"/>
      <c r="BI148" s="197"/>
      <c r="BJ148" s="197"/>
      <c r="BK148" s="200">
        <v>45852</v>
      </c>
      <c r="BL148" s="201" t="s">
        <v>17</v>
      </c>
      <c r="BM148" s="287">
        <f>DATEDIF(AW148,BK148, "M")+1</f>
        <v>101</v>
      </c>
      <c r="BN148" s="287">
        <f t="shared" ref="BN148:BN156" si="38">DATEDIF(AX148,BK148, "M")+1</f>
        <v>93</v>
      </c>
      <c r="BO148" s="196" t="s">
        <v>2163</v>
      </c>
      <c r="BP148" s="196">
        <v>2</v>
      </c>
      <c r="BQ148" s="196">
        <v>3</v>
      </c>
      <c r="BR148" s="196"/>
      <c r="BS148" s="196"/>
      <c r="BT148" s="196"/>
      <c r="BU148" s="196"/>
      <c r="BV148" s="196"/>
      <c r="BW148" s="196" t="s">
        <v>162</v>
      </c>
      <c r="BX148" s="196" t="s">
        <v>162</v>
      </c>
      <c r="BY148" s="196"/>
      <c r="BZ148" s="202"/>
      <c r="CA148" s="202"/>
      <c r="CB148" s="196"/>
      <c r="CC148" s="196" t="s">
        <v>162</v>
      </c>
      <c r="CD148" s="196"/>
      <c r="CE148" s="196"/>
      <c r="CF148" s="417">
        <v>1</v>
      </c>
      <c r="CG148" s="196"/>
      <c r="CH148" s="196"/>
      <c r="CI148" s="196" t="s">
        <v>1826</v>
      </c>
      <c r="CJ148"/>
    </row>
    <row r="149" spans="1:88" s="53" customFormat="1" ht="25" customHeight="1" x14ac:dyDescent="0.35">
      <c r="A149" s="196">
        <v>149</v>
      </c>
      <c r="B149" s="196" t="s">
        <v>2164</v>
      </c>
      <c r="C149" s="196" t="s">
        <v>2165</v>
      </c>
      <c r="D149" s="196" t="s">
        <v>21</v>
      </c>
      <c r="E149" s="196" t="s">
        <v>2166</v>
      </c>
      <c r="F149" s="196" t="s">
        <v>24</v>
      </c>
      <c r="G149" s="196">
        <v>7</v>
      </c>
      <c r="H149" s="196" t="s">
        <v>57</v>
      </c>
      <c r="I149" s="196" t="s">
        <v>33</v>
      </c>
      <c r="J149" s="196" t="s">
        <v>937</v>
      </c>
      <c r="K149" s="196" t="s">
        <v>2167</v>
      </c>
      <c r="L149" s="196" t="s">
        <v>43</v>
      </c>
      <c r="M149" s="196" t="s">
        <v>162</v>
      </c>
      <c r="N149" s="196">
        <v>1834444</v>
      </c>
      <c r="O149" s="196" t="s">
        <v>318</v>
      </c>
      <c r="P149" s="196" t="s">
        <v>318</v>
      </c>
      <c r="Q149" s="196" t="s">
        <v>318</v>
      </c>
      <c r="R149" s="196" t="s">
        <v>2168</v>
      </c>
      <c r="S149" s="203" t="s">
        <v>2169</v>
      </c>
      <c r="T149" s="387" t="s">
        <v>2170</v>
      </c>
      <c r="U149" s="197" t="s">
        <v>2171</v>
      </c>
      <c r="V149" s="197">
        <v>28693</v>
      </c>
      <c r="W149" s="205" t="s">
        <v>2172</v>
      </c>
      <c r="X149" s="205" t="s">
        <v>178</v>
      </c>
      <c r="Y149" s="205" t="s">
        <v>162</v>
      </c>
      <c r="Z149" s="205"/>
      <c r="AA149" s="196"/>
      <c r="AB149" s="197">
        <v>42889</v>
      </c>
      <c r="AC149" s="315">
        <v>42795</v>
      </c>
      <c r="AD149" s="197"/>
      <c r="AE149" s="197" t="s">
        <v>2173</v>
      </c>
      <c r="AF149" s="197"/>
      <c r="AG149" s="197"/>
      <c r="AH149" s="196">
        <f t="shared" si="33"/>
        <v>1</v>
      </c>
      <c r="AI149" s="197" t="s">
        <v>161</v>
      </c>
      <c r="AJ149" s="197"/>
      <c r="AK149" s="197"/>
      <c r="AL149" s="197" t="s">
        <v>162</v>
      </c>
      <c r="AM149" s="197"/>
      <c r="AN149" s="197"/>
      <c r="AO149" s="197" t="s">
        <v>163</v>
      </c>
      <c r="AP149" s="196" t="s">
        <v>2174</v>
      </c>
      <c r="AQ149" s="197" t="s">
        <v>180</v>
      </c>
      <c r="AR149" s="197"/>
      <c r="AS149" s="197"/>
      <c r="AT149" s="197" t="s">
        <v>578</v>
      </c>
      <c r="AU149" s="203" t="s">
        <v>2175</v>
      </c>
      <c r="AV149" s="197"/>
      <c r="AW149" s="198">
        <v>42793</v>
      </c>
      <c r="AX149" s="198">
        <v>43045</v>
      </c>
      <c r="AY149" s="198" t="s">
        <v>149</v>
      </c>
      <c r="AZ149" s="198">
        <v>43224</v>
      </c>
      <c r="BA149" s="198">
        <v>43222</v>
      </c>
      <c r="BB149" s="198"/>
      <c r="BC149" s="199" t="s">
        <v>2176</v>
      </c>
      <c r="BD149" s="198">
        <v>43675</v>
      </c>
      <c r="BE149" s="198" t="s">
        <v>149</v>
      </c>
      <c r="BF149" s="198">
        <v>43891</v>
      </c>
      <c r="BG149" s="198" t="s">
        <v>149</v>
      </c>
      <c r="BH149" s="197"/>
      <c r="BI149" s="197"/>
      <c r="BJ149" s="197"/>
      <c r="BK149" s="200">
        <v>44337</v>
      </c>
      <c r="BL149" s="196" t="s">
        <v>17</v>
      </c>
      <c r="BM149" s="287">
        <f>DATEDIF(AW149,BK149, "M")+1</f>
        <v>51</v>
      </c>
      <c r="BN149" s="287">
        <f t="shared" si="38"/>
        <v>43</v>
      </c>
      <c r="BO149" s="205" t="s">
        <v>2177</v>
      </c>
      <c r="BP149" s="196">
        <v>1</v>
      </c>
      <c r="BQ149" s="196">
        <v>2</v>
      </c>
      <c r="BR149" s="196">
        <v>2</v>
      </c>
      <c r="BS149" s="196"/>
      <c r="BT149" s="196"/>
      <c r="BU149" s="196"/>
      <c r="BV149" s="196"/>
      <c r="BW149" s="196" t="s">
        <v>162</v>
      </c>
      <c r="BX149" s="196" t="s">
        <v>149</v>
      </c>
      <c r="BY149" s="196" t="s">
        <v>2178</v>
      </c>
      <c r="BZ149" s="202">
        <v>42830</v>
      </c>
      <c r="CA149" s="202">
        <v>43982</v>
      </c>
      <c r="CB149" s="196">
        <v>37</v>
      </c>
      <c r="CC149" s="196" t="s">
        <v>162</v>
      </c>
      <c r="CD149" s="196"/>
      <c r="CE149" s="196"/>
      <c r="CF149" s="417">
        <v>0</v>
      </c>
      <c r="CG149" s="196">
        <v>0</v>
      </c>
      <c r="CH149" s="196"/>
      <c r="CI149" s="196" t="s">
        <v>1826</v>
      </c>
      <c r="CJ149"/>
    </row>
    <row r="150" spans="1:88" s="53" customFormat="1" ht="25" customHeight="1" x14ac:dyDescent="0.35">
      <c r="A150" s="196">
        <v>150</v>
      </c>
      <c r="B150" s="196" t="s">
        <v>2179</v>
      </c>
      <c r="C150" s="196" t="s">
        <v>2180</v>
      </c>
      <c r="D150" s="196" t="s">
        <v>2181</v>
      </c>
      <c r="E150" s="196" t="s">
        <v>2182</v>
      </c>
      <c r="F150" s="196" t="s">
        <v>25</v>
      </c>
      <c r="G150" s="196">
        <v>7</v>
      </c>
      <c r="H150" s="196" t="s">
        <v>51</v>
      </c>
      <c r="I150" s="196" t="s">
        <v>37</v>
      </c>
      <c r="J150" s="196" t="s">
        <v>1426</v>
      </c>
      <c r="K150" s="196" t="s">
        <v>2183</v>
      </c>
      <c r="L150" s="196" t="s">
        <v>37</v>
      </c>
      <c r="M150" s="196" t="s">
        <v>149</v>
      </c>
      <c r="N150" s="196" t="s">
        <v>2184</v>
      </c>
      <c r="O150" s="196" t="s">
        <v>150</v>
      </c>
      <c r="P150" s="196" t="s">
        <v>150</v>
      </c>
      <c r="Q150" s="196" t="s">
        <v>150</v>
      </c>
      <c r="R150" s="196" t="s">
        <v>2185</v>
      </c>
      <c r="S150" s="424" t="s">
        <v>2186</v>
      </c>
      <c r="T150" s="386" t="s">
        <v>2187</v>
      </c>
      <c r="U150" s="197" t="s">
        <v>2188</v>
      </c>
      <c r="V150" s="197">
        <v>26823</v>
      </c>
      <c r="W150" s="205" t="s">
        <v>2189</v>
      </c>
      <c r="X150" s="205" t="s">
        <v>178</v>
      </c>
      <c r="Y150" s="205" t="s">
        <v>162</v>
      </c>
      <c r="Z150" s="205"/>
      <c r="AA150" s="196"/>
      <c r="AB150" s="197">
        <v>42458</v>
      </c>
      <c r="AC150" s="315">
        <v>42795</v>
      </c>
      <c r="AD150" s="197"/>
      <c r="AE150" s="344" t="s">
        <v>2190</v>
      </c>
      <c r="AF150" s="197"/>
      <c r="AG150" s="197"/>
      <c r="AH150" s="196">
        <f t="shared" si="33"/>
        <v>1</v>
      </c>
      <c r="AI150" s="197" t="s">
        <v>160</v>
      </c>
      <c r="AJ150" s="197"/>
      <c r="AK150" s="197"/>
      <c r="AL150" s="197" t="s">
        <v>149</v>
      </c>
      <c r="AM150" s="197"/>
      <c r="AN150" s="197"/>
      <c r="AO150" s="197" t="s">
        <v>181</v>
      </c>
      <c r="AP150" s="196" t="s">
        <v>2191</v>
      </c>
      <c r="AQ150" s="197" t="s">
        <v>202</v>
      </c>
      <c r="AR150" s="197"/>
      <c r="AS150" s="197"/>
      <c r="AT150" s="197" t="s">
        <v>37</v>
      </c>
      <c r="AU150" s="196" t="s">
        <v>2192</v>
      </c>
      <c r="AV150" s="197"/>
      <c r="AW150" s="198">
        <v>42793</v>
      </c>
      <c r="AX150" s="198">
        <v>43045</v>
      </c>
      <c r="AY150" s="198" t="s">
        <v>149</v>
      </c>
      <c r="AZ150" s="198">
        <v>43348</v>
      </c>
      <c r="BA150" s="198">
        <v>43353</v>
      </c>
      <c r="BB150" s="198"/>
      <c r="BC150" s="199" t="s">
        <v>2193</v>
      </c>
      <c r="BD150" s="198">
        <v>43675</v>
      </c>
      <c r="BE150" s="198" t="s">
        <v>149</v>
      </c>
      <c r="BF150" s="198">
        <v>43891</v>
      </c>
      <c r="BG150" s="198" t="s">
        <v>149</v>
      </c>
      <c r="BH150" s="197"/>
      <c r="BI150" s="197"/>
      <c r="BJ150" s="197"/>
      <c r="BK150" s="206">
        <v>43813</v>
      </c>
      <c r="BL150" s="196" t="s">
        <v>17</v>
      </c>
      <c r="BM150" s="287">
        <f t="shared" ref="BM150:BM151" si="39">DATEDIF(AW150,BK150, "M")+1</f>
        <v>34</v>
      </c>
      <c r="BN150" s="287">
        <f t="shared" si="38"/>
        <v>26</v>
      </c>
      <c r="BO150" s="196"/>
      <c r="BP150" s="196">
        <v>0</v>
      </c>
      <c r="BQ150" s="196">
        <v>1</v>
      </c>
      <c r="BR150" s="196">
        <v>2</v>
      </c>
      <c r="BS150" s="196"/>
      <c r="BT150" s="196"/>
      <c r="BU150" s="196"/>
      <c r="BV150" s="196"/>
      <c r="BW150" s="196" t="s">
        <v>162</v>
      </c>
      <c r="BX150" s="196" t="s">
        <v>162</v>
      </c>
      <c r="BY150" s="196"/>
      <c r="BZ150" s="202"/>
      <c r="CA150" s="202"/>
      <c r="CB150" s="196"/>
      <c r="CC150" s="196" t="s">
        <v>162</v>
      </c>
      <c r="CD150" s="196"/>
      <c r="CE150" s="196"/>
      <c r="CF150" s="417">
        <v>3</v>
      </c>
      <c r="CG150" s="196">
        <v>3</v>
      </c>
      <c r="CH150" s="196"/>
      <c r="CI150" s="196" t="s">
        <v>1826</v>
      </c>
      <c r="CJ150"/>
    </row>
    <row r="151" spans="1:88" s="53" customFormat="1" ht="25" customHeight="1" x14ac:dyDescent="0.35">
      <c r="A151" s="196">
        <v>151</v>
      </c>
      <c r="B151" s="196" t="s">
        <v>2194</v>
      </c>
      <c r="C151" s="196" t="s">
        <v>2195</v>
      </c>
      <c r="D151" s="196" t="s">
        <v>2196</v>
      </c>
      <c r="E151" s="196" t="s">
        <v>2197</v>
      </c>
      <c r="F151" s="196" t="s">
        <v>25</v>
      </c>
      <c r="G151" s="196">
        <v>7</v>
      </c>
      <c r="H151" s="196" t="s">
        <v>50</v>
      </c>
      <c r="I151" s="196" t="s">
        <v>44</v>
      </c>
      <c r="J151" s="196" t="s">
        <v>2198</v>
      </c>
      <c r="K151" s="196" t="s">
        <v>2146</v>
      </c>
      <c r="L151" s="196" t="s">
        <v>43</v>
      </c>
      <c r="M151" s="196" t="s">
        <v>162</v>
      </c>
      <c r="N151" s="196">
        <v>1487823</v>
      </c>
      <c r="O151" s="196" t="s">
        <v>150</v>
      </c>
      <c r="P151" s="196" t="s">
        <v>150</v>
      </c>
      <c r="Q151" s="196" t="s">
        <v>150</v>
      </c>
      <c r="R151" s="196" t="s">
        <v>2199</v>
      </c>
      <c r="S151" s="424" t="s">
        <v>2200</v>
      </c>
      <c r="T151" s="386" t="s">
        <v>2201</v>
      </c>
      <c r="U151" s="197" t="s">
        <v>2202</v>
      </c>
      <c r="V151" s="197">
        <v>30105</v>
      </c>
      <c r="W151" s="205" t="s">
        <v>2203</v>
      </c>
      <c r="X151" s="205" t="s">
        <v>178</v>
      </c>
      <c r="Y151" s="205" t="s">
        <v>162</v>
      </c>
      <c r="Z151" s="205"/>
      <c r="AA151" s="196">
        <v>18</v>
      </c>
      <c r="AB151" s="197">
        <v>42855</v>
      </c>
      <c r="AC151" s="315">
        <v>42795</v>
      </c>
      <c r="AD151" s="197"/>
      <c r="AE151" s="197" t="s">
        <v>2173</v>
      </c>
      <c r="AF151" s="346" t="s">
        <v>2204</v>
      </c>
      <c r="AG151" s="346" t="s">
        <v>2205</v>
      </c>
      <c r="AH151" s="196">
        <f t="shared" si="33"/>
        <v>3</v>
      </c>
      <c r="AI151" s="197" t="s">
        <v>161</v>
      </c>
      <c r="AJ151" s="197"/>
      <c r="AK151" s="197"/>
      <c r="AL151" s="197" t="s">
        <v>162</v>
      </c>
      <c r="AM151" s="197"/>
      <c r="AN151" s="197"/>
      <c r="AO151" s="197" t="s">
        <v>181</v>
      </c>
      <c r="AP151" s="196" t="s">
        <v>591</v>
      </c>
      <c r="AQ151" s="197" t="s">
        <v>2206</v>
      </c>
      <c r="AR151" s="197"/>
      <c r="AS151" s="197"/>
      <c r="AT151" s="197" t="s">
        <v>1330</v>
      </c>
      <c r="AU151" s="196" t="s">
        <v>2207</v>
      </c>
      <c r="AV151" s="197"/>
      <c r="AW151" s="198">
        <v>42793</v>
      </c>
      <c r="AX151" s="198">
        <v>43045</v>
      </c>
      <c r="AY151" s="198" t="s">
        <v>149</v>
      </c>
      <c r="AZ151" s="198">
        <v>43235</v>
      </c>
      <c r="BA151" s="198">
        <v>43329</v>
      </c>
      <c r="BB151" s="198">
        <v>43329</v>
      </c>
      <c r="BC151" s="199" t="s">
        <v>2208</v>
      </c>
      <c r="BD151" s="198">
        <v>43675</v>
      </c>
      <c r="BE151" s="198" t="s">
        <v>149</v>
      </c>
      <c r="BF151" s="198">
        <v>43891</v>
      </c>
      <c r="BG151" s="198" t="s">
        <v>149</v>
      </c>
      <c r="BH151" s="197"/>
      <c r="BI151" s="197"/>
      <c r="BJ151" s="197"/>
      <c r="BK151" s="200">
        <v>44337</v>
      </c>
      <c r="BL151" s="196" t="s">
        <v>17</v>
      </c>
      <c r="BM151" s="287">
        <f t="shared" si="39"/>
        <v>51</v>
      </c>
      <c r="BN151" s="287">
        <f t="shared" si="38"/>
        <v>43</v>
      </c>
      <c r="BO151" s="205" t="s">
        <v>2208</v>
      </c>
      <c r="BP151" s="196">
        <v>1</v>
      </c>
      <c r="BQ151" s="196">
        <v>9</v>
      </c>
      <c r="BR151" s="196">
        <v>2</v>
      </c>
      <c r="BS151" s="196"/>
      <c r="BT151" s="196"/>
      <c r="BU151" s="196"/>
      <c r="BV151" s="196"/>
      <c r="BW151" s="196" t="s">
        <v>162</v>
      </c>
      <c r="BX151" s="196" t="s">
        <v>149</v>
      </c>
      <c r="BY151" s="196" t="s">
        <v>2209</v>
      </c>
      <c r="BZ151" s="202">
        <v>43647</v>
      </c>
      <c r="CA151" s="202">
        <v>44196</v>
      </c>
      <c r="CB151" s="196">
        <v>17</v>
      </c>
      <c r="CC151" s="196" t="s">
        <v>162</v>
      </c>
      <c r="CD151" s="196"/>
      <c r="CE151" s="196"/>
      <c r="CF151" s="417">
        <v>2</v>
      </c>
      <c r="CG151" s="196">
        <v>2</v>
      </c>
      <c r="CH151" s="196"/>
      <c r="CI151" s="196" t="s">
        <v>1826</v>
      </c>
      <c r="CJ151"/>
    </row>
    <row r="152" spans="1:88" s="53" customFormat="1" ht="25" customHeight="1" x14ac:dyDescent="0.35">
      <c r="A152" s="196">
        <v>152</v>
      </c>
      <c r="B152" s="196" t="s">
        <v>2210</v>
      </c>
      <c r="C152" s="196" t="s">
        <v>1480</v>
      </c>
      <c r="D152" s="196"/>
      <c r="E152" s="196" t="s">
        <v>2211</v>
      </c>
      <c r="F152" s="196" t="s">
        <v>24</v>
      </c>
      <c r="G152" s="196">
        <v>7</v>
      </c>
      <c r="H152" s="196" t="s">
        <v>52</v>
      </c>
      <c r="I152" s="196" t="s">
        <v>41</v>
      </c>
      <c r="J152" s="196" t="s">
        <v>222</v>
      </c>
      <c r="K152" s="196" t="s">
        <v>2212</v>
      </c>
      <c r="L152" s="196" t="s">
        <v>33</v>
      </c>
      <c r="M152" s="196" t="s">
        <v>162</v>
      </c>
      <c r="N152" s="196"/>
      <c r="O152" s="196" t="s">
        <v>150</v>
      </c>
      <c r="P152" s="196" t="s">
        <v>150</v>
      </c>
      <c r="Q152" s="196"/>
      <c r="R152" s="196" t="s">
        <v>2213</v>
      </c>
      <c r="S152" s="424" t="s">
        <v>2214</v>
      </c>
      <c r="T152" s="387" t="s">
        <v>2215</v>
      </c>
      <c r="U152" s="207" t="s">
        <v>2216</v>
      </c>
      <c r="V152" s="197">
        <v>30296</v>
      </c>
      <c r="W152" s="205" t="s">
        <v>2217</v>
      </c>
      <c r="X152" s="205" t="s">
        <v>178</v>
      </c>
      <c r="Y152" s="205"/>
      <c r="Z152" s="205"/>
      <c r="AA152" s="196"/>
      <c r="AB152" s="197">
        <v>42916</v>
      </c>
      <c r="AC152" s="315">
        <v>42795</v>
      </c>
      <c r="AD152" s="197"/>
      <c r="AE152" s="197" t="s">
        <v>2218</v>
      </c>
      <c r="AF152" s="346" t="s">
        <v>2219</v>
      </c>
      <c r="AG152" s="346" t="s">
        <v>2220</v>
      </c>
      <c r="AH152" s="196">
        <f t="shared" si="33"/>
        <v>3</v>
      </c>
      <c r="AI152" s="197" t="s">
        <v>161</v>
      </c>
      <c r="AJ152" s="197"/>
      <c r="AK152" s="197"/>
      <c r="AL152" s="197" t="s">
        <v>149</v>
      </c>
      <c r="AM152" s="197"/>
      <c r="AN152" s="197"/>
      <c r="AO152" s="197" t="s">
        <v>163</v>
      </c>
      <c r="AP152" s="196" t="s">
        <v>180</v>
      </c>
      <c r="AQ152" s="197" t="s">
        <v>248</v>
      </c>
      <c r="AR152" s="197" t="s">
        <v>162</v>
      </c>
      <c r="AS152" s="197"/>
      <c r="AT152" s="197" t="s">
        <v>889</v>
      </c>
      <c r="AU152" s="196" t="s">
        <v>2221</v>
      </c>
      <c r="AV152" s="197"/>
      <c r="AW152" s="198">
        <v>42793</v>
      </c>
      <c r="AX152" s="198">
        <v>43045</v>
      </c>
      <c r="AY152" s="198" t="s">
        <v>149</v>
      </c>
      <c r="AZ152" s="198">
        <v>43290</v>
      </c>
      <c r="BA152" s="198">
        <v>43447</v>
      </c>
      <c r="BB152" s="198"/>
      <c r="BC152" s="199" t="s">
        <v>2222</v>
      </c>
      <c r="BD152" s="197">
        <v>44207</v>
      </c>
      <c r="BE152" s="197" t="s">
        <v>162</v>
      </c>
      <c r="BF152" s="197">
        <v>44410</v>
      </c>
      <c r="BG152" s="197" t="s">
        <v>162</v>
      </c>
      <c r="BH152" s="197"/>
      <c r="BI152" s="197"/>
      <c r="BJ152" s="197"/>
      <c r="BK152" s="200">
        <v>45273</v>
      </c>
      <c r="BL152" s="208" t="s">
        <v>17</v>
      </c>
      <c r="BM152" s="287"/>
      <c r="BN152" s="287">
        <f t="shared" si="38"/>
        <v>74</v>
      </c>
      <c r="BO152" s="196"/>
      <c r="BP152" s="196"/>
      <c r="BQ152" s="196"/>
      <c r="BR152" s="196"/>
      <c r="BS152" s="196"/>
      <c r="BT152" s="196"/>
      <c r="BU152" s="196"/>
      <c r="BV152" s="196"/>
      <c r="BW152" s="196" t="s">
        <v>162</v>
      </c>
      <c r="BX152" s="196"/>
      <c r="BY152" s="196"/>
      <c r="BZ152" s="202"/>
      <c r="CA152" s="202"/>
      <c r="CB152" s="196"/>
      <c r="CC152" s="196"/>
      <c r="CD152" s="196"/>
      <c r="CE152" s="196"/>
      <c r="CF152" s="417">
        <v>3</v>
      </c>
      <c r="CG152" s="196"/>
      <c r="CH152" s="196"/>
      <c r="CI152" s="196" t="s">
        <v>2223</v>
      </c>
      <c r="CJ152"/>
    </row>
    <row r="153" spans="1:88" s="53" customFormat="1" ht="25" customHeight="1" x14ac:dyDescent="0.35">
      <c r="A153" s="196">
        <v>153</v>
      </c>
      <c r="B153" s="196" t="s">
        <v>2224</v>
      </c>
      <c r="C153" s="196" t="s">
        <v>2225</v>
      </c>
      <c r="D153" s="196" t="s">
        <v>2226</v>
      </c>
      <c r="E153" s="196" t="s">
        <v>2227</v>
      </c>
      <c r="F153" s="196" t="s">
        <v>25</v>
      </c>
      <c r="G153" s="196">
        <v>7</v>
      </c>
      <c r="H153" s="196" t="s">
        <v>49</v>
      </c>
      <c r="I153" s="196" t="s">
        <v>40</v>
      </c>
      <c r="J153" s="196" t="s">
        <v>2228</v>
      </c>
      <c r="K153" s="196" t="s">
        <v>2229</v>
      </c>
      <c r="L153" s="196" t="s">
        <v>40</v>
      </c>
      <c r="M153" s="196" t="s">
        <v>149</v>
      </c>
      <c r="N153" s="196">
        <v>10127492016</v>
      </c>
      <c r="O153" s="196" t="s">
        <v>150</v>
      </c>
      <c r="P153" s="196" t="s">
        <v>150</v>
      </c>
      <c r="Q153" s="196" t="s">
        <v>150</v>
      </c>
      <c r="R153" s="196" t="s">
        <v>2230</v>
      </c>
      <c r="S153" s="196" t="s">
        <v>2231</v>
      </c>
      <c r="T153" s="386" t="s">
        <v>2232</v>
      </c>
      <c r="U153" s="197" t="s">
        <v>2233</v>
      </c>
      <c r="V153" s="197">
        <v>26570</v>
      </c>
      <c r="W153" s="205" t="s">
        <v>2234</v>
      </c>
      <c r="X153" s="205" t="s">
        <v>178</v>
      </c>
      <c r="Y153" s="205" t="s">
        <v>162</v>
      </c>
      <c r="Z153" s="205"/>
      <c r="AA153" s="196">
        <v>21</v>
      </c>
      <c r="AB153" s="197">
        <v>42982</v>
      </c>
      <c r="AC153" s="315">
        <v>42795</v>
      </c>
      <c r="AD153" s="197"/>
      <c r="AE153" s="197" t="s">
        <v>2235</v>
      </c>
      <c r="AF153" s="197" t="s">
        <v>2236</v>
      </c>
      <c r="AG153" s="197" t="s">
        <v>2237</v>
      </c>
      <c r="AH153" s="196">
        <f t="shared" si="33"/>
        <v>3</v>
      </c>
      <c r="AI153" s="197" t="s">
        <v>160</v>
      </c>
      <c r="AJ153" s="197"/>
      <c r="AK153" s="197"/>
      <c r="AL153" s="197" t="s">
        <v>149</v>
      </c>
      <c r="AM153" s="197"/>
      <c r="AN153" s="197"/>
      <c r="AO153" s="197" t="s">
        <v>201</v>
      </c>
      <c r="AP153" s="196" t="s">
        <v>2238</v>
      </c>
      <c r="AQ153" s="197" t="s">
        <v>2239</v>
      </c>
      <c r="AR153" s="197"/>
      <c r="AS153" s="197"/>
      <c r="AT153" s="197" t="s">
        <v>1188</v>
      </c>
      <c r="AU153" s="196" t="s">
        <v>2240</v>
      </c>
      <c r="AV153" s="197"/>
      <c r="AW153" s="198">
        <v>42793</v>
      </c>
      <c r="AX153" s="198">
        <v>43045</v>
      </c>
      <c r="AY153" s="198" t="s">
        <v>149</v>
      </c>
      <c r="AZ153" s="198">
        <v>43140</v>
      </c>
      <c r="BA153" s="198">
        <v>43251</v>
      </c>
      <c r="BB153" s="198"/>
      <c r="BC153" s="199" t="s">
        <v>2241</v>
      </c>
      <c r="BD153" s="198">
        <v>43675</v>
      </c>
      <c r="BE153" s="198" t="s">
        <v>149</v>
      </c>
      <c r="BF153" s="198">
        <v>43891</v>
      </c>
      <c r="BG153" s="198" t="s">
        <v>149</v>
      </c>
      <c r="BH153" s="197">
        <v>44260</v>
      </c>
      <c r="BI153" s="197">
        <v>44468</v>
      </c>
      <c r="BJ153" s="197"/>
      <c r="BK153" s="200">
        <v>44468</v>
      </c>
      <c r="BL153" s="196" t="s">
        <v>17</v>
      </c>
      <c r="BM153" s="287">
        <f>DATEDIF(AW153,BK153, "M")+1</f>
        <v>56</v>
      </c>
      <c r="BN153" s="287">
        <f t="shared" si="38"/>
        <v>47</v>
      </c>
      <c r="BO153" s="196"/>
      <c r="BP153" s="196">
        <v>0</v>
      </c>
      <c r="BQ153" s="196">
        <v>2</v>
      </c>
      <c r="BR153" s="196">
        <v>0</v>
      </c>
      <c r="BS153" s="196"/>
      <c r="BT153" s="196"/>
      <c r="BU153" s="196"/>
      <c r="BV153" s="196"/>
      <c r="BW153" s="196" t="s">
        <v>162</v>
      </c>
      <c r="BX153" s="196" t="s">
        <v>162</v>
      </c>
      <c r="BY153" s="196"/>
      <c r="BZ153" s="202"/>
      <c r="CA153" s="202"/>
      <c r="CB153" s="196"/>
      <c r="CC153" s="196" t="s">
        <v>162</v>
      </c>
      <c r="CD153" s="196"/>
      <c r="CE153" s="196"/>
      <c r="CF153" s="417">
        <v>5</v>
      </c>
      <c r="CG153" s="196">
        <v>5</v>
      </c>
      <c r="CH153" s="196"/>
      <c r="CI153" s="196" t="s">
        <v>2223</v>
      </c>
      <c r="CJ153"/>
    </row>
    <row r="154" spans="1:88" s="53" customFormat="1" ht="25" customHeight="1" x14ac:dyDescent="0.35">
      <c r="A154" s="196">
        <v>154</v>
      </c>
      <c r="B154" s="196" t="s">
        <v>2242</v>
      </c>
      <c r="C154" s="196" t="s">
        <v>1855</v>
      </c>
      <c r="D154" s="196" t="s">
        <v>2243</v>
      </c>
      <c r="E154" s="196" t="s">
        <v>2244</v>
      </c>
      <c r="F154" s="196" t="s">
        <v>25</v>
      </c>
      <c r="G154" s="196">
        <v>7</v>
      </c>
      <c r="H154" s="196" t="s">
        <v>51</v>
      </c>
      <c r="I154" s="196" t="s">
        <v>30</v>
      </c>
      <c r="J154" s="196" t="s">
        <v>600</v>
      </c>
      <c r="K154" s="196" t="s">
        <v>2245</v>
      </c>
      <c r="L154" s="196" t="s">
        <v>30</v>
      </c>
      <c r="M154" s="196" t="s">
        <v>149</v>
      </c>
      <c r="N154" s="196">
        <v>1706</v>
      </c>
      <c r="O154" s="196" t="s">
        <v>150</v>
      </c>
      <c r="P154" s="196" t="s">
        <v>150</v>
      </c>
      <c r="Q154" s="196" t="s">
        <v>150</v>
      </c>
      <c r="R154" s="196" t="s">
        <v>2246</v>
      </c>
      <c r="S154" s="424" t="s">
        <v>2247</v>
      </c>
      <c r="T154" s="387" t="s">
        <v>2248</v>
      </c>
      <c r="U154" s="197"/>
      <c r="V154" s="197">
        <v>27928</v>
      </c>
      <c r="W154" s="205" t="s">
        <v>2249</v>
      </c>
      <c r="X154" s="205" t="s">
        <v>178</v>
      </c>
      <c r="Y154" s="205"/>
      <c r="Z154" s="205"/>
      <c r="AA154" s="196">
        <v>30.5</v>
      </c>
      <c r="AB154" s="197">
        <v>42999</v>
      </c>
      <c r="AC154" s="315">
        <v>42795</v>
      </c>
      <c r="AD154" s="197"/>
      <c r="AE154" s="197" t="s">
        <v>2250</v>
      </c>
      <c r="AF154" s="197" t="s">
        <v>2251</v>
      </c>
      <c r="AG154" s="197"/>
      <c r="AH154" s="196">
        <f t="shared" si="33"/>
        <v>2</v>
      </c>
      <c r="AI154" s="197" t="s">
        <v>160</v>
      </c>
      <c r="AJ154" s="197"/>
      <c r="AK154" s="197"/>
      <c r="AL154" s="197" t="s">
        <v>149</v>
      </c>
      <c r="AM154" s="197"/>
      <c r="AN154" s="197"/>
      <c r="AO154" s="197" t="s">
        <v>163</v>
      </c>
      <c r="AP154" s="196"/>
      <c r="AQ154" s="197" t="s">
        <v>248</v>
      </c>
      <c r="AR154" s="197" t="s">
        <v>149</v>
      </c>
      <c r="AS154" s="197"/>
      <c r="AT154" s="197" t="s">
        <v>483</v>
      </c>
      <c r="AU154" s="196" t="s">
        <v>2252</v>
      </c>
      <c r="AV154" s="197"/>
      <c r="AW154" s="198">
        <v>42793</v>
      </c>
      <c r="AX154" s="198">
        <v>43045</v>
      </c>
      <c r="AY154" s="198" t="s">
        <v>149</v>
      </c>
      <c r="AZ154" s="198"/>
      <c r="BA154" s="198"/>
      <c r="BB154" s="198"/>
      <c r="BC154" s="199" t="s">
        <v>2253</v>
      </c>
      <c r="BD154" s="198">
        <v>43675</v>
      </c>
      <c r="BE154" s="198" t="s">
        <v>149</v>
      </c>
      <c r="BF154" s="198">
        <v>43891</v>
      </c>
      <c r="BG154" s="198" t="s">
        <v>149</v>
      </c>
      <c r="BH154" s="197"/>
      <c r="BI154" s="197">
        <v>44435</v>
      </c>
      <c r="BJ154" s="197">
        <v>44452</v>
      </c>
      <c r="BK154" s="200">
        <v>44452</v>
      </c>
      <c r="BL154" s="196" t="s">
        <v>17</v>
      </c>
      <c r="BM154" s="196">
        <f t="shared" ref="BM154:BM155" si="40">DATEDIF(AW154,BK154, "M")+1</f>
        <v>55</v>
      </c>
      <c r="BN154" s="287">
        <f t="shared" si="38"/>
        <v>47</v>
      </c>
      <c r="BO154" s="205" t="s">
        <v>2254</v>
      </c>
      <c r="BP154" s="196">
        <v>7</v>
      </c>
      <c r="BQ154" s="196">
        <v>9</v>
      </c>
      <c r="BR154" s="196">
        <v>4</v>
      </c>
      <c r="BS154" s="196"/>
      <c r="BT154" s="196"/>
      <c r="BU154" s="196"/>
      <c r="BV154" s="196"/>
      <c r="BW154" s="196" t="s">
        <v>162</v>
      </c>
      <c r="BX154" s="196"/>
      <c r="BY154" s="196"/>
      <c r="BZ154" s="202">
        <v>44078</v>
      </c>
      <c r="CA154" s="202">
        <v>44256</v>
      </c>
      <c r="CB154" s="196">
        <v>6</v>
      </c>
      <c r="CC154" s="196"/>
      <c r="CD154" s="196"/>
      <c r="CE154" s="196"/>
      <c r="CF154" s="417">
        <v>4</v>
      </c>
      <c r="CG154" s="196">
        <v>4</v>
      </c>
      <c r="CH154" s="196"/>
      <c r="CI154" s="196" t="s">
        <v>1826</v>
      </c>
      <c r="CJ154"/>
    </row>
    <row r="155" spans="1:88" s="53" customFormat="1" ht="25" customHeight="1" x14ac:dyDescent="0.35">
      <c r="A155" s="196">
        <v>155</v>
      </c>
      <c r="B155" s="196" t="s">
        <v>2255</v>
      </c>
      <c r="C155" s="196" t="s">
        <v>2256</v>
      </c>
      <c r="D155" s="196" t="s">
        <v>2257</v>
      </c>
      <c r="E155" s="196" t="s">
        <v>2258</v>
      </c>
      <c r="F155" s="196" t="s">
        <v>25</v>
      </c>
      <c r="G155" s="196">
        <v>7</v>
      </c>
      <c r="H155" s="196" t="s">
        <v>50</v>
      </c>
      <c r="I155" s="196" t="s">
        <v>44</v>
      </c>
      <c r="J155" s="196" t="s">
        <v>600</v>
      </c>
      <c r="K155" s="196" t="s">
        <v>600</v>
      </c>
      <c r="L155" s="196" t="s">
        <v>43</v>
      </c>
      <c r="M155" s="196" t="s">
        <v>162</v>
      </c>
      <c r="N155" s="196">
        <v>1746377</v>
      </c>
      <c r="O155" s="196" t="s">
        <v>150</v>
      </c>
      <c r="P155" s="196" t="s">
        <v>150</v>
      </c>
      <c r="Q155" s="196"/>
      <c r="R155" s="203" t="s">
        <v>2259</v>
      </c>
      <c r="S155" s="196" t="s">
        <v>2260</v>
      </c>
      <c r="T155" s="387" t="s">
        <v>2261</v>
      </c>
      <c r="U155" s="197" t="s">
        <v>816</v>
      </c>
      <c r="V155" s="197">
        <v>29816</v>
      </c>
      <c r="W155" s="205" t="s">
        <v>2262</v>
      </c>
      <c r="X155" s="205" t="s">
        <v>178</v>
      </c>
      <c r="Y155" s="205" t="s">
        <v>162</v>
      </c>
      <c r="Z155" s="205"/>
      <c r="AA155" s="196">
        <v>20</v>
      </c>
      <c r="AB155" s="197">
        <v>42978</v>
      </c>
      <c r="AC155" s="315">
        <v>42795</v>
      </c>
      <c r="AD155" s="197"/>
      <c r="AE155" s="196" t="s">
        <v>2263</v>
      </c>
      <c r="AF155" s="196" t="s">
        <v>2264</v>
      </c>
      <c r="AG155" s="197"/>
      <c r="AH155" s="196">
        <f t="shared" si="33"/>
        <v>2</v>
      </c>
      <c r="AI155" s="197" t="s">
        <v>160</v>
      </c>
      <c r="AJ155" s="197"/>
      <c r="AK155" s="197"/>
      <c r="AL155" s="197" t="s">
        <v>149</v>
      </c>
      <c r="AM155" s="197"/>
      <c r="AN155" s="197"/>
      <c r="AO155" s="197" t="s">
        <v>181</v>
      </c>
      <c r="AP155" s="196" t="s">
        <v>2265</v>
      </c>
      <c r="AQ155" s="197" t="s">
        <v>2266</v>
      </c>
      <c r="AR155" s="197"/>
      <c r="AS155" s="197"/>
      <c r="AT155" s="197" t="s">
        <v>1330</v>
      </c>
      <c r="AU155" s="196" t="s">
        <v>2267</v>
      </c>
      <c r="AV155" s="197"/>
      <c r="AW155" s="198">
        <v>42793</v>
      </c>
      <c r="AX155" s="198">
        <v>43045</v>
      </c>
      <c r="AY155" s="198" t="s">
        <v>149</v>
      </c>
      <c r="AZ155" s="198">
        <v>43341</v>
      </c>
      <c r="BA155" s="198">
        <v>43410</v>
      </c>
      <c r="BB155" s="198"/>
      <c r="BC155" s="199" t="s">
        <v>2268</v>
      </c>
      <c r="BD155" s="198">
        <v>43675</v>
      </c>
      <c r="BE155" s="198" t="s">
        <v>149</v>
      </c>
      <c r="BF155" s="198">
        <v>43891</v>
      </c>
      <c r="BG155" s="198" t="s">
        <v>149</v>
      </c>
      <c r="BH155" s="197"/>
      <c r="BI155" s="197"/>
      <c r="BJ155" s="197"/>
      <c r="BK155" s="200">
        <v>45248</v>
      </c>
      <c r="BL155" s="208" t="s">
        <v>17</v>
      </c>
      <c r="BM155" s="196">
        <f t="shared" si="40"/>
        <v>81</v>
      </c>
      <c r="BN155" s="287">
        <f t="shared" si="38"/>
        <v>73</v>
      </c>
      <c r="BO155" s="205" t="s">
        <v>2269</v>
      </c>
      <c r="BP155" s="196">
        <v>1</v>
      </c>
      <c r="BQ155" s="196">
        <v>0</v>
      </c>
      <c r="BR155" s="196">
        <v>0</v>
      </c>
      <c r="BS155" s="196"/>
      <c r="BT155" s="196"/>
      <c r="BU155" s="196"/>
      <c r="BV155" s="196"/>
      <c r="BW155" s="196" t="s">
        <v>2270</v>
      </c>
      <c r="BX155" s="196" t="s">
        <v>162</v>
      </c>
      <c r="BY155" s="196"/>
      <c r="BZ155" s="202"/>
      <c r="CA155" s="202"/>
      <c r="CB155" s="196"/>
      <c r="CC155" s="196" t="s">
        <v>162</v>
      </c>
      <c r="CD155" s="196"/>
      <c r="CE155" s="196"/>
      <c r="CF155" s="417">
        <v>2</v>
      </c>
      <c r="CG155" s="196"/>
      <c r="CH155" s="196"/>
      <c r="CI155" s="196" t="s">
        <v>808</v>
      </c>
      <c r="CJ155"/>
    </row>
    <row r="156" spans="1:88" s="53" customFormat="1" ht="25" customHeight="1" x14ac:dyDescent="0.35">
      <c r="A156" s="196">
        <v>156</v>
      </c>
      <c r="B156" s="196" t="s">
        <v>2271</v>
      </c>
      <c r="C156" s="196" t="s">
        <v>2272</v>
      </c>
      <c r="D156" s="196" t="s">
        <v>2273</v>
      </c>
      <c r="E156" s="196" t="s">
        <v>2274</v>
      </c>
      <c r="F156" s="196" t="s">
        <v>24</v>
      </c>
      <c r="G156" s="196">
        <v>7</v>
      </c>
      <c r="H156" s="196" t="s">
        <v>50</v>
      </c>
      <c r="I156" s="196" t="s">
        <v>44</v>
      </c>
      <c r="J156" s="196" t="s">
        <v>2275</v>
      </c>
      <c r="K156" s="196" t="s">
        <v>2276</v>
      </c>
      <c r="L156" s="196" t="s">
        <v>42</v>
      </c>
      <c r="M156" s="196" t="s">
        <v>149</v>
      </c>
      <c r="N156" s="204" t="s">
        <v>2277</v>
      </c>
      <c r="O156" s="196" t="s">
        <v>150</v>
      </c>
      <c r="P156" s="196" t="s">
        <v>150</v>
      </c>
      <c r="Q156" s="196" t="s">
        <v>150</v>
      </c>
      <c r="R156" s="196" t="s">
        <v>2278</v>
      </c>
      <c r="S156" s="424" t="s">
        <v>2279</v>
      </c>
      <c r="T156" s="387" t="s">
        <v>2280</v>
      </c>
      <c r="U156" s="197" t="s">
        <v>2281</v>
      </c>
      <c r="V156" s="197">
        <v>27916</v>
      </c>
      <c r="W156" s="205" t="s">
        <v>2282</v>
      </c>
      <c r="X156" s="205" t="s">
        <v>155</v>
      </c>
      <c r="Y156" s="205"/>
      <c r="Z156" s="205"/>
      <c r="AA156" s="196">
        <v>18.5</v>
      </c>
      <c r="AB156" s="197">
        <v>42704</v>
      </c>
      <c r="AC156" s="315">
        <v>42795</v>
      </c>
      <c r="AD156" s="197"/>
      <c r="AE156" s="197" t="s">
        <v>2283</v>
      </c>
      <c r="AF156" s="197" t="s">
        <v>2284</v>
      </c>
      <c r="AG156" s="197"/>
      <c r="AH156" s="196">
        <f t="shared" si="33"/>
        <v>2</v>
      </c>
      <c r="AI156" s="197" t="s">
        <v>160</v>
      </c>
      <c r="AJ156" s="197"/>
      <c r="AK156" s="197"/>
      <c r="AL156" s="197" t="s">
        <v>162</v>
      </c>
      <c r="AM156" s="197"/>
      <c r="AN156" s="197"/>
      <c r="AO156" s="197" t="s">
        <v>163</v>
      </c>
      <c r="AP156" s="196" t="s">
        <v>202</v>
      </c>
      <c r="AQ156" s="197" t="s">
        <v>216</v>
      </c>
      <c r="AR156" s="197" t="s">
        <v>149</v>
      </c>
      <c r="AS156" s="209" t="s">
        <v>2285</v>
      </c>
      <c r="AT156" s="197" t="s">
        <v>1330</v>
      </c>
      <c r="AU156" s="196" t="s">
        <v>2286</v>
      </c>
      <c r="AV156" s="197"/>
      <c r="AW156" s="198">
        <v>42793</v>
      </c>
      <c r="AX156" s="198">
        <v>43045</v>
      </c>
      <c r="AY156" s="198" t="s">
        <v>149</v>
      </c>
      <c r="AZ156" s="198">
        <v>42892</v>
      </c>
      <c r="BA156" s="198">
        <v>42975</v>
      </c>
      <c r="BB156" s="198"/>
      <c r="BC156" s="199" t="s">
        <v>2287</v>
      </c>
      <c r="BD156" s="198">
        <v>43675</v>
      </c>
      <c r="BE156" s="198" t="s">
        <v>149</v>
      </c>
      <c r="BF156" s="198">
        <v>43891</v>
      </c>
      <c r="BG156" s="198" t="s">
        <v>149</v>
      </c>
      <c r="BH156" s="197"/>
      <c r="BI156" s="197">
        <v>44147</v>
      </c>
      <c r="BJ156" s="197"/>
      <c r="BK156" s="200">
        <v>44181</v>
      </c>
      <c r="BL156" s="196" t="s">
        <v>17</v>
      </c>
      <c r="BM156" s="196">
        <f>DATEDIF(AW156,BK156, "M")+1</f>
        <v>46</v>
      </c>
      <c r="BN156" s="287">
        <f t="shared" si="38"/>
        <v>38</v>
      </c>
      <c r="BO156" s="205" t="s">
        <v>2288</v>
      </c>
      <c r="BP156" s="196">
        <v>2</v>
      </c>
      <c r="BQ156" s="196">
        <v>8</v>
      </c>
      <c r="BR156" s="196">
        <v>2</v>
      </c>
      <c r="BS156" s="196"/>
      <c r="BT156" s="196"/>
      <c r="BU156" s="196"/>
      <c r="BV156" s="196"/>
      <c r="BW156" s="196" t="s">
        <v>162</v>
      </c>
      <c r="BX156" s="196" t="s">
        <v>162</v>
      </c>
      <c r="BY156" s="196"/>
      <c r="BZ156" s="202"/>
      <c r="CA156" s="202"/>
      <c r="CB156" s="196"/>
      <c r="CC156" s="196" t="s">
        <v>162</v>
      </c>
      <c r="CD156" s="196"/>
      <c r="CE156" s="196"/>
      <c r="CF156" s="417">
        <v>3</v>
      </c>
      <c r="CG156" s="196">
        <v>3</v>
      </c>
      <c r="CH156" s="196"/>
      <c r="CI156" s="196" t="s">
        <v>1826</v>
      </c>
      <c r="CJ156"/>
    </row>
    <row r="157" spans="1:88" s="53" customFormat="1" ht="25" customHeight="1" x14ac:dyDescent="0.35">
      <c r="A157" s="98">
        <v>157</v>
      </c>
      <c r="B157" s="98" t="s">
        <v>2289</v>
      </c>
      <c r="C157" s="98" t="s">
        <v>2290</v>
      </c>
      <c r="D157" s="98" t="s">
        <v>2291</v>
      </c>
      <c r="E157" s="98" t="s">
        <v>2292</v>
      </c>
      <c r="F157" s="98" t="s">
        <v>25</v>
      </c>
      <c r="G157" s="98">
        <v>7</v>
      </c>
      <c r="H157" s="98" t="s">
        <v>49</v>
      </c>
      <c r="I157" s="98" t="s">
        <v>40</v>
      </c>
      <c r="J157" s="98" t="s">
        <v>2293</v>
      </c>
      <c r="K157" s="98" t="s">
        <v>2294</v>
      </c>
      <c r="L157" s="98" t="s">
        <v>40</v>
      </c>
      <c r="M157" s="98" t="s">
        <v>149</v>
      </c>
      <c r="N157" s="98"/>
      <c r="O157" s="98" t="s">
        <v>150</v>
      </c>
      <c r="P157" s="98" t="s">
        <v>150</v>
      </c>
      <c r="Q157" s="98"/>
      <c r="R157" s="98" t="s">
        <v>2295</v>
      </c>
      <c r="S157" s="98" t="s">
        <v>2296</v>
      </c>
      <c r="T157" s="375" t="s">
        <v>2297</v>
      </c>
      <c r="U157" s="99"/>
      <c r="V157" s="99">
        <v>29274</v>
      </c>
      <c r="W157" s="181" t="s">
        <v>2298</v>
      </c>
      <c r="X157" s="181"/>
      <c r="Y157" s="181"/>
      <c r="Z157" s="181"/>
      <c r="AA157" s="98">
        <v>22.5</v>
      </c>
      <c r="AB157" s="99">
        <v>42978</v>
      </c>
      <c r="AC157" s="307">
        <v>42795</v>
      </c>
      <c r="AD157" s="99">
        <v>44214</v>
      </c>
      <c r="AE157" s="99" t="s">
        <v>2299</v>
      </c>
      <c r="AF157" s="99"/>
      <c r="AG157" s="99"/>
      <c r="AH157" s="98">
        <f t="shared" si="33"/>
        <v>1</v>
      </c>
      <c r="AI157" s="99" t="s">
        <v>160</v>
      </c>
      <c r="AJ157" s="99"/>
      <c r="AK157" s="99"/>
      <c r="AL157" s="99" t="s">
        <v>149</v>
      </c>
      <c r="AM157" s="99"/>
      <c r="AN157" s="99"/>
      <c r="AO157" s="99" t="s">
        <v>163</v>
      </c>
      <c r="AP157" s="98"/>
      <c r="AQ157" s="99"/>
      <c r="AR157" s="99"/>
      <c r="AS157" s="99"/>
      <c r="AT157" s="99" t="s">
        <v>1188</v>
      </c>
      <c r="AU157" s="98"/>
      <c r="AV157" s="99"/>
      <c r="AW157" s="100">
        <v>42793</v>
      </c>
      <c r="AX157" s="100">
        <v>43045</v>
      </c>
      <c r="AY157" s="100" t="s">
        <v>149</v>
      </c>
      <c r="AZ157" s="100">
        <v>42970</v>
      </c>
      <c r="BA157" s="100">
        <v>43026</v>
      </c>
      <c r="BB157" s="100">
        <v>43047</v>
      </c>
      <c r="BC157" s="101" t="s">
        <v>2300</v>
      </c>
      <c r="BD157" s="100" t="s">
        <v>720</v>
      </c>
      <c r="BE157" s="100" t="s">
        <v>162</v>
      </c>
      <c r="BF157" s="100" t="s">
        <v>720</v>
      </c>
      <c r="BG157" s="100" t="s">
        <v>162</v>
      </c>
      <c r="BH157" s="99"/>
      <c r="BI157" s="99"/>
      <c r="BJ157" s="99"/>
      <c r="BK157" s="210"/>
      <c r="BL157" s="211" t="s">
        <v>19</v>
      </c>
      <c r="BM157" s="289" t="s">
        <v>19</v>
      </c>
      <c r="BN157" s="289"/>
      <c r="BO157" s="98"/>
      <c r="BP157" s="98"/>
      <c r="BQ157" s="98"/>
      <c r="BR157" s="98"/>
      <c r="BS157" s="98"/>
      <c r="BT157" s="98"/>
      <c r="BU157" s="98"/>
      <c r="BV157" s="98"/>
      <c r="BW157" s="98" t="s">
        <v>162</v>
      </c>
      <c r="BX157" s="98"/>
      <c r="BY157" s="98"/>
      <c r="BZ157" s="102"/>
      <c r="CA157" s="102"/>
      <c r="CB157" s="98"/>
      <c r="CC157" s="98"/>
      <c r="CD157" s="98"/>
      <c r="CE157" s="98"/>
      <c r="CF157" s="120"/>
      <c r="CG157" s="98"/>
      <c r="CH157" s="98"/>
      <c r="CI157" s="98" t="s">
        <v>1826</v>
      </c>
      <c r="CJ157"/>
    </row>
    <row r="158" spans="1:88" s="53" customFormat="1" ht="25" customHeight="1" x14ac:dyDescent="0.35">
      <c r="A158" s="196">
        <v>158</v>
      </c>
      <c r="B158" s="196" t="s">
        <v>2301</v>
      </c>
      <c r="C158" s="196" t="s">
        <v>2302</v>
      </c>
      <c r="D158" s="196" t="s">
        <v>2303</v>
      </c>
      <c r="E158" s="196" t="s">
        <v>2304</v>
      </c>
      <c r="F158" s="196" t="s">
        <v>25</v>
      </c>
      <c r="G158" s="196">
        <v>7</v>
      </c>
      <c r="H158" s="196" t="s">
        <v>49</v>
      </c>
      <c r="I158" s="196" t="s">
        <v>35</v>
      </c>
      <c r="J158" s="196" t="s">
        <v>2305</v>
      </c>
      <c r="K158" s="196" t="s">
        <v>2306</v>
      </c>
      <c r="L158" s="196" t="s">
        <v>35</v>
      </c>
      <c r="M158" s="196" t="s">
        <v>162</v>
      </c>
      <c r="N158" s="196" t="s">
        <v>2307</v>
      </c>
      <c r="O158" s="196" t="s">
        <v>318</v>
      </c>
      <c r="P158" s="196" t="s">
        <v>318</v>
      </c>
      <c r="Q158" s="196" t="s">
        <v>318</v>
      </c>
      <c r="R158" s="196" t="s">
        <v>2308</v>
      </c>
      <c r="S158" s="196" t="s">
        <v>2309</v>
      </c>
      <c r="T158" s="387" t="s">
        <v>2310</v>
      </c>
      <c r="U158" s="197" t="s">
        <v>2311</v>
      </c>
      <c r="V158" s="197">
        <v>29754</v>
      </c>
      <c r="W158" s="205" t="s">
        <v>2312</v>
      </c>
      <c r="X158" s="205" t="s">
        <v>178</v>
      </c>
      <c r="Y158" s="205" t="s">
        <v>162</v>
      </c>
      <c r="Z158" s="205"/>
      <c r="AA158" s="196"/>
      <c r="AB158" s="197">
        <v>42856</v>
      </c>
      <c r="AC158" s="315">
        <v>42795</v>
      </c>
      <c r="AD158" s="197"/>
      <c r="AE158" s="197" t="s">
        <v>2313</v>
      </c>
      <c r="AF158" s="346" t="s">
        <v>2314</v>
      </c>
      <c r="AG158" s="197"/>
      <c r="AH158" s="196">
        <f t="shared" si="33"/>
        <v>2</v>
      </c>
      <c r="AI158" s="197" t="s">
        <v>160</v>
      </c>
      <c r="AJ158" s="197"/>
      <c r="AK158" s="197"/>
      <c r="AL158" s="197" t="s">
        <v>162</v>
      </c>
      <c r="AM158" s="197"/>
      <c r="AN158" s="197"/>
      <c r="AO158" s="197" t="s">
        <v>163</v>
      </c>
      <c r="AP158" s="196" t="s">
        <v>1284</v>
      </c>
      <c r="AQ158" s="209" t="s">
        <v>202</v>
      </c>
      <c r="AR158" s="197" t="s">
        <v>149</v>
      </c>
      <c r="AS158" s="197"/>
      <c r="AT158" s="197" t="s">
        <v>862</v>
      </c>
      <c r="AU158" s="196" t="s">
        <v>2315</v>
      </c>
      <c r="AV158" s="197"/>
      <c r="AW158" s="198">
        <v>42793</v>
      </c>
      <c r="AX158" s="198">
        <v>43045</v>
      </c>
      <c r="AY158" s="198" t="s">
        <v>149</v>
      </c>
      <c r="AZ158" s="198"/>
      <c r="BA158" s="198"/>
      <c r="BB158" s="198"/>
      <c r="BC158" s="199" t="s">
        <v>2316</v>
      </c>
      <c r="BD158" s="198">
        <v>44207</v>
      </c>
      <c r="BE158" s="197" t="s">
        <v>162</v>
      </c>
      <c r="BF158" s="197">
        <v>44410</v>
      </c>
      <c r="BG158" s="197" t="s">
        <v>162</v>
      </c>
      <c r="BH158" s="197"/>
      <c r="BI158" s="197"/>
      <c r="BJ158" s="197"/>
      <c r="BK158" s="200">
        <v>44917</v>
      </c>
      <c r="BL158" s="201" t="s">
        <v>17</v>
      </c>
      <c r="BM158" s="196">
        <f t="shared" ref="BM158:BM160" si="41">DATEDIF(AW158,BK158, "M")+1</f>
        <v>70</v>
      </c>
      <c r="BN158" s="287">
        <f t="shared" ref="BN158:BN160" si="42">DATEDIF(AX158,BK158, "M")+1</f>
        <v>62</v>
      </c>
      <c r="BO158" s="205" t="s">
        <v>2317</v>
      </c>
      <c r="BP158" s="196">
        <v>3</v>
      </c>
      <c r="BQ158" s="196"/>
      <c r="BR158" s="196"/>
      <c r="BS158" s="196"/>
      <c r="BT158" s="196"/>
      <c r="BU158" s="196"/>
      <c r="BV158" s="196"/>
      <c r="BW158" s="196" t="s">
        <v>2318</v>
      </c>
      <c r="BX158" s="196" t="s">
        <v>162</v>
      </c>
      <c r="BY158" s="196"/>
      <c r="BZ158" s="202"/>
      <c r="CA158" s="202"/>
      <c r="CB158" s="196"/>
      <c r="CC158" s="196" t="s">
        <v>162</v>
      </c>
      <c r="CD158" s="196"/>
      <c r="CE158" s="196"/>
      <c r="CF158" s="417">
        <v>0</v>
      </c>
      <c r="CG158" s="196"/>
      <c r="CH158" s="196"/>
      <c r="CI158" s="196" t="s">
        <v>2223</v>
      </c>
      <c r="CJ158"/>
    </row>
    <row r="159" spans="1:88" s="53" customFormat="1" ht="25" customHeight="1" x14ac:dyDescent="0.35">
      <c r="A159" s="196">
        <v>159</v>
      </c>
      <c r="B159" s="196" t="s">
        <v>2319</v>
      </c>
      <c r="C159" s="196" t="s">
        <v>2320</v>
      </c>
      <c r="D159" s="196" t="s">
        <v>2321</v>
      </c>
      <c r="E159" s="196" t="s">
        <v>2322</v>
      </c>
      <c r="F159" s="196" t="s">
        <v>25</v>
      </c>
      <c r="G159" s="196">
        <v>7</v>
      </c>
      <c r="H159" s="196" t="s">
        <v>51</v>
      </c>
      <c r="I159" s="196" t="s">
        <v>30</v>
      </c>
      <c r="J159" s="196" t="s">
        <v>2323</v>
      </c>
      <c r="K159" s="196" t="s">
        <v>2324</v>
      </c>
      <c r="L159" s="196" t="s">
        <v>30</v>
      </c>
      <c r="M159" s="196" t="s">
        <v>149</v>
      </c>
      <c r="N159" s="196"/>
      <c r="O159" s="196" t="s">
        <v>150</v>
      </c>
      <c r="P159" s="196" t="s">
        <v>150</v>
      </c>
      <c r="Q159" s="196" t="s">
        <v>150</v>
      </c>
      <c r="R159" s="196" t="s">
        <v>2325</v>
      </c>
      <c r="S159" s="196" t="s">
        <v>2326</v>
      </c>
      <c r="T159" s="387" t="s">
        <v>2327</v>
      </c>
      <c r="U159" s="197" t="s">
        <v>2328</v>
      </c>
      <c r="V159" s="197">
        <v>29035</v>
      </c>
      <c r="W159" s="205" t="s">
        <v>2329</v>
      </c>
      <c r="X159" s="205" t="s">
        <v>178</v>
      </c>
      <c r="Y159" s="205" t="s">
        <v>162</v>
      </c>
      <c r="Z159" s="205"/>
      <c r="AA159" s="196">
        <v>32.5</v>
      </c>
      <c r="AB159" s="197">
        <v>42828</v>
      </c>
      <c r="AC159" s="315">
        <v>42795</v>
      </c>
      <c r="AD159" s="197"/>
      <c r="AE159" s="197" t="s">
        <v>2330</v>
      </c>
      <c r="AF159" s="197"/>
      <c r="AG159" s="197"/>
      <c r="AH159" s="196">
        <f t="shared" si="33"/>
        <v>1</v>
      </c>
      <c r="AI159" s="197" t="s">
        <v>160</v>
      </c>
      <c r="AJ159" s="197"/>
      <c r="AK159" s="197"/>
      <c r="AL159" s="197" t="s">
        <v>149</v>
      </c>
      <c r="AM159" s="197"/>
      <c r="AN159" s="197"/>
      <c r="AO159" s="197" t="s">
        <v>163</v>
      </c>
      <c r="AP159" s="196" t="s">
        <v>2331</v>
      </c>
      <c r="AQ159" s="197" t="s">
        <v>944</v>
      </c>
      <c r="AR159" s="197" t="s">
        <v>149</v>
      </c>
      <c r="AS159" s="197"/>
      <c r="AT159" s="197" t="s">
        <v>483</v>
      </c>
      <c r="AU159" s="196" t="s">
        <v>2332</v>
      </c>
      <c r="AV159" s="197"/>
      <c r="AW159" s="198">
        <v>42793</v>
      </c>
      <c r="AX159" s="198">
        <v>43045</v>
      </c>
      <c r="AY159" s="198" t="s">
        <v>149</v>
      </c>
      <c r="AZ159" s="198"/>
      <c r="BA159" s="198">
        <v>43175</v>
      </c>
      <c r="BB159" s="198"/>
      <c r="BC159" s="199" t="s">
        <v>2333</v>
      </c>
      <c r="BD159" s="198">
        <v>43675</v>
      </c>
      <c r="BE159" s="198" t="s">
        <v>149</v>
      </c>
      <c r="BF159" s="198">
        <v>43891</v>
      </c>
      <c r="BG159" s="198" t="s">
        <v>149</v>
      </c>
      <c r="BH159" s="197"/>
      <c r="BI159" s="197"/>
      <c r="BJ159" s="197"/>
      <c r="BK159" s="200">
        <v>44460</v>
      </c>
      <c r="BL159" s="196" t="s">
        <v>17</v>
      </c>
      <c r="BM159" s="196">
        <f t="shared" si="41"/>
        <v>55</v>
      </c>
      <c r="BN159" s="287">
        <f t="shared" si="42"/>
        <v>47</v>
      </c>
      <c r="BO159" s="196"/>
      <c r="BP159" s="196">
        <v>12</v>
      </c>
      <c r="BQ159" s="196">
        <v>14</v>
      </c>
      <c r="BR159" s="196">
        <v>8</v>
      </c>
      <c r="BS159" s="196"/>
      <c r="BT159" s="196"/>
      <c r="BU159" s="196"/>
      <c r="BV159" s="196"/>
      <c r="BW159" s="196" t="s">
        <v>162</v>
      </c>
      <c r="BX159" s="196" t="s">
        <v>162</v>
      </c>
      <c r="BY159" s="196"/>
      <c r="BZ159" s="202">
        <v>44077</v>
      </c>
      <c r="CA159" s="202">
        <v>44287</v>
      </c>
      <c r="CB159" s="196">
        <v>7</v>
      </c>
      <c r="CC159" s="196" t="s">
        <v>162</v>
      </c>
      <c r="CD159" s="196"/>
      <c r="CE159" s="196"/>
      <c r="CF159" s="417">
        <v>4</v>
      </c>
      <c r="CG159" s="196">
        <v>4</v>
      </c>
      <c r="CH159" s="196"/>
      <c r="CI159" s="196" t="s">
        <v>1826</v>
      </c>
      <c r="CJ159"/>
    </row>
    <row r="160" spans="1:88" s="53" customFormat="1" ht="25" customHeight="1" x14ac:dyDescent="0.35">
      <c r="A160" s="196">
        <v>160</v>
      </c>
      <c r="B160" s="196" t="s">
        <v>2334</v>
      </c>
      <c r="C160" s="196" t="s">
        <v>2335</v>
      </c>
      <c r="D160" s="196" t="s">
        <v>2336</v>
      </c>
      <c r="E160" s="196" t="s">
        <v>2337</v>
      </c>
      <c r="F160" s="196" t="s">
        <v>25</v>
      </c>
      <c r="G160" s="196">
        <v>7</v>
      </c>
      <c r="H160" s="196" t="s">
        <v>51</v>
      </c>
      <c r="I160" s="196" t="s">
        <v>37</v>
      </c>
      <c r="J160" s="196" t="s">
        <v>432</v>
      </c>
      <c r="K160" s="196" t="s">
        <v>432</v>
      </c>
      <c r="L160" s="196" t="s">
        <v>37</v>
      </c>
      <c r="M160" s="196" t="s">
        <v>149</v>
      </c>
      <c r="N160" s="196" t="s">
        <v>2338</v>
      </c>
      <c r="O160" s="196" t="s">
        <v>150</v>
      </c>
      <c r="P160" s="196" t="s">
        <v>150</v>
      </c>
      <c r="Q160" s="196" t="s">
        <v>150</v>
      </c>
      <c r="R160" s="196" t="s">
        <v>2339</v>
      </c>
      <c r="S160" s="196" t="s">
        <v>2340</v>
      </c>
      <c r="T160" s="387" t="s">
        <v>2341</v>
      </c>
      <c r="U160" s="197" t="s">
        <v>2342</v>
      </c>
      <c r="V160" s="197">
        <v>29757</v>
      </c>
      <c r="W160" s="205" t="s">
        <v>2343</v>
      </c>
      <c r="X160" s="205" t="s">
        <v>178</v>
      </c>
      <c r="Y160" s="205" t="s">
        <v>162</v>
      </c>
      <c r="Z160" s="205"/>
      <c r="AA160" s="196"/>
      <c r="AB160" s="197">
        <v>42683</v>
      </c>
      <c r="AC160" s="315">
        <v>42795</v>
      </c>
      <c r="AD160" s="197"/>
      <c r="AE160" s="197" t="s">
        <v>2344</v>
      </c>
      <c r="AF160" s="197" t="s">
        <v>2345</v>
      </c>
      <c r="AG160" s="197"/>
      <c r="AH160" s="196">
        <f t="shared" si="33"/>
        <v>2</v>
      </c>
      <c r="AI160" s="197" t="s">
        <v>160</v>
      </c>
      <c r="AJ160" s="197"/>
      <c r="AK160" s="197"/>
      <c r="AL160" s="197" t="s">
        <v>149</v>
      </c>
      <c r="AM160" s="197"/>
      <c r="AN160" s="197"/>
      <c r="AO160" s="197" t="s">
        <v>163</v>
      </c>
      <c r="AP160" s="196" t="s">
        <v>247</v>
      </c>
      <c r="AQ160" s="197" t="s">
        <v>248</v>
      </c>
      <c r="AR160" s="197" t="s">
        <v>149</v>
      </c>
      <c r="AS160" s="197"/>
      <c r="AT160" s="197" t="s">
        <v>37</v>
      </c>
      <c r="AU160" s="196" t="s">
        <v>2346</v>
      </c>
      <c r="AV160" s="197"/>
      <c r="AW160" s="198">
        <v>42793</v>
      </c>
      <c r="AX160" s="198">
        <v>43045</v>
      </c>
      <c r="AY160" s="198" t="s">
        <v>149</v>
      </c>
      <c r="AZ160" s="198">
        <v>43230</v>
      </c>
      <c r="BA160" s="198">
        <v>43234</v>
      </c>
      <c r="BB160" s="198"/>
      <c r="BC160" s="199" t="s">
        <v>2347</v>
      </c>
      <c r="BD160" s="198">
        <v>43675</v>
      </c>
      <c r="BE160" s="198" t="s">
        <v>149</v>
      </c>
      <c r="BF160" s="198">
        <v>43891</v>
      </c>
      <c r="BG160" s="198" t="s">
        <v>149</v>
      </c>
      <c r="BH160" s="197"/>
      <c r="BI160" s="197"/>
      <c r="BJ160" s="197"/>
      <c r="BK160" s="206">
        <v>43783</v>
      </c>
      <c r="BL160" s="196" t="s">
        <v>17</v>
      </c>
      <c r="BM160" s="196">
        <f t="shared" si="41"/>
        <v>33</v>
      </c>
      <c r="BN160" s="287">
        <f t="shared" si="42"/>
        <v>25</v>
      </c>
      <c r="BO160" s="196"/>
      <c r="BP160" s="196">
        <v>0</v>
      </c>
      <c r="BQ160" s="196">
        <v>0</v>
      </c>
      <c r="BR160" s="196">
        <v>2</v>
      </c>
      <c r="BS160" s="196"/>
      <c r="BT160" s="196"/>
      <c r="BU160" s="196"/>
      <c r="BV160" s="196"/>
      <c r="BW160" s="196" t="s">
        <v>2348</v>
      </c>
      <c r="BX160" s="196" t="s">
        <v>162</v>
      </c>
      <c r="BY160" s="196"/>
      <c r="BZ160" s="202"/>
      <c r="CA160" s="202"/>
      <c r="CB160" s="196"/>
      <c r="CC160" s="196" t="s">
        <v>162</v>
      </c>
      <c r="CD160" s="196"/>
      <c r="CE160" s="196"/>
      <c r="CF160" s="417">
        <v>2</v>
      </c>
      <c r="CG160" s="196">
        <v>2</v>
      </c>
      <c r="CH160" s="196"/>
      <c r="CI160" s="196" t="s">
        <v>1826</v>
      </c>
      <c r="CJ160"/>
    </row>
    <row r="161" spans="1:88" ht="25" customHeight="1" x14ac:dyDescent="0.35">
      <c r="A161" s="98">
        <v>161</v>
      </c>
      <c r="B161" s="98" t="s">
        <v>2349</v>
      </c>
      <c r="C161" s="98" t="s">
        <v>2350</v>
      </c>
      <c r="D161" s="98" t="s">
        <v>2351</v>
      </c>
      <c r="E161" s="98" t="s">
        <v>2352</v>
      </c>
      <c r="F161" s="98" t="s">
        <v>24</v>
      </c>
      <c r="G161" s="98">
        <v>7</v>
      </c>
      <c r="H161" s="98" t="s">
        <v>49</v>
      </c>
      <c r="I161" s="98" t="s">
        <v>36</v>
      </c>
      <c r="J161" s="98" t="s">
        <v>2353</v>
      </c>
      <c r="K161" s="98" t="s">
        <v>2354</v>
      </c>
      <c r="L161" s="98" t="s">
        <v>43</v>
      </c>
      <c r="M161" s="98" t="s">
        <v>162</v>
      </c>
      <c r="N161" s="98"/>
      <c r="O161" s="98" t="s">
        <v>150</v>
      </c>
      <c r="P161" s="98" t="s">
        <v>150</v>
      </c>
      <c r="Q161" s="98"/>
      <c r="R161" s="212" t="s">
        <v>2355</v>
      </c>
      <c r="S161" s="212" t="s">
        <v>2356</v>
      </c>
      <c r="T161" s="375" t="s">
        <v>2357</v>
      </c>
      <c r="U161" s="99"/>
      <c r="V161" s="99">
        <v>29668</v>
      </c>
      <c r="W161" s="181" t="s">
        <v>2358</v>
      </c>
      <c r="X161" s="181"/>
      <c r="Y161" s="181"/>
      <c r="Z161" s="181"/>
      <c r="AA161" s="98"/>
      <c r="AB161" s="99">
        <v>42855</v>
      </c>
      <c r="AC161" s="307">
        <v>42795</v>
      </c>
      <c r="AD161" s="99">
        <v>43930</v>
      </c>
      <c r="AE161" s="99" t="s">
        <v>2359</v>
      </c>
      <c r="AF161" s="99" t="s">
        <v>2360</v>
      </c>
      <c r="AG161" s="99"/>
      <c r="AH161" s="98">
        <f t="shared" si="33"/>
        <v>2</v>
      </c>
      <c r="AI161" s="99" t="s">
        <v>161</v>
      </c>
      <c r="AJ161" s="99"/>
      <c r="AK161" s="99"/>
      <c r="AL161" s="99" t="s">
        <v>149</v>
      </c>
      <c r="AM161" s="99"/>
      <c r="AN161" s="99"/>
      <c r="AO161" s="99" t="s">
        <v>960</v>
      </c>
      <c r="AP161" s="98"/>
      <c r="AQ161" s="99"/>
      <c r="AR161" s="99"/>
      <c r="AS161" s="99"/>
      <c r="AT161" s="99"/>
      <c r="AU161" s="98" t="s">
        <v>2361</v>
      </c>
      <c r="AV161" s="99"/>
      <c r="AW161" s="100">
        <v>42793</v>
      </c>
      <c r="AX161" s="100">
        <v>43045</v>
      </c>
      <c r="AY161" s="100" t="s">
        <v>149</v>
      </c>
      <c r="AZ161" s="100"/>
      <c r="BA161" s="100"/>
      <c r="BB161" s="100"/>
      <c r="BC161" s="101"/>
      <c r="BD161" s="121" t="s">
        <v>720</v>
      </c>
      <c r="BE161" s="100" t="s">
        <v>162</v>
      </c>
      <c r="BF161" s="100" t="s">
        <v>720</v>
      </c>
      <c r="BG161" s="100" t="s">
        <v>162</v>
      </c>
      <c r="BH161" s="99"/>
      <c r="BI161" s="99"/>
      <c r="BJ161" s="99"/>
      <c r="BK161" s="102"/>
      <c r="BL161" s="211" t="s">
        <v>19</v>
      </c>
      <c r="BM161" s="238" t="s">
        <v>19</v>
      </c>
      <c r="BN161" s="238"/>
      <c r="BO161" s="98"/>
      <c r="BP161" s="98"/>
      <c r="BQ161" s="98"/>
      <c r="BR161" s="98"/>
      <c r="BS161" s="98"/>
      <c r="BT161" s="98"/>
      <c r="BU161" s="98"/>
      <c r="BV161" s="98"/>
      <c r="BW161" s="98" t="s">
        <v>162</v>
      </c>
      <c r="BX161" s="98"/>
      <c r="BY161" s="98"/>
      <c r="BZ161" s="102"/>
      <c r="CA161" s="102"/>
      <c r="CB161" s="98"/>
      <c r="CC161" s="98"/>
      <c r="CD161" s="98"/>
      <c r="CE161" s="98"/>
      <c r="CF161" s="120"/>
      <c r="CG161" s="98"/>
      <c r="CH161" s="98"/>
      <c r="CI161" s="98" t="s">
        <v>808</v>
      </c>
    </row>
    <row r="162" spans="1:88" s="53" customFormat="1" ht="25" customHeight="1" x14ac:dyDescent="0.35">
      <c r="A162" s="196">
        <v>162</v>
      </c>
      <c r="B162" s="196" t="s">
        <v>2362</v>
      </c>
      <c r="C162" s="196" t="s">
        <v>920</v>
      </c>
      <c r="D162" s="196" t="s">
        <v>2363</v>
      </c>
      <c r="E162" s="196" t="s">
        <v>2364</v>
      </c>
      <c r="F162" s="196" t="s">
        <v>25</v>
      </c>
      <c r="G162" s="196">
        <v>7</v>
      </c>
      <c r="H162" s="196" t="s">
        <v>55</v>
      </c>
      <c r="I162" s="196" t="s">
        <v>43</v>
      </c>
      <c r="J162" s="196" t="s">
        <v>923</v>
      </c>
      <c r="K162" s="196" t="s">
        <v>600</v>
      </c>
      <c r="L162" s="196" t="s">
        <v>43</v>
      </c>
      <c r="M162" s="196" t="s">
        <v>162</v>
      </c>
      <c r="N162" s="196">
        <v>1512734</v>
      </c>
      <c r="O162" s="196" t="s">
        <v>150</v>
      </c>
      <c r="P162" s="196" t="s">
        <v>150</v>
      </c>
      <c r="Q162" s="196"/>
      <c r="R162" s="196" t="s">
        <v>2365</v>
      </c>
      <c r="S162" s="196" t="s">
        <v>2366</v>
      </c>
      <c r="T162" s="387" t="s">
        <v>2367</v>
      </c>
      <c r="U162" s="197"/>
      <c r="V162" s="197">
        <v>28059</v>
      </c>
      <c r="W162" s="205" t="s">
        <v>2368</v>
      </c>
      <c r="X162" s="205" t="s">
        <v>178</v>
      </c>
      <c r="Y162" s="205"/>
      <c r="Z162" s="205"/>
      <c r="AA162" s="196">
        <v>5</v>
      </c>
      <c r="AB162" s="197">
        <v>42443</v>
      </c>
      <c r="AC162" s="315">
        <v>42795</v>
      </c>
      <c r="AD162" s="197"/>
      <c r="AE162" s="197" t="s">
        <v>2369</v>
      </c>
      <c r="AF162" s="197"/>
      <c r="AG162" s="197"/>
      <c r="AH162" s="196">
        <f t="shared" ref="AH162:AH193" si="43">COUNTA(AE162:AG162)</f>
        <v>1</v>
      </c>
      <c r="AI162" s="197" t="s">
        <v>160</v>
      </c>
      <c r="AJ162" s="197"/>
      <c r="AK162" s="197"/>
      <c r="AL162" s="197" t="s">
        <v>162</v>
      </c>
      <c r="AM162" s="197"/>
      <c r="AN162" s="197"/>
      <c r="AO162" s="197" t="s">
        <v>181</v>
      </c>
      <c r="AP162" s="196" t="s">
        <v>875</v>
      </c>
      <c r="AQ162" s="197" t="s">
        <v>2370</v>
      </c>
      <c r="AR162" s="197" t="s">
        <v>149</v>
      </c>
      <c r="AS162" s="197"/>
      <c r="AT162" s="197" t="s">
        <v>718</v>
      </c>
      <c r="AU162" s="196" t="s">
        <v>2371</v>
      </c>
      <c r="AV162" s="197"/>
      <c r="AW162" s="198">
        <v>42793</v>
      </c>
      <c r="AX162" s="198">
        <v>43045</v>
      </c>
      <c r="AY162" s="198" t="s">
        <v>149</v>
      </c>
      <c r="AZ162" s="198">
        <v>42599</v>
      </c>
      <c r="BA162" s="198">
        <v>43320</v>
      </c>
      <c r="BB162" s="198">
        <v>42916</v>
      </c>
      <c r="BC162" s="199" t="s">
        <v>2372</v>
      </c>
      <c r="BD162" s="198">
        <v>43675</v>
      </c>
      <c r="BE162" s="198" t="s">
        <v>149</v>
      </c>
      <c r="BF162" s="198">
        <v>44410</v>
      </c>
      <c r="BG162" s="197" t="s">
        <v>162</v>
      </c>
      <c r="BH162" s="197"/>
      <c r="BI162" s="197"/>
      <c r="BJ162" s="197"/>
      <c r="BK162" s="200">
        <v>44995</v>
      </c>
      <c r="BL162" s="196" t="s">
        <v>17</v>
      </c>
      <c r="BM162" s="197"/>
      <c r="BN162" s="196">
        <f t="shared" ref="BN162:BN165" si="44">DATEDIF(AX162,BK162, "M")+1</f>
        <v>65</v>
      </c>
      <c r="BO162" s="205" t="s">
        <v>2372</v>
      </c>
      <c r="BP162" s="196">
        <v>10</v>
      </c>
      <c r="BQ162" s="196">
        <v>8</v>
      </c>
      <c r="BR162" s="196">
        <v>0</v>
      </c>
      <c r="BS162" s="196"/>
      <c r="BT162" s="196"/>
      <c r="BU162" s="196"/>
      <c r="BV162" s="196"/>
      <c r="BW162" s="196" t="s">
        <v>2373</v>
      </c>
      <c r="BX162" s="196"/>
      <c r="BY162" s="196"/>
      <c r="BZ162" s="202"/>
      <c r="CA162" s="202"/>
      <c r="CB162" s="196"/>
      <c r="CC162" s="196"/>
      <c r="CD162" s="196"/>
      <c r="CE162" s="196"/>
      <c r="CF162" s="417">
        <v>3</v>
      </c>
      <c r="CG162" s="196"/>
      <c r="CH162" s="196"/>
      <c r="CI162" s="196" t="s">
        <v>808</v>
      </c>
      <c r="CJ162"/>
    </row>
    <row r="163" spans="1:88" s="53" customFormat="1" ht="25" customHeight="1" x14ac:dyDescent="0.35">
      <c r="A163" s="196">
        <v>163</v>
      </c>
      <c r="B163" s="196" t="s">
        <v>2374</v>
      </c>
      <c r="C163" s="196" t="s">
        <v>2375</v>
      </c>
      <c r="D163" s="196" t="s">
        <v>2376</v>
      </c>
      <c r="E163" s="196" t="s">
        <v>1796</v>
      </c>
      <c r="F163" s="196" t="s">
        <v>25</v>
      </c>
      <c r="G163" s="196">
        <v>7</v>
      </c>
      <c r="H163" s="196" t="s">
        <v>49</v>
      </c>
      <c r="I163" s="196" t="s">
        <v>40</v>
      </c>
      <c r="J163" s="196" t="s">
        <v>2377</v>
      </c>
      <c r="K163" s="196" t="s">
        <v>2378</v>
      </c>
      <c r="L163" s="196" t="s">
        <v>43</v>
      </c>
      <c r="M163" s="196" t="s">
        <v>162</v>
      </c>
      <c r="N163" s="196">
        <v>2012904</v>
      </c>
      <c r="O163" s="196" t="s">
        <v>150</v>
      </c>
      <c r="P163" s="196" t="s">
        <v>150</v>
      </c>
      <c r="Q163" s="196"/>
      <c r="R163" s="196" t="s">
        <v>2379</v>
      </c>
      <c r="S163" s="196" t="s">
        <v>2380</v>
      </c>
      <c r="T163" s="386" t="s">
        <v>2381</v>
      </c>
      <c r="U163" s="197"/>
      <c r="V163" s="197">
        <v>29169</v>
      </c>
      <c r="W163" s="205" t="s">
        <v>2382</v>
      </c>
      <c r="X163" s="205" t="s">
        <v>2383</v>
      </c>
      <c r="Y163" s="205"/>
      <c r="Z163" s="205"/>
      <c r="AA163" s="196">
        <v>23</v>
      </c>
      <c r="AB163" s="197">
        <v>42916</v>
      </c>
      <c r="AC163" s="315">
        <v>42795</v>
      </c>
      <c r="AD163" s="197"/>
      <c r="AE163" s="197" t="s">
        <v>2384</v>
      </c>
      <c r="AF163" s="197"/>
      <c r="AG163" s="197"/>
      <c r="AH163" s="196">
        <f t="shared" si="43"/>
        <v>1</v>
      </c>
      <c r="AI163" s="197" t="s">
        <v>160</v>
      </c>
      <c r="AJ163" s="197"/>
      <c r="AK163" s="197"/>
      <c r="AL163" s="197" t="s">
        <v>149</v>
      </c>
      <c r="AM163" s="197"/>
      <c r="AN163" s="197"/>
      <c r="AO163" s="197" t="s">
        <v>181</v>
      </c>
      <c r="AP163" s="196" t="s">
        <v>1839</v>
      </c>
      <c r="AQ163" s="197" t="s">
        <v>202</v>
      </c>
      <c r="AR163" s="197"/>
      <c r="AS163" s="197"/>
      <c r="AT163" s="197" t="s">
        <v>1188</v>
      </c>
      <c r="AU163" s="196" t="s">
        <v>1808</v>
      </c>
      <c r="AV163" s="197"/>
      <c r="AW163" s="198">
        <v>42793</v>
      </c>
      <c r="AX163" s="198">
        <v>43045</v>
      </c>
      <c r="AY163" s="198" t="s">
        <v>149</v>
      </c>
      <c r="AZ163" s="198">
        <v>43341</v>
      </c>
      <c r="BA163" s="198">
        <v>43579</v>
      </c>
      <c r="BB163" s="198"/>
      <c r="BC163" s="199" t="s">
        <v>2385</v>
      </c>
      <c r="BD163" s="198">
        <v>44207</v>
      </c>
      <c r="BE163" s="197" t="s">
        <v>162</v>
      </c>
      <c r="BF163" s="198">
        <v>44410</v>
      </c>
      <c r="BG163" s="197" t="s">
        <v>162</v>
      </c>
      <c r="BH163" s="197"/>
      <c r="BI163" s="197"/>
      <c r="BJ163" s="197"/>
      <c r="BK163" s="200">
        <v>45195</v>
      </c>
      <c r="BL163" s="201" t="s">
        <v>17</v>
      </c>
      <c r="BM163" s="196">
        <f t="shared" ref="BM163:BM165" si="45">DATEDIF(AW163,BK163, "M")+1</f>
        <v>79</v>
      </c>
      <c r="BN163" s="196">
        <f t="shared" si="44"/>
        <v>71</v>
      </c>
      <c r="BO163" s="205" t="s">
        <v>2386</v>
      </c>
      <c r="BP163" s="196"/>
      <c r="BQ163" s="196"/>
      <c r="BR163" s="196"/>
      <c r="BS163" s="196"/>
      <c r="BT163" s="196"/>
      <c r="BU163" s="196"/>
      <c r="BV163" s="196"/>
      <c r="BW163" s="196" t="s">
        <v>2318</v>
      </c>
      <c r="BX163" s="196"/>
      <c r="BY163" s="196"/>
      <c r="BZ163" s="202"/>
      <c r="CA163" s="202"/>
      <c r="CB163" s="196"/>
      <c r="CC163" s="196"/>
      <c r="CD163" s="196"/>
      <c r="CE163" s="196"/>
      <c r="CF163" s="417">
        <v>1</v>
      </c>
      <c r="CG163" s="196"/>
      <c r="CH163" s="196"/>
      <c r="CI163" s="196" t="s">
        <v>1317</v>
      </c>
      <c r="CJ163"/>
    </row>
    <row r="164" spans="1:88" s="53" customFormat="1" ht="25" customHeight="1" x14ac:dyDescent="0.35">
      <c r="A164" s="196">
        <v>164</v>
      </c>
      <c r="B164" s="196" t="s">
        <v>2387</v>
      </c>
      <c r="C164" s="196" t="s">
        <v>2388</v>
      </c>
      <c r="D164" s="196" t="s">
        <v>555</v>
      </c>
      <c r="E164" s="196" t="s">
        <v>2389</v>
      </c>
      <c r="F164" s="196" t="s">
        <v>25</v>
      </c>
      <c r="G164" s="196">
        <v>7</v>
      </c>
      <c r="H164" s="196" t="s">
        <v>56</v>
      </c>
      <c r="I164" s="196" t="s">
        <v>38</v>
      </c>
      <c r="J164" s="196" t="s">
        <v>600</v>
      </c>
      <c r="K164" s="196" t="s">
        <v>600</v>
      </c>
      <c r="L164" s="196" t="s">
        <v>43</v>
      </c>
      <c r="M164" s="196" t="s">
        <v>162</v>
      </c>
      <c r="N164" s="196" t="s">
        <v>2390</v>
      </c>
      <c r="O164" s="196" t="s">
        <v>318</v>
      </c>
      <c r="P164" s="196" t="s">
        <v>318</v>
      </c>
      <c r="Q164" s="196" t="s">
        <v>318</v>
      </c>
      <c r="R164" s="196" t="s">
        <v>2391</v>
      </c>
      <c r="S164" s="424" t="s">
        <v>2392</v>
      </c>
      <c r="T164" s="387" t="s">
        <v>2393</v>
      </c>
      <c r="U164" s="197"/>
      <c r="V164" s="197">
        <v>29181</v>
      </c>
      <c r="W164" s="205" t="s">
        <v>2394</v>
      </c>
      <c r="X164" s="205" t="s">
        <v>155</v>
      </c>
      <c r="Y164" s="205"/>
      <c r="Z164" s="205"/>
      <c r="AA164" s="196"/>
      <c r="AB164" s="197">
        <v>42825</v>
      </c>
      <c r="AC164" s="315">
        <v>42795</v>
      </c>
      <c r="AD164" s="197"/>
      <c r="AE164" s="197" t="s">
        <v>2395</v>
      </c>
      <c r="AF164" s="197"/>
      <c r="AG164" s="197"/>
      <c r="AH164" s="196">
        <f t="shared" si="43"/>
        <v>1</v>
      </c>
      <c r="AI164" s="197" t="s">
        <v>161</v>
      </c>
      <c r="AJ164" s="197"/>
      <c r="AK164" s="197"/>
      <c r="AL164" s="197" t="s">
        <v>162</v>
      </c>
      <c r="AM164" s="197"/>
      <c r="AN164" s="197"/>
      <c r="AO164" s="197" t="s">
        <v>181</v>
      </c>
      <c r="AP164" s="196"/>
      <c r="AQ164" s="197" t="s">
        <v>2396</v>
      </c>
      <c r="AR164" s="197"/>
      <c r="AS164" s="197"/>
      <c r="AT164" s="197" t="s">
        <v>2138</v>
      </c>
      <c r="AU164" s="196" t="s">
        <v>2397</v>
      </c>
      <c r="AV164" s="197"/>
      <c r="AW164" s="198">
        <v>42793</v>
      </c>
      <c r="AX164" s="198">
        <v>43045</v>
      </c>
      <c r="AY164" s="198" t="s">
        <v>149</v>
      </c>
      <c r="AZ164" s="198">
        <v>43263</v>
      </c>
      <c r="BA164" s="198">
        <v>43280</v>
      </c>
      <c r="BB164" s="198"/>
      <c r="BC164" s="199" t="s">
        <v>2398</v>
      </c>
      <c r="BD164" s="198">
        <v>43675</v>
      </c>
      <c r="BE164" s="197" t="s">
        <v>149</v>
      </c>
      <c r="BF164" s="198">
        <v>43891</v>
      </c>
      <c r="BG164" s="197" t="s">
        <v>149</v>
      </c>
      <c r="BH164" s="197">
        <v>44392</v>
      </c>
      <c r="BI164" s="197"/>
      <c r="BJ164" s="197"/>
      <c r="BK164" s="200">
        <v>44469</v>
      </c>
      <c r="BL164" s="196" t="s">
        <v>17</v>
      </c>
      <c r="BM164" s="196">
        <f t="shared" si="45"/>
        <v>56</v>
      </c>
      <c r="BN164" s="196">
        <f t="shared" si="44"/>
        <v>47</v>
      </c>
      <c r="BO164" s="199" t="s">
        <v>2398</v>
      </c>
      <c r="BP164" s="196">
        <v>1</v>
      </c>
      <c r="BQ164" s="196">
        <v>23</v>
      </c>
      <c r="BR164" s="196">
        <v>8</v>
      </c>
      <c r="BS164" s="196"/>
      <c r="BT164" s="196"/>
      <c r="BU164" s="196"/>
      <c r="BV164" s="196"/>
      <c r="BW164" s="196" t="s">
        <v>162</v>
      </c>
      <c r="BX164" s="196"/>
      <c r="BY164" s="196"/>
      <c r="BZ164" s="202"/>
      <c r="CA164" s="202"/>
      <c r="CB164" s="196"/>
      <c r="CC164" s="196"/>
      <c r="CD164" s="196"/>
      <c r="CE164" s="196"/>
      <c r="CF164" s="417">
        <v>4</v>
      </c>
      <c r="CG164" s="196">
        <v>4</v>
      </c>
      <c r="CH164" s="196"/>
      <c r="CI164" s="196" t="s">
        <v>808</v>
      </c>
      <c r="CJ164"/>
    </row>
    <row r="165" spans="1:88" s="53" customFormat="1" ht="25" customHeight="1" x14ac:dyDescent="0.35">
      <c r="A165" s="196">
        <v>165</v>
      </c>
      <c r="B165" s="196" t="s">
        <v>2399</v>
      </c>
      <c r="C165" s="196" t="s">
        <v>2400</v>
      </c>
      <c r="D165" s="196" t="s">
        <v>2401</v>
      </c>
      <c r="E165" s="196" t="s">
        <v>2402</v>
      </c>
      <c r="F165" s="196" t="s">
        <v>25</v>
      </c>
      <c r="G165" s="196">
        <v>7</v>
      </c>
      <c r="H165" s="196" t="s">
        <v>50</v>
      </c>
      <c r="I165" s="196" t="s">
        <v>44</v>
      </c>
      <c r="J165" s="196" t="s">
        <v>1119</v>
      </c>
      <c r="K165" s="196" t="s">
        <v>2403</v>
      </c>
      <c r="L165" s="196" t="s">
        <v>43</v>
      </c>
      <c r="M165" s="196" t="s">
        <v>162</v>
      </c>
      <c r="N165" s="196">
        <v>2083454</v>
      </c>
      <c r="O165" s="196" t="s">
        <v>150</v>
      </c>
      <c r="P165" s="196" t="s">
        <v>150</v>
      </c>
      <c r="Q165" s="196" t="s">
        <v>150</v>
      </c>
      <c r="R165" s="196" t="s">
        <v>2404</v>
      </c>
      <c r="S165" s="196" t="s">
        <v>2405</v>
      </c>
      <c r="T165" s="386" t="s">
        <v>2406</v>
      </c>
      <c r="U165" s="197" t="s">
        <v>2407</v>
      </c>
      <c r="V165" s="197">
        <v>27456</v>
      </c>
      <c r="W165" s="205" t="s">
        <v>2408</v>
      </c>
      <c r="X165" s="205" t="s">
        <v>2383</v>
      </c>
      <c r="Y165" s="205" t="s">
        <v>156</v>
      </c>
      <c r="Z165" s="205"/>
      <c r="AA165" s="196">
        <v>19.5</v>
      </c>
      <c r="AB165" s="197">
        <v>42816</v>
      </c>
      <c r="AC165" s="315">
        <v>42795</v>
      </c>
      <c r="AD165" s="197"/>
      <c r="AE165" s="197" t="s">
        <v>1710</v>
      </c>
      <c r="AF165" s="197" t="s">
        <v>2409</v>
      </c>
      <c r="AG165" s="197"/>
      <c r="AH165" s="196">
        <f t="shared" si="43"/>
        <v>2</v>
      </c>
      <c r="AI165" s="197" t="s">
        <v>161</v>
      </c>
      <c r="AJ165" s="197"/>
      <c r="AK165" s="197"/>
      <c r="AL165" s="197" t="s">
        <v>149</v>
      </c>
      <c r="AM165" s="197"/>
      <c r="AN165" s="197"/>
      <c r="AO165" s="197" t="s">
        <v>163</v>
      </c>
      <c r="AP165" s="196" t="s">
        <v>2410</v>
      </c>
      <c r="AQ165" s="197" t="s">
        <v>2411</v>
      </c>
      <c r="AR165" s="197" t="s">
        <v>149</v>
      </c>
      <c r="AS165" s="197" t="s">
        <v>2412</v>
      </c>
      <c r="AT165" s="197" t="s">
        <v>1330</v>
      </c>
      <c r="AU165" s="196" t="s">
        <v>2413</v>
      </c>
      <c r="AV165" s="197"/>
      <c r="AW165" s="198">
        <v>42793</v>
      </c>
      <c r="AX165" s="198">
        <v>43045</v>
      </c>
      <c r="AY165" s="198" t="s">
        <v>149</v>
      </c>
      <c r="AZ165" s="198">
        <v>43593</v>
      </c>
      <c r="BA165" s="198">
        <v>43648</v>
      </c>
      <c r="BB165" s="198"/>
      <c r="BC165" s="199" t="s">
        <v>2414</v>
      </c>
      <c r="BD165" s="198">
        <v>44207</v>
      </c>
      <c r="BE165" s="197" t="s">
        <v>162</v>
      </c>
      <c r="BF165" s="198">
        <v>44410</v>
      </c>
      <c r="BG165" s="197" t="s">
        <v>162</v>
      </c>
      <c r="BH165" s="197"/>
      <c r="BI165" s="197"/>
      <c r="BJ165" s="197"/>
      <c r="BK165" s="200">
        <v>45595</v>
      </c>
      <c r="BL165" s="196" t="s">
        <v>17</v>
      </c>
      <c r="BM165" s="196">
        <f t="shared" si="45"/>
        <v>93</v>
      </c>
      <c r="BN165" s="196">
        <f t="shared" si="44"/>
        <v>84</v>
      </c>
      <c r="BO165" s="199" t="s">
        <v>2415</v>
      </c>
      <c r="BP165" s="196">
        <v>0</v>
      </c>
      <c r="BQ165" s="196">
        <v>13</v>
      </c>
      <c r="BR165" s="196">
        <v>0</v>
      </c>
      <c r="BS165" s="196"/>
      <c r="BT165" s="196"/>
      <c r="BU165" s="196"/>
      <c r="BV165" s="196"/>
      <c r="BW165" s="196" t="s">
        <v>162</v>
      </c>
      <c r="BX165" s="196" t="s">
        <v>162</v>
      </c>
      <c r="BY165" s="196"/>
      <c r="BZ165" s="202"/>
      <c r="CA165" s="202"/>
      <c r="CB165" s="196"/>
      <c r="CC165" s="196" t="s">
        <v>162</v>
      </c>
      <c r="CD165" s="196"/>
      <c r="CE165" s="196"/>
      <c r="CF165" s="417">
        <v>2</v>
      </c>
      <c r="CG165" s="196"/>
      <c r="CH165" s="196"/>
      <c r="CI165" s="196" t="s">
        <v>808</v>
      </c>
      <c r="CJ165"/>
    </row>
    <row r="166" spans="1:88" s="53" customFormat="1" ht="25" customHeight="1" x14ac:dyDescent="0.35">
      <c r="A166" s="196">
        <v>166</v>
      </c>
      <c r="B166" s="196" t="s">
        <v>2416</v>
      </c>
      <c r="C166" s="196" t="s">
        <v>2417</v>
      </c>
      <c r="D166" s="196" t="s">
        <v>21</v>
      </c>
      <c r="E166" s="196" t="s">
        <v>2418</v>
      </c>
      <c r="F166" s="196" t="s">
        <v>25</v>
      </c>
      <c r="G166" s="196">
        <v>7</v>
      </c>
      <c r="H166" s="196" t="s">
        <v>52</v>
      </c>
      <c r="I166" s="196" t="s">
        <v>41</v>
      </c>
      <c r="J166" s="196" t="s">
        <v>1426</v>
      </c>
      <c r="K166" s="196" t="s">
        <v>1426</v>
      </c>
      <c r="L166" s="196" t="s">
        <v>43</v>
      </c>
      <c r="M166" s="196" t="s">
        <v>162</v>
      </c>
      <c r="N166" s="196">
        <v>1760159</v>
      </c>
      <c r="O166" s="196" t="s">
        <v>150</v>
      </c>
      <c r="P166" s="196" t="s">
        <v>150</v>
      </c>
      <c r="Q166" s="196" t="s">
        <v>150</v>
      </c>
      <c r="R166" s="196" t="s">
        <v>2419</v>
      </c>
      <c r="S166" s="196" t="s">
        <v>2420</v>
      </c>
      <c r="T166" s="387" t="s">
        <v>2421</v>
      </c>
      <c r="U166" s="197"/>
      <c r="V166" s="197">
        <v>29082</v>
      </c>
      <c r="W166" s="205" t="s">
        <v>2422</v>
      </c>
      <c r="X166" s="205" t="s">
        <v>155</v>
      </c>
      <c r="Y166" s="205"/>
      <c r="Z166" s="205"/>
      <c r="AA166" s="196">
        <v>15</v>
      </c>
      <c r="AB166" s="197">
        <v>42917</v>
      </c>
      <c r="AC166" s="315">
        <v>42795</v>
      </c>
      <c r="AD166" s="197"/>
      <c r="AE166" s="197" t="s">
        <v>2423</v>
      </c>
      <c r="AF166" s="197" t="s">
        <v>2424</v>
      </c>
      <c r="AG166" s="197"/>
      <c r="AH166" s="196">
        <f t="shared" si="43"/>
        <v>2</v>
      </c>
      <c r="AI166" s="197" t="s">
        <v>161</v>
      </c>
      <c r="AJ166" s="197"/>
      <c r="AK166" s="197"/>
      <c r="AL166" s="197" t="s">
        <v>149</v>
      </c>
      <c r="AM166" s="197"/>
      <c r="AN166" s="197"/>
      <c r="AO166" s="197" t="s">
        <v>163</v>
      </c>
      <c r="AP166" s="196"/>
      <c r="AQ166" s="197" t="s">
        <v>2425</v>
      </c>
      <c r="AR166" s="197" t="s">
        <v>149</v>
      </c>
      <c r="AS166" s="197"/>
      <c r="AT166" s="197" t="s">
        <v>2426</v>
      </c>
      <c r="AU166" s="196" t="s">
        <v>2427</v>
      </c>
      <c r="AV166" s="197"/>
      <c r="AW166" s="198">
        <v>42793</v>
      </c>
      <c r="AX166" s="198">
        <v>43045</v>
      </c>
      <c r="AY166" s="198" t="s">
        <v>149</v>
      </c>
      <c r="AZ166" s="198">
        <v>43146</v>
      </c>
      <c r="BA166" s="198">
        <v>43196</v>
      </c>
      <c r="BB166" s="198"/>
      <c r="BC166" s="199" t="s">
        <v>2428</v>
      </c>
      <c r="BD166" s="198">
        <v>43675</v>
      </c>
      <c r="BE166" s="198" t="s">
        <v>149</v>
      </c>
      <c r="BF166" s="198">
        <v>43891</v>
      </c>
      <c r="BG166" s="198" t="s">
        <v>149</v>
      </c>
      <c r="BH166" s="197"/>
      <c r="BI166" s="197"/>
      <c r="BJ166" s="197"/>
      <c r="BK166" s="200">
        <v>44344</v>
      </c>
      <c r="BL166" s="196" t="s">
        <v>17</v>
      </c>
      <c r="BM166" s="196">
        <f t="shared" ref="BM166" si="46">DATEDIF(AW166,BK166, "M")+1</f>
        <v>52</v>
      </c>
      <c r="BN166" s="196">
        <f t="shared" ref="BN166:BN173" si="47">DATEDIF(AX166,BK166, "M")+1</f>
        <v>43</v>
      </c>
      <c r="BO166" s="196"/>
      <c r="BP166" s="196"/>
      <c r="BQ166" s="196"/>
      <c r="BR166" s="196"/>
      <c r="BS166" s="196"/>
      <c r="BT166" s="196"/>
      <c r="BU166" s="196"/>
      <c r="BV166" s="196"/>
      <c r="BW166" s="196" t="s">
        <v>162</v>
      </c>
      <c r="BX166" s="196"/>
      <c r="BY166" s="196"/>
      <c r="BZ166" s="202">
        <v>43930</v>
      </c>
      <c r="CA166" s="202">
        <v>44035</v>
      </c>
      <c r="CB166" s="196">
        <v>4</v>
      </c>
      <c r="CC166" s="196"/>
      <c r="CD166" s="196"/>
      <c r="CE166" s="196"/>
      <c r="CF166" s="417">
        <v>3</v>
      </c>
      <c r="CG166" s="196">
        <v>3</v>
      </c>
      <c r="CH166" s="196"/>
      <c r="CI166" s="196" t="s">
        <v>808</v>
      </c>
      <c r="CJ166"/>
    </row>
    <row r="167" spans="1:88" s="53" customFormat="1" ht="25" customHeight="1" x14ac:dyDescent="0.35">
      <c r="A167" s="196">
        <v>167</v>
      </c>
      <c r="B167" s="196" t="s">
        <v>2429</v>
      </c>
      <c r="C167" s="196" t="s">
        <v>2430</v>
      </c>
      <c r="D167" s="196" t="s">
        <v>2431</v>
      </c>
      <c r="E167" s="196" t="s">
        <v>2431</v>
      </c>
      <c r="F167" s="196" t="s">
        <v>25</v>
      </c>
      <c r="G167" s="196">
        <v>7</v>
      </c>
      <c r="H167" s="196" t="s">
        <v>52</v>
      </c>
      <c r="I167" s="196" t="s">
        <v>41</v>
      </c>
      <c r="J167" s="196" t="s">
        <v>600</v>
      </c>
      <c r="K167" s="196" t="s">
        <v>600</v>
      </c>
      <c r="L167" s="196" t="s">
        <v>43</v>
      </c>
      <c r="M167" s="196" t="s">
        <v>162</v>
      </c>
      <c r="N167" s="196">
        <v>1941393</v>
      </c>
      <c r="O167" s="196" t="s">
        <v>150</v>
      </c>
      <c r="P167" s="196" t="s">
        <v>150</v>
      </c>
      <c r="Q167" s="196" t="s">
        <v>150</v>
      </c>
      <c r="R167" s="196" t="s">
        <v>2432</v>
      </c>
      <c r="S167" s="196" t="s">
        <v>2433</v>
      </c>
      <c r="T167" s="387" t="s">
        <v>2434</v>
      </c>
      <c r="U167" s="197" t="s">
        <v>2435</v>
      </c>
      <c r="V167" s="197">
        <v>31760</v>
      </c>
      <c r="W167" s="205" t="s">
        <v>2436</v>
      </c>
      <c r="X167" s="205" t="s">
        <v>178</v>
      </c>
      <c r="Y167" s="205" t="s">
        <v>162</v>
      </c>
      <c r="Z167" s="205"/>
      <c r="AA167" s="196">
        <v>10.5</v>
      </c>
      <c r="AB167" s="197">
        <v>42826</v>
      </c>
      <c r="AC167" s="315">
        <v>42795</v>
      </c>
      <c r="AD167" s="197"/>
      <c r="AE167" s="197" t="s">
        <v>2437</v>
      </c>
      <c r="AF167" s="197"/>
      <c r="AG167" s="197"/>
      <c r="AH167" s="196">
        <f t="shared" si="43"/>
        <v>1</v>
      </c>
      <c r="AI167" s="197" t="s">
        <v>161</v>
      </c>
      <c r="AJ167" s="197"/>
      <c r="AK167" s="197"/>
      <c r="AL167" s="197" t="s">
        <v>162</v>
      </c>
      <c r="AM167" s="197"/>
      <c r="AN167" s="197"/>
      <c r="AO167" s="197" t="s">
        <v>163</v>
      </c>
      <c r="AP167" s="196" t="s">
        <v>180</v>
      </c>
      <c r="AQ167" s="197" t="s">
        <v>2438</v>
      </c>
      <c r="AR167" s="197" t="s">
        <v>149</v>
      </c>
      <c r="AS167" s="197" t="s">
        <v>2439</v>
      </c>
      <c r="AT167" s="197" t="s">
        <v>889</v>
      </c>
      <c r="AU167" s="196" t="s">
        <v>2440</v>
      </c>
      <c r="AV167" s="197"/>
      <c r="AW167" s="198">
        <v>42793</v>
      </c>
      <c r="AX167" s="198">
        <v>43045</v>
      </c>
      <c r="AY167" s="198" t="s">
        <v>149</v>
      </c>
      <c r="AZ167" s="198">
        <v>43322</v>
      </c>
      <c r="BA167" s="198">
        <v>43416</v>
      </c>
      <c r="BB167" s="198">
        <v>43445</v>
      </c>
      <c r="BC167" s="199" t="s">
        <v>2441</v>
      </c>
      <c r="BD167" s="198">
        <v>43675</v>
      </c>
      <c r="BE167" s="198" t="s">
        <v>149</v>
      </c>
      <c r="BF167" s="198">
        <v>43891</v>
      </c>
      <c r="BG167" s="198" t="s">
        <v>149</v>
      </c>
      <c r="BH167" s="197"/>
      <c r="BI167" s="197"/>
      <c r="BJ167" s="197"/>
      <c r="BK167" s="200">
        <v>44851</v>
      </c>
      <c r="BL167" s="208" t="s">
        <v>17</v>
      </c>
      <c r="BM167" s="196">
        <f t="shared" ref="BM167:BM169" si="48">DATEDIF(AW167,BK167, "M")+1</f>
        <v>68</v>
      </c>
      <c r="BN167" s="196">
        <f t="shared" si="47"/>
        <v>60</v>
      </c>
      <c r="BO167" s="205" t="s">
        <v>2441</v>
      </c>
      <c r="BP167" s="196">
        <v>0</v>
      </c>
      <c r="BQ167" s="196">
        <v>9</v>
      </c>
      <c r="BR167" s="196">
        <v>0</v>
      </c>
      <c r="BS167" s="196"/>
      <c r="BT167" s="196"/>
      <c r="BU167" s="196"/>
      <c r="BV167" s="196"/>
      <c r="BW167" s="196" t="s">
        <v>162</v>
      </c>
      <c r="BX167" s="196" t="s">
        <v>149</v>
      </c>
      <c r="BY167" s="196" t="s">
        <v>2442</v>
      </c>
      <c r="BZ167" s="202">
        <v>43160</v>
      </c>
      <c r="CA167" s="202">
        <v>44621</v>
      </c>
      <c r="CB167" s="196">
        <v>48</v>
      </c>
      <c r="CC167" s="196" t="s">
        <v>162</v>
      </c>
      <c r="CD167" s="196"/>
      <c r="CE167" s="196"/>
      <c r="CF167" s="417">
        <v>2</v>
      </c>
      <c r="CG167" s="196"/>
      <c r="CH167" s="196"/>
      <c r="CI167" s="196" t="s">
        <v>808</v>
      </c>
      <c r="CJ167"/>
    </row>
    <row r="168" spans="1:88" s="53" customFormat="1" ht="25" customHeight="1" x14ac:dyDescent="0.35">
      <c r="A168" s="196">
        <v>168</v>
      </c>
      <c r="B168" s="196" t="s">
        <v>2443</v>
      </c>
      <c r="C168" s="196" t="s">
        <v>2444</v>
      </c>
      <c r="D168" s="196" t="s">
        <v>1746</v>
      </c>
      <c r="E168" s="196" t="s">
        <v>2445</v>
      </c>
      <c r="F168" s="196" t="s">
        <v>24</v>
      </c>
      <c r="G168" s="196">
        <v>7</v>
      </c>
      <c r="H168" s="196" t="s">
        <v>51</v>
      </c>
      <c r="I168" s="196" t="s">
        <v>37</v>
      </c>
      <c r="J168" s="196" t="s">
        <v>1905</v>
      </c>
      <c r="K168" s="196" t="s">
        <v>2446</v>
      </c>
      <c r="L168" s="196" t="s">
        <v>37</v>
      </c>
      <c r="M168" s="196" t="s">
        <v>149</v>
      </c>
      <c r="N168" s="196" t="s">
        <v>2447</v>
      </c>
      <c r="O168" s="196" t="s">
        <v>150</v>
      </c>
      <c r="P168" s="196" t="s">
        <v>150</v>
      </c>
      <c r="Q168" s="196" t="s">
        <v>150</v>
      </c>
      <c r="R168" s="196" t="s">
        <v>2448</v>
      </c>
      <c r="S168" s="196" t="s">
        <v>2449</v>
      </c>
      <c r="T168" s="387" t="s">
        <v>2450</v>
      </c>
      <c r="U168" s="197" t="s">
        <v>1905</v>
      </c>
      <c r="V168" s="197">
        <v>29059</v>
      </c>
      <c r="W168" s="205" t="s">
        <v>2451</v>
      </c>
      <c r="X168" s="205" t="s">
        <v>178</v>
      </c>
      <c r="Y168" s="205" t="s">
        <v>162</v>
      </c>
      <c r="Z168" s="205"/>
      <c r="AA168" s="196"/>
      <c r="AB168" s="197">
        <v>42683</v>
      </c>
      <c r="AC168" s="315">
        <v>42795</v>
      </c>
      <c r="AD168" s="197"/>
      <c r="AE168" s="197" t="s">
        <v>2452</v>
      </c>
      <c r="AF168" s="197"/>
      <c r="AG168" s="197"/>
      <c r="AH168" s="196">
        <f t="shared" si="43"/>
        <v>1</v>
      </c>
      <c r="AI168" s="197" t="s">
        <v>160</v>
      </c>
      <c r="AJ168" s="197"/>
      <c r="AK168" s="197"/>
      <c r="AL168" s="197" t="s">
        <v>149</v>
      </c>
      <c r="AM168" s="197"/>
      <c r="AN168" s="197"/>
      <c r="AO168" s="197" t="s">
        <v>163</v>
      </c>
      <c r="AP168" s="196"/>
      <c r="AQ168" s="197" t="s">
        <v>1445</v>
      </c>
      <c r="AR168" s="197"/>
      <c r="AS168" s="197"/>
      <c r="AT168" s="197" t="s">
        <v>37</v>
      </c>
      <c r="AU168" s="196" t="s">
        <v>2453</v>
      </c>
      <c r="AV168" s="197"/>
      <c r="AW168" s="198">
        <v>42793</v>
      </c>
      <c r="AX168" s="198">
        <v>43045</v>
      </c>
      <c r="AY168" s="198" t="s">
        <v>149</v>
      </c>
      <c r="AZ168" s="198">
        <v>42419</v>
      </c>
      <c r="BA168" s="198">
        <v>42419</v>
      </c>
      <c r="BB168" s="198"/>
      <c r="BC168" s="199" t="s">
        <v>2454</v>
      </c>
      <c r="BD168" s="198">
        <v>43675</v>
      </c>
      <c r="BE168" s="198" t="s">
        <v>149</v>
      </c>
      <c r="BF168" s="198">
        <v>43891</v>
      </c>
      <c r="BG168" s="198" t="s">
        <v>149</v>
      </c>
      <c r="BH168" s="197"/>
      <c r="BI168" s="197"/>
      <c r="BJ168" s="197"/>
      <c r="BK168" s="206">
        <v>43813</v>
      </c>
      <c r="BL168" s="196" t="s">
        <v>17</v>
      </c>
      <c r="BM168" s="196">
        <f t="shared" si="48"/>
        <v>34</v>
      </c>
      <c r="BN168" s="196">
        <f t="shared" si="47"/>
        <v>26</v>
      </c>
      <c r="BO168" s="196"/>
      <c r="BP168" s="196">
        <v>0</v>
      </c>
      <c r="BQ168" s="196">
        <v>0</v>
      </c>
      <c r="BR168" s="196">
        <v>3</v>
      </c>
      <c r="BS168" s="196"/>
      <c r="BT168" s="196"/>
      <c r="BU168" s="196"/>
      <c r="BV168" s="196"/>
      <c r="BW168" s="196" t="s">
        <v>162</v>
      </c>
      <c r="BX168" s="196" t="s">
        <v>162</v>
      </c>
      <c r="BY168" s="196"/>
      <c r="BZ168" s="202"/>
      <c r="CA168" s="202"/>
      <c r="CB168" s="196"/>
      <c r="CC168" s="196" t="s">
        <v>162</v>
      </c>
      <c r="CD168" s="196"/>
      <c r="CE168" s="196"/>
      <c r="CF168" s="417">
        <v>1</v>
      </c>
      <c r="CG168" s="196">
        <v>3</v>
      </c>
      <c r="CH168" s="196"/>
      <c r="CI168" s="196" t="s">
        <v>808</v>
      </c>
      <c r="CJ168"/>
    </row>
    <row r="169" spans="1:88" s="53" customFormat="1" ht="25" customHeight="1" x14ac:dyDescent="0.35">
      <c r="A169" s="196">
        <v>169</v>
      </c>
      <c r="B169" s="196" t="s">
        <v>2455</v>
      </c>
      <c r="C169" s="196" t="s">
        <v>976</v>
      </c>
      <c r="D169" s="196" t="s">
        <v>2456</v>
      </c>
      <c r="E169" s="196" t="s">
        <v>2457</v>
      </c>
      <c r="F169" s="196" t="s">
        <v>25</v>
      </c>
      <c r="G169" s="196">
        <v>7</v>
      </c>
      <c r="H169" s="196" t="s">
        <v>51</v>
      </c>
      <c r="I169" s="196" t="s">
        <v>30</v>
      </c>
      <c r="J169" s="196" t="s">
        <v>2245</v>
      </c>
      <c r="K169" s="196" t="s">
        <v>1119</v>
      </c>
      <c r="L169" s="196" t="s">
        <v>30</v>
      </c>
      <c r="M169" s="196" t="s">
        <v>149</v>
      </c>
      <c r="N169" s="196" t="s">
        <v>2458</v>
      </c>
      <c r="O169" s="196" t="s">
        <v>150</v>
      </c>
      <c r="P169" s="196" t="s">
        <v>150</v>
      </c>
      <c r="Q169" s="196"/>
      <c r="R169" s="196" t="s">
        <v>2459</v>
      </c>
      <c r="S169" s="196" t="s">
        <v>2460</v>
      </c>
      <c r="T169" s="387" t="s">
        <v>2461</v>
      </c>
      <c r="U169" s="197"/>
      <c r="V169" s="197">
        <v>26417</v>
      </c>
      <c r="W169" s="205" t="s">
        <v>2462</v>
      </c>
      <c r="X169" s="205" t="s">
        <v>155</v>
      </c>
      <c r="Y169" s="205"/>
      <c r="Z169" s="205"/>
      <c r="AA169" s="196"/>
      <c r="AB169" s="197">
        <v>43038</v>
      </c>
      <c r="AC169" s="315">
        <v>42795</v>
      </c>
      <c r="AD169" s="197"/>
      <c r="AE169" s="197" t="s">
        <v>2463</v>
      </c>
      <c r="AF169" s="197"/>
      <c r="AG169" s="197"/>
      <c r="AH169" s="196">
        <f t="shared" si="43"/>
        <v>1</v>
      </c>
      <c r="AI169" s="197" t="s">
        <v>160</v>
      </c>
      <c r="AJ169" s="197"/>
      <c r="AK169" s="197"/>
      <c r="AL169" s="197" t="s">
        <v>162</v>
      </c>
      <c r="AM169" s="197"/>
      <c r="AN169" s="197"/>
      <c r="AO169" s="197" t="s">
        <v>163</v>
      </c>
      <c r="AP169" s="196"/>
      <c r="AQ169" s="197"/>
      <c r="AR169" s="197"/>
      <c r="AS169" s="197"/>
      <c r="AT169" s="197" t="s">
        <v>483</v>
      </c>
      <c r="AU169" s="196" t="s">
        <v>988</v>
      </c>
      <c r="AV169" s="197"/>
      <c r="AW169" s="198">
        <v>42793</v>
      </c>
      <c r="AX169" s="198">
        <v>43045</v>
      </c>
      <c r="AY169" s="198" t="s">
        <v>149</v>
      </c>
      <c r="AZ169" s="198">
        <v>43312</v>
      </c>
      <c r="BA169" s="198">
        <v>43332</v>
      </c>
      <c r="BB169" s="198"/>
      <c r="BC169" s="199" t="s">
        <v>2464</v>
      </c>
      <c r="BD169" s="198">
        <v>43675</v>
      </c>
      <c r="BE169" s="198" t="s">
        <v>149</v>
      </c>
      <c r="BF169" s="198">
        <v>43891</v>
      </c>
      <c r="BG169" s="198" t="s">
        <v>149</v>
      </c>
      <c r="BH169" s="197"/>
      <c r="BI169" s="197"/>
      <c r="BJ169" s="197"/>
      <c r="BK169" s="200">
        <v>44543</v>
      </c>
      <c r="BL169" s="196" t="s">
        <v>17</v>
      </c>
      <c r="BM169" s="196">
        <f t="shared" si="48"/>
        <v>58</v>
      </c>
      <c r="BN169" s="196">
        <f t="shared" si="47"/>
        <v>50</v>
      </c>
      <c r="BO169" s="196"/>
      <c r="BP169" s="196">
        <v>17</v>
      </c>
      <c r="BQ169" s="196">
        <v>2</v>
      </c>
      <c r="BR169" s="196">
        <v>0</v>
      </c>
      <c r="BS169" s="196"/>
      <c r="BT169" s="196"/>
      <c r="BU169" s="196"/>
      <c r="BV169" s="196"/>
      <c r="BW169" s="196" t="s">
        <v>162</v>
      </c>
      <c r="BX169" s="196"/>
      <c r="BY169" s="196"/>
      <c r="BZ169" s="202">
        <v>44075</v>
      </c>
      <c r="CA169" s="202">
        <v>44317</v>
      </c>
      <c r="CB169" s="196">
        <v>9</v>
      </c>
      <c r="CC169" s="196"/>
      <c r="CD169" s="196"/>
      <c r="CE169" s="196"/>
      <c r="CF169" s="417">
        <v>3</v>
      </c>
      <c r="CG169" s="196">
        <v>3</v>
      </c>
      <c r="CH169" s="196"/>
      <c r="CI169" s="196" t="s">
        <v>808</v>
      </c>
      <c r="CJ169"/>
    </row>
    <row r="170" spans="1:88" s="53" customFormat="1" ht="25" customHeight="1" x14ac:dyDescent="0.35">
      <c r="A170" s="196">
        <v>170</v>
      </c>
      <c r="B170" s="196" t="s">
        <v>2465</v>
      </c>
      <c r="C170" s="196" t="s">
        <v>2466</v>
      </c>
      <c r="D170" s="196" t="s">
        <v>2467</v>
      </c>
      <c r="E170" s="196" t="s">
        <v>2468</v>
      </c>
      <c r="F170" s="196" t="s">
        <v>24</v>
      </c>
      <c r="G170" s="196">
        <v>7</v>
      </c>
      <c r="H170" s="196" t="s">
        <v>51</v>
      </c>
      <c r="I170" s="196" t="s">
        <v>37</v>
      </c>
      <c r="J170" s="196" t="s">
        <v>2469</v>
      </c>
      <c r="K170" s="196" t="s">
        <v>2470</v>
      </c>
      <c r="L170" s="196" t="s">
        <v>37</v>
      </c>
      <c r="M170" s="196" t="s">
        <v>149</v>
      </c>
      <c r="N170" s="196"/>
      <c r="O170" s="196" t="s">
        <v>150</v>
      </c>
      <c r="P170" s="196" t="s">
        <v>150</v>
      </c>
      <c r="Q170" s="196"/>
      <c r="R170" s="196" t="s">
        <v>2471</v>
      </c>
      <c r="S170" s="196" t="s">
        <v>2472</v>
      </c>
      <c r="T170" s="387" t="s">
        <v>2473</v>
      </c>
      <c r="U170" s="197"/>
      <c r="V170" s="197">
        <v>28387</v>
      </c>
      <c r="W170" s="205" t="s">
        <v>2474</v>
      </c>
      <c r="X170" s="205" t="s">
        <v>178</v>
      </c>
      <c r="Y170" s="205"/>
      <c r="Z170" s="205"/>
      <c r="AA170" s="196"/>
      <c r="AB170" s="197">
        <v>42837</v>
      </c>
      <c r="AC170" s="315">
        <v>42795</v>
      </c>
      <c r="AD170" s="197"/>
      <c r="AE170" s="197" t="s">
        <v>2475</v>
      </c>
      <c r="AF170" s="197"/>
      <c r="AG170" s="197"/>
      <c r="AH170" s="196">
        <f t="shared" si="43"/>
        <v>1</v>
      </c>
      <c r="AI170" s="197" t="s">
        <v>160</v>
      </c>
      <c r="AJ170" s="197"/>
      <c r="AK170" s="197"/>
      <c r="AL170" s="197" t="s">
        <v>149</v>
      </c>
      <c r="AM170" s="197"/>
      <c r="AN170" s="197"/>
      <c r="AO170" s="197" t="s">
        <v>181</v>
      </c>
      <c r="AP170" s="196"/>
      <c r="AQ170" s="197" t="s">
        <v>2206</v>
      </c>
      <c r="AR170" s="197"/>
      <c r="AS170" s="197"/>
      <c r="AT170" s="197" t="s">
        <v>2476</v>
      </c>
      <c r="AU170" s="196" t="s">
        <v>2477</v>
      </c>
      <c r="AV170" s="197"/>
      <c r="AW170" s="198">
        <v>42793</v>
      </c>
      <c r="AX170" s="198">
        <v>43045</v>
      </c>
      <c r="AY170" s="198" t="s">
        <v>149</v>
      </c>
      <c r="AZ170" s="198">
        <v>43200</v>
      </c>
      <c r="BA170" s="198">
        <v>43451</v>
      </c>
      <c r="BB170" s="198"/>
      <c r="BC170" s="199" t="s">
        <v>2478</v>
      </c>
      <c r="BD170" s="198">
        <v>43675</v>
      </c>
      <c r="BE170" s="198" t="s">
        <v>149</v>
      </c>
      <c r="BF170" s="198">
        <v>43891</v>
      </c>
      <c r="BG170" s="198" t="s">
        <v>149</v>
      </c>
      <c r="BH170" s="197"/>
      <c r="BI170" s="197">
        <v>44272</v>
      </c>
      <c r="BJ170" s="197">
        <v>44403</v>
      </c>
      <c r="BK170" s="200">
        <v>44410</v>
      </c>
      <c r="BL170" s="196" t="s">
        <v>17</v>
      </c>
      <c r="BM170" s="287">
        <f t="shared" ref="BM170:BM173" si="49">DATEDIF(AW170,BK170, "M")+1</f>
        <v>54</v>
      </c>
      <c r="BN170" s="196">
        <f t="shared" si="47"/>
        <v>45</v>
      </c>
      <c r="BO170" s="205" t="s">
        <v>2479</v>
      </c>
      <c r="BP170" s="196">
        <v>0</v>
      </c>
      <c r="BQ170" s="196">
        <v>1</v>
      </c>
      <c r="BR170" s="196">
        <v>0</v>
      </c>
      <c r="BS170" s="196"/>
      <c r="BT170" s="196"/>
      <c r="BU170" s="196"/>
      <c r="BV170" s="196"/>
      <c r="BW170" s="196" t="s">
        <v>162</v>
      </c>
      <c r="BX170" s="196"/>
      <c r="BY170" s="196"/>
      <c r="BZ170" s="202"/>
      <c r="CA170" s="202"/>
      <c r="CB170" s="196"/>
      <c r="CC170" s="196"/>
      <c r="CD170" s="196"/>
      <c r="CE170" s="196"/>
      <c r="CF170" s="417"/>
      <c r="CG170" s="196"/>
      <c r="CH170" s="196"/>
      <c r="CI170" s="196" t="s">
        <v>808</v>
      </c>
      <c r="CJ170"/>
    </row>
    <row r="171" spans="1:88" s="53" customFormat="1" ht="25" customHeight="1" x14ac:dyDescent="0.35">
      <c r="A171" s="196">
        <v>171</v>
      </c>
      <c r="B171" s="196" t="s">
        <v>2480</v>
      </c>
      <c r="C171" s="196" t="s">
        <v>2481</v>
      </c>
      <c r="D171" s="196" t="s">
        <v>2482</v>
      </c>
      <c r="E171" s="196" t="s">
        <v>2483</v>
      </c>
      <c r="F171" s="196" t="s">
        <v>25</v>
      </c>
      <c r="G171" s="196">
        <v>7</v>
      </c>
      <c r="H171" s="196" t="s">
        <v>51</v>
      </c>
      <c r="I171" s="196" t="s">
        <v>30</v>
      </c>
      <c r="J171" s="196" t="s">
        <v>2484</v>
      </c>
      <c r="K171" s="196" t="s">
        <v>2485</v>
      </c>
      <c r="L171" s="196" t="s">
        <v>30</v>
      </c>
      <c r="M171" s="196" t="s">
        <v>149</v>
      </c>
      <c r="N171" s="196">
        <v>155101</v>
      </c>
      <c r="O171" s="196" t="s">
        <v>150</v>
      </c>
      <c r="P171" s="196" t="s">
        <v>150</v>
      </c>
      <c r="Q171" s="196" t="s">
        <v>150</v>
      </c>
      <c r="R171" s="196" t="s">
        <v>2486</v>
      </c>
      <c r="S171" s="203" t="s">
        <v>2487</v>
      </c>
      <c r="T171" s="387" t="s">
        <v>2488</v>
      </c>
      <c r="U171" s="197"/>
      <c r="V171" s="197">
        <v>27214</v>
      </c>
      <c r="W171" s="205" t="s">
        <v>2489</v>
      </c>
      <c r="X171" s="205" t="s">
        <v>155</v>
      </c>
      <c r="Y171" s="205"/>
      <c r="Z171" s="205"/>
      <c r="AA171" s="196"/>
      <c r="AB171" s="197">
        <v>42307</v>
      </c>
      <c r="AC171" s="315">
        <v>42795</v>
      </c>
      <c r="AD171" s="197"/>
      <c r="AE171" s="197" t="s">
        <v>2490</v>
      </c>
      <c r="AF171" s="346" t="s">
        <v>2491</v>
      </c>
      <c r="AG171" s="197"/>
      <c r="AH171" s="196">
        <f t="shared" si="43"/>
        <v>2</v>
      </c>
      <c r="AI171" s="197" t="s">
        <v>160</v>
      </c>
      <c r="AJ171" s="197"/>
      <c r="AK171" s="197"/>
      <c r="AL171" s="197" t="s">
        <v>149</v>
      </c>
      <c r="AM171" s="197"/>
      <c r="AN171" s="197"/>
      <c r="AO171" s="197" t="s">
        <v>163</v>
      </c>
      <c r="AP171" s="196" t="s">
        <v>202</v>
      </c>
      <c r="AQ171" s="197" t="s">
        <v>944</v>
      </c>
      <c r="AR171" s="197"/>
      <c r="AS171" s="197"/>
      <c r="AT171" s="197" t="s">
        <v>483</v>
      </c>
      <c r="AU171" s="196" t="s">
        <v>2492</v>
      </c>
      <c r="AV171" s="197"/>
      <c r="AW171" s="198">
        <v>42793</v>
      </c>
      <c r="AX171" s="198">
        <v>43045</v>
      </c>
      <c r="AY171" s="198" t="s">
        <v>149</v>
      </c>
      <c r="AZ171" s="198">
        <v>43005</v>
      </c>
      <c r="BA171" s="198">
        <v>43119</v>
      </c>
      <c r="BB171" s="198"/>
      <c r="BC171" s="199" t="s">
        <v>2493</v>
      </c>
      <c r="BD171" s="198">
        <v>43675</v>
      </c>
      <c r="BE171" s="198" t="s">
        <v>149</v>
      </c>
      <c r="BF171" s="198">
        <v>43891</v>
      </c>
      <c r="BG171" s="198" t="s">
        <v>149</v>
      </c>
      <c r="BH171" s="197"/>
      <c r="BI171" s="197"/>
      <c r="BJ171" s="197"/>
      <c r="BK171" s="200">
        <v>44402</v>
      </c>
      <c r="BL171" s="196" t="s">
        <v>17</v>
      </c>
      <c r="BM171" s="287">
        <f t="shared" si="49"/>
        <v>53</v>
      </c>
      <c r="BN171" s="196">
        <f t="shared" si="47"/>
        <v>45</v>
      </c>
      <c r="BO171" s="196"/>
      <c r="BP171" s="196">
        <v>14</v>
      </c>
      <c r="BQ171" s="196">
        <v>13</v>
      </c>
      <c r="BR171" s="196">
        <v>5</v>
      </c>
      <c r="BS171" s="196"/>
      <c r="BT171" s="196"/>
      <c r="BU171" s="196"/>
      <c r="BV171" s="196"/>
      <c r="BW171" s="196" t="s">
        <v>162</v>
      </c>
      <c r="BX171" s="196"/>
      <c r="BY171" s="196"/>
      <c r="BZ171" s="202">
        <v>44077</v>
      </c>
      <c r="CA171" s="202">
        <v>44348</v>
      </c>
      <c r="CB171" s="196">
        <v>9</v>
      </c>
      <c r="CC171" s="196"/>
      <c r="CD171" s="196"/>
      <c r="CE171" s="196"/>
      <c r="CF171" s="417">
        <v>4</v>
      </c>
      <c r="CG171" s="196">
        <v>4</v>
      </c>
      <c r="CH171" s="196"/>
      <c r="CI171" s="196" t="s">
        <v>808</v>
      </c>
      <c r="CJ171"/>
    </row>
    <row r="172" spans="1:88" s="53" customFormat="1" ht="25" customHeight="1" x14ac:dyDescent="0.35">
      <c r="A172" s="196">
        <v>172</v>
      </c>
      <c r="B172" s="196" t="s">
        <v>2494</v>
      </c>
      <c r="C172" s="196" t="s">
        <v>2495</v>
      </c>
      <c r="D172" s="196" t="s">
        <v>2496</v>
      </c>
      <c r="E172" s="196" t="s">
        <v>2497</v>
      </c>
      <c r="F172" s="196" t="s">
        <v>24</v>
      </c>
      <c r="G172" s="196">
        <v>7</v>
      </c>
      <c r="H172" s="196" t="s">
        <v>57</v>
      </c>
      <c r="I172" s="196" t="s">
        <v>33</v>
      </c>
      <c r="J172" s="196" t="s">
        <v>476</v>
      </c>
      <c r="K172" s="196" t="s">
        <v>923</v>
      </c>
      <c r="L172" s="196" t="s">
        <v>40</v>
      </c>
      <c r="M172" s="196" t="s">
        <v>162</v>
      </c>
      <c r="N172" s="196" t="s">
        <v>2498</v>
      </c>
      <c r="O172" s="196" t="s">
        <v>150</v>
      </c>
      <c r="P172" s="196" t="s">
        <v>150</v>
      </c>
      <c r="Q172" s="196" t="s">
        <v>150</v>
      </c>
      <c r="R172" s="196" t="s">
        <v>2499</v>
      </c>
      <c r="S172" s="196" t="s">
        <v>2500</v>
      </c>
      <c r="T172" s="386" t="s">
        <v>2501</v>
      </c>
      <c r="U172" s="197" t="s">
        <v>816</v>
      </c>
      <c r="V172" s="197">
        <v>29504</v>
      </c>
      <c r="W172" s="205" t="s">
        <v>2502</v>
      </c>
      <c r="X172" s="205" t="s">
        <v>2503</v>
      </c>
      <c r="Y172" s="205"/>
      <c r="Z172" s="205"/>
      <c r="AA172" s="196"/>
      <c r="AB172" s="197">
        <v>42887</v>
      </c>
      <c r="AC172" s="315">
        <v>42795</v>
      </c>
      <c r="AD172" s="197"/>
      <c r="AE172" s="197" t="s">
        <v>2504</v>
      </c>
      <c r="AF172" s="197"/>
      <c r="AG172" s="197"/>
      <c r="AH172" s="196">
        <f t="shared" si="43"/>
        <v>1</v>
      </c>
      <c r="AI172" s="197" t="s">
        <v>160</v>
      </c>
      <c r="AJ172" s="197"/>
      <c r="AK172" s="197"/>
      <c r="AL172" s="197" t="s">
        <v>149</v>
      </c>
      <c r="AM172" s="197"/>
      <c r="AN172" s="197"/>
      <c r="AO172" s="197" t="s">
        <v>163</v>
      </c>
      <c r="AP172" s="196" t="s">
        <v>180</v>
      </c>
      <c r="AQ172" s="197" t="s">
        <v>202</v>
      </c>
      <c r="AR172" s="197"/>
      <c r="AS172" s="197"/>
      <c r="AT172" s="197" t="s">
        <v>2505</v>
      </c>
      <c r="AU172" s="196" t="s">
        <v>2506</v>
      </c>
      <c r="AV172" s="197"/>
      <c r="AW172" s="198">
        <v>42793</v>
      </c>
      <c r="AX172" s="198">
        <v>43045</v>
      </c>
      <c r="AY172" s="198" t="s">
        <v>149</v>
      </c>
      <c r="AZ172" s="198"/>
      <c r="BA172" s="198">
        <v>43495</v>
      </c>
      <c r="BB172" s="198"/>
      <c r="BC172" s="198" t="s">
        <v>2507</v>
      </c>
      <c r="BD172" s="198">
        <v>43675</v>
      </c>
      <c r="BE172" s="198" t="s">
        <v>149</v>
      </c>
      <c r="BF172" s="198">
        <v>43891</v>
      </c>
      <c r="BG172" s="198" t="s">
        <v>149</v>
      </c>
      <c r="BH172" s="197"/>
      <c r="BI172" s="197"/>
      <c r="BJ172" s="197"/>
      <c r="BK172" s="200">
        <v>44901</v>
      </c>
      <c r="BL172" s="208" t="s">
        <v>17</v>
      </c>
      <c r="BM172" s="287">
        <f t="shared" si="49"/>
        <v>70</v>
      </c>
      <c r="BN172" s="196">
        <f t="shared" si="47"/>
        <v>62</v>
      </c>
      <c r="BO172" s="199" t="s">
        <v>2508</v>
      </c>
      <c r="BP172" s="196">
        <v>5</v>
      </c>
      <c r="BQ172" s="196">
        <v>5</v>
      </c>
      <c r="BR172" s="196"/>
      <c r="BS172" s="196"/>
      <c r="BT172" s="196"/>
      <c r="BU172" s="196"/>
      <c r="BV172" s="196"/>
      <c r="BW172" s="196" t="s">
        <v>162</v>
      </c>
      <c r="BX172" s="196" t="s">
        <v>149</v>
      </c>
      <c r="BY172" s="196" t="s">
        <v>2509</v>
      </c>
      <c r="BZ172" s="202">
        <v>43313</v>
      </c>
      <c r="CA172" s="202">
        <v>44044</v>
      </c>
      <c r="CB172" s="196">
        <v>24</v>
      </c>
      <c r="CC172" s="196" t="s">
        <v>162</v>
      </c>
      <c r="CD172" s="196"/>
      <c r="CE172" s="196"/>
      <c r="CF172" s="417">
        <v>1</v>
      </c>
      <c r="CG172" s="196">
        <v>2</v>
      </c>
      <c r="CH172" s="196"/>
      <c r="CI172" s="196" t="s">
        <v>1317</v>
      </c>
      <c r="CJ172"/>
    </row>
    <row r="173" spans="1:88" s="53" customFormat="1" ht="25" customHeight="1" x14ac:dyDescent="0.35">
      <c r="A173" s="196">
        <v>173</v>
      </c>
      <c r="B173" s="196" t="s">
        <v>2510</v>
      </c>
      <c r="C173" s="196" t="s">
        <v>2511</v>
      </c>
      <c r="D173" s="196" t="s">
        <v>2512</v>
      </c>
      <c r="E173" s="196" t="s">
        <v>2513</v>
      </c>
      <c r="F173" s="196" t="s">
        <v>25</v>
      </c>
      <c r="G173" s="196">
        <v>7</v>
      </c>
      <c r="H173" s="196" t="s">
        <v>55</v>
      </c>
      <c r="I173" s="196" t="s">
        <v>43</v>
      </c>
      <c r="J173" s="196" t="s">
        <v>2514</v>
      </c>
      <c r="K173" s="196" t="s">
        <v>2514</v>
      </c>
      <c r="L173" s="196" t="s">
        <v>43</v>
      </c>
      <c r="M173" s="196" t="s">
        <v>149</v>
      </c>
      <c r="N173" s="196" t="s">
        <v>2515</v>
      </c>
      <c r="O173" s="196" t="s">
        <v>150</v>
      </c>
      <c r="P173" s="196" t="s">
        <v>150</v>
      </c>
      <c r="Q173" s="196" t="s">
        <v>150</v>
      </c>
      <c r="R173" s="196" t="s">
        <v>2516</v>
      </c>
      <c r="S173" s="196" t="s">
        <v>2517</v>
      </c>
      <c r="T173" s="386" t="s">
        <v>2518</v>
      </c>
      <c r="U173" s="197"/>
      <c r="V173" s="197">
        <v>27576</v>
      </c>
      <c r="W173" s="205" t="s">
        <v>2519</v>
      </c>
      <c r="X173" s="205" t="s">
        <v>178</v>
      </c>
      <c r="Y173" s="205"/>
      <c r="Z173" s="205"/>
      <c r="AA173" s="196"/>
      <c r="AB173" s="197">
        <v>42769</v>
      </c>
      <c r="AC173" s="315">
        <v>42795</v>
      </c>
      <c r="AD173" s="197"/>
      <c r="AE173" s="197" t="s">
        <v>2520</v>
      </c>
      <c r="AF173" s="346" t="s">
        <v>2521</v>
      </c>
      <c r="AG173" s="197" t="s">
        <v>2521</v>
      </c>
      <c r="AH173" s="196">
        <f t="shared" si="43"/>
        <v>3</v>
      </c>
      <c r="AI173" s="197" t="s">
        <v>160</v>
      </c>
      <c r="AJ173" s="197"/>
      <c r="AK173" s="197"/>
      <c r="AL173" s="197" t="s">
        <v>162</v>
      </c>
      <c r="AM173" s="197"/>
      <c r="AN173" s="197"/>
      <c r="AO173" s="197" t="s">
        <v>163</v>
      </c>
      <c r="AP173" s="196" t="s">
        <v>202</v>
      </c>
      <c r="AQ173" s="197" t="s">
        <v>248</v>
      </c>
      <c r="AR173" s="197" t="s">
        <v>149</v>
      </c>
      <c r="AS173" s="197"/>
      <c r="AT173" s="197" t="s">
        <v>718</v>
      </c>
      <c r="AU173" s="196" t="s">
        <v>2522</v>
      </c>
      <c r="AV173" s="197"/>
      <c r="AW173" s="198">
        <v>42793</v>
      </c>
      <c r="AX173" s="198">
        <v>43045</v>
      </c>
      <c r="AY173" s="198" t="s">
        <v>149</v>
      </c>
      <c r="AZ173" s="198">
        <v>43005</v>
      </c>
      <c r="BA173" s="198">
        <v>43080</v>
      </c>
      <c r="BB173" s="198">
        <v>43116</v>
      </c>
      <c r="BC173" s="199" t="s">
        <v>2523</v>
      </c>
      <c r="BD173" s="198">
        <v>43675</v>
      </c>
      <c r="BE173" s="198" t="s">
        <v>149</v>
      </c>
      <c r="BF173" s="198">
        <v>43891</v>
      </c>
      <c r="BG173" s="198" t="s">
        <v>149</v>
      </c>
      <c r="BH173" s="197"/>
      <c r="BI173" s="197"/>
      <c r="BJ173" s="197"/>
      <c r="BK173" s="200">
        <v>44509</v>
      </c>
      <c r="BL173" s="196" t="s">
        <v>17</v>
      </c>
      <c r="BM173" s="287">
        <f t="shared" si="49"/>
        <v>57</v>
      </c>
      <c r="BN173" s="196">
        <f t="shared" si="47"/>
        <v>49</v>
      </c>
      <c r="BO173" s="205" t="s">
        <v>2524</v>
      </c>
      <c r="BP173" s="196">
        <v>0</v>
      </c>
      <c r="BQ173" s="196">
        <v>7</v>
      </c>
      <c r="BR173" s="196">
        <v>3</v>
      </c>
      <c r="BS173" s="196"/>
      <c r="BT173" s="196"/>
      <c r="BU173" s="196"/>
      <c r="BV173" s="196"/>
      <c r="BW173" s="196" t="s">
        <v>162</v>
      </c>
      <c r="BX173" s="196"/>
      <c r="BY173" s="196"/>
      <c r="BZ173" s="202"/>
      <c r="CA173" s="202"/>
      <c r="CB173" s="196"/>
      <c r="CC173" s="196"/>
      <c r="CD173" s="196"/>
      <c r="CE173" s="196"/>
      <c r="CF173" s="417">
        <v>3</v>
      </c>
      <c r="CG173" s="196">
        <v>3</v>
      </c>
      <c r="CH173" s="196"/>
      <c r="CI173" s="196" t="s">
        <v>808</v>
      </c>
      <c r="CJ173"/>
    </row>
    <row r="174" spans="1:88" ht="25" customHeight="1" x14ac:dyDescent="0.35">
      <c r="A174" s="98">
        <v>174</v>
      </c>
      <c r="B174" s="98" t="s">
        <v>2525</v>
      </c>
      <c r="C174" s="98" t="s">
        <v>2526</v>
      </c>
      <c r="D174" s="98"/>
      <c r="E174" s="98" t="s">
        <v>2527</v>
      </c>
      <c r="F174" s="98" t="s">
        <v>24</v>
      </c>
      <c r="G174" s="98">
        <v>7</v>
      </c>
      <c r="H174" s="98" t="s">
        <v>52</v>
      </c>
      <c r="I174" s="98" t="s">
        <v>41</v>
      </c>
      <c r="J174" s="98" t="s">
        <v>2528</v>
      </c>
      <c r="K174" s="98" t="s">
        <v>2529</v>
      </c>
      <c r="L174" s="98" t="s">
        <v>33</v>
      </c>
      <c r="M174" s="98" t="s">
        <v>162</v>
      </c>
      <c r="N174" s="98" t="s">
        <v>167</v>
      </c>
      <c r="O174" s="98" t="s">
        <v>167</v>
      </c>
      <c r="P174" s="98" t="s">
        <v>167</v>
      </c>
      <c r="Q174" s="98" t="s">
        <v>167</v>
      </c>
      <c r="R174" s="98" t="s">
        <v>2530</v>
      </c>
      <c r="S174" s="98" t="s">
        <v>2531</v>
      </c>
      <c r="T174" s="375" t="s">
        <v>2532</v>
      </c>
      <c r="U174" s="99"/>
      <c r="V174" s="99">
        <v>28615</v>
      </c>
      <c r="W174" s="181" t="s">
        <v>2533</v>
      </c>
      <c r="X174" s="181"/>
      <c r="Y174" s="181"/>
      <c r="Z174" s="181"/>
      <c r="AA174" s="98"/>
      <c r="AB174" s="99">
        <v>42845</v>
      </c>
      <c r="AC174" s="307">
        <v>42795</v>
      </c>
      <c r="AD174" s="99">
        <v>43100</v>
      </c>
      <c r="AE174" s="99"/>
      <c r="AF174" s="99"/>
      <c r="AG174" s="99"/>
      <c r="AH174" s="98">
        <f t="shared" si="43"/>
        <v>0</v>
      </c>
      <c r="AI174" s="99"/>
      <c r="AJ174" s="99"/>
      <c r="AK174" s="99"/>
      <c r="AL174" s="99"/>
      <c r="AM174" s="99"/>
      <c r="AN174" s="99"/>
      <c r="AO174" s="99"/>
      <c r="AP174" s="99"/>
      <c r="AQ174" s="99"/>
      <c r="AR174" s="99"/>
      <c r="AS174" s="99"/>
      <c r="AT174" s="99" t="s">
        <v>889</v>
      </c>
      <c r="AU174" s="98"/>
      <c r="AV174" s="99"/>
      <c r="AW174" s="100">
        <v>42793</v>
      </c>
      <c r="AX174" s="100">
        <v>43045</v>
      </c>
      <c r="AY174" s="100" t="s">
        <v>149</v>
      </c>
      <c r="AZ174" s="100"/>
      <c r="BA174" s="100"/>
      <c r="BB174" s="100"/>
      <c r="BC174" s="101"/>
      <c r="BD174" s="100"/>
      <c r="BE174" s="100"/>
      <c r="BF174" s="100"/>
      <c r="BG174" s="100"/>
      <c r="BH174" s="99"/>
      <c r="BI174" s="99"/>
      <c r="BJ174" s="99"/>
      <c r="BK174" s="102"/>
      <c r="BL174" s="211" t="s">
        <v>19</v>
      </c>
      <c r="BM174" s="238" t="s">
        <v>19</v>
      </c>
      <c r="BN174" s="238"/>
      <c r="BO174" s="98"/>
      <c r="BP174" s="98"/>
      <c r="BQ174" s="98"/>
      <c r="BR174" s="98"/>
      <c r="BS174" s="98"/>
      <c r="BT174" s="98"/>
      <c r="BU174" s="98"/>
      <c r="BV174" s="98"/>
      <c r="BW174" s="98" t="s">
        <v>162</v>
      </c>
      <c r="BX174" s="98"/>
      <c r="BY174" s="98"/>
      <c r="BZ174" s="102"/>
      <c r="CA174" s="102"/>
      <c r="CB174" s="98"/>
      <c r="CC174" s="98"/>
      <c r="CD174" s="98"/>
      <c r="CE174" s="98"/>
      <c r="CF174" s="120"/>
      <c r="CG174" s="98"/>
      <c r="CH174" s="98"/>
      <c r="CI174" s="98" t="s">
        <v>1826</v>
      </c>
    </row>
    <row r="175" spans="1:88" s="53" customFormat="1" ht="25" customHeight="1" x14ac:dyDescent="0.35">
      <c r="A175" s="152">
        <v>175</v>
      </c>
      <c r="B175" s="152" t="s">
        <v>2534</v>
      </c>
      <c r="C175" s="152" t="s">
        <v>2535</v>
      </c>
      <c r="D175" s="152"/>
      <c r="E175" s="152" t="s">
        <v>2536</v>
      </c>
      <c r="F175" s="152" t="s">
        <v>25</v>
      </c>
      <c r="G175" s="152">
        <v>8</v>
      </c>
      <c r="H175" s="152" t="s">
        <v>55</v>
      </c>
      <c r="I175" s="152" t="s">
        <v>43</v>
      </c>
      <c r="J175" s="152" t="s">
        <v>600</v>
      </c>
      <c r="K175" s="152" t="s">
        <v>2537</v>
      </c>
      <c r="L175" s="152" t="s">
        <v>43</v>
      </c>
      <c r="M175" s="152" t="s">
        <v>149</v>
      </c>
      <c r="N175" s="152"/>
      <c r="O175" s="152" t="s">
        <v>318</v>
      </c>
      <c r="P175" s="152" t="s">
        <v>318</v>
      </c>
      <c r="Q175" s="152"/>
      <c r="R175" s="152" t="s">
        <v>2538</v>
      </c>
      <c r="S175" s="161" t="s">
        <v>2539</v>
      </c>
      <c r="T175" s="380" t="s">
        <v>2540</v>
      </c>
      <c r="U175" s="155" t="s">
        <v>2541</v>
      </c>
      <c r="V175" s="155">
        <v>29485</v>
      </c>
      <c r="W175" s="163" t="s">
        <v>2542</v>
      </c>
      <c r="X175" s="163" t="s">
        <v>178</v>
      </c>
      <c r="Y175" s="163"/>
      <c r="Z175" s="163"/>
      <c r="AA175" s="152">
        <v>23</v>
      </c>
      <c r="AB175" s="155">
        <v>43467</v>
      </c>
      <c r="AC175" s="312">
        <v>43160</v>
      </c>
      <c r="AD175" s="155"/>
      <c r="AE175" s="155" t="s">
        <v>2543</v>
      </c>
      <c r="AF175" s="155" t="s">
        <v>2544</v>
      </c>
      <c r="AG175" s="155" t="s">
        <v>2545</v>
      </c>
      <c r="AH175" s="152">
        <f t="shared" si="43"/>
        <v>3</v>
      </c>
      <c r="AI175" s="155" t="s">
        <v>160</v>
      </c>
      <c r="AJ175" s="155" t="s">
        <v>160</v>
      </c>
      <c r="AK175" s="155"/>
      <c r="AL175" s="155" t="s">
        <v>149</v>
      </c>
      <c r="AM175" s="155" t="s">
        <v>162</v>
      </c>
      <c r="AN175" s="155" t="s">
        <v>162</v>
      </c>
      <c r="AO175" s="155" t="s">
        <v>201</v>
      </c>
      <c r="AP175" s="155" t="s">
        <v>2546</v>
      </c>
      <c r="AQ175" s="155" t="s">
        <v>2547</v>
      </c>
      <c r="AR175" s="155"/>
      <c r="AS175" s="155"/>
      <c r="AT175" s="155" t="s">
        <v>718</v>
      </c>
      <c r="AU175" s="152" t="s">
        <v>2548</v>
      </c>
      <c r="AV175" s="155"/>
      <c r="AW175" s="157">
        <v>43164</v>
      </c>
      <c r="AX175" s="157">
        <v>43409</v>
      </c>
      <c r="AY175" s="157" t="s">
        <v>149</v>
      </c>
      <c r="AZ175" s="157">
        <v>43799</v>
      </c>
      <c r="BA175" s="157">
        <v>43951</v>
      </c>
      <c r="BB175" s="157"/>
      <c r="BC175" s="158" t="s">
        <v>2549</v>
      </c>
      <c r="BD175" s="157">
        <v>44207</v>
      </c>
      <c r="BE175" s="157" t="s">
        <v>149</v>
      </c>
      <c r="BF175" s="157">
        <v>44410</v>
      </c>
      <c r="BG175" s="157" t="s">
        <v>149</v>
      </c>
      <c r="BH175" s="155"/>
      <c r="BI175" s="155"/>
      <c r="BJ175" s="155"/>
      <c r="BK175" s="159">
        <v>45776</v>
      </c>
      <c r="BL175" s="164" t="s">
        <v>17</v>
      </c>
      <c r="BM175" s="152">
        <f t="shared" ref="BM175:BM176" si="50">DATEDIF(AW175,BK175, "M")+1</f>
        <v>86</v>
      </c>
      <c r="BN175" s="152">
        <f>DATEDIF(AX175,BK175, "M")+1</f>
        <v>78</v>
      </c>
      <c r="BO175" s="152" t="s">
        <v>2550</v>
      </c>
      <c r="BP175" s="152">
        <v>2</v>
      </c>
      <c r="BQ175" s="152">
        <v>0</v>
      </c>
      <c r="BR175" s="152">
        <v>0</v>
      </c>
      <c r="BS175" s="152"/>
      <c r="BT175" s="152"/>
      <c r="BU175" s="152"/>
      <c r="BV175" s="152"/>
      <c r="BW175" s="152" t="s">
        <v>162</v>
      </c>
      <c r="BX175" s="152"/>
      <c r="BY175" s="152"/>
      <c r="BZ175" s="160"/>
      <c r="CA175" s="160"/>
      <c r="CB175" s="152"/>
      <c r="CC175" s="152"/>
      <c r="CD175" s="152"/>
      <c r="CE175" s="152"/>
      <c r="CF175" s="414">
        <v>2</v>
      </c>
      <c r="CG175" s="152"/>
      <c r="CH175" s="152"/>
      <c r="CI175" s="152" t="s">
        <v>808</v>
      </c>
      <c r="CJ175"/>
    </row>
    <row r="176" spans="1:88" s="53" customFormat="1" ht="25" customHeight="1" x14ac:dyDescent="0.35">
      <c r="A176" s="152">
        <v>176</v>
      </c>
      <c r="B176" s="152" t="s">
        <v>2551</v>
      </c>
      <c r="C176" s="152" t="s">
        <v>2552</v>
      </c>
      <c r="D176" s="152" t="s">
        <v>639</v>
      </c>
      <c r="E176" s="152" t="s">
        <v>2553</v>
      </c>
      <c r="F176" s="152" t="s">
        <v>24</v>
      </c>
      <c r="G176" s="152">
        <v>8</v>
      </c>
      <c r="H176" s="152" t="s">
        <v>51</v>
      </c>
      <c r="I176" s="152" t="s">
        <v>37</v>
      </c>
      <c r="J176" s="152" t="s">
        <v>600</v>
      </c>
      <c r="K176" s="152" t="s">
        <v>287</v>
      </c>
      <c r="L176" s="152" t="s">
        <v>43</v>
      </c>
      <c r="M176" s="152" t="s">
        <v>162</v>
      </c>
      <c r="N176" s="152"/>
      <c r="O176" s="152"/>
      <c r="P176" s="152" t="s">
        <v>150</v>
      </c>
      <c r="Q176" s="152" t="s">
        <v>150</v>
      </c>
      <c r="R176" s="152" t="s">
        <v>2554</v>
      </c>
      <c r="S176" s="152" t="s">
        <v>2555</v>
      </c>
      <c r="T176" s="381" t="s">
        <v>2556</v>
      </c>
      <c r="U176" s="155"/>
      <c r="V176" s="155">
        <v>29215</v>
      </c>
      <c r="W176" s="163" t="s">
        <v>2557</v>
      </c>
      <c r="X176" s="163" t="s">
        <v>178</v>
      </c>
      <c r="Y176" s="163"/>
      <c r="Z176" s="163"/>
      <c r="AA176" s="152">
        <v>6</v>
      </c>
      <c r="AB176" s="155">
        <v>43318</v>
      </c>
      <c r="AC176" s="312">
        <v>43160</v>
      </c>
      <c r="AD176" s="155"/>
      <c r="AE176" s="155" t="s">
        <v>2558</v>
      </c>
      <c r="AF176" s="155"/>
      <c r="AG176" s="155"/>
      <c r="AH176" s="152">
        <f t="shared" si="43"/>
        <v>1</v>
      </c>
      <c r="AI176" s="155" t="s">
        <v>161</v>
      </c>
      <c r="AJ176" s="155"/>
      <c r="AK176" s="155"/>
      <c r="AL176" s="155" t="s">
        <v>149</v>
      </c>
      <c r="AM176" s="155"/>
      <c r="AN176" s="155"/>
      <c r="AO176" s="155" t="s">
        <v>163</v>
      </c>
      <c r="AP176" s="155"/>
      <c r="AQ176" s="155" t="s">
        <v>248</v>
      </c>
      <c r="AR176" s="155"/>
      <c r="AS176" s="155"/>
      <c r="AT176" s="155" t="s">
        <v>2476</v>
      </c>
      <c r="AU176" s="152" t="s">
        <v>2559</v>
      </c>
      <c r="AV176" s="155"/>
      <c r="AW176" s="157">
        <v>43164</v>
      </c>
      <c r="AX176" s="157">
        <v>43409</v>
      </c>
      <c r="AY176" s="157" t="s">
        <v>149</v>
      </c>
      <c r="AZ176" s="157">
        <v>43720</v>
      </c>
      <c r="BA176" s="157">
        <v>43570</v>
      </c>
      <c r="BB176" s="157"/>
      <c r="BC176" s="158" t="s">
        <v>2560</v>
      </c>
      <c r="BD176" s="157">
        <v>44207</v>
      </c>
      <c r="BE176" s="157" t="s">
        <v>149</v>
      </c>
      <c r="BF176" s="157">
        <v>44410</v>
      </c>
      <c r="BG176" s="157" t="s">
        <v>149</v>
      </c>
      <c r="BH176" s="155"/>
      <c r="BI176" s="155"/>
      <c r="BJ176" s="155"/>
      <c r="BK176" s="159">
        <v>44692</v>
      </c>
      <c r="BL176" s="152" t="s">
        <v>17</v>
      </c>
      <c r="BM176" s="152">
        <f t="shared" si="50"/>
        <v>51</v>
      </c>
      <c r="BN176" s="152">
        <f>DATEDIF(AX176,BK176, "M")+1</f>
        <v>43</v>
      </c>
      <c r="BO176" s="152"/>
      <c r="BP176" s="152">
        <v>9</v>
      </c>
      <c r="BQ176" s="152">
        <v>7</v>
      </c>
      <c r="BR176" s="152">
        <v>2</v>
      </c>
      <c r="BS176" s="152"/>
      <c r="BT176" s="152"/>
      <c r="BU176" s="152"/>
      <c r="BV176" s="152"/>
      <c r="BW176" s="152" t="s">
        <v>162</v>
      </c>
      <c r="BX176" s="152"/>
      <c r="BY176" s="152"/>
      <c r="BZ176" s="160"/>
      <c r="CA176" s="160"/>
      <c r="CB176" s="152"/>
      <c r="CC176" s="152"/>
      <c r="CD176" s="152"/>
      <c r="CE176" s="152"/>
      <c r="CF176" s="414">
        <v>2</v>
      </c>
      <c r="CG176" s="152">
        <v>3</v>
      </c>
      <c r="CH176" s="152"/>
      <c r="CI176" s="152" t="s">
        <v>1826</v>
      </c>
      <c r="CJ176"/>
    </row>
    <row r="177" spans="1:88" s="53" customFormat="1" ht="25" customHeight="1" x14ac:dyDescent="0.35">
      <c r="A177" s="152">
        <v>177</v>
      </c>
      <c r="B177" s="152" t="s">
        <v>2561</v>
      </c>
      <c r="C177" s="152" t="s">
        <v>2562</v>
      </c>
      <c r="D177" s="152"/>
      <c r="E177" s="152" t="s">
        <v>2563</v>
      </c>
      <c r="F177" s="152" t="s">
        <v>24</v>
      </c>
      <c r="G177" s="152">
        <v>8</v>
      </c>
      <c r="H177" s="152" t="s">
        <v>52</v>
      </c>
      <c r="I177" s="152" t="s">
        <v>41</v>
      </c>
      <c r="J177" s="152" t="s">
        <v>1147</v>
      </c>
      <c r="K177" s="152" t="s">
        <v>401</v>
      </c>
      <c r="L177" s="152" t="s">
        <v>41</v>
      </c>
      <c r="M177" s="152" t="s">
        <v>149</v>
      </c>
      <c r="N177" s="152"/>
      <c r="O177" s="152" t="s">
        <v>150</v>
      </c>
      <c r="P177" s="152" t="s">
        <v>150</v>
      </c>
      <c r="Q177" s="152"/>
      <c r="R177" s="152" t="s">
        <v>2564</v>
      </c>
      <c r="S177" s="152" t="s">
        <v>2565</v>
      </c>
      <c r="T177" s="380" t="s">
        <v>2566</v>
      </c>
      <c r="U177" s="155" t="s">
        <v>2567</v>
      </c>
      <c r="V177" s="155">
        <v>29288</v>
      </c>
      <c r="W177" s="163" t="s">
        <v>2568</v>
      </c>
      <c r="X177" s="163" t="s">
        <v>178</v>
      </c>
      <c r="Y177" s="163" t="s">
        <v>162</v>
      </c>
      <c r="Z177" s="163"/>
      <c r="AA177" s="152">
        <v>25</v>
      </c>
      <c r="AB177" s="155">
        <v>43160</v>
      </c>
      <c r="AC177" s="312">
        <v>43160</v>
      </c>
      <c r="AD177" s="155"/>
      <c r="AE177" s="155" t="s">
        <v>2569</v>
      </c>
      <c r="AF177" s="155"/>
      <c r="AG177" s="155"/>
      <c r="AH177" s="152">
        <f t="shared" si="43"/>
        <v>1</v>
      </c>
      <c r="AI177" s="155" t="s">
        <v>161</v>
      </c>
      <c r="AJ177" s="155"/>
      <c r="AK177" s="155"/>
      <c r="AL177" s="155" t="s">
        <v>162</v>
      </c>
      <c r="AM177" s="155"/>
      <c r="AN177" s="155"/>
      <c r="AO177" s="155" t="s">
        <v>163</v>
      </c>
      <c r="AP177" s="155" t="s">
        <v>2570</v>
      </c>
      <c r="AQ177" s="155" t="s">
        <v>180</v>
      </c>
      <c r="AR177" s="155" t="s">
        <v>162</v>
      </c>
      <c r="AS177" s="259" t="s">
        <v>2571</v>
      </c>
      <c r="AT177" s="155" t="s">
        <v>889</v>
      </c>
      <c r="AU177" s="152" t="s">
        <v>2572</v>
      </c>
      <c r="AV177" s="155"/>
      <c r="AW177" s="157">
        <v>43164</v>
      </c>
      <c r="AX177" s="157">
        <v>43409</v>
      </c>
      <c r="AY177" s="157" t="s">
        <v>149</v>
      </c>
      <c r="AZ177" s="157">
        <v>44082</v>
      </c>
      <c r="BA177" s="157">
        <v>44316</v>
      </c>
      <c r="BB177" s="157"/>
      <c r="BC177" s="158" t="s">
        <v>2573</v>
      </c>
      <c r="BD177" s="157">
        <v>44470</v>
      </c>
      <c r="BE177" s="157" t="s">
        <v>162</v>
      </c>
      <c r="BF177" s="157">
        <v>44732</v>
      </c>
      <c r="BG177" s="157" t="s">
        <v>162</v>
      </c>
      <c r="BH177" s="155"/>
      <c r="BI177" s="155"/>
      <c r="BJ177" s="155"/>
      <c r="BK177" s="159"/>
      <c r="BL177" s="145" t="s">
        <v>18</v>
      </c>
      <c r="BM177" s="155"/>
      <c r="BN177" s="152"/>
      <c r="BO177" s="152"/>
      <c r="BP177" s="152"/>
      <c r="BQ177" s="152"/>
      <c r="BR177" s="152"/>
      <c r="BS177" s="152"/>
      <c r="BT177" s="152"/>
      <c r="BU177" s="152"/>
      <c r="BV177" s="152"/>
      <c r="BW177" s="152" t="s">
        <v>162</v>
      </c>
      <c r="BX177" s="152" t="s">
        <v>162</v>
      </c>
      <c r="BY177" s="152"/>
      <c r="BZ177" s="160"/>
      <c r="CA177" s="160"/>
      <c r="CB177" s="152"/>
      <c r="CC177" s="152" t="s">
        <v>162</v>
      </c>
      <c r="CD177" s="152"/>
      <c r="CE177" s="152"/>
      <c r="CF177" s="414">
        <v>1</v>
      </c>
      <c r="CG177" s="152"/>
      <c r="CH177" s="152"/>
      <c r="CI177" s="152" t="s">
        <v>808</v>
      </c>
      <c r="CJ177"/>
    </row>
    <row r="178" spans="1:88" s="53" customFormat="1" ht="25" customHeight="1" x14ac:dyDescent="0.35">
      <c r="A178" s="152">
        <v>178</v>
      </c>
      <c r="B178" s="152" t="s">
        <v>2574</v>
      </c>
      <c r="C178" s="152" t="s">
        <v>2575</v>
      </c>
      <c r="D178" s="152"/>
      <c r="E178" s="152" t="s">
        <v>2576</v>
      </c>
      <c r="F178" s="152" t="s">
        <v>25</v>
      </c>
      <c r="G178" s="152">
        <v>8</v>
      </c>
      <c r="H178" s="152" t="s">
        <v>52</v>
      </c>
      <c r="I178" s="152" t="s">
        <v>41</v>
      </c>
      <c r="J178" s="152" t="s">
        <v>2323</v>
      </c>
      <c r="K178" s="152" t="s">
        <v>2577</v>
      </c>
      <c r="L178" s="152" t="s">
        <v>43</v>
      </c>
      <c r="M178" s="152" t="s">
        <v>162</v>
      </c>
      <c r="N178" s="152"/>
      <c r="O178" s="152" t="s">
        <v>318</v>
      </c>
      <c r="P178" s="152" t="s">
        <v>150</v>
      </c>
      <c r="Q178" s="152"/>
      <c r="R178" s="152" t="s">
        <v>2578</v>
      </c>
      <c r="S178" s="152" t="s">
        <v>2579</v>
      </c>
      <c r="T178" s="380" t="s">
        <v>2580</v>
      </c>
      <c r="U178" s="155"/>
      <c r="V178" s="155">
        <v>30682</v>
      </c>
      <c r="W178" s="163" t="s">
        <v>2581</v>
      </c>
      <c r="X178" s="163" t="s">
        <v>155</v>
      </c>
      <c r="Y178" s="163"/>
      <c r="Z178" s="163"/>
      <c r="AA178" s="152">
        <v>23</v>
      </c>
      <c r="AB178" s="155">
        <v>43403</v>
      </c>
      <c r="AC178" s="312">
        <v>43160</v>
      </c>
      <c r="AD178" s="155"/>
      <c r="AE178" s="155" t="s">
        <v>2582</v>
      </c>
      <c r="AF178" s="155" t="s">
        <v>2583</v>
      </c>
      <c r="AG178" s="155"/>
      <c r="AH178" s="152">
        <f t="shared" si="43"/>
        <v>2</v>
      </c>
      <c r="AI178" s="155" t="s">
        <v>161</v>
      </c>
      <c r="AJ178" s="155"/>
      <c r="AK178" s="155"/>
      <c r="AL178" s="155" t="s">
        <v>149</v>
      </c>
      <c r="AM178" s="155"/>
      <c r="AN178" s="155"/>
      <c r="AO178" s="155" t="s">
        <v>163</v>
      </c>
      <c r="AP178" s="155" t="s">
        <v>2174</v>
      </c>
      <c r="AQ178" s="155" t="s">
        <v>216</v>
      </c>
      <c r="AR178" s="155" t="s">
        <v>149</v>
      </c>
      <c r="AS178" s="155"/>
      <c r="AT178" s="155" t="s">
        <v>889</v>
      </c>
      <c r="AU178" s="152" t="s">
        <v>2584</v>
      </c>
      <c r="AV178" s="155"/>
      <c r="AW178" s="157">
        <v>43164</v>
      </c>
      <c r="AX178" s="157">
        <v>43409</v>
      </c>
      <c r="AY178" s="157" t="s">
        <v>149</v>
      </c>
      <c r="AZ178" s="157">
        <v>43797</v>
      </c>
      <c r="BA178" s="157">
        <v>43895</v>
      </c>
      <c r="BB178" s="157"/>
      <c r="BC178" s="158" t="s">
        <v>2585</v>
      </c>
      <c r="BD178" s="157">
        <v>44470</v>
      </c>
      <c r="BE178" s="157" t="s">
        <v>162</v>
      </c>
      <c r="BF178" s="157">
        <v>44732</v>
      </c>
      <c r="BG178" s="157" t="s">
        <v>162</v>
      </c>
      <c r="BH178" s="155"/>
      <c r="BI178" s="155"/>
      <c r="BJ178" s="155"/>
      <c r="BK178" s="159">
        <v>45434</v>
      </c>
      <c r="BL178" s="164" t="s">
        <v>17</v>
      </c>
      <c r="BM178" s="152">
        <f>DATEDIF(AW178,BK178, "M")+1</f>
        <v>75</v>
      </c>
      <c r="BN178" s="152">
        <f t="shared" ref="BN178:BN179" si="51">DATEDIF(AX178,BK178, "M")+1</f>
        <v>67</v>
      </c>
      <c r="BO178" s="163" t="s">
        <v>2586</v>
      </c>
      <c r="BP178" s="152">
        <v>1</v>
      </c>
      <c r="BQ178" s="152">
        <v>2</v>
      </c>
      <c r="BR178" s="152">
        <v>0</v>
      </c>
      <c r="BS178" s="152"/>
      <c r="BT178" s="152"/>
      <c r="BU178" s="152"/>
      <c r="BV178" s="152"/>
      <c r="BW178" s="152" t="s">
        <v>162</v>
      </c>
      <c r="BX178" s="152"/>
      <c r="BY178" s="152"/>
      <c r="BZ178" s="160">
        <v>43952</v>
      </c>
      <c r="CA178" s="160">
        <v>44043</v>
      </c>
      <c r="CB178" s="152">
        <v>3</v>
      </c>
      <c r="CC178" s="152"/>
      <c r="CD178" s="152"/>
      <c r="CE178" s="152"/>
      <c r="CF178" s="414">
        <v>0</v>
      </c>
      <c r="CG178" s="152"/>
      <c r="CH178" s="152"/>
      <c r="CI178" s="152" t="s">
        <v>808</v>
      </c>
      <c r="CJ178"/>
    </row>
    <row r="179" spans="1:88" s="53" customFormat="1" ht="25" customHeight="1" x14ac:dyDescent="0.35">
      <c r="A179" s="152">
        <v>179</v>
      </c>
      <c r="B179" s="152" t="s">
        <v>2587</v>
      </c>
      <c r="C179" s="152" t="s">
        <v>2588</v>
      </c>
      <c r="D179" s="152" t="s">
        <v>2589</v>
      </c>
      <c r="E179" s="152" t="s">
        <v>2590</v>
      </c>
      <c r="F179" s="152" t="s">
        <v>24</v>
      </c>
      <c r="G179" s="152">
        <v>8</v>
      </c>
      <c r="H179" s="152" t="s">
        <v>51</v>
      </c>
      <c r="I179" s="152" t="s">
        <v>37</v>
      </c>
      <c r="J179" s="152" t="s">
        <v>432</v>
      </c>
      <c r="K179" s="152" t="s">
        <v>432</v>
      </c>
      <c r="L179" s="152" t="s">
        <v>37</v>
      </c>
      <c r="M179" s="152" t="s">
        <v>149</v>
      </c>
      <c r="N179" s="152" t="s">
        <v>2591</v>
      </c>
      <c r="O179" s="152" t="s">
        <v>150</v>
      </c>
      <c r="P179" s="152" t="s">
        <v>150</v>
      </c>
      <c r="Q179" s="152" t="s">
        <v>150</v>
      </c>
      <c r="R179" s="152" t="s">
        <v>2592</v>
      </c>
      <c r="S179" s="152" t="s">
        <v>2593</v>
      </c>
      <c r="T179" s="380" t="s">
        <v>2594</v>
      </c>
      <c r="U179" s="155" t="s">
        <v>2595</v>
      </c>
      <c r="V179" s="155">
        <v>29237</v>
      </c>
      <c r="W179" s="163" t="s">
        <v>2596</v>
      </c>
      <c r="X179" s="163" t="s">
        <v>178</v>
      </c>
      <c r="Y179" s="163" t="s">
        <v>162</v>
      </c>
      <c r="Z179" s="163"/>
      <c r="AA179" s="152">
        <v>18</v>
      </c>
      <c r="AB179" s="155">
        <v>42870</v>
      </c>
      <c r="AC179" s="312">
        <v>43160</v>
      </c>
      <c r="AD179" s="155"/>
      <c r="AE179" s="155" t="s">
        <v>2597</v>
      </c>
      <c r="AF179" s="155" t="s">
        <v>2598</v>
      </c>
      <c r="AG179" s="155"/>
      <c r="AH179" s="152">
        <f t="shared" si="43"/>
        <v>2</v>
      </c>
      <c r="AI179" s="155" t="s">
        <v>160</v>
      </c>
      <c r="AJ179" s="155" t="s">
        <v>160</v>
      </c>
      <c r="AK179" s="155"/>
      <c r="AL179" s="155" t="s">
        <v>149</v>
      </c>
      <c r="AM179" s="155" t="s">
        <v>162</v>
      </c>
      <c r="AN179" s="155"/>
      <c r="AO179" s="155" t="s">
        <v>163</v>
      </c>
      <c r="AP179" s="155" t="s">
        <v>180</v>
      </c>
      <c r="AQ179" s="155" t="s">
        <v>248</v>
      </c>
      <c r="AR179" s="155" t="s">
        <v>149</v>
      </c>
      <c r="AS179" s="155"/>
      <c r="AT179" s="155" t="s">
        <v>2476</v>
      </c>
      <c r="AU179" s="152" t="s">
        <v>2599</v>
      </c>
      <c r="AV179" s="155"/>
      <c r="AW179" s="157">
        <v>43164</v>
      </c>
      <c r="AX179" s="157">
        <v>43409</v>
      </c>
      <c r="AY179" s="157" t="s">
        <v>149</v>
      </c>
      <c r="AZ179" s="157">
        <v>43656</v>
      </c>
      <c r="BA179" s="157">
        <v>43675</v>
      </c>
      <c r="BB179" s="157"/>
      <c r="BC179" s="158" t="s">
        <v>2600</v>
      </c>
      <c r="BD179" s="157">
        <v>44207</v>
      </c>
      <c r="BE179" s="157" t="s">
        <v>149</v>
      </c>
      <c r="BF179" s="157">
        <v>44410</v>
      </c>
      <c r="BG179" s="157" t="s">
        <v>149</v>
      </c>
      <c r="BH179" s="155"/>
      <c r="BI179" s="155">
        <v>44421</v>
      </c>
      <c r="BJ179" s="155">
        <v>44461</v>
      </c>
      <c r="BK179" s="155">
        <v>44461</v>
      </c>
      <c r="BL179" s="152" t="s">
        <v>17</v>
      </c>
      <c r="BM179" s="152">
        <f>DATEDIF(AW179,BK179, "M")+1</f>
        <v>43</v>
      </c>
      <c r="BN179" s="152">
        <f t="shared" si="51"/>
        <v>35</v>
      </c>
      <c r="BO179" s="152"/>
      <c r="BP179" s="152">
        <v>0</v>
      </c>
      <c r="BQ179" s="152">
        <v>3</v>
      </c>
      <c r="BR179" s="152">
        <v>3</v>
      </c>
      <c r="BS179" s="152"/>
      <c r="BT179" s="152"/>
      <c r="BU179" s="152"/>
      <c r="BV179" s="152"/>
      <c r="BW179" s="152" t="s">
        <v>162</v>
      </c>
      <c r="BX179" s="152" t="s">
        <v>162</v>
      </c>
      <c r="BY179" s="152"/>
      <c r="BZ179" s="160"/>
      <c r="CA179" s="160"/>
      <c r="CB179" s="152"/>
      <c r="CC179" s="152" t="s">
        <v>149</v>
      </c>
      <c r="CD179" s="152">
        <v>43891</v>
      </c>
      <c r="CE179" s="152">
        <v>44012</v>
      </c>
      <c r="CF179" s="414">
        <v>2</v>
      </c>
      <c r="CG179" s="152">
        <v>3</v>
      </c>
      <c r="CH179" s="152"/>
      <c r="CI179" s="152" t="s">
        <v>808</v>
      </c>
      <c r="CJ179"/>
    </row>
    <row r="180" spans="1:88" ht="25" customHeight="1" x14ac:dyDescent="0.35">
      <c r="A180" s="98">
        <v>180</v>
      </c>
      <c r="B180" s="98" t="s">
        <v>2601</v>
      </c>
      <c r="C180" s="98" t="s">
        <v>2602</v>
      </c>
      <c r="D180" s="98"/>
      <c r="E180" s="98" t="s">
        <v>2603</v>
      </c>
      <c r="F180" s="98" t="s">
        <v>25</v>
      </c>
      <c r="G180" s="98">
        <v>8</v>
      </c>
      <c r="H180" s="98" t="s">
        <v>57</v>
      </c>
      <c r="I180" s="98" t="s">
        <v>33</v>
      </c>
      <c r="J180" s="98" t="s">
        <v>600</v>
      </c>
      <c r="K180" s="98" t="s">
        <v>1244</v>
      </c>
      <c r="L180" s="98" t="s">
        <v>33</v>
      </c>
      <c r="M180" s="98" t="s">
        <v>149</v>
      </c>
      <c r="N180" s="98">
        <v>207019377</v>
      </c>
      <c r="O180" s="98"/>
      <c r="P180" s="98" t="s">
        <v>150</v>
      </c>
      <c r="Q180" s="98"/>
      <c r="R180" s="98" t="s">
        <v>2604</v>
      </c>
      <c r="S180" s="98" t="s">
        <v>2605</v>
      </c>
      <c r="T180" s="218" t="s">
        <v>2606</v>
      </c>
      <c r="U180" s="99"/>
      <c r="V180" s="99">
        <v>29599</v>
      </c>
      <c r="W180" s="181" t="s">
        <v>2607</v>
      </c>
      <c r="X180" s="181"/>
      <c r="Y180" s="181"/>
      <c r="Z180" s="181"/>
      <c r="AA180" s="98">
        <v>33</v>
      </c>
      <c r="AB180" s="99">
        <v>43045</v>
      </c>
      <c r="AC180" s="307">
        <v>43160</v>
      </c>
      <c r="AD180" s="99">
        <v>43867</v>
      </c>
      <c r="AE180" s="99"/>
      <c r="AF180" s="99"/>
      <c r="AG180" s="99"/>
      <c r="AH180" s="98">
        <f t="shared" si="43"/>
        <v>0</v>
      </c>
      <c r="AI180" s="99"/>
      <c r="AJ180" s="99"/>
      <c r="AK180" s="99"/>
      <c r="AL180" s="99"/>
      <c r="AM180" s="99"/>
      <c r="AN180" s="99"/>
      <c r="AO180" s="99" t="s">
        <v>181</v>
      </c>
      <c r="AP180" s="99"/>
      <c r="AQ180" s="99"/>
      <c r="AR180" s="99"/>
      <c r="AS180" s="99"/>
      <c r="AT180" s="99" t="s">
        <v>578</v>
      </c>
      <c r="AU180" s="98"/>
      <c r="AV180" s="99"/>
      <c r="AW180" s="100">
        <v>43164</v>
      </c>
      <c r="AX180" s="100"/>
      <c r="AY180" s="100" t="s">
        <v>162</v>
      </c>
      <c r="AZ180" s="100"/>
      <c r="BA180" s="100"/>
      <c r="BB180" s="100"/>
      <c r="BC180" s="101"/>
      <c r="BD180" s="100"/>
      <c r="BE180" s="100"/>
      <c r="BF180" s="100"/>
      <c r="BG180" s="100"/>
      <c r="BH180" s="99"/>
      <c r="BI180" s="99"/>
      <c r="BJ180" s="99"/>
      <c r="BK180" s="99"/>
      <c r="BL180" s="211" t="s">
        <v>19</v>
      </c>
      <c r="BM180" s="211" t="s">
        <v>19</v>
      </c>
      <c r="BN180" s="289"/>
      <c r="BO180" s="98"/>
      <c r="BP180" s="98">
        <v>3</v>
      </c>
      <c r="BQ180" s="98"/>
      <c r="BR180" s="98"/>
      <c r="BS180" s="98"/>
      <c r="BT180" s="98"/>
      <c r="BU180" s="98"/>
      <c r="BV180" s="98"/>
      <c r="BW180" s="98" t="s">
        <v>162</v>
      </c>
      <c r="BX180" s="98"/>
      <c r="BY180" s="98"/>
      <c r="BZ180" s="102"/>
      <c r="CA180" s="102"/>
      <c r="CB180" s="98"/>
      <c r="CC180" s="98"/>
      <c r="CD180" s="98"/>
      <c r="CE180" s="98"/>
      <c r="CF180" s="120">
        <v>2</v>
      </c>
      <c r="CG180" s="98"/>
      <c r="CH180" s="98"/>
      <c r="CI180" s="98" t="s">
        <v>808</v>
      </c>
    </row>
    <row r="181" spans="1:88" s="53" customFormat="1" ht="25" customHeight="1" x14ac:dyDescent="0.35">
      <c r="A181" s="152">
        <v>181</v>
      </c>
      <c r="B181" s="152" t="s">
        <v>2608</v>
      </c>
      <c r="C181" s="152" t="s">
        <v>2609</v>
      </c>
      <c r="D181" s="152" t="s">
        <v>2610</v>
      </c>
      <c r="E181" s="152" t="s">
        <v>2611</v>
      </c>
      <c r="F181" s="152" t="s">
        <v>24</v>
      </c>
      <c r="G181" s="152">
        <v>8</v>
      </c>
      <c r="H181" s="152" t="s">
        <v>49</v>
      </c>
      <c r="I181" s="152" t="s">
        <v>40</v>
      </c>
      <c r="J181" s="152" t="s">
        <v>1551</v>
      </c>
      <c r="K181" s="152"/>
      <c r="L181" s="152" t="s">
        <v>43</v>
      </c>
      <c r="M181" s="152" t="s">
        <v>162</v>
      </c>
      <c r="N181" s="152">
        <v>2160178</v>
      </c>
      <c r="O181" s="152" t="s">
        <v>150</v>
      </c>
      <c r="P181" s="152" t="s">
        <v>150</v>
      </c>
      <c r="Q181" s="152"/>
      <c r="R181" s="152" t="s">
        <v>2612</v>
      </c>
      <c r="S181" s="152" t="s">
        <v>2613</v>
      </c>
      <c r="T181" s="381" t="s">
        <v>2614</v>
      </c>
      <c r="U181" s="155" t="s">
        <v>2615</v>
      </c>
      <c r="V181" s="155">
        <v>30010</v>
      </c>
      <c r="W181" s="163" t="s">
        <v>2616</v>
      </c>
      <c r="X181" s="163" t="s">
        <v>2383</v>
      </c>
      <c r="Y181" s="163" t="s">
        <v>156</v>
      </c>
      <c r="Z181" s="163"/>
      <c r="AA181" s="152">
        <v>3</v>
      </c>
      <c r="AB181" s="155">
        <v>43373</v>
      </c>
      <c r="AC181" s="312">
        <v>43160</v>
      </c>
      <c r="AD181" s="155"/>
      <c r="AE181" s="155" t="s">
        <v>2617</v>
      </c>
      <c r="AF181" s="346" t="s">
        <v>2618</v>
      </c>
      <c r="AG181" s="155"/>
      <c r="AH181" s="152">
        <f t="shared" si="43"/>
        <v>2</v>
      </c>
      <c r="AI181" s="155" t="s">
        <v>161</v>
      </c>
      <c r="AJ181" s="155"/>
      <c r="AK181" s="155"/>
      <c r="AL181" s="155" t="s">
        <v>162</v>
      </c>
      <c r="AM181" s="155"/>
      <c r="AN181" s="155"/>
      <c r="AO181" s="155" t="s">
        <v>960</v>
      </c>
      <c r="AP181" s="155" t="s">
        <v>2619</v>
      </c>
      <c r="AQ181" s="155" t="s">
        <v>2619</v>
      </c>
      <c r="AR181" s="155"/>
      <c r="AS181" s="259" t="s">
        <v>2620</v>
      </c>
      <c r="AT181" s="155" t="s">
        <v>1188</v>
      </c>
      <c r="AU181" s="152" t="s">
        <v>2621</v>
      </c>
      <c r="AV181" s="155"/>
      <c r="AW181" s="157">
        <v>43164</v>
      </c>
      <c r="AX181" s="157">
        <v>43409</v>
      </c>
      <c r="AY181" s="157" t="s">
        <v>149</v>
      </c>
      <c r="AZ181" s="157">
        <v>43797</v>
      </c>
      <c r="BA181" s="157">
        <v>43865</v>
      </c>
      <c r="BB181" s="157"/>
      <c r="BC181" s="158" t="s">
        <v>2622</v>
      </c>
      <c r="BD181" s="157">
        <v>44470</v>
      </c>
      <c r="BE181" s="157" t="s">
        <v>162</v>
      </c>
      <c r="BF181" s="157">
        <v>45110</v>
      </c>
      <c r="BG181" s="157" t="s">
        <v>162</v>
      </c>
      <c r="BH181" s="155">
        <v>44949</v>
      </c>
      <c r="BI181" s="155"/>
      <c r="BJ181" s="155"/>
      <c r="BK181" s="159">
        <v>45087</v>
      </c>
      <c r="BL181" s="164" t="s">
        <v>17</v>
      </c>
      <c r="BM181" s="152">
        <f>DATEDIF(AW181,BK181, "M")+1</f>
        <v>64</v>
      </c>
      <c r="BN181" s="152">
        <f t="shared" ref="BN181:BN183" si="52">DATEDIF(AX181,BK181, "M")+1</f>
        <v>56</v>
      </c>
      <c r="BO181" s="163" t="s">
        <v>2623</v>
      </c>
      <c r="BP181" s="152">
        <v>1</v>
      </c>
      <c r="BQ181" s="152">
        <v>2</v>
      </c>
      <c r="BR181" s="152">
        <v>0</v>
      </c>
      <c r="BS181" s="152"/>
      <c r="BT181" s="152"/>
      <c r="BU181" s="152"/>
      <c r="BV181" s="152"/>
      <c r="BW181" s="152" t="s">
        <v>162</v>
      </c>
      <c r="BX181" s="152" t="s">
        <v>149</v>
      </c>
      <c r="BY181" s="152" t="s">
        <v>2624</v>
      </c>
      <c r="BZ181" s="160">
        <v>43647</v>
      </c>
      <c r="CA181" s="160">
        <v>44012</v>
      </c>
      <c r="CB181" s="152">
        <v>11</v>
      </c>
      <c r="CC181" s="152" t="s">
        <v>162</v>
      </c>
      <c r="CD181" s="152"/>
      <c r="CE181" s="152"/>
      <c r="CF181" s="414">
        <v>2</v>
      </c>
      <c r="CG181" s="152"/>
      <c r="CH181" s="152"/>
      <c r="CI181" s="152" t="s">
        <v>1826</v>
      </c>
      <c r="CJ181"/>
    </row>
    <row r="182" spans="1:88" s="53" customFormat="1" ht="25" customHeight="1" x14ac:dyDescent="0.35">
      <c r="A182" s="152">
        <v>182</v>
      </c>
      <c r="B182" s="152" t="s">
        <v>2625</v>
      </c>
      <c r="C182" s="152" t="s">
        <v>2626</v>
      </c>
      <c r="D182" s="152" t="s">
        <v>2627</v>
      </c>
      <c r="E182" s="152" t="s">
        <v>2628</v>
      </c>
      <c r="F182" s="152" t="s">
        <v>25</v>
      </c>
      <c r="G182" s="152">
        <v>8</v>
      </c>
      <c r="H182" s="152" t="s">
        <v>49</v>
      </c>
      <c r="I182" s="152" t="s">
        <v>40</v>
      </c>
      <c r="J182" s="152" t="s">
        <v>2629</v>
      </c>
      <c r="K182" s="152" t="s">
        <v>2630</v>
      </c>
      <c r="L182" s="152" t="s">
        <v>40</v>
      </c>
      <c r="M182" s="152" t="s">
        <v>149</v>
      </c>
      <c r="N182" s="152"/>
      <c r="O182" s="152" t="s">
        <v>318</v>
      </c>
      <c r="P182" s="152" t="s">
        <v>318</v>
      </c>
      <c r="Q182" s="152"/>
      <c r="R182" s="152" t="s">
        <v>2631</v>
      </c>
      <c r="S182" s="152" t="s">
        <v>2632</v>
      </c>
      <c r="T182" s="380" t="s">
        <v>2633</v>
      </c>
      <c r="U182" s="155" t="s">
        <v>2634</v>
      </c>
      <c r="V182" s="155">
        <v>31650</v>
      </c>
      <c r="W182" s="163" t="s">
        <v>2635</v>
      </c>
      <c r="X182" s="163" t="s">
        <v>2383</v>
      </c>
      <c r="Y182" s="163"/>
      <c r="Z182" s="163"/>
      <c r="AA182" s="152">
        <v>10</v>
      </c>
      <c r="AB182" s="155">
        <v>43374</v>
      </c>
      <c r="AC182" s="312">
        <v>43160</v>
      </c>
      <c r="AD182" s="155"/>
      <c r="AE182" s="155" t="s">
        <v>2636</v>
      </c>
      <c r="AF182" s="155" t="s">
        <v>2637</v>
      </c>
      <c r="AG182" s="155" t="s">
        <v>2638</v>
      </c>
      <c r="AH182" s="152">
        <f t="shared" si="43"/>
        <v>3</v>
      </c>
      <c r="AI182" s="155" t="s">
        <v>160</v>
      </c>
      <c r="AJ182" s="155" t="s">
        <v>201</v>
      </c>
      <c r="AK182" s="155" t="s">
        <v>160</v>
      </c>
      <c r="AL182" s="155" t="s">
        <v>149</v>
      </c>
      <c r="AM182" s="155" t="s">
        <v>162</v>
      </c>
      <c r="AN182" s="155" t="s">
        <v>162</v>
      </c>
      <c r="AO182" s="155" t="s">
        <v>163</v>
      </c>
      <c r="AP182" s="155" t="s">
        <v>1187</v>
      </c>
      <c r="AQ182" s="155" t="s">
        <v>202</v>
      </c>
      <c r="AR182" s="155" t="s">
        <v>149</v>
      </c>
      <c r="AS182" s="155"/>
      <c r="AT182" s="155" t="s">
        <v>1188</v>
      </c>
      <c r="AU182" s="152" t="s">
        <v>2639</v>
      </c>
      <c r="AV182" s="155"/>
      <c r="AW182" s="157">
        <v>43164</v>
      </c>
      <c r="AX182" s="157">
        <v>43409</v>
      </c>
      <c r="AY182" s="157" t="s">
        <v>149</v>
      </c>
      <c r="AZ182" s="157">
        <v>43334</v>
      </c>
      <c r="BA182" s="157">
        <v>43468</v>
      </c>
      <c r="BB182" s="157"/>
      <c r="BC182" s="158" t="s">
        <v>2640</v>
      </c>
      <c r="BD182" s="157">
        <v>44207</v>
      </c>
      <c r="BE182" s="157" t="s">
        <v>149</v>
      </c>
      <c r="BF182" s="157">
        <v>44410</v>
      </c>
      <c r="BG182" s="157" t="s">
        <v>149</v>
      </c>
      <c r="BH182" s="155"/>
      <c r="BI182" s="155"/>
      <c r="BJ182" s="155"/>
      <c r="BK182" s="159">
        <v>44679</v>
      </c>
      <c r="BL182" s="152" t="s">
        <v>17</v>
      </c>
      <c r="BM182" s="152">
        <f t="shared" ref="BM182:BM183" si="53">DATEDIF(AW182,BK182, "M")+1</f>
        <v>50</v>
      </c>
      <c r="BN182" s="152">
        <f t="shared" si="52"/>
        <v>42</v>
      </c>
      <c r="BO182" s="152"/>
      <c r="BP182" s="152">
        <v>1</v>
      </c>
      <c r="BQ182" s="152">
        <v>2</v>
      </c>
      <c r="BR182" s="152">
        <v>0</v>
      </c>
      <c r="BS182" s="152"/>
      <c r="BT182" s="152"/>
      <c r="BU182" s="152"/>
      <c r="BV182" s="152"/>
      <c r="BW182" s="152" t="s">
        <v>162</v>
      </c>
      <c r="BX182" s="152"/>
      <c r="BY182" s="152"/>
      <c r="BZ182" s="160"/>
      <c r="CA182" s="160"/>
      <c r="CB182" s="152"/>
      <c r="CC182" s="152"/>
      <c r="CD182" s="152"/>
      <c r="CE182" s="152"/>
      <c r="CF182" s="414">
        <v>2</v>
      </c>
      <c r="CG182" s="152"/>
      <c r="CH182" s="152"/>
      <c r="CI182" s="152" t="s">
        <v>1826</v>
      </c>
      <c r="CJ182"/>
    </row>
    <row r="183" spans="1:88" s="53" customFormat="1" ht="25" customHeight="1" x14ac:dyDescent="0.35">
      <c r="A183" s="152">
        <v>183</v>
      </c>
      <c r="B183" s="152" t="s">
        <v>2641</v>
      </c>
      <c r="C183" s="152" t="s">
        <v>2642</v>
      </c>
      <c r="D183" s="152" t="s">
        <v>2643</v>
      </c>
      <c r="E183" s="152" t="s">
        <v>2644</v>
      </c>
      <c r="F183" s="152" t="s">
        <v>24</v>
      </c>
      <c r="G183" s="152">
        <v>8</v>
      </c>
      <c r="H183" s="152" t="s">
        <v>55</v>
      </c>
      <c r="I183" s="152" t="s">
        <v>43</v>
      </c>
      <c r="J183" s="152" t="s">
        <v>2048</v>
      </c>
      <c r="K183" s="152"/>
      <c r="L183" s="152" t="s">
        <v>43</v>
      </c>
      <c r="M183" s="152" t="s">
        <v>149</v>
      </c>
      <c r="N183" s="152"/>
      <c r="O183" s="152" t="s">
        <v>318</v>
      </c>
      <c r="P183" s="152" t="s">
        <v>318</v>
      </c>
      <c r="Q183" s="152"/>
      <c r="R183" s="152" t="s">
        <v>2645</v>
      </c>
      <c r="S183" s="152" t="s">
        <v>2646</v>
      </c>
      <c r="T183" s="381" t="s">
        <v>2647</v>
      </c>
      <c r="U183" s="155"/>
      <c r="V183" s="155">
        <v>30956</v>
      </c>
      <c r="W183" s="163" t="s">
        <v>2648</v>
      </c>
      <c r="X183" s="163" t="s">
        <v>155</v>
      </c>
      <c r="Y183" s="163"/>
      <c r="Z183" s="163"/>
      <c r="AA183" s="152">
        <v>43</v>
      </c>
      <c r="AB183" s="155">
        <v>43466</v>
      </c>
      <c r="AC183" s="312">
        <v>43160</v>
      </c>
      <c r="AD183" s="155"/>
      <c r="AE183" s="155" t="s">
        <v>2649</v>
      </c>
      <c r="AF183" s="155" t="s">
        <v>2650</v>
      </c>
      <c r="AG183" s="155"/>
      <c r="AH183" s="152">
        <f t="shared" si="43"/>
        <v>2</v>
      </c>
      <c r="AI183" s="155" t="s">
        <v>160</v>
      </c>
      <c r="AJ183" s="155" t="s">
        <v>201</v>
      </c>
      <c r="AK183" s="155"/>
      <c r="AL183" s="155" t="s">
        <v>149</v>
      </c>
      <c r="AM183" s="155" t="s">
        <v>162</v>
      </c>
      <c r="AN183" s="155"/>
      <c r="AO183" s="155" t="s">
        <v>201</v>
      </c>
      <c r="AP183" s="155" t="s">
        <v>2651</v>
      </c>
      <c r="AQ183" s="155" t="s">
        <v>181</v>
      </c>
      <c r="AR183" s="155"/>
      <c r="AS183" s="155"/>
      <c r="AT183" s="155" t="s">
        <v>718</v>
      </c>
      <c r="AU183" s="152" t="s">
        <v>2652</v>
      </c>
      <c r="AV183" s="155"/>
      <c r="AW183" s="157">
        <v>43164</v>
      </c>
      <c r="AX183" s="157">
        <v>43409</v>
      </c>
      <c r="AY183" s="157" t="s">
        <v>149</v>
      </c>
      <c r="AZ183" s="157">
        <v>43690</v>
      </c>
      <c r="BA183" s="157">
        <v>43644</v>
      </c>
      <c r="BB183" s="157"/>
      <c r="BC183" s="158" t="s">
        <v>2653</v>
      </c>
      <c r="BD183" s="157">
        <v>44207</v>
      </c>
      <c r="BE183" s="157" t="s">
        <v>149</v>
      </c>
      <c r="BF183" s="157">
        <v>44410</v>
      </c>
      <c r="BG183" s="157" t="s">
        <v>149</v>
      </c>
      <c r="BH183" s="155"/>
      <c r="BI183" s="155"/>
      <c r="BJ183" s="155"/>
      <c r="BK183" s="159">
        <v>45610</v>
      </c>
      <c r="BL183" s="166" t="s">
        <v>17</v>
      </c>
      <c r="BM183" s="152">
        <f t="shared" si="53"/>
        <v>81</v>
      </c>
      <c r="BN183" s="152">
        <f t="shared" si="52"/>
        <v>73</v>
      </c>
      <c r="BO183" s="163" t="s">
        <v>2654</v>
      </c>
      <c r="BP183" s="152">
        <v>1</v>
      </c>
      <c r="BQ183" s="152">
        <v>4</v>
      </c>
      <c r="BR183" s="152">
        <v>0</v>
      </c>
      <c r="BS183" s="152"/>
      <c r="BT183" s="152"/>
      <c r="BU183" s="152"/>
      <c r="BV183" s="152"/>
      <c r="BW183" s="152" t="s">
        <v>162</v>
      </c>
      <c r="BX183" s="152"/>
      <c r="BY183" s="152"/>
      <c r="BZ183" s="160"/>
      <c r="CA183" s="160"/>
      <c r="CB183" s="152"/>
      <c r="CC183" s="152"/>
      <c r="CD183" s="152"/>
      <c r="CE183" s="152"/>
      <c r="CF183" s="414">
        <v>3</v>
      </c>
      <c r="CG183" s="152"/>
      <c r="CH183" s="152"/>
      <c r="CI183" s="152" t="s">
        <v>808</v>
      </c>
      <c r="CJ183"/>
    </row>
    <row r="184" spans="1:88" s="53" customFormat="1" ht="25" customHeight="1" x14ac:dyDescent="0.35">
      <c r="A184" s="152">
        <v>184</v>
      </c>
      <c r="B184" s="152" t="s">
        <v>2655</v>
      </c>
      <c r="C184" s="152" t="s">
        <v>2656</v>
      </c>
      <c r="D184" s="152" t="s">
        <v>2657</v>
      </c>
      <c r="E184" s="152" t="s">
        <v>2658</v>
      </c>
      <c r="F184" s="152" t="s">
        <v>25</v>
      </c>
      <c r="G184" s="152">
        <v>8</v>
      </c>
      <c r="H184" s="152" t="s">
        <v>51</v>
      </c>
      <c r="I184" s="152" t="s">
        <v>30</v>
      </c>
      <c r="J184" s="152" t="s">
        <v>1426</v>
      </c>
      <c r="K184" s="152" t="s">
        <v>1426</v>
      </c>
      <c r="L184" s="152" t="s">
        <v>30</v>
      </c>
      <c r="M184" s="152" t="s">
        <v>149</v>
      </c>
      <c r="N184" s="152">
        <v>160413</v>
      </c>
      <c r="O184" s="152" t="s">
        <v>150</v>
      </c>
      <c r="P184" s="152" t="s">
        <v>150</v>
      </c>
      <c r="Q184" s="152" t="s">
        <v>150</v>
      </c>
      <c r="R184" s="152" t="s">
        <v>2659</v>
      </c>
      <c r="S184" s="152" t="s">
        <v>2660</v>
      </c>
      <c r="T184" s="380" t="s">
        <v>2661</v>
      </c>
      <c r="U184" s="155" t="s">
        <v>2662</v>
      </c>
      <c r="V184" s="155">
        <v>27514</v>
      </c>
      <c r="W184" s="163" t="s">
        <v>2663</v>
      </c>
      <c r="X184" s="163" t="s">
        <v>178</v>
      </c>
      <c r="Y184" s="163" t="s">
        <v>162</v>
      </c>
      <c r="Z184" s="163"/>
      <c r="AA184" s="152">
        <v>28</v>
      </c>
      <c r="AB184" s="155">
        <v>42030</v>
      </c>
      <c r="AC184" s="312">
        <v>43160</v>
      </c>
      <c r="AD184" s="155"/>
      <c r="AE184" s="155" t="s">
        <v>2664</v>
      </c>
      <c r="AF184" s="155"/>
      <c r="AG184" s="155"/>
      <c r="AH184" s="152">
        <f t="shared" si="43"/>
        <v>1</v>
      </c>
      <c r="AI184" s="155"/>
      <c r="AJ184" s="155"/>
      <c r="AK184" s="155"/>
      <c r="AL184" s="155" t="s">
        <v>149</v>
      </c>
      <c r="AM184" s="155"/>
      <c r="AN184" s="155"/>
      <c r="AO184" s="155" t="s">
        <v>163</v>
      </c>
      <c r="AP184" s="155" t="s">
        <v>438</v>
      </c>
      <c r="AQ184" s="155" t="s">
        <v>438</v>
      </c>
      <c r="AR184" s="155"/>
      <c r="AS184" s="155"/>
      <c r="AT184" s="155" t="s">
        <v>483</v>
      </c>
      <c r="AU184" s="152" t="s">
        <v>2665</v>
      </c>
      <c r="AV184" s="155"/>
      <c r="AW184" s="157">
        <v>43164</v>
      </c>
      <c r="AX184" s="157">
        <v>43409</v>
      </c>
      <c r="AY184" s="157" t="s">
        <v>149</v>
      </c>
      <c r="AZ184" s="157">
        <v>43326</v>
      </c>
      <c r="BA184" s="157">
        <v>43403</v>
      </c>
      <c r="BB184" s="157"/>
      <c r="BC184" s="158" t="s">
        <v>2666</v>
      </c>
      <c r="BD184" s="157">
        <v>44207</v>
      </c>
      <c r="BE184" s="157" t="s">
        <v>149</v>
      </c>
      <c r="BF184" s="157">
        <v>44410</v>
      </c>
      <c r="BG184" s="157" t="s">
        <v>149</v>
      </c>
      <c r="BH184" s="155"/>
      <c r="BI184" s="155"/>
      <c r="BJ184" s="155"/>
      <c r="BK184" s="159">
        <v>44648</v>
      </c>
      <c r="BL184" s="152" t="s">
        <v>17</v>
      </c>
      <c r="BM184" s="152">
        <f t="shared" ref="BM184" si="54">DATEDIF(AW184,BK184, "M")+1</f>
        <v>49</v>
      </c>
      <c r="BN184" s="152">
        <f>DATEDIF(AX184,BK184, "M")+1</f>
        <v>41</v>
      </c>
      <c r="BO184" s="152"/>
      <c r="BP184" s="152">
        <v>1</v>
      </c>
      <c r="BQ184" s="152">
        <v>0</v>
      </c>
      <c r="BR184" s="152">
        <v>1</v>
      </c>
      <c r="BS184" s="152"/>
      <c r="BT184" s="152"/>
      <c r="BU184" s="152"/>
      <c r="BV184" s="152"/>
      <c r="BW184" s="152" t="s">
        <v>162</v>
      </c>
      <c r="BX184" s="152" t="s">
        <v>162</v>
      </c>
      <c r="BY184" s="152"/>
      <c r="BZ184" s="160"/>
      <c r="CA184" s="160"/>
      <c r="CB184" s="152"/>
      <c r="CC184" s="152" t="s">
        <v>162</v>
      </c>
      <c r="CD184" s="152"/>
      <c r="CE184" s="152"/>
      <c r="CF184" s="414">
        <v>3</v>
      </c>
      <c r="CG184" s="152">
        <v>3</v>
      </c>
      <c r="CH184" s="152"/>
      <c r="CI184" s="152" t="s">
        <v>808</v>
      </c>
      <c r="CJ184"/>
    </row>
    <row r="185" spans="1:88" s="53" customFormat="1" ht="25" customHeight="1" x14ac:dyDescent="0.35">
      <c r="A185" s="152">
        <v>185</v>
      </c>
      <c r="B185" s="152" t="s">
        <v>2667</v>
      </c>
      <c r="C185" s="152" t="s">
        <v>2668</v>
      </c>
      <c r="D185" s="152"/>
      <c r="E185" s="152" t="s">
        <v>2669</v>
      </c>
      <c r="F185" s="152" t="s">
        <v>25</v>
      </c>
      <c r="G185" s="152">
        <v>8</v>
      </c>
      <c r="H185" s="152" t="s">
        <v>57</v>
      </c>
      <c r="I185" s="152" t="s">
        <v>33</v>
      </c>
      <c r="J185" s="152" t="s">
        <v>2670</v>
      </c>
      <c r="K185" s="152" t="s">
        <v>2671</v>
      </c>
      <c r="L185" s="152" t="s">
        <v>40</v>
      </c>
      <c r="M185" s="152" t="s">
        <v>162</v>
      </c>
      <c r="N185" s="152" t="s">
        <v>2672</v>
      </c>
      <c r="O185" s="152" t="s">
        <v>150</v>
      </c>
      <c r="P185" s="152" t="s">
        <v>150</v>
      </c>
      <c r="Q185" s="152"/>
      <c r="R185" s="152" t="s">
        <v>2673</v>
      </c>
      <c r="S185" s="152" t="s">
        <v>2674</v>
      </c>
      <c r="T185" s="380" t="s">
        <v>2675</v>
      </c>
      <c r="U185" s="155" t="s">
        <v>2676</v>
      </c>
      <c r="V185" s="155">
        <v>33161</v>
      </c>
      <c r="W185" s="163" t="s">
        <v>2677</v>
      </c>
      <c r="X185" s="163" t="s">
        <v>2383</v>
      </c>
      <c r="Y185" s="163" t="s">
        <v>156</v>
      </c>
      <c r="Z185" s="163"/>
      <c r="AA185" s="152">
        <v>31</v>
      </c>
      <c r="AB185" s="155">
        <v>43493</v>
      </c>
      <c r="AC185" s="312">
        <v>43160</v>
      </c>
      <c r="AD185" s="155"/>
      <c r="AE185" s="155" t="s">
        <v>2678</v>
      </c>
      <c r="AF185" s="155" t="s">
        <v>2679</v>
      </c>
      <c r="AG185" s="155"/>
      <c r="AH185" s="152">
        <f t="shared" si="43"/>
        <v>2</v>
      </c>
      <c r="AI185" s="155" t="s">
        <v>160</v>
      </c>
      <c r="AJ185" s="155" t="s">
        <v>201</v>
      </c>
      <c r="AK185" s="155"/>
      <c r="AL185" s="155" t="s">
        <v>162</v>
      </c>
      <c r="AM185" s="155" t="s">
        <v>162</v>
      </c>
      <c r="AN185" s="155"/>
      <c r="AO185" s="155" t="s">
        <v>163</v>
      </c>
      <c r="AP185" s="155" t="s">
        <v>180</v>
      </c>
      <c r="AQ185" s="155" t="s">
        <v>180</v>
      </c>
      <c r="AR185" s="155"/>
      <c r="AS185" s="155"/>
      <c r="AT185" s="155" t="s">
        <v>578</v>
      </c>
      <c r="AU185" s="152" t="s">
        <v>2680</v>
      </c>
      <c r="AV185" s="155"/>
      <c r="AW185" s="157">
        <v>43164</v>
      </c>
      <c r="AX185" s="157">
        <v>43409</v>
      </c>
      <c r="AY185" s="157" t="s">
        <v>149</v>
      </c>
      <c r="AZ185" s="157">
        <v>43228</v>
      </c>
      <c r="BA185" s="157">
        <v>43665</v>
      </c>
      <c r="BB185" s="157"/>
      <c r="BC185" s="158" t="s">
        <v>2681</v>
      </c>
      <c r="BD185" s="157">
        <v>44207</v>
      </c>
      <c r="BE185" s="157" t="s">
        <v>149</v>
      </c>
      <c r="BF185" s="157">
        <v>44410</v>
      </c>
      <c r="BG185" s="157" t="s">
        <v>149</v>
      </c>
      <c r="BH185" s="155"/>
      <c r="BI185" s="155"/>
      <c r="BJ185" s="155"/>
      <c r="BK185" s="159"/>
      <c r="BL185" s="145" t="s">
        <v>18</v>
      </c>
      <c r="BM185" s="155"/>
      <c r="BN185" s="152"/>
      <c r="BO185" s="152"/>
      <c r="BP185" s="152">
        <v>1</v>
      </c>
      <c r="BQ185" s="152">
        <v>6</v>
      </c>
      <c r="BR185" s="152">
        <v>0</v>
      </c>
      <c r="BS185" s="152"/>
      <c r="BT185" s="152"/>
      <c r="BU185" s="152"/>
      <c r="BV185" s="152"/>
      <c r="BW185" s="152" t="s">
        <v>2318</v>
      </c>
      <c r="BX185" s="152" t="s">
        <v>162</v>
      </c>
      <c r="BY185" s="152"/>
      <c r="BZ185" s="160"/>
      <c r="CA185" s="160"/>
      <c r="CB185" s="152"/>
      <c r="CC185" s="152" t="s">
        <v>162</v>
      </c>
      <c r="CD185" s="152"/>
      <c r="CE185" s="152"/>
      <c r="CF185" s="414">
        <v>0</v>
      </c>
      <c r="CG185" s="152"/>
      <c r="CH185" s="152"/>
      <c r="CI185" s="152" t="s">
        <v>808</v>
      </c>
      <c r="CJ185"/>
    </row>
    <row r="186" spans="1:88" s="53" customFormat="1" ht="25" customHeight="1" x14ac:dyDescent="0.35">
      <c r="A186" s="152">
        <v>186</v>
      </c>
      <c r="B186" s="152" t="s">
        <v>2682</v>
      </c>
      <c r="C186" s="152" t="s">
        <v>2683</v>
      </c>
      <c r="D186" s="152"/>
      <c r="E186" s="152" t="s">
        <v>2527</v>
      </c>
      <c r="F186" s="152" t="s">
        <v>24</v>
      </c>
      <c r="G186" s="152">
        <v>8</v>
      </c>
      <c r="H186" s="152" t="s">
        <v>52</v>
      </c>
      <c r="I186" s="152" t="s">
        <v>41</v>
      </c>
      <c r="J186" s="152" t="s">
        <v>2684</v>
      </c>
      <c r="K186" s="152" t="s">
        <v>2685</v>
      </c>
      <c r="L186" s="152" t="s">
        <v>40</v>
      </c>
      <c r="M186" s="152" t="s">
        <v>162</v>
      </c>
      <c r="N186" s="152"/>
      <c r="O186" s="152" t="s">
        <v>150</v>
      </c>
      <c r="P186" s="152" t="s">
        <v>150</v>
      </c>
      <c r="Q186" s="152"/>
      <c r="R186" s="161" t="s">
        <v>2686</v>
      </c>
      <c r="S186" s="152" t="s">
        <v>2687</v>
      </c>
      <c r="T186" s="380" t="s">
        <v>2688</v>
      </c>
      <c r="U186" s="155"/>
      <c r="V186" s="155">
        <v>31334</v>
      </c>
      <c r="W186" s="163" t="s">
        <v>2689</v>
      </c>
      <c r="X186" s="163" t="s">
        <v>2383</v>
      </c>
      <c r="Y186" s="163"/>
      <c r="Z186" s="163"/>
      <c r="AA186" s="152">
        <v>38</v>
      </c>
      <c r="AB186" s="155">
        <v>43325</v>
      </c>
      <c r="AC186" s="312">
        <v>43160</v>
      </c>
      <c r="AD186" s="155"/>
      <c r="AE186" s="155" t="s">
        <v>2690</v>
      </c>
      <c r="AF186" s="155"/>
      <c r="AG186" s="155"/>
      <c r="AH186" s="152">
        <f t="shared" si="43"/>
        <v>1</v>
      </c>
      <c r="AI186" s="155"/>
      <c r="AJ186" s="155"/>
      <c r="AK186" s="155"/>
      <c r="AL186" s="155" t="s">
        <v>149</v>
      </c>
      <c r="AM186" s="155"/>
      <c r="AN186" s="155"/>
      <c r="AO186" s="155" t="s">
        <v>163</v>
      </c>
      <c r="AP186" s="155" t="s">
        <v>180</v>
      </c>
      <c r="AQ186" s="155" t="s">
        <v>2691</v>
      </c>
      <c r="AR186" s="155" t="s">
        <v>149</v>
      </c>
      <c r="AS186" s="155"/>
      <c r="AT186" s="155" t="s">
        <v>2692</v>
      </c>
      <c r="AU186" s="152" t="s">
        <v>2693</v>
      </c>
      <c r="AV186" s="155"/>
      <c r="AW186" s="157">
        <v>43164</v>
      </c>
      <c r="AX186" s="157">
        <v>43409</v>
      </c>
      <c r="AY186" s="157" t="s">
        <v>149</v>
      </c>
      <c r="AZ186" s="157">
        <v>43893</v>
      </c>
      <c r="BA186" s="157">
        <v>43700</v>
      </c>
      <c r="BB186" s="157"/>
      <c r="BC186" s="158" t="s">
        <v>2694</v>
      </c>
      <c r="BD186" s="157">
        <v>44470</v>
      </c>
      <c r="BE186" s="157" t="s">
        <v>162</v>
      </c>
      <c r="BF186" s="157">
        <v>44732</v>
      </c>
      <c r="BG186" s="157" t="s">
        <v>162</v>
      </c>
      <c r="BH186" s="155"/>
      <c r="BI186" s="155"/>
      <c r="BJ186" s="155"/>
      <c r="BK186" s="159"/>
      <c r="BL186" s="164" t="s">
        <v>18</v>
      </c>
      <c r="BM186" s="155"/>
      <c r="BN186" s="152"/>
      <c r="BO186" s="152"/>
      <c r="BP186" s="152">
        <v>1</v>
      </c>
      <c r="BQ186" s="152">
        <v>6</v>
      </c>
      <c r="BR186" s="152">
        <v>0</v>
      </c>
      <c r="BS186" s="152"/>
      <c r="BT186" s="152"/>
      <c r="BU186" s="152"/>
      <c r="BV186" s="152"/>
      <c r="BW186" s="152" t="s">
        <v>162</v>
      </c>
      <c r="BX186" s="152"/>
      <c r="BY186" s="152"/>
      <c r="BZ186" s="160"/>
      <c r="CA186" s="160"/>
      <c r="CB186" s="152"/>
      <c r="CC186" s="152"/>
      <c r="CD186" s="152"/>
      <c r="CE186" s="152"/>
      <c r="CF186" s="414">
        <v>1</v>
      </c>
      <c r="CG186" s="152"/>
      <c r="CH186" s="152"/>
      <c r="CI186" s="152" t="s">
        <v>808</v>
      </c>
      <c r="CJ186"/>
    </row>
    <row r="187" spans="1:88" s="53" customFormat="1" ht="25" customHeight="1" x14ac:dyDescent="0.35">
      <c r="A187" s="152">
        <v>187</v>
      </c>
      <c r="B187" s="152" t="s">
        <v>2695</v>
      </c>
      <c r="C187" s="152" t="s">
        <v>2696</v>
      </c>
      <c r="D187" s="152" t="s">
        <v>2697</v>
      </c>
      <c r="E187" s="152" t="s">
        <v>382</v>
      </c>
      <c r="F187" s="152" t="s">
        <v>25</v>
      </c>
      <c r="G187" s="152">
        <v>8</v>
      </c>
      <c r="H187" s="152" t="s">
        <v>49</v>
      </c>
      <c r="I187" s="152" t="s">
        <v>40</v>
      </c>
      <c r="J187" s="152" t="s">
        <v>2698</v>
      </c>
      <c r="K187" s="152" t="s">
        <v>2699</v>
      </c>
      <c r="L187" s="152" t="s">
        <v>40</v>
      </c>
      <c r="M187" s="152" t="s">
        <v>149</v>
      </c>
      <c r="N187" s="152"/>
      <c r="O187" s="152" t="s">
        <v>150</v>
      </c>
      <c r="P187" s="152" t="s">
        <v>150</v>
      </c>
      <c r="Q187" s="152" t="s">
        <v>150</v>
      </c>
      <c r="R187" s="152" t="s">
        <v>2700</v>
      </c>
      <c r="S187" s="427" t="s">
        <v>2701</v>
      </c>
      <c r="T187" s="381" t="s">
        <v>2702</v>
      </c>
      <c r="U187" s="155" t="s">
        <v>2703</v>
      </c>
      <c r="V187" s="155">
        <v>31784</v>
      </c>
      <c r="W187" s="163" t="s">
        <v>2704</v>
      </c>
      <c r="X187" s="163" t="s">
        <v>2383</v>
      </c>
      <c r="Y187" s="163" t="s">
        <v>156</v>
      </c>
      <c r="Z187" s="163"/>
      <c r="AA187" s="152">
        <v>8</v>
      </c>
      <c r="AB187" s="155">
        <v>43160</v>
      </c>
      <c r="AC187" s="312">
        <v>43160</v>
      </c>
      <c r="AD187" s="155"/>
      <c r="AE187" s="155" t="s">
        <v>2705</v>
      </c>
      <c r="AF187" s="155" t="s">
        <v>2706</v>
      </c>
      <c r="AG187" s="155" t="s">
        <v>2707</v>
      </c>
      <c r="AH187" s="152">
        <f t="shared" si="43"/>
        <v>3</v>
      </c>
      <c r="AI187" s="155" t="s">
        <v>160</v>
      </c>
      <c r="AJ187" s="155" t="s">
        <v>160</v>
      </c>
      <c r="AK187" s="155" t="s">
        <v>160</v>
      </c>
      <c r="AL187" s="155" t="s">
        <v>149</v>
      </c>
      <c r="AM187" s="155"/>
      <c r="AN187" s="155"/>
      <c r="AO187" s="155" t="s">
        <v>163</v>
      </c>
      <c r="AP187" s="155" t="s">
        <v>1187</v>
      </c>
      <c r="AQ187" s="155" t="s">
        <v>202</v>
      </c>
      <c r="AR187" s="155" t="s">
        <v>149</v>
      </c>
      <c r="AS187" s="155"/>
      <c r="AT187" s="155" t="s">
        <v>1188</v>
      </c>
      <c r="AU187" s="152" t="s">
        <v>2708</v>
      </c>
      <c r="AV187" s="155"/>
      <c r="AW187" s="157">
        <v>43164</v>
      </c>
      <c r="AX187" s="157">
        <v>43409</v>
      </c>
      <c r="AY187" s="157" t="s">
        <v>149</v>
      </c>
      <c r="AZ187" s="157">
        <v>43327</v>
      </c>
      <c r="BA187" s="157">
        <v>43391</v>
      </c>
      <c r="BB187" s="157"/>
      <c r="BC187" s="158" t="s">
        <v>2709</v>
      </c>
      <c r="BD187" s="157">
        <v>44207</v>
      </c>
      <c r="BE187" s="157" t="s">
        <v>149</v>
      </c>
      <c r="BF187" s="157">
        <v>44410</v>
      </c>
      <c r="BG187" s="157" t="s">
        <v>149</v>
      </c>
      <c r="BH187" s="155"/>
      <c r="BI187" s="155"/>
      <c r="BJ187" s="155"/>
      <c r="BK187" s="159">
        <v>44160</v>
      </c>
      <c r="BL187" s="152" t="s">
        <v>17</v>
      </c>
      <c r="BM187" s="152">
        <f t="shared" ref="BM187:BM190" si="55">DATEDIF(AW187,BK187, "M")+1</f>
        <v>33</v>
      </c>
      <c r="BN187" s="152">
        <f t="shared" ref="BN187:BN190" si="56">DATEDIF(AX187,BK187, "M")+1</f>
        <v>25</v>
      </c>
      <c r="BO187" s="163" t="s">
        <v>2710</v>
      </c>
      <c r="BP187" s="152">
        <v>3</v>
      </c>
      <c r="BQ187" s="152">
        <v>5</v>
      </c>
      <c r="BR187" s="152">
        <v>1</v>
      </c>
      <c r="BS187" s="152"/>
      <c r="BT187" s="152"/>
      <c r="BU187" s="152"/>
      <c r="BV187" s="152"/>
      <c r="BW187" s="152" t="s">
        <v>162</v>
      </c>
      <c r="BX187" s="152" t="s">
        <v>162</v>
      </c>
      <c r="BY187" s="152"/>
      <c r="BZ187" s="160"/>
      <c r="CA187" s="160"/>
      <c r="CB187" s="152"/>
      <c r="CC187" s="152"/>
      <c r="CD187" s="152"/>
      <c r="CE187" s="152"/>
      <c r="CF187" s="414">
        <v>1</v>
      </c>
      <c r="CG187" s="152">
        <v>2</v>
      </c>
      <c r="CH187" s="152"/>
      <c r="CI187" s="152" t="s">
        <v>2223</v>
      </c>
      <c r="CJ187"/>
    </row>
    <row r="188" spans="1:88" s="53" customFormat="1" ht="25" customHeight="1" x14ac:dyDescent="0.35">
      <c r="A188" s="152">
        <v>188</v>
      </c>
      <c r="B188" s="152" t="s">
        <v>2711</v>
      </c>
      <c r="C188" s="152" t="s">
        <v>2712</v>
      </c>
      <c r="D188" s="152" t="s">
        <v>2713</v>
      </c>
      <c r="E188" s="152" t="s">
        <v>2714</v>
      </c>
      <c r="F188" s="152" t="s">
        <v>25</v>
      </c>
      <c r="G188" s="152">
        <v>8</v>
      </c>
      <c r="H188" s="152" t="s">
        <v>50</v>
      </c>
      <c r="I188" s="152" t="s">
        <v>44</v>
      </c>
      <c r="J188" s="152" t="s">
        <v>255</v>
      </c>
      <c r="K188" s="152" t="s">
        <v>330</v>
      </c>
      <c r="L188" s="152" t="s">
        <v>42</v>
      </c>
      <c r="M188" s="152" t="s">
        <v>149</v>
      </c>
      <c r="N188" s="152"/>
      <c r="O188" s="152" t="s">
        <v>150</v>
      </c>
      <c r="P188" s="152" t="s">
        <v>150</v>
      </c>
      <c r="Q188" s="152"/>
      <c r="R188" s="152" t="s">
        <v>2715</v>
      </c>
      <c r="S188" s="152" t="s">
        <v>2716</v>
      </c>
      <c r="T188" s="381" t="s">
        <v>2717</v>
      </c>
      <c r="U188" s="155"/>
      <c r="V188" s="155">
        <v>29877</v>
      </c>
      <c r="W188" s="163" t="s">
        <v>2718</v>
      </c>
      <c r="X188" s="163" t="s">
        <v>178</v>
      </c>
      <c r="Y188" s="163"/>
      <c r="Z188" s="163"/>
      <c r="AA188" s="152">
        <v>32</v>
      </c>
      <c r="AB188" s="155">
        <v>43191</v>
      </c>
      <c r="AC188" s="312">
        <v>43160</v>
      </c>
      <c r="AD188" s="155"/>
      <c r="AE188" s="155" t="s">
        <v>2719</v>
      </c>
      <c r="AF188" s="155" t="s">
        <v>2720</v>
      </c>
      <c r="AG188" s="155"/>
      <c r="AH188" s="152">
        <f t="shared" si="43"/>
        <v>2</v>
      </c>
      <c r="AI188" s="155" t="s">
        <v>160</v>
      </c>
      <c r="AJ188" s="155" t="s">
        <v>201</v>
      </c>
      <c r="AK188" s="155"/>
      <c r="AL188" s="155" t="s">
        <v>149</v>
      </c>
      <c r="AM188" s="155"/>
      <c r="AN188" s="155"/>
      <c r="AO188" s="155" t="s">
        <v>163</v>
      </c>
      <c r="AP188" s="155"/>
      <c r="AQ188" s="155"/>
      <c r="AR188" s="155"/>
      <c r="AS188" s="155"/>
      <c r="AT188" s="155" t="s">
        <v>1330</v>
      </c>
      <c r="AU188" s="152" t="s">
        <v>2721</v>
      </c>
      <c r="AV188" s="155"/>
      <c r="AW188" s="157">
        <v>43164</v>
      </c>
      <c r="AX188" s="157">
        <v>43409</v>
      </c>
      <c r="AY188" s="157" t="s">
        <v>149</v>
      </c>
      <c r="AZ188" s="157">
        <v>43861</v>
      </c>
      <c r="BA188" s="157">
        <v>43696</v>
      </c>
      <c r="BB188" s="157"/>
      <c r="BC188" s="158" t="s">
        <v>2722</v>
      </c>
      <c r="BD188" s="157">
        <v>44207</v>
      </c>
      <c r="BE188" s="157" t="s">
        <v>149</v>
      </c>
      <c r="BF188" s="157">
        <v>44410</v>
      </c>
      <c r="BG188" s="157" t="s">
        <v>149</v>
      </c>
      <c r="BH188" s="155"/>
      <c r="BI188" s="155"/>
      <c r="BJ188" s="155"/>
      <c r="BK188" s="159">
        <v>44900</v>
      </c>
      <c r="BL188" s="145" t="s">
        <v>17</v>
      </c>
      <c r="BM188" s="152">
        <f t="shared" si="55"/>
        <v>58</v>
      </c>
      <c r="BN188" s="152">
        <f t="shared" si="56"/>
        <v>50</v>
      </c>
      <c r="BO188" s="163" t="s">
        <v>2723</v>
      </c>
      <c r="BP188" s="152">
        <v>1</v>
      </c>
      <c r="BQ188" s="152">
        <v>3</v>
      </c>
      <c r="BR188" s="152">
        <v>0</v>
      </c>
      <c r="BS188" s="152"/>
      <c r="BT188" s="152"/>
      <c r="BU188" s="152"/>
      <c r="BV188" s="152"/>
      <c r="BW188" s="152" t="s">
        <v>162</v>
      </c>
      <c r="BX188" s="152"/>
      <c r="BY188" s="152"/>
      <c r="BZ188" s="160"/>
      <c r="CA188" s="160"/>
      <c r="CB188" s="152"/>
      <c r="CC188" s="152"/>
      <c r="CD188" s="152"/>
      <c r="CE188" s="152"/>
      <c r="CF188" s="414">
        <v>2</v>
      </c>
      <c r="CG188" s="152"/>
      <c r="CH188" s="152"/>
      <c r="CI188" s="152" t="s">
        <v>808</v>
      </c>
      <c r="CJ188"/>
    </row>
    <row r="189" spans="1:88" s="53" customFormat="1" ht="25" customHeight="1" x14ac:dyDescent="0.35">
      <c r="A189" s="152">
        <v>189</v>
      </c>
      <c r="B189" s="152" t="s">
        <v>2724</v>
      </c>
      <c r="C189" s="152" t="s">
        <v>993</v>
      </c>
      <c r="D189" s="152" t="s">
        <v>431</v>
      </c>
      <c r="E189" s="152" t="s">
        <v>2725</v>
      </c>
      <c r="F189" s="152" t="s">
        <v>25</v>
      </c>
      <c r="G189" s="152">
        <v>8</v>
      </c>
      <c r="H189" s="152" t="s">
        <v>51</v>
      </c>
      <c r="I189" s="152" t="s">
        <v>37</v>
      </c>
      <c r="J189" s="152" t="s">
        <v>600</v>
      </c>
      <c r="K189" s="152" t="s">
        <v>1260</v>
      </c>
      <c r="L189" s="152" t="s">
        <v>43</v>
      </c>
      <c r="M189" s="152" t="s">
        <v>162</v>
      </c>
      <c r="N189" s="152">
        <v>1928547</v>
      </c>
      <c r="O189" s="152" t="s">
        <v>150</v>
      </c>
      <c r="P189" s="152" t="s">
        <v>150</v>
      </c>
      <c r="Q189" s="152"/>
      <c r="R189" s="152" t="s">
        <v>2726</v>
      </c>
      <c r="S189" s="152" t="s">
        <v>2727</v>
      </c>
      <c r="T189" s="380" t="s">
        <v>2728</v>
      </c>
      <c r="U189" s="155" t="s">
        <v>2729</v>
      </c>
      <c r="V189" s="155">
        <v>27605</v>
      </c>
      <c r="W189" s="163" t="s">
        <v>2730</v>
      </c>
      <c r="X189" s="163" t="s">
        <v>178</v>
      </c>
      <c r="Y189" s="163"/>
      <c r="Z189" s="163"/>
      <c r="AA189" s="152">
        <v>1</v>
      </c>
      <c r="AB189" s="155">
        <v>43221</v>
      </c>
      <c r="AC189" s="312">
        <v>43160</v>
      </c>
      <c r="AD189" s="155"/>
      <c r="AE189" s="155" t="s">
        <v>2731</v>
      </c>
      <c r="AF189" s="155" t="s">
        <v>2732</v>
      </c>
      <c r="AG189" s="155"/>
      <c r="AH189" s="152">
        <f t="shared" si="43"/>
        <v>2</v>
      </c>
      <c r="AI189" s="155" t="s">
        <v>161</v>
      </c>
      <c r="AJ189" s="155" t="s">
        <v>161</v>
      </c>
      <c r="AK189" s="155"/>
      <c r="AL189" s="155" t="s">
        <v>162</v>
      </c>
      <c r="AM189" s="155" t="s">
        <v>162</v>
      </c>
      <c r="AN189" s="155"/>
      <c r="AO189" s="155" t="s">
        <v>163</v>
      </c>
      <c r="AP189" s="155" t="s">
        <v>248</v>
      </c>
      <c r="AQ189" s="155" t="s">
        <v>1126</v>
      </c>
      <c r="AR189" s="155" t="s">
        <v>149</v>
      </c>
      <c r="AS189" s="155"/>
      <c r="AT189" s="155" t="s">
        <v>2476</v>
      </c>
      <c r="AU189" s="152" t="s">
        <v>2733</v>
      </c>
      <c r="AV189" s="155"/>
      <c r="AW189" s="157">
        <v>43164</v>
      </c>
      <c r="AX189" s="157">
        <v>43409</v>
      </c>
      <c r="AY189" s="157" t="s">
        <v>149</v>
      </c>
      <c r="AZ189" s="157">
        <v>43522</v>
      </c>
      <c r="BA189" s="157">
        <v>43623</v>
      </c>
      <c r="BB189" s="157"/>
      <c r="BC189" s="158" t="s">
        <v>2734</v>
      </c>
      <c r="BD189" s="157">
        <v>44207</v>
      </c>
      <c r="BE189" s="157" t="s">
        <v>149</v>
      </c>
      <c r="BF189" s="157">
        <v>44410</v>
      </c>
      <c r="BG189" s="157" t="s">
        <v>149</v>
      </c>
      <c r="BH189" s="155"/>
      <c r="BI189" s="155"/>
      <c r="BJ189" s="155"/>
      <c r="BK189" s="159">
        <v>44907</v>
      </c>
      <c r="BL189" s="164" t="s">
        <v>17</v>
      </c>
      <c r="BM189" s="152">
        <f t="shared" si="55"/>
        <v>58</v>
      </c>
      <c r="BN189" s="152">
        <f t="shared" si="56"/>
        <v>50</v>
      </c>
      <c r="BO189" s="152" t="s">
        <v>2735</v>
      </c>
      <c r="BP189" s="152">
        <v>5</v>
      </c>
      <c r="BQ189" s="152">
        <v>5</v>
      </c>
      <c r="BR189" s="152">
        <v>0</v>
      </c>
      <c r="BS189" s="152"/>
      <c r="BT189" s="152"/>
      <c r="BU189" s="152"/>
      <c r="BV189" s="152"/>
      <c r="BW189" s="152" t="s">
        <v>162</v>
      </c>
      <c r="BX189" s="152"/>
      <c r="BY189" s="152"/>
      <c r="BZ189" s="160"/>
      <c r="CA189" s="160"/>
      <c r="CB189" s="152"/>
      <c r="CC189" s="152"/>
      <c r="CD189" s="152"/>
      <c r="CE189" s="152"/>
      <c r="CF189" s="414">
        <v>3</v>
      </c>
      <c r="CG189" s="152"/>
      <c r="CH189" s="152"/>
      <c r="CI189" s="152" t="s">
        <v>1826</v>
      </c>
      <c r="CJ189"/>
    </row>
    <row r="190" spans="1:88" s="53" customFormat="1" ht="25" customHeight="1" x14ac:dyDescent="0.35">
      <c r="A190" s="152">
        <v>190</v>
      </c>
      <c r="B190" s="152" t="s">
        <v>2736</v>
      </c>
      <c r="C190" s="152" t="s">
        <v>2737</v>
      </c>
      <c r="D190" s="152" t="s">
        <v>2738</v>
      </c>
      <c r="E190" s="152" t="s">
        <v>2739</v>
      </c>
      <c r="F190" s="152" t="s">
        <v>24</v>
      </c>
      <c r="G190" s="152">
        <v>8</v>
      </c>
      <c r="H190" s="152" t="s">
        <v>51</v>
      </c>
      <c r="I190" s="152" t="s">
        <v>30</v>
      </c>
      <c r="J190" s="152" t="s">
        <v>600</v>
      </c>
      <c r="K190" s="152" t="s">
        <v>2740</v>
      </c>
      <c r="L190" s="152" t="s">
        <v>43</v>
      </c>
      <c r="M190" s="152" t="s">
        <v>162</v>
      </c>
      <c r="N190" s="152"/>
      <c r="O190" s="152" t="s">
        <v>150</v>
      </c>
      <c r="P190" s="152" t="s">
        <v>150</v>
      </c>
      <c r="Q190" s="152" t="s">
        <v>150</v>
      </c>
      <c r="R190" s="152" t="s">
        <v>2741</v>
      </c>
      <c r="S190" s="152" t="s">
        <v>2742</v>
      </c>
      <c r="T190" s="380" t="s">
        <v>2743</v>
      </c>
      <c r="U190" s="155" t="s">
        <v>2744</v>
      </c>
      <c r="V190" s="155">
        <v>29924</v>
      </c>
      <c r="W190" s="163" t="s">
        <v>2745</v>
      </c>
      <c r="X190" s="163" t="s">
        <v>178</v>
      </c>
      <c r="Y190" s="163"/>
      <c r="Z190" s="163"/>
      <c r="AA190" s="152">
        <v>5</v>
      </c>
      <c r="AB190" s="155">
        <v>43318</v>
      </c>
      <c r="AC190" s="312">
        <v>43160</v>
      </c>
      <c r="AD190" s="155"/>
      <c r="AE190" s="155" t="s">
        <v>2746</v>
      </c>
      <c r="AF190" s="155"/>
      <c r="AG190" s="155"/>
      <c r="AH190" s="152">
        <f t="shared" si="43"/>
        <v>1</v>
      </c>
      <c r="AI190" s="155"/>
      <c r="AJ190" s="155"/>
      <c r="AK190" s="155"/>
      <c r="AL190" s="155" t="s">
        <v>162</v>
      </c>
      <c r="AM190" s="155"/>
      <c r="AN190" s="155"/>
      <c r="AO190" s="155" t="s">
        <v>163</v>
      </c>
      <c r="AP190" s="155" t="s">
        <v>438</v>
      </c>
      <c r="AQ190" s="155" t="s">
        <v>1445</v>
      </c>
      <c r="AR190" s="155" t="s">
        <v>149</v>
      </c>
      <c r="AS190" s="155"/>
      <c r="AT190" s="155" t="s">
        <v>483</v>
      </c>
      <c r="AU190" s="152" t="s">
        <v>2747</v>
      </c>
      <c r="AV190" s="155"/>
      <c r="AW190" s="157">
        <v>43164</v>
      </c>
      <c r="AX190" s="157">
        <v>43409</v>
      </c>
      <c r="AY190" s="157" t="s">
        <v>149</v>
      </c>
      <c r="AZ190" s="157">
        <v>43615</v>
      </c>
      <c r="BA190" s="157">
        <v>43615</v>
      </c>
      <c r="BB190" s="157"/>
      <c r="BC190" s="158" t="s">
        <v>2748</v>
      </c>
      <c r="BD190" s="157">
        <v>44207</v>
      </c>
      <c r="BE190" s="157" t="s">
        <v>149</v>
      </c>
      <c r="BF190" s="157">
        <v>44410</v>
      </c>
      <c r="BG190" s="157" t="s">
        <v>149</v>
      </c>
      <c r="BH190" s="155"/>
      <c r="BI190" s="155"/>
      <c r="BJ190" s="155"/>
      <c r="BK190" s="159">
        <v>44441</v>
      </c>
      <c r="BL190" s="152" t="s">
        <v>17</v>
      </c>
      <c r="BM190" s="152">
        <f t="shared" si="55"/>
        <v>42</v>
      </c>
      <c r="BN190" s="152">
        <f t="shared" si="56"/>
        <v>34</v>
      </c>
      <c r="BO190" s="152"/>
      <c r="BP190" s="152">
        <v>3</v>
      </c>
      <c r="BQ190" s="152">
        <v>3</v>
      </c>
      <c r="BR190" s="152">
        <v>2</v>
      </c>
      <c r="BS190" s="152"/>
      <c r="BT190" s="152"/>
      <c r="BU190" s="152"/>
      <c r="BV190" s="152"/>
      <c r="BW190" s="152" t="s">
        <v>162</v>
      </c>
      <c r="BX190" s="152"/>
      <c r="BY190" s="152"/>
      <c r="BZ190" s="160"/>
      <c r="CA190" s="160"/>
      <c r="CB190" s="152"/>
      <c r="CC190" s="152"/>
      <c r="CD190" s="152"/>
      <c r="CE190" s="152"/>
      <c r="CF190" s="414">
        <v>3</v>
      </c>
      <c r="CG190" s="152">
        <v>3</v>
      </c>
      <c r="CH190" s="152"/>
      <c r="CI190" s="152" t="s">
        <v>1826</v>
      </c>
      <c r="CJ190"/>
    </row>
    <row r="191" spans="1:88" s="53" customFormat="1" ht="25" customHeight="1" x14ac:dyDescent="0.35">
      <c r="A191" s="152">
        <v>191</v>
      </c>
      <c r="B191" s="152" t="s">
        <v>2749</v>
      </c>
      <c r="C191" s="152" t="s">
        <v>2750</v>
      </c>
      <c r="D191" s="152" t="s">
        <v>2751</v>
      </c>
      <c r="E191" s="152" t="s">
        <v>286</v>
      </c>
      <c r="F191" s="152" t="s">
        <v>25</v>
      </c>
      <c r="G191" s="152">
        <v>8</v>
      </c>
      <c r="H191" s="152" t="s">
        <v>55</v>
      </c>
      <c r="I191" s="152" t="s">
        <v>43</v>
      </c>
      <c r="J191" s="152" t="s">
        <v>2752</v>
      </c>
      <c r="K191" s="152" t="s">
        <v>600</v>
      </c>
      <c r="L191" s="152" t="s">
        <v>43</v>
      </c>
      <c r="M191" s="152" t="s">
        <v>149</v>
      </c>
      <c r="N191" s="152" t="s">
        <v>2753</v>
      </c>
      <c r="O191" s="152" t="s">
        <v>150</v>
      </c>
      <c r="P191" s="152" t="s">
        <v>150</v>
      </c>
      <c r="Q191" s="152"/>
      <c r="R191" s="152" t="s">
        <v>2754</v>
      </c>
      <c r="S191" s="152" t="s">
        <v>2755</v>
      </c>
      <c r="T191" s="380" t="s">
        <v>2756</v>
      </c>
      <c r="U191" s="155" t="s">
        <v>2757</v>
      </c>
      <c r="V191" s="155">
        <v>28944</v>
      </c>
      <c r="W191" s="163" t="s">
        <v>2758</v>
      </c>
      <c r="X191" s="163" t="s">
        <v>178</v>
      </c>
      <c r="Y191" s="163" t="s">
        <v>162</v>
      </c>
      <c r="Z191" s="163"/>
      <c r="AA191" s="152">
        <v>19</v>
      </c>
      <c r="AB191" s="155">
        <v>43313</v>
      </c>
      <c r="AC191" s="312">
        <v>43160</v>
      </c>
      <c r="AD191" s="155"/>
      <c r="AE191" s="155" t="s">
        <v>2759</v>
      </c>
      <c r="AF191" s="155" t="s">
        <v>2760</v>
      </c>
      <c r="AG191" s="155"/>
      <c r="AH191" s="152">
        <f t="shared" si="43"/>
        <v>2</v>
      </c>
      <c r="AI191" s="155" t="s">
        <v>160</v>
      </c>
      <c r="AJ191" s="155" t="s">
        <v>160</v>
      </c>
      <c r="AK191" s="155"/>
      <c r="AL191" s="155" t="s">
        <v>162</v>
      </c>
      <c r="AM191" s="155" t="s">
        <v>162</v>
      </c>
      <c r="AN191" s="155"/>
      <c r="AO191" s="155" t="s">
        <v>163</v>
      </c>
      <c r="AP191" s="155" t="s">
        <v>202</v>
      </c>
      <c r="AQ191" s="155" t="s">
        <v>202</v>
      </c>
      <c r="AR191" s="155"/>
      <c r="AS191" s="259" t="s">
        <v>2761</v>
      </c>
      <c r="AT191" s="155" t="s">
        <v>718</v>
      </c>
      <c r="AU191" s="152" t="s">
        <v>295</v>
      </c>
      <c r="AV191" s="155"/>
      <c r="AW191" s="157">
        <v>43164</v>
      </c>
      <c r="AX191" s="157">
        <v>43409</v>
      </c>
      <c r="AY191" s="157" t="s">
        <v>149</v>
      </c>
      <c r="AZ191" s="157">
        <v>43531</v>
      </c>
      <c r="BA191" s="157">
        <v>43623</v>
      </c>
      <c r="BB191" s="157"/>
      <c r="BC191" s="158" t="s">
        <v>2762</v>
      </c>
      <c r="BD191" s="157">
        <v>44207</v>
      </c>
      <c r="BE191" s="157" t="s">
        <v>149</v>
      </c>
      <c r="BF191" s="157">
        <v>44410</v>
      </c>
      <c r="BG191" s="157" t="s">
        <v>149</v>
      </c>
      <c r="BH191" s="155"/>
      <c r="BI191" s="155"/>
      <c r="BJ191" s="155"/>
      <c r="BK191" s="159">
        <v>45610</v>
      </c>
      <c r="BL191" s="152" t="s">
        <v>17</v>
      </c>
      <c r="BM191" s="152">
        <f t="shared" ref="BM191" si="57">DATEDIF(AW191,BK191, "M")+1</f>
        <v>81</v>
      </c>
      <c r="BN191" s="152">
        <f t="shared" ref="BN191" si="58">DATEDIF(AX191,BK191, "M")+1</f>
        <v>73</v>
      </c>
      <c r="BO191" s="152" t="s">
        <v>2763</v>
      </c>
      <c r="BP191" s="152">
        <v>2</v>
      </c>
      <c r="BQ191" s="152"/>
      <c r="BR191" s="152"/>
      <c r="BS191" s="152"/>
      <c r="BT191" s="152"/>
      <c r="BU191" s="152"/>
      <c r="BV191" s="152"/>
      <c r="BW191" s="152" t="s">
        <v>162</v>
      </c>
      <c r="BX191" s="152" t="s">
        <v>162</v>
      </c>
      <c r="BY191" s="152"/>
      <c r="BZ191" s="160"/>
      <c r="CA191" s="160"/>
      <c r="CB191" s="152"/>
      <c r="CC191" s="152" t="s">
        <v>162</v>
      </c>
      <c r="CD191" s="152"/>
      <c r="CE191" s="152"/>
      <c r="CF191" s="414">
        <v>2</v>
      </c>
      <c r="CG191" s="152"/>
      <c r="CH191" s="152"/>
      <c r="CI191" s="152" t="s">
        <v>808</v>
      </c>
      <c r="CJ191"/>
    </row>
    <row r="192" spans="1:88" s="53" customFormat="1" ht="25" customHeight="1" x14ac:dyDescent="0.35">
      <c r="A192" s="152">
        <v>192</v>
      </c>
      <c r="B192" s="152" t="s">
        <v>2764</v>
      </c>
      <c r="C192" s="152" t="s">
        <v>761</v>
      </c>
      <c r="D192" s="152" t="s">
        <v>460</v>
      </c>
      <c r="E192" s="152" t="s">
        <v>1784</v>
      </c>
      <c r="F192" s="152" t="s">
        <v>25</v>
      </c>
      <c r="G192" s="152">
        <v>8</v>
      </c>
      <c r="H192" s="152" t="s">
        <v>49</v>
      </c>
      <c r="I192" s="152" t="s">
        <v>40</v>
      </c>
      <c r="J192" s="152" t="s">
        <v>1179</v>
      </c>
      <c r="K192" s="152" t="s">
        <v>1179</v>
      </c>
      <c r="L192" s="152" t="s">
        <v>40</v>
      </c>
      <c r="M192" s="152" t="s">
        <v>149</v>
      </c>
      <c r="N192" s="152" t="s">
        <v>2765</v>
      </c>
      <c r="O192" s="152" t="s">
        <v>150</v>
      </c>
      <c r="P192" s="152" t="s">
        <v>150</v>
      </c>
      <c r="Q192" s="152"/>
      <c r="R192" s="152" t="s">
        <v>2766</v>
      </c>
      <c r="S192" s="152" t="s">
        <v>2767</v>
      </c>
      <c r="T192" s="381" t="s">
        <v>2768</v>
      </c>
      <c r="U192" s="155" t="s">
        <v>2769</v>
      </c>
      <c r="V192" s="155">
        <v>29223</v>
      </c>
      <c r="W192" s="163" t="s">
        <v>2770</v>
      </c>
      <c r="X192" s="163" t="s">
        <v>2771</v>
      </c>
      <c r="Y192" s="163"/>
      <c r="Z192" s="163"/>
      <c r="AA192" s="152">
        <v>11</v>
      </c>
      <c r="AB192" s="155">
        <v>43466</v>
      </c>
      <c r="AC192" s="312">
        <v>43160</v>
      </c>
      <c r="AD192" s="155"/>
      <c r="AE192" s="155" t="s">
        <v>2772</v>
      </c>
      <c r="AF192" s="155" t="s">
        <v>2773</v>
      </c>
      <c r="AG192" s="155" t="s">
        <v>2774</v>
      </c>
      <c r="AH192" s="152">
        <f t="shared" si="43"/>
        <v>3</v>
      </c>
      <c r="AI192" s="155" t="s">
        <v>160</v>
      </c>
      <c r="AJ192" s="155" t="s">
        <v>160</v>
      </c>
      <c r="AK192" s="155"/>
      <c r="AL192" s="155" t="s">
        <v>149</v>
      </c>
      <c r="AM192" s="155" t="s">
        <v>162</v>
      </c>
      <c r="AN192" s="155"/>
      <c r="AO192" s="155" t="s">
        <v>163</v>
      </c>
      <c r="AP192" s="155" t="s">
        <v>1187</v>
      </c>
      <c r="AQ192" s="155" t="s">
        <v>1187</v>
      </c>
      <c r="AR192" s="155"/>
      <c r="AS192" s="155"/>
      <c r="AT192" s="155" t="s">
        <v>1188</v>
      </c>
      <c r="AU192" s="152" t="s">
        <v>2775</v>
      </c>
      <c r="AV192" s="155"/>
      <c r="AW192" s="157">
        <v>43164</v>
      </c>
      <c r="AX192" s="157">
        <v>43409</v>
      </c>
      <c r="AY192" s="157" t="s">
        <v>149</v>
      </c>
      <c r="AZ192" s="157">
        <v>43319</v>
      </c>
      <c r="BA192" s="157">
        <v>43378</v>
      </c>
      <c r="BB192" s="157"/>
      <c r="BC192" s="158" t="s">
        <v>2776</v>
      </c>
      <c r="BD192" s="157">
        <v>44207</v>
      </c>
      <c r="BE192" s="157" t="s">
        <v>149</v>
      </c>
      <c r="BF192" s="157">
        <v>44410</v>
      </c>
      <c r="BG192" s="157" t="s">
        <v>149</v>
      </c>
      <c r="BH192" s="155"/>
      <c r="BI192" s="155"/>
      <c r="BJ192" s="155"/>
      <c r="BK192" s="159"/>
      <c r="BL192" s="152" t="s">
        <v>18</v>
      </c>
      <c r="BM192" s="155"/>
      <c r="BN192" s="152"/>
      <c r="BO192" s="152"/>
      <c r="BP192" s="152">
        <v>1</v>
      </c>
      <c r="BQ192" s="152">
        <v>3</v>
      </c>
      <c r="BR192" s="152">
        <v>0</v>
      </c>
      <c r="BS192" s="152"/>
      <c r="BT192" s="152"/>
      <c r="BU192" s="152"/>
      <c r="BV192" s="152"/>
      <c r="BW192" s="152" t="s">
        <v>162</v>
      </c>
      <c r="BX192" s="152" t="s">
        <v>162</v>
      </c>
      <c r="BY192" s="152"/>
      <c r="BZ192" s="160"/>
      <c r="CA192" s="160"/>
      <c r="CB192" s="152"/>
      <c r="CC192" s="152" t="s">
        <v>162</v>
      </c>
      <c r="CD192" s="152"/>
      <c r="CE192" s="152"/>
      <c r="CF192" s="414">
        <v>3</v>
      </c>
      <c r="CG192" s="152"/>
      <c r="CH192" s="152"/>
      <c r="CI192" s="152" t="s">
        <v>1826</v>
      </c>
      <c r="CJ192"/>
    </row>
    <row r="193" spans="1:88" s="53" customFormat="1" ht="25" customHeight="1" x14ac:dyDescent="0.35">
      <c r="A193" s="152">
        <v>193</v>
      </c>
      <c r="B193" s="152" t="s">
        <v>2777</v>
      </c>
      <c r="C193" s="152" t="s">
        <v>2778</v>
      </c>
      <c r="D193" s="152" t="s">
        <v>2779</v>
      </c>
      <c r="E193" s="152" t="s">
        <v>2780</v>
      </c>
      <c r="F193" s="152" t="s">
        <v>25</v>
      </c>
      <c r="G193" s="152">
        <v>8</v>
      </c>
      <c r="H193" s="152" t="s">
        <v>51</v>
      </c>
      <c r="I193" s="152" t="s">
        <v>37</v>
      </c>
      <c r="J193" s="152" t="s">
        <v>1426</v>
      </c>
      <c r="K193" s="152" t="s">
        <v>2781</v>
      </c>
      <c r="L193" s="152" t="s">
        <v>43</v>
      </c>
      <c r="M193" s="152" t="s">
        <v>162</v>
      </c>
      <c r="N193" s="152">
        <v>1815816</v>
      </c>
      <c r="O193" s="152"/>
      <c r="P193" s="152" t="s">
        <v>318</v>
      </c>
      <c r="Q193" s="152"/>
      <c r="R193" s="161" t="s">
        <v>2782</v>
      </c>
      <c r="S193" s="161" t="s">
        <v>2783</v>
      </c>
      <c r="T193" s="381" t="s">
        <v>2784</v>
      </c>
      <c r="U193" s="155"/>
      <c r="V193" s="155">
        <v>30273</v>
      </c>
      <c r="W193" s="163" t="s">
        <v>2785</v>
      </c>
      <c r="X193" s="163" t="s">
        <v>155</v>
      </c>
      <c r="Y193" s="163"/>
      <c r="Z193" s="163"/>
      <c r="AA193" s="152">
        <v>7</v>
      </c>
      <c r="AB193" s="155">
        <v>43311</v>
      </c>
      <c r="AC193" s="312">
        <v>43160</v>
      </c>
      <c r="AD193" s="155"/>
      <c r="AE193" s="155" t="s">
        <v>2786</v>
      </c>
      <c r="AF193" s="155"/>
      <c r="AG193" s="155"/>
      <c r="AH193" s="152">
        <f t="shared" si="43"/>
        <v>1</v>
      </c>
      <c r="AI193" s="155" t="s">
        <v>161</v>
      </c>
      <c r="AJ193" s="155"/>
      <c r="AK193" s="155"/>
      <c r="AL193" s="155" t="s">
        <v>149</v>
      </c>
      <c r="AM193" s="155"/>
      <c r="AN193" s="155"/>
      <c r="AO193" s="155" t="s">
        <v>163</v>
      </c>
      <c r="AP193" s="155"/>
      <c r="AQ193" s="155" t="s">
        <v>248</v>
      </c>
      <c r="AR193" s="155" t="s">
        <v>149</v>
      </c>
      <c r="AS193" s="155"/>
      <c r="AT193" s="155" t="s">
        <v>2476</v>
      </c>
      <c r="AU193" s="152" t="s">
        <v>2787</v>
      </c>
      <c r="AV193" s="155"/>
      <c r="AW193" s="157">
        <v>43164</v>
      </c>
      <c r="AX193" s="157">
        <v>43409</v>
      </c>
      <c r="AY193" s="157" t="s">
        <v>149</v>
      </c>
      <c r="AZ193" s="157">
        <v>43333</v>
      </c>
      <c r="BA193" s="157">
        <v>43364</v>
      </c>
      <c r="BB193" s="157"/>
      <c r="BC193" s="158" t="s">
        <v>2788</v>
      </c>
      <c r="BD193" s="157">
        <v>44207</v>
      </c>
      <c r="BE193" s="157" t="s">
        <v>149</v>
      </c>
      <c r="BF193" s="157">
        <v>44410</v>
      </c>
      <c r="BG193" s="157" t="s">
        <v>149</v>
      </c>
      <c r="BH193" s="155"/>
      <c r="BI193" s="155"/>
      <c r="BJ193" s="155"/>
      <c r="BK193" s="159">
        <v>44741</v>
      </c>
      <c r="BL193" s="152" t="s">
        <v>17</v>
      </c>
      <c r="BM193" s="152">
        <f t="shared" ref="BM193:BM195" si="59">DATEDIF(AW193,BK193, "M")+1</f>
        <v>52</v>
      </c>
      <c r="BN193" s="152">
        <f>DATEDIF(AX193,BK193, "M")+1</f>
        <v>44</v>
      </c>
      <c r="BO193" s="288" t="s">
        <v>2789</v>
      </c>
      <c r="BP193" s="152">
        <v>2</v>
      </c>
      <c r="BQ193" s="152">
        <v>5</v>
      </c>
      <c r="BR193" s="152">
        <v>2</v>
      </c>
      <c r="BS193" s="152"/>
      <c r="BT193" s="152"/>
      <c r="BU193" s="152"/>
      <c r="BV193" s="152"/>
      <c r="BW193" s="152" t="s">
        <v>162</v>
      </c>
      <c r="BX193" s="152"/>
      <c r="BY193" s="152"/>
      <c r="BZ193" s="160"/>
      <c r="CA193" s="160"/>
      <c r="CB193" s="152"/>
      <c r="CC193" s="152"/>
      <c r="CD193" s="152"/>
      <c r="CE193" s="152"/>
      <c r="CF193" s="414">
        <v>2</v>
      </c>
      <c r="CG193" s="152"/>
      <c r="CH193" s="152"/>
      <c r="CI193" s="152" t="s">
        <v>1826</v>
      </c>
      <c r="CJ193"/>
    </row>
    <row r="194" spans="1:88" s="53" customFormat="1" ht="25" customHeight="1" x14ac:dyDescent="0.35">
      <c r="A194" s="152">
        <v>194</v>
      </c>
      <c r="B194" s="152" t="s">
        <v>2790</v>
      </c>
      <c r="C194" s="152" t="s">
        <v>2791</v>
      </c>
      <c r="D194" s="152"/>
      <c r="E194" s="152" t="s">
        <v>2792</v>
      </c>
      <c r="F194" s="152" t="s">
        <v>24</v>
      </c>
      <c r="G194" s="152">
        <v>8</v>
      </c>
      <c r="H194" s="152" t="s">
        <v>52</v>
      </c>
      <c r="I194" s="152" t="s">
        <v>41</v>
      </c>
      <c r="J194" s="152" t="s">
        <v>2793</v>
      </c>
      <c r="K194" s="152" t="s">
        <v>2794</v>
      </c>
      <c r="L194" s="152" t="s">
        <v>41</v>
      </c>
      <c r="M194" s="152" t="s">
        <v>149</v>
      </c>
      <c r="N194" s="152"/>
      <c r="O194" s="152" t="s">
        <v>150</v>
      </c>
      <c r="P194" s="152" t="s">
        <v>150</v>
      </c>
      <c r="Q194" s="152"/>
      <c r="R194" s="152" t="s">
        <v>2795</v>
      </c>
      <c r="S194" s="152" t="s">
        <v>2796</v>
      </c>
      <c r="T194" s="380" t="s">
        <v>2797</v>
      </c>
      <c r="U194" s="155" t="s">
        <v>2794</v>
      </c>
      <c r="V194" s="155">
        <v>28915</v>
      </c>
      <c r="W194" s="163" t="s">
        <v>2798</v>
      </c>
      <c r="X194" s="163" t="s">
        <v>2383</v>
      </c>
      <c r="Y194" s="163" t="s">
        <v>156</v>
      </c>
      <c r="Z194" s="163"/>
      <c r="AA194" s="152">
        <v>12</v>
      </c>
      <c r="AB194" s="155">
        <v>43344</v>
      </c>
      <c r="AC194" s="312">
        <v>43160</v>
      </c>
      <c r="AD194" s="155"/>
      <c r="AE194" s="155" t="s">
        <v>2799</v>
      </c>
      <c r="AF194" s="155"/>
      <c r="AG194" s="155"/>
      <c r="AH194" s="152">
        <f>COUNTA(AE194:AG194)</f>
        <v>1</v>
      </c>
      <c r="AI194" s="155" t="s">
        <v>160</v>
      </c>
      <c r="AJ194" s="155"/>
      <c r="AK194" s="155"/>
      <c r="AL194" s="155" t="s">
        <v>149</v>
      </c>
      <c r="AM194" s="155"/>
      <c r="AN194" s="155"/>
      <c r="AO194" s="155" t="s">
        <v>163</v>
      </c>
      <c r="AP194" s="155" t="s">
        <v>2800</v>
      </c>
      <c r="AQ194" s="155" t="s">
        <v>216</v>
      </c>
      <c r="AR194" s="155" t="s">
        <v>149</v>
      </c>
      <c r="AS194" s="155"/>
      <c r="AT194" s="155" t="s">
        <v>889</v>
      </c>
      <c r="AU194" s="152" t="s">
        <v>2801</v>
      </c>
      <c r="AV194" s="155"/>
      <c r="AW194" s="157">
        <v>43164</v>
      </c>
      <c r="AX194" s="157">
        <v>43409</v>
      </c>
      <c r="AY194" s="157" t="s">
        <v>149</v>
      </c>
      <c r="AZ194" s="157">
        <v>43252</v>
      </c>
      <c r="BA194" s="157">
        <v>43132</v>
      </c>
      <c r="BB194" s="157"/>
      <c r="BC194" s="158" t="s">
        <v>2802</v>
      </c>
      <c r="BD194" s="157">
        <v>44207</v>
      </c>
      <c r="BE194" s="157" t="s">
        <v>149</v>
      </c>
      <c r="BF194" s="157">
        <v>44410</v>
      </c>
      <c r="BG194" s="157" t="s">
        <v>149</v>
      </c>
      <c r="BH194" s="155"/>
      <c r="BI194" s="155"/>
      <c r="BJ194" s="155"/>
      <c r="BK194" s="159">
        <v>45247</v>
      </c>
      <c r="BL194" s="152" t="s">
        <v>17</v>
      </c>
      <c r="BM194" s="261"/>
      <c r="BN194" s="152"/>
      <c r="BO194" s="152"/>
      <c r="BP194" s="152">
        <v>9</v>
      </c>
      <c r="BQ194" s="152">
        <v>57</v>
      </c>
      <c r="BR194" s="152">
        <v>0</v>
      </c>
      <c r="BS194" s="152"/>
      <c r="BT194" s="152"/>
      <c r="BU194" s="152"/>
      <c r="BV194" s="152"/>
      <c r="BW194" s="152" t="s">
        <v>162</v>
      </c>
      <c r="BX194" s="152" t="s">
        <v>162</v>
      </c>
      <c r="BY194" s="152"/>
      <c r="BZ194" s="160"/>
      <c r="CA194" s="160"/>
      <c r="CB194" s="152"/>
      <c r="CC194" s="152" t="s">
        <v>162</v>
      </c>
      <c r="CD194" s="152"/>
      <c r="CE194" s="152"/>
      <c r="CF194" s="414">
        <v>2</v>
      </c>
      <c r="CG194" s="152"/>
      <c r="CH194" s="152"/>
      <c r="CI194" s="152" t="s">
        <v>1826</v>
      </c>
      <c r="CJ194"/>
    </row>
    <row r="195" spans="1:88" s="53" customFormat="1" ht="25" customHeight="1" x14ac:dyDescent="0.35">
      <c r="A195" s="152">
        <v>195</v>
      </c>
      <c r="B195" s="152" t="s">
        <v>2803</v>
      </c>
      <c r="C195" s="152" t="s">
        <v>2804</v>
      </c>
      <c r="D195" s="152" t="s">
        <v>2805</v>
      </c>
      <c r="E195" s="152" t="s">
        <v>2806</v>
      </c>
      <c r="F195" s="152" t="s">
        <v>25</v>
      </c>
      <c r="G195" s="152">
        <v>8</v>
      </c>
      <c r="H195" s="152" t="s">
        <v>51</v>
      </c>
      <c r="I195" s="152" t="s">
        <v>30</v>
      </c>
      <c r="J195" s="152" t="s">
        <v>2807</v>
      </c>
      <c r="K195" s="152" t="s">
        <v>2808</v>
      </c>
      <c r="L195" s="152" t="s">
        <v>43</v>
      </c>
      <c r="M195" s="152" t="s">
        <v>162</v>
      </c>
      <c r="N195" s="152">
        <v>2113374</v>
      </c>
      <c r="O195" s="152"/>
      <c r="P195" s="152" t="s">
        <v>150</v>
      </c>
      <c r="Q195" s="152"/>
      <c r="R195" s="152" t="s">
        <v>2809</v>
      </c>
      <c r="S195" s="152" t="s">
        <v>2810</v>
      </c>
      <c r="T195" s="381" t="s">
        <v>2811</v>
      </c>
      <c r="U195" s="155"/>
      <c r="V195" s="155">
        <v>28332</v>
      </c>
      <c r="W195" s="163" t="s">
        <v>2812</v>
      </c>
      <c r="X195" s="163" t="s">
        <v>2503</v>
      </c>
      <c r="Y195" s="163"/>
      <c r="Z195" s="163"/>
      <c r="AA195" s="152">
        <v>9</v>
      </c>
      <c r="AB195" s="155">
        <v>43261</v>
      </c>
      <c r="AC195" s="312">
        <v>43160</v>
      </c>
      <c r="AD195" s="155"/>
      <c r="AE195" s="155" t="s">
        <v>2813</v>
      </c>
      <c r="AF195" s="155" t="s">
        <v>2814</v>
      </c>
      <c r="AG195" s="155" t="s">
        <v>2815</v>
      </c>
      <c r="AH195" s="152">
        <f t="shared" ref="AH195:AH200" si="60">COUNTA(AE195:AG195)</f>
        <v>3</v>
      </c>
      <c r="AI195" s="155" t="s">
        <v>161</v>
      </c>
      <c r="AJ195" s="155" t="s">
        <v>161</v>
      </c>
      <c r="AK195" s="155"/>
      <c r="AL195" s="155" t="s">
        <v>149</v>
      </c>
      <c r="AM195" s="155" t="s">
        <v>162</v>
      </c>
      <c r="AN195" s="155" t="s">
        <v>162</v>
      </c>
      <c r="AO195" s="155" t="s">
        <v>163</v>
      </c>
      <c r="AP195" s="155" t="s">
        <v>202</v>
      </c>
      <c r="AQ195" s="155" t="s">
        <v>248</v>
      </c>
      <c r="AR195" s="155"/>
      <c r="AS195" s="155"/>
      <c r="AT195" s="155" t="s">
        <v>483</v>
      </c>
      <c r="AU195" s="152" t="s">
        <v>2816</v>
      </c>
      <c r="AV195" s="155"/>
      <c r="AW195" s="157">
        <v>43164</v>
      </c>
      <c r="AX195" s="157">
        <v>43409</v>
      </c>
      <c r="AY195" s="157" t="s">
        <v>149</v>
      </c>
      <c r="AZ195" s="157">
        <v>44169</v>
      </c>
      <c r="BA195" s="157">
        <v>44124</v>
      </c>
      <c r="BB195" s="157"/>
      <c r="BC195" s="158" t="s">
        <v>2817</v>
      </c>
      <c r="BD195" s="157">
        <v>44207</v>
      </c>
      <c r="BE195" s="157" t="s">
        <v>149</v>
      </c>
      <c r="BF195" s="157">
        <v>44410</v>
      </c>
      <c r="BG195" s="157" t="s">
        <v>149</v>
      </c>
      <c r="BH195" s="155"/>
      <c r="BI195" s="155"/>
      <c r="BJ195" s="155"/>
      <c r="BK195" s="159">
        <v>45498</v>
      </c>
      <c r="BL195" s="152" t="s">
        <v>17</v>
      </c>
      <c r="BM195" s="152">
        <f t="shared" si="59"/>
        <v>77</v>
      </c>
      <c r="BN195" s="152">
        <f>DATEDIF(AX195,BK195, "M")+1</f>
        <v>69</v>
      </c>
      <c r="BO195" s="288" t="s">
        <v>2818</v>
      </c>
      <c r="BP195" s="152">
        <v>1</v>
      </c>
      <c r="BQ195" s="152">
        <v>5</v>
      </c>
      <c r="BR195" s="152">
        <v>0</v>
      </c>
      <c r="BS195" s="152"/>
      <c r="BT195" s="152"/>
      <c r="BU195" s="152"/>
      <c r="BV195" s="152"/>
      <c r="BW195" s="152" t="s">
        <v>162</v>
      </c>
      <c r="BX195" s="152"/>
      <c r="BY195" s="152"/>
      <c r="BZ195" s="160"/>
      <c r="CA195" s="160"/>
      <c r="CB195" s="152"/>
      <c r="CC195" s="152"/>
      <c r="CD195" s="152"/>
      <c r="CE195" s="152"/>
      <c r="CF195" s="414"/>
      <c r="CG195" s="152"/>
      <c r="CH195" s="152"/>
      <c r="CI195" s="152" t="s">
        <v>1826</v>
      </c>
      <c r="CJ195"/>
    </row>
    <row r="196" spans="1:88" s="53" customFormat="1" ht="25" customHeight="1" x14ac:dyDescent="0.35">
      <c r="A196" s="98">
        <v>196</v>
      </c>
      <c r="B196" s="98" t="s">
        <v>2819</v>
      </c>
      <c r="C196" s="98" t="s">
        <v>2820</v>
      </c>
      <c r="D196" s="98" t="s">
        <v>2821</v>
      </c>
      <c r="E196" s="98" t="s">
        <v>2822</v>
      </c>
      <c r="F196" s="98" t="s">
        <v>24</v>
      </c>
      <c r="G196" s="98">
        <v>8</v>
      </c>
      <c r="H196" s="98" t="s">
        <v>50</v>
      </c>
      <c r="I196" s="98" t="s">
        <v>44</v>
      </c>
      <c r="J196" s="98" t="s">
        <v>2293</v>
      </c>
      <c r="K196" s="98" t="s">
        <v>2823</v>
      </c>
      <c r="L196" s="98" t="s">
        <v>42</v>
      </c>
      <c r="M196" s="98" t="s">
        <v>149</v>
      </c>
      <c r="N196" s="98"/>
      <c r="O196" s="98"/>
      <c r="P196" s="98" t="s">
        <v>150</v>
      </c>
      <c r="Q196" s="98"/>
      <c r="R196" s="98" t="s">
        <v>2824</v>
      </c>
      <c r="S196" s="98" t="s">
        <v>2825</v>
      </c>
      <c r="T196" s="375" t="s">
        <v>2826</v>
      </c>
      <c r="U196" s="99"/>
      <c r="V196" s="99">
        <v>29109</v>
      </c>
      <c r="W196" s="181" t="s">
        <v>2827</v>
      </c>
      <c r="X196" s="181"/>
      <c r="Y196" s="181"/>
      <c r="Z196" s="181"/>
      <c r="AA196" s="98">
        <v>12</v>
      </c>
      <c r="AB196" s="99">
        <v>43284</v>
      </c>
      <c r="AC196" s="307">
        <v>43160</v>
      </c>
      <c r="AD196" s="99">
        <v>44398</v>
      </c>
      <c r="AE196" s="99" t="s">
        <v>2828</v>
      </c>
      <c r="AF196" s="99"/>
      <c r="AG196" s="99"/>
      <c r="AH196" s="98">
        <f t="shared" si="60"/>
        <v>1</v>
      </c>
      <c r="AI196" s="99" t="s">
        <v>160</v>
      </c>
      <c r="AJ196" s="99"/>
      <c r="AK196" s="99"/>
      <c r="AL196" s="99" t="s">
        <v>149</v>
      </c>
      <c r="AM196" s="99"/>
      <c r="AN196" s="99"/>
      <c r="AO196" s="99" t="s">
        <v>163</v>
      </c>
      <c r="AP196" s="99"/>
      <c r="AQ196" s="99"/>
      <c r="AR196" s="99"/>
      <c r="AS196" s="99"/>
      <c r="AT196" s="99" t="s">
        <v>1330</v>
      </c>
      <c r="AU196" s="98" t="s">
        <v>2829</v>
      </c>
      <c r="AV196" s="99"/>
      <c r="AW196" s="100">
        <v>43164</v>
      </c>
      <c r="AX196" s="100">
        <v>43409</v>
      </c>
      <c r="AY196" s="100" t="s">
        <v>149</v>
      </c>
      <c r="AZ196" s="100">
        <v>44099</v>
      </c>
      <c r="BA196" s="100">
        <v>44122</v>
      </c>
      <c r="BB196" s="100"/>
      <c r="BC196" s="101"/>
      <c r="BD196" s="100"/>
      <c r="BE196" s="100"/>
      <c r="BF196" s="100"/>
      <c r="BG196" s="100"/>
      <c r="BH196" s="99"/>
      <c r="BI196" s="99"/>
      <c r="BJ196" s="99"/>
      <c r="BK196" s="116"/>
      <c r="BL196" s="98" t="s">
        <v>19</v>
      </c>
      <c r="BM196" s="289"/>
      <c r="BN196" s="289"/>
      <c r="BO196" s="98"/>
      <c r="BP196" s="98">
        <v>0</v>
      </c>
      <c r="BQ196" s="98"/>
      <c r="BR196" s="98"/>
      <c r="BS196" s="98"/>
      <c r="BT196" s="98"/>
      <c r="BU196" s="98"/>
      <c r="BV196" s="98"/>
      <c r="BW196" s="98" t="s">
        <v>162</v>
      </c>
      <c r="BX196" s="98"/>
      <c r="BY196" s="98"/>
      <c r="BZ196" s="102"/>
      <c r="CA196" s="102"/>
      <c r="CB196" s="98"/>
      <c r="CC196" s="98"/>
      <c r="CD196" s="98"/>
      <c r="CE196" s="98"/>
      <c r="CF196" s="120"/>
      <c r="CG196" s="98"/>
      <c r="CH196" s="98"/>
      <c r="CI196" s="98" t="s">
        <v>1826</v>
      </c>
      <c r="CJ196"/>
    </row>
    <row r="197" spans="1:88" s="53" customFormat="1" ht="25" customHeight="1" x14ac:dyDescent="0.35">
      <c r="A197" s="98">
        <v>197</v>
      </c>
      <c r="B197" s="98" t="s">
        <v>2830</v>
      </c>
      <c r="C197" s="98" t="s">
        <v>2831</v>
      </c>
      <c r="D197" s="98" t="s">
        <v>2832</v>
      </c>
      <c r="E197" s="98" t="s">
        <v>2833</v>
      </c>
      <c r="F197" s="98" t="s">
        <v>25</v>
      </c>
      <c r="G197" s="98">
        <v>8</v>
      </c>
      <c r="H197" s="98" t="s">
        <v>57</v>
      </c>
      <c r="I197" s="98" t="s">
        <v>33</v>
      </c>
      <c r="J197" s="98" t="s">
        <v>600</v>
      </c>
      <c r="K197" s="98" t="s">
        <v>2834</v>
      </c>
      <c r="L197" s="98"/>
      <c r="M197" s="98" t="s">
        <v>162</v>
      </c>
      <c r="N197" s="98"/>
      <c r="O197" s="98"/>
      <c r="P197" s="98" t="s">
        <v>318</v>
      </c>
      <c r="Q197" s="98"/>
      <c r="R197" s="98" t="s">
        <v>2835</v>
      </c>
      <c r="S197" s="98" t="s">
        <v>2836</v>
      </c>
      <c r="T197" s="388" t="s">
        <v>2837</v>
      </c>
      <c r="U197" s="99"/>
      <c r="V197" s="99">
        <v>26666</v>
      </c>
      <c r="W197" s="181" t="s">
        <v>2838</v>
      </c>
      <c r="X197" s="181"/>
      <c r="Y197" s="181"/>
      <c r="Z197" s="181"/>
      <c r="AA197" s="98">
        <v>14</v>
      </c>
      <c r="AB197" s="99">
        <v>43343</v>
      </c>
      <c r="AC197" s="307">
        <v>43160</v>
      </c>
      <c r="AD197" s="99">
        <v>44651</v>
      </c>
      <c r="AE197" s="99" t="s">
        <v>2839</v>
      </c>
      <c r="AF197" s="99" t="s">
        <v>1140</v>
      </c>
      <c r="AG197" s="99"/>
      <c r="AH197" s="98">
        <f t="shared" si="60"/>
        <v>2</v>
      </c>
      <c r="AI197" s="99" t="s">
        <v>160</v>
      </c>
      <c r="AJ197" s="99" t="s">
        <v>160</v>
      </c>
      <c r="AK197" s="99"/>
      <c r="AL197" s="99" t="s">
        <v>162</v>
      </c>
      <c r="AM197" s="99"/>
      <c r="AN197" s="99"/>
      <c r="AO197" s="99" t="s">
        <v>163</v>
      </c>
      <c r="AP197" s="99"/>
      <c r="AQ197" s="99"/>
      <c r="AR197" s="99"/>
      <c r="AS197" s="99"/>
      <c r="AT197" s="99" t="s">
        <v>578</v>
      </c>
      <c r="AU197" s="98" t="s">
        <v>2840</v>
      </c>
      <c r="AV197" s="99"/>
      <c r="AW197" s="100">
        <v>43164</v>
      </c>
      <c r="AX197" s="100">
        <v>43409</v>
      </c>
      <c r="AY197" s="100" t="s">
        <v>149</v>
      </c>
      <c r="AZ197" s="100"/>
      <c r="BA197" s="100"/>
      <c r="BB197" s="100"/>
      <c r="BC197" s="101"/>
      <c r="BD197" s="100"/>
      <c r="BE197" s="100"/>
      <c r="BF197" s="100"/>
      <c r="BG197" s="100"/>
      <c r="BH197" s="99"/>
      <c r="BI197" s="99"/>
      <c r="BJ197" s="99"/>
      <c r="BK197" s="116"/>
      <c r="BL197" s="98" t="s">
        <v>19</v>
      </c>
      <c r="BM197" s="289"/>
      <c r="BN197" s="289"/>
      <c r="BO197" s="98"/>
      <c r="BP197" s="98">
        <v>4</v>
      </c>
      <c r="BQ197" s="98"/>
      <c r="BR197" s="98"/>
      <c r="BS197" s="98"/>
      <c r="BT197" s="98"/>
      <c r="BU197" s="98"/>
      <c r="BV197" s="98"/>
      <c r="BW197" s="98" t="s">
        <v>162</v>
      </c>
      <c r="BX197" s="98"/>
      <c r="BY197" s="98"/>
      <c r="BZ197" s="102"/>
      <c r="CA197" s="102"/>
      <c r="CB197" s="98"/>
      <c r="CC197" s="98"/>
      <c r="CD197" s="98"/>
      <c r="CE197" s="98"/>
      <c r="CF197" s="120"/>
      <c r="CG197" s="98"/>
      <c r="CH197" s="98"/>
      <c r="CI197" s="98" t="s">
        <v>1826</v>
      </c>
      <c r="CJ197"/>
    </row>
    <row r="198" spans="1:88" s="53" customFormat="1" ht="25" customHeight="1" x14ac:dyDescent="0.35">
      <c r="A198" s="152">
        <v>198</v>
      </c>
      <c r="B198" s="152" t="s">
        <v>2841</v>
      </c>
      <c r="C198" s="152" t="s">
        <v>2842</v>
      </c>
      <c r="D198" s="152" t="s">
        <v>2843</v>
      </c>
      <c r="E198" s="152" t="s">
        <v>2844</v>
      </c>
      <c r="F198" s="152" t="s">
        <v>24</v>
      </c>
      <c r="G198" s="152">
        <v>8</v>
      </c>
      <c r="H198" s="152" t="s">
        <v>51</v>
      </c>
      <c r="I198" s="152" t="s">
        <v>30</v>
      </c>
      <c r="J198" s="152" t="s">
        <v>600</v>
      </c>
      <c r="K198" s="152" t="s">
        <v>2245</v>
      </c>
      <c r="L198" s="152" t="s">
        <v>30</v>
      </c>
      <c r="M198" s="152" t="s">
        <v>149</v>
      </c>
      <c r="N198" s="152"/>
      <c r="O198" s="152"/>
      <c r="P198" s="152" t="s">
        <v>150</v>
      </c>
      <c r="Q198" s="152"/>
      <c r="R198" s="427" t="s">
        <v>2845</v>
      </c>
      <c r="S198" s="152" t="s">
        <v>2846</v>
      </c>
      <c r="T198" s="380" t="s">
        <v>2847</v>
      </c>
      <c r="U198" s="155"/>
      <c r="V198" s="155">
        <v>28488</v>
      </c>
      <c r="W198" s="163" t="s">
        <v>2848</v>
      </c>
      <c r="X198" s="163" t="s">
        <v>155</v>
      </c>
      <c r="Y198" s="163"/>
      <c r="Z198" s="163"/>
      <c r="AA198" s="152">
        <v>2</v>
      </c>
      <c r="AB198" s="155">
        <v>43405</v>
      </c>
      <c r="AC198" s="312">
        <v>43160</v>
      </c>
      <c r="AD198" s="155"/>
      <c r="AE198" s="155" t="s">
        <v>2849</v>
      </c>
      <c r="AF198" s="155" t="s">
        <v>2850</v>
      </c>
      <c r="AG198" s="155"/>
      <c r="AH198" s="152">
        <f t="shared" si="60"/>
        <v>2</v>
      </c>
      <c r="AI198" s="155"/>
      <c r="AJ198" s="155" t="s">
        <v>160</v>
      </c>
      <c r="AK198" s="155"/>
      <c r="AL198" s="155" t="s">
        <v>149</v>
      </c>
      <c r="AM198" s="155" t="s">
        <v>149</v>
      </c>
      <c r="AN198" s="155"/>
      <c r="AO198" s="155" t="s">
        <v>163</v>
      </c>
      <c r="AP198" s="155"/>
      <c r="AQ198" s="155"/>
      <c r="AR198" s="155"/>
      <c r="AS198" s="155"/>
      <c r="AT198" s="155" t="s">
        <v>483</v>
      </c>
      <c r="AU198" s="152" t="s">
        <v>2851</v>
      </c>
      <c r="AV198" s="155"/>
      <c r="AW198" s="157">
        <v>43164</v>
      </c>
      <c r="AX198" s="157">
        <v>43409</v>
      </c>
      <c r="AY198" s="157" t="s">
        <v>149</v>
      </c>
      <c r="AZ198" s="157">
        <v>43833</v>
      </c>
      <c r="BA198" s="157">
        <v>43857</v>
      </c>
      <c r="BB198" s="157"/>
      <c r="BC198" s="158" t="s">
        <v>2852</v>
      </c>
      <c r="BD198" s="157">
        <v>44207</v>
      </c>
      <c r="BE198" s="157" t="s">
        <v>149</v>
      </c>
      <c r="BF198" s="157">
        <v>44410</v>
      </c>
      <c r="BG198" s="157" t="s">
        <v>149</v>
      </c>
      <c r="BH198" s="155"/>
      <c r="BI198" s="155"/>
      <c r="BJ198" s="155"/>
      <c r="BK198" s="159"/>
      <c r="BL198" s="152" t="s">
        <v>18</v>
      </c>
      <c r="BM198" s="261"/>
      <c r="BN198" s="261"/>
      <c r="BO198" s="152"/>
      <c r="BP198" s="152">
        <v>5</v>
      </c>
      <c r="BQ198" s="152">
        <v>12</v>
      </c>
      <c r="BR198" s="152">
        <v>0</v>
      </c>
      <c r="BS198" s="152"/>
      <c r="BT198" s="152"/>
      <c r="BU198" s="152"/>
      <c r="BV198" s="152"/>
      <c r="BW198" s="152" t="s">
        <v>162</v>
      </c>
      <c r="BX198" s="152"/>
      <c r="BY198" s="152"/>
      <c r="BZ198" s="160"/>
      <c r="CA198" s="160"/>
      <c r="CB198" s="152"/>
      <c r="CC198" s="152"/>
      <c r="CD198" s="152"/>
      <c r="CE198" s="152"/>
      <c r="CF198" s="414"/>
      <c r="CG198" s="152"/>
      <c r="CH198" s="152"/>
      <c r="CI198" s="152" t="s">
        <v>1826</v>
      </c>
      <c r="CJ198"/>
    </row>
    <row r="199" spans="1:88" s="53" customFormat="1" ht="25" customHeight="1" x14ac:dyDescent="0.35">
      <c r="A199" s="152">
        <v>199</v>
      </c>
      <c r="B199" s="152" t="s">
        <v>2853</v>
      </c>
      <c r="C199" s="152" t="s">
        <v>2225</v>
      </c>
      <c r="D199" s="152"/>
      <c r="E199" s="152" t="s">
        <v>2854</v>
      </c>
      <c r="F199" s="152" t="s">
        <v>25</v>
      </c>
      <c r="G199" s="152">
        <v>8</v>
      </c>
      <c r="H199" s="152" t="s">
        <v>49</v>
      </c>
      <c r="I199" s="152" t="s">
        <v>35</v>
      </c>
      <c r="J199" s="152" t="s">
        <v>2855</v>
      </c>
      <c r="K199" s="152" t="s">
        <v>2856</v>
      </c>
      <c r="L199" s="152" t="s">
        <v>43</v>
      </c>
      <c r="M199" s="152" t="s">
        <v>162</v>
      </c>
      <c r="N199" s="152">
        <v>1540298</v>
      </c>
      <c r="O199" s="152" t="s">
        <v>318</v>
      </c>
      <c r="P199" s="152" t="s">
        <v>318</v>
      </c>
      <c r="Q199" s="152"/>
      <c r="R199" s="152" t="s">
        <v>2857</v>
      </c>
      <c r="S199" s="152" t="s">
        <v>2858</v>
      </c>
      <c r="T199" s="381" t="s">
        <v>2859</v>
      </c>
      <c r="U199" s="155" t="s">
        <v>2860</v>
      </c>
      <c r="V199" s="155">
        <v>31614</v>
      </c>
      <c r="W199" s="163" t="s">
        <v>2861</v>
      </c>
      <c r="X199" s="163" t="s">
        <v>178</v>
      </c>
      <c r="Y199" s="163" t="s">
        <v>162</v>
      </c>
      <c r="Z199" s="163"/>
      <c r="AA199" s="152">
        <v>15</v>
      </c>
      <c r="AB199" s="155">
        <v>43346</v>
      </c>
      <c r="AC199" s="312">
        <v>43160</v>
      </c>
      <c r="AD199" s="155"/>
      <c r="AE199" s="155" t="s">
        <v>2862</v>
      </c>
      <c r="AF199" s="155" t="s">
        <v>2314</v>
      </c>
      <c r="AG199" s="155"/>
      <c r="AH199" s="152">
        <f t="shared" si="60"/>
        <v>2</v>
      </c>
      <c r="AI199" s="155" t="s">
        <v>161</v>
      </c>
      <c r="AJ199" s="155" t="s">
        <v>160</v>
      </c>
      <c r="AK199" s="155"/>
      <c r="AL199" s="155" t="s">
        <v>162</v>
      </c>
      <c r="AM199" s="155" t="s">
        <v>162</v>
      </c>
      <c r="AN199" s="155"/>
      <c r="AO199" s="155" t="s">
        <v>181</v>
      </c>
      <c r="AP199" s="155" t="s">
        <v>2863</v>
      </c>
      <c r="AQ199" s="155" t="s">
        <v>2864</v>
      </c>
      <c r="AR199" s="155"/>
      <c r="AS199" s="155"/>
      <c r="AT199" s="155" t="s">
        <v>862</v>
      </c>
      <c r="AU199" s="152" t="s">
        <v>2865</v>
      </c>
      <c r="AV199" s="155"/>
      <c r="AW199" s="157">
        <v>43164</v>
      </c>
      <c r="AX199" s="157">
        <v>43409</v>
      </c>
      <c r="AY199" s="157" t="s">
        <v>149</v>
      </c>
      <c r="AZ199" s="157">
        <v>43607</v>
      </c>
      <c r="BA199" s="157">
        <v>43941</v>
      </c>
      <c r="BB199" s="157"/>
      <c r="BC199" s="158" t="s">
        <v>2866</v>
      </c>
      <c r="BD199" s="157">
        <v>44207</v>
      </c>
      <c r="BE199" s="157" t="s">
        <v>149</v>
      </c>
      <c r="BF199" s="157">
        <v>44410</v>
      </c>
      <c r="BG199" s="157" t="s">
        <v>149</v>
      </c>
      <c r="BH199" s="155"/>
      <c r="BI199" s="155"/>
      <c r="BJ199" s="155"/>
      <c r="BK199" s="159">
        <v>45701</v>
      </c>
      <c r="BL199" s="152" t="s">
        <v>17</v>
      </c>
      <c r="BM199" s="261"/>
      <c r="BN199" s="261"/>
      <c r="BO199" s="152"/>
      <c r="BP199" s="152">
        <v>1</v>
      </c>
      <c r="BQ199" s="152">
        <v>8</v>
      </c>
      <c r="BR199" s="152">
        <v>0</v>
      </c>
      <c r="BS199" s="152"/>
      <c r="BT199" s="152"/>
      <c r="BU199" s="152"/>
      <c r="BV199" s="152"/>
      <c r="BW199" s="152" t="s">
        <v>162</v>
      </c>
      <c r="BX199" s="152" t="s">
        <v>162</v>
      </c>
      <c r="BY199" s="152" t="s">
        <v>2867</v>
      </c>
      <c r="BZ199" s="160"/>
      <c r="CA199" s="160"/>
      <c r="CB199" s="152"/>
      <c r="CC199" s="152" t="s">
        <v>162</v>
      </c>
      <c r="CD199" s="152"/>
      <c r="CE199" s="152"/>
      <c r="CF199" s="414">
        <v>1</v>
      </c>
      <c r="CG199" s="152"/>
      <c r="CH199" s="152"/>
      <c r="CI199" s="152" t="s">
        <v>808</v>
      </c>
      <c r="CJ199"/>
    </row>
    <row r="200" spans="1:88" s="53" customFormat="1" ht="25.5" customHeight="1" x14ac:dyDescent="0.35">
      <c r="A200" s="152">
        <v>200</v>
      </c>
      <c r="B200" s="152" t="s">
        <v>2868</v>
      </c>
      <c r="C200" s="152" t="s">
        <v>2869</v>
      </c>
      <c r="D200" s="152" t="s">
        <v>2870</v>
      </c>
      <c r="E200" s="152" t="s">
        <v>2871</v>
      </c>
      <c r="F200" s="152" t="s">
        <v>25</v>
      </c>
      <c r="G200" s="152">
        <v>8</v>
      </c>
      <c r="H200" s="152" t="s">
        <v>49</v>
      </c>
      <c r="I200" s="152" t="s">
        <v>35</v>
      </c>
      <c r="J200" s="152" t="s">
        <v>2872</v>
      </c>
      <c r="K200" s="152" t="s">
        <v>2873</v>
      </c>
      <c r="L200" s="152" t="s">
        <v>40</v>
      </c>
      <c r="M200" s="152" t="s">
        <v>162</v>
      </c>
      <c r="N200" s="152">
        <v>10104312016</v>
      </c>
      <c r="O200" s="152"/>
      <c r="P200" s="152" t="s">
        <v>150</v>
      </c>
      <c r="Q200" s="152"/>
      <c r="R200" s="152" t="s">
        <v>2874</v>
      </c>
      <c r="S200" s="161" t="s">
        <v>2875</v>
      </c>
      <c r="T200" s="380" t="s">
        <v>2876</v>
      </c>
      <c r="U200" s="155"/>
      <c r="V200" s="155">
        <v>31356</v>
      </c>
      <c r="W200" s="163" t="s">
        <v>2877</v>
      </c>
      <c r="X200" s="163" t="s">
        <v>178</v>
      </c>
      <c r="Y200" s="163"/>
      <c r="Z200" s="163"/>
      <c r="AA200" s="152">
        <v>41</v>
      </c>
      <c r="AB200" s="155">
        <v>42594</v>
      </c>
      <c r="AC200" s="312">
        <v>43160</v>
      </c>
      <c r="AD200" s="155"/>
      <c r="AE200" s="155" t="s">
        <v>2878</v>
      </c>
      <c r="AF200" s="155" t="s">
        <v>2879</v>
      </c>
      <c r="AG200" s="155"/>
      <c r="AH200" s="152">
        <f t="shared" si="60"/>
        <v>2</v>
      </c>
      <c r="AI200" s="155" t="s">
        <v>161</v>
      </c>
      <c r="AJ200" s="155" t="s">
        <v>161</v>
      </c>
      <c r="AK200" s="155"/>
      <c r="AL200" s="155" t="s">
        <v>162</v>
      </c>
      <c r="AM200" s="155"/>
      <c r="AN200" s="155"/>
      <c r="AO200" s="155" t="s">
        <v>163</v>
      </c>
      <c r="AP200" s="155" t="s">
        <v>180</v>
      </c>
      <c r="AQ200" s="155" t="s">
        <v>180</v>
      </c>
      <c r="AR200" s="155"/>
      <c r="AS200" s="155"/>
      <c r="AT200" s="155" t="s">
        <v>862</v>
      </c>
      <c r="AU200" s="152" t="s">
        <v>2880</v>
      </c>
      <c r="AV200" s="155"/>
      <c r="AW200" s="157">
        <v>43164</v>
      </c>
      <c r="AX200" s="157">
        <v>43409</v>
      </c>
      <c r="AY200" s="157" t="s">
        <v>149</v>
      </c>
      <c r="AZ200" s="157">
        <v>43714</v>
      </c>
      <c r="BA200" s="157">
        <v>43927</v>
      </c>
      <c r="BB200" s="157"/>
      <c r="BC200" s="158" t="s">
        <v>2881</v>
      </c>
      <c r="BD200" s="157">
        <v>44207</v>
      </c>
      <c r="BE200" s="157" t="s">
        <v>149</v>
      </c>
      <c r="BF200" s="157">
        <v>44410</v>
      </c>
      <c r="BG200" s="157" t="s">
        <v>149</v>
      </c>
      <c r="BH200" s="155"/>
      <c r="BI200" s="155"/>
      <c r="BJ200" s="155"/>
      <c r="BK200" s="159"/>
      <c r="BL200" s="152" t="s">
        <v>18</v>
      </c>
      <c r="BM200" s="261"/>
      <c r="BN200" s="261"/>
      <c r="BO200" s="152"/>
      <c r="BP200" s="152">
        <v>3</v>
      </c>
      <c r="BQ200" s="152"/>
      <c r="BR200" s="152"/>
      <c r="BS200" s="152"/>
      <c r="BT200" s="152"/>
      <c r="BU200" s="152"/>
      <c r="BV200" s="152"/>
      <c r="BW200" s="152" t="s">
        <v>162</v>
      </c>
      <c r="BX200" s="152"/>
      <c r="BY200" s="152"/>
      <c r="BZ200" s="160"/>
      <c r="CA200" s="160"/>
      <c r="CB200" s="152"/>
      <c r="CC200" s="152"/>
      <c r="CD200" s="152"/>
      <c r="CE200" s="152"/>
      <c r="CF200" s="414"/>
      <c r="CG200" s="152"/>
      <c r="CH200" s="152"/>
      <c r="CI200" s="152" t="s">
        <v>808</v>
      </c>
      <c r="CJ200"/>
    </row>
    <row r="201" spans="1:88" s="53" customFormat="1" ht="25" customHeight="1" x14ac:dyDescent="0.35">
      <c r="A201" s="103">
        <v>201</v>
      </c>
      <c r="B201" s="103" t="s">
        <v>2882</v>
      </c>
      <c r="C201" s="103" t="s">
        <v>2883</v>
      </c>
      <c r="D201" s="103" t="s">
        <v>2884</v>
      </c>
      <c r="E201" s="103" t="s">
        <v>2885</v>
      </c>
      <c r="F201" s="103" t="s">
        <v>24</v>
      </c>
      <c r="G201" s="103">
        <v>9</v>
      </c>
      <c r="H201" s="103" t="s">
        <v>50</v>
      </c>
      <c r="I201" s="103" t="s">
        <v>44</v>
      </c>
      <c r="J201" s="103" t="s">
        <v>2886</v>
      </c>
      <c r="K201" s="103" t="s">
        <v>2887</v>
      </c>
      <c r="L201" s="103" t="s">
        <v>42</v>
      </c>
      <c r="M201" s="103" t="s">
        <v>149</v>
      </c>
      <c r="N201" s="103"/>
      <c r="O201" s="103" t="s">
        <v>150</v>
      </c>
      <c r="P201" s="103" t="s">
        <v>150</v>
      </c>
      <c r="Q201" s="103"/>
      <c r="R201" s="103" t="s">
        <v>2888</v>
      </c>
      <c r="S201" s="103" t="s">
        <v>2889</v>
      </c>
      <c r="T201" s="214" t="s">
        <v>2890</v>
      </c>
      <c r="U201" s="104"/>
      <c r="V201" s="104">
        <v>31152</v>
      </c>
      <c r="W201" s="112" t="s">
        <v>2891</v>
      </c>
      <c r="X201" s="112" t="s">
        <v>2892</v>
      </c>
      <c r="Y201" s="112"/>
      <c r="Z201" s="112"/>
      <c r="AA201" s="103">
        <v>14</v>
      </c>
      <c r="AB201" s="104">
        <v>43709</v>
      </c>
      <c r="AC201" s="308">
        <v>43525</v>
      </c>
      <c r="AD201" s="104"/>
      <c r="AE201" s="104" t="s">
        <v>2893</v>
      </c>
      <c r="AF201" s="104" t="s">
        <v>2894</v>
      </c>
      <c r="AG201" s="104"/>
      <c r="AH201" s="103">
        <f>COUNTA(AE201:AG201)</f>
        <v>2</v>
      </c>
      <c r="AI201" s="104" t="s">
        <v>160</v>
      </c>
      <c r="AJ201" s="104" t="s">
        <v>160</v>
      </c>
      <c r="AK201" s="104"/>
      <c r="AL201" s="104" t="s">
        <v>162</v>
      </c>
      <c r="AM201" s="104" t="s">
        <v>149</v>
      </c>
      <c r="AN201" s="104"/>
      <c r="AO201" s="104" t="s">
        <v>181</v>
      </c>
      <c r="AP201" s="104" t="s">
        <v>2895</v>
      </c>
      <c r="AQ201" s="104" t="s">
        <v>2896</v>
      </c>
      <c r="AR201" s="104" t="s">
        <v>149</v>
      </c>
      <c r="AS201" s="104"/>
      <c r="AT201" s="104" t="s">
        <v>1330</v>
      </c>
      <c r="AU201" s="103" t="s">
        <v>2897</v>
      </c>
      <c r="AV201" s="104"/>
      <c r="AW201" s="106">
        <v>43528</v>
      </c>
      <c r="AX201" s="106">
        <v>43770</v>
      </c>
      <c r="AY201" s="106" t="s">
        <v>149</v>
      </c>
      <c r="AZ201" s="106">
        <v>43815</v>
      </c>
      <c r="BA201" s="106">
        <v>43808</v>
      </c>
      <c r="BB201" s="106"/>
      <c r="BC201" s="107" t="s">
        <v>2898</v>
      </c>
      <c r="BD201" s="106">
        <v>44470</v>
      </c>
      <c r="BE201" s="106" t="s">
        <v>149</v>
      </c>
      <c r="BF201" s="106">
        <v>44732</v>
      </c>
      <c r="BG201" s="106" t="s">
        <v>149</v>
      </c>
      <c r="BH201" s="104">
        <v>45197</v>
      </c>
      <c r="BI201" s="104"/>
      <c r="BJ201" s="104"/>
      <c r="BK201" s="108">
        <v>45337</v>
      </c>
      <c r="BL201" s="103" t="s">
        <v>17</v>
      </c>
      <c r="BM201" s="103">
        <f>DATEDIF(AW201,BK201, "M")+1</f>
        <v>60</v>
      </c>
      <c r="BN201" s="290">
        <f t="shared" ref="BN201:BN203" si="61">DATEDIF(AX201,BK201, "M")+1</f>
        <v>52</v>
      </c>
      <c r="BO201" s="103"/>
      <c r="BP201" s="103">
        <v>0</v>
      </c>
      <c r="BQ201" s="103">
        <v>5</v>
      </c>
      <c r="BR201" s="103"/>
      <c r="BS201" s="103"/>
      <c r="BT201" s="103"/>
      <c r="BU201" s="103"/>
      <c r="BV201" s="103"/>
      <c r="BW201" s="103" t="s">
        <v>162</v>
      </c>
      <c r="BX201" s="103"/>
      <c r="BY201" s="103"/>
      <c r="BZ201" s="110"/>
      <c r="CA201" s="110"/>
      <c r="CB201" s="103"/>
      <c r="CC201" s="103"/>
      <c r="CD201" s="103"/>
      <c r="CE201" s="103"/>
      <c r="CF201" s="410">
        <v>2</v>
      </c>
      <c r="CG201" s="103"/>
      <c r="CH201" s="103"/>
      <c r="CI201" s="103" t="s">
        <v>1826</v>
      </c>
      <c r="CJ201"/>
    </row>
    <row r="202" spans="1:88" s="53" customFormat="1" ht="25" customHeight="1" x14ac:dyDescent="0.35">
      <c r="A202" s="103">
        <v>202</v>
      </c>
      <c r="B202" s="103" t="s">
        <v>2899</v>
      </c>
      <c r="C202" s="103" t="s">
        <v>2900</v>
      </c>
      <c r="D202" s="103" t="s">
        <v>2901</v>
      </c>
      <c r="E202" s="103" t="s">
        <v>2902</v>
      </c>
      <c r="F202" s="103" t="s">
        <v>24</v>
      </c>
      <c r="G202" s="103">
        <v>9</v>
      </c>
      <c r="H202" s="103" t="s">
        <v>51</v>
      </c>
      <c r="I202" s="103" t="s">
        <v>37</v>
      </c>
      <c r="J202" s="103" t="s">
        <v>600</v>
      </c>
      <c r="K202" s="103" t="s">
        <v>600</v>
      </c>
      <c r="L202" s="103" t="s">
        <v>43</v>
      </c>
      <c r="M202" s="103" t="s">
        <v>162</v>
      </c>
      <c r="N202" s="215">
        <v>1507128</v>
      </c>
      <c r="O202" s="215" t="s">
        <v>150</v>
      </c>
      <c r="P202" s="103" t="s">
        <v>150</v>
      </c>
      <c r="Q202" s="103"/>
      <c r="R202" s="103" t="s">
        <v>2903</v>
      </c>
      <c r="S202" s="103" t="s">
        <v>2904</v>
      </c>
      <c r="T202" s="214" t="s">
        <v>2905</v>
      </c>
      <c r="U202" s="104" t="s">
        <v>2906</v>
      </c>
      <c r="V202" s="104">
        <v>28764</v>
      </c>
      <c r="W202" s="112" t="s">
        <v>2907</v>
      </c>
      <c r="X202" s="112" t="s">
        <v>178</v>
      </c>
      <c r="Y202" s="112" t="s">
        <v>162</v>
      </c>
      <c r="Z202" s="112"/>
      <c r="AA202" s="103">
        <v>21</v>
      </c>
      <c r="AB202" s="104">
        <v>43837</v>
      </c>
      <c r="AC202" s="308">
        <v>43525</v>
      </c>
      <c r="AD202" s="104"/>
      <c r="AE202" s="104" t="s">
        <v>2908</v>
      </c>
      <c r="AF202" s="104"/>
      <c r="AG202" s="104"/>
      <c r="AH202" s="103">
        <f t="shared" ref="AH202:AH224" si="62">COUNTA(AE202:AG202)</f>
        <v>1</v>
      </c>
      <c r="AI202" s="104" t="s">
        <v>2909</v>
      </c>
      <c r="AJ202" s="104"/>
      <c r="AK202" s="104"/>
      <c r="AL202" s="104" t="s">
        <v>149</v>
      </c>
      <c r="AM202" s="104"/>
      <c r="AN202" s="104"/>
      <c r="AO202" s="104" t="s">
        <v>181</v>
      </c>
      <c r="AP202" s="104" t="s">
        <v>2206</v>
      </c>
      <c r="AQ202" s="104" t="s">
        <v>2910</v>
      </c>
      <c r="AR202" s="104"/>
      <c r="AS202" s="104"/>
      <c r="AT202" s="104" t="s">
        <v>2476</v>
      </c>
      <c r="AU202" s="103" t="s">
        <v>2911</v>
      </c>
      <c r="AV202" s="104"/>
      <c r="AW202" s="106">
        <v>43528</v>
      </c>
      <c r="AX202" s="106">
        <v>43770</v>
      </c>
      <c r="AY202" s="106" t="s">
        <v>149</v>
      </c>
      <c r="AZ202" s="106">
        <v>44057</v>
      </c>
      <c r="BA202" s="106">
        <v>44319</v>
      </c>
      <c r="BB202" s="106"/>
      <c r="BC202" s="107" t="s">
        <v>2912</v>
      </c>
      <c r="BD202" s="106">
        <v>44470</v>
      </c>
      <c r="BE202" s="106" t="s">
        <v>149</v>
      </c>
      <c r="BF202" s="106">
        <v>44732</v>
      </c>
      <c r="BG202" s="106" t="s">
        <v>149</v>
      </c>
      <c r="BH202" s="104"/>
      <c r="BI202" s="104"/>
      <c r="BJ202" s="104"/>
      <c r="BK202" s="108">
        <v>45202</v>
      </c>
      <c r="BL202" s="103" t="s">
        <v>17</v>
      </c>
      <c r="BM202" s="103">
        <f>DATEDIF(AW202,BK202, "M")+1</f>
        <v>55</v>
      </c>
      <c r="BN202" s="290">
        <f t="shared" si="61"/>
        <v>48</v>
      </c>
      <c r="BO202" s="290" t="s">
        <v>2913</v>
      </c>
      <c r="BP202" s="103">
        <v>7</v>
      </c>
      <c r="BQ202" s="103">
        <v>8</v>
      </c>
      <c r="BR202" s="103"/>
      <c r="BS202" s="103"/>
      <c r="BT202" s="103"/>
      <c r="BU202" s="103"/>
      <c r="BV202" s="103"/>
      <c r="BW202" s="103" t="s">
        <v>162</v>
      </c>
      <c r="BX202" s="103"/>
      <c r="BY202" s="103"/>
      <c r="BZ202" s="110"/>
      <c r="CA202" s="110"/>
      <c r="CB202" s="103"/>
      <c r="CC202" s="103" t="s">
        <v>162</v>
      </c>
      <c r="CD202" s="103"/>
      <c r="CE202" s="103"/>
      <c r="CF202" s="410">
        <v>3</v>
      </c>
      <c r="CG202" s="103"/>
      <c r="CH202" s="103"/>
      <c r="CI202" s="103" t="s">
        <v>1826</v>
      </c>
      <c r="CJ202"/>
    </row>
    <row r="203" spans="1:88" s="53" customFormat="1" ht="25" customHeight="1" x14ac:dyDescent="0.35">
      <c r="A203" s="103">
        <v>203</v>
      </c>
      <c r="B203" s="103" t="s">
        <v>2914</v>
      </c>
      <c r="C203" s="103" t="s">
        <v>2915</v>
      </c>
      <c r="D203" s="103" t="s">
        <v>2916</v>
      </c>
      <c r="E203" s="103" t="s">
        <v>2917</v>
      </c>
      <c r="F203" s="103" t="s">
        <v>25</v>
      </c>
      <c r="G203" s="103">
        <v>9</v>
      </c>
      <c r="H203" s="103" t="s">
        <v>55</v>
      </c>
      <c r="I203" s="103" t="s">
        <v>43</v>
      </c>
      <c r="J203" s="103" t="s">
        <v>2918</v>
      </c>
      <c r="K203" s="103" t="s">
        <v>2918</v>
      </c>
      <c r="L203" s="103" t="s">
        <v>43</v>
      </c>
      <c r="M203" s="103" t="s">
        <v>149</v>
      </c>
      <c r="N203" s="103">
        <v>161842</v>
      </c>
      <c r="O203" s="103" t="s">
        <v>318</v>
      </c>
      <c r="P203" s="103" t="s">
        <v>318</v>
      </c>
      <c r="Q203" s="103"/>
      <c r="R203" s="103" t="s">
        <v>2919</v>
      </c>
      <c r="S203" s="103" t="s">
        <v>2920</v>
      </c>
      <c r="T203" s="214" t="s">
        <v>2921</v>
      </c>
      <c r="U203" s="104"/>
      <c r="V203" s="104">
        <v>33162</v>
      </c>
      <c r="W203" s="112" t="s">
        <v>2922</v>
      </c>
      <c r="X203" s="112" t="s">
        <v>2892</v>
      </c>
      <c r="Y203" s="112"/>
      <c r="Z203" s="112"/>
      <c r="AA203" s="103">
        <v>33</v>
      </c>
      <c r="AB203" s="104">
        <v>43242</v>
      </c>
      <c r="AC203" s="308">
        <v>43525</v>
      </c>
      <c r="AD203" s="104"/>
      <c r="AE203" s="104" t="s">
        <v>2923</v>
      </c>
      <c r="AF203" s="104"/>
      <c r="AG203" s="104"/>
      <c r="AH203" s="103">
        <f t="shared" si="62"/>
        <v>1</v>
      </c>
      <c r="AI203" s="104" t="s">
        <v>160</v>
      </c>
      <c r="AJ203" s="104"/>
      <c r="AK203" s="104"/>
      <c r="AL203" s="104" t="s">
        <v>149</v>
      </c>
      <c r="AM203" s="104"/>
      <c r="AN203" s="104"/>
      <c r="AO203" s="104" t="s">
        <v>163</v>
      </c>
      <c r="AP203" s="104"/>
      <c r="AQ203" s="104" t="s">
        <v>164</v>
      </c>
      <c r="AR203" s="104"/>
      <c r="AS203" s="104"/>
      <c r="AT203" s="104" t="s">
        <v>718</v>
      </c>
      <c r="AU203" s="103" t="s">
        <v>2924</v>
      </c>
      <c r="AV203" s="104"/>
      <c r="AW203" s="106">
        <v>43528</v>
      </c>
      <c r="AX203" s="106">
        <v>43770</v>
      </c>
      <c r="AY203" s="106" t="s">
        <v>149</v>
      </c>
      <c r="AZ203" s="106">
        <v>43775</v>
      </c>
      <c r="BA203" s="106">
        <v>43693</v>
      </c>
      <c r="BB203" s="106"/>
      <c r="BC203" s="107" t="s">
        <v>2925</v>
      </c>
      <c r="BD203" s="106">
        <v>44470</v>
      </c>
      <c r="BE203" s="106" t="s">
        <v>149</v>
      </c>
      <c r="BF203" s="106">
        <v>45110</v>
      </c>
      <c r="BG203" s="106" t="s">
        <v>162</v>
      </c>
      <c r="BH203" s="104">
        <v>44678</v>
      </c>
      <c r="BI203" s="104"/>
      <c r="BJ203" s="104"/>
      <c r="BK203" s="108">
        <v>44851</v>
      </c>
      <c r="BL203" s="103" t="s">
        <v>17</v>
      </c>
      <c r="BM203" s="103">
        <f>DATEDIF(AW203,BK203, "M")+1</f>
        <v>44</v>
      </c>
      <c r="BN203" s="290">
        <f t="shared" si="61"/>
        <v>36</v>
      </c>
      <c r="BO203" s="290" t="s">
        <v>2926</v>
      </c>
      <c r="BP203" s="103">
        <v>0</v>
      </c>
      <c r="BQ203" s="103">
        <v>5</v>
      </c>
      <c r="BR203" s="103"/>
      <c r="BS203" s="103"/>
      <c r="BT203" s="103"/>
      <c r="BU203" s="103"/>
      <c r="BV203" s="103"/>
      <c r="BW203" s="103" t="s">
        <v>162</v>
      </c>
      <c r="BX203" s="103"/>
      <c r="BY203" s="103"/>
      <c r="BZ203" s="110"/>
      <c r="CA203" s="110"/>
      <c r="CB203" s="103"/>
      <c r="CC203" s="103"/>
      <c r="CD203" s="103"/>
      <c r="CE203" s="103"/>
      <c r="CF203" s="410">
        <v>0</v>
      </c>
      <c r="CG203" s="103"/>
      <c r="CH203" s="103"/>
      <c r="CI203" s="103" t="s">
        <v>1826</v>
      </c>
      <c r="CJ203"/>
    </row>
    <row r="204" spans="1:88" s="53" customFormat="1" ht="25" customHeight="1" x14ac:dyDescent="0.35">
      <c r="A204" s="103">
        <v>204</v>
      </c>
      <c r="B204" s="103" t="s">
        <v>2927</v>
      </c>
      <c r="C204" s="103" t="s">
        <v>2928</v>
      </c>
      <c r="D204" s="103"/>
      <c r="E204" s="103" t="s">
        <v>2929</v>
      </c>
      <c r="F204" s="103" t="s">
        <v>24</v>
      </c>
      <c r="G204" s="103">
        <v>9</v>
      </c>
      <c r="H204" s="103" t="s">
        <v>52</v>
      </c>
      <c r="I204" s="103" t="s">
        <v>41</v>
      </c>
      <c r="J204" s="103" t="s">
        <v>2930</v>
      </c>
      <c r="K204" s="103" t="s">
        <v>2930</v>
      </c>
      <c r="L204" s="103" t="s">
        <v>41</v>
      </c>
      <c r="M204" s="103" t="s">
        <v>149</v>
      </c>
      <c r="N204" s="103" t="s">
        <v>21</v>
      </c>
      <c r="O204" s="103" t="s">
        <v>150</v>
      </c>
      <c r="P204" s="103" t="s">
        <v>150</v>
      </c>
      <c r="Q204" s="103"/>
      <c r="R204" s="103" t="s">
        <v>2931</v>
      </c>
      <c r="S204" s="103" t="s">
        <v>2932</v>
      </c>
      <c r="T204" s="214" t="s">
        <v>2933</v>
      </c>
      <c r="U204" s="104" t="s">
        <v>2934</v>
      </c>
      <c r="V204" s="104">
        <v>29580</v>
      </c>
      <c r="W204" s="112" t="s">
        <v>2935</v>
      </c>
      <c r="X204" s="112" t="s">
        <v>2383</v>
      </c>
      <c r="Y204" s="112" t="s">
        <v>162</v>
      </c>
      <c r="Z204" s="112"/>
      <c r="AA204" s="103">
        <v>21</v>
      </c>
      <c r="AB204" s="104">
        <v>43709</v>
      </c>
      <c r="AC204" s="308">
        <v>43525</v>
      </c>
      <c r="AD204" s="104"/>
      <c r="AE204" s="104" t="s">
        <v>2936</v>
      </c>
      <c r="AF204" s="104"/>
      <c r="AG204" s="104"/>
      <c r="AH204" s="103">
        <f t="shared" si="62"/>
        <v>1</v>
      </c>
      <c r="AI204" s="104" t="s">
        <v>2937</v>
      </c>
      <c r="AJ204" s="104"/>
      <c r="AK204" s="104"/>
      <c r="AL204" s="104" t="s">
        <v>149</v>
      </c>
      <c r="AM204" s="104"/>
      <c r="AN204" s="104"/>
      <c r="AO204" s="104" t="s">
        <v>163</v>
      </c>
      <c r="AP204" s="104" t="s">
        <v>202</v>
      </c>
      <c r="AQ204" s="104" t="s">
        <v>202</v>
      </c>
      <c r="AR204" s="104" t="s">
        <v>162</v>
      </c>
      <c r="AS204" s="111" t="s">
        <v>2938</v>
      </c>
      <c r="AT204" s="104" t="s">
        <v>889</v>
      </c>
      <c r="AU204" s="103" t="s">
        <v>2939</v>
      </c>
      <c r="AV204" s="104"/>
      <c r="AW204" s="106">
        <v>43528</v>
      </c>
      <c r="AX204" s="106">
        <v>43770</v>
      </c>
      <c r="AY204" s="106" t="s">
        <v>149</v>
      </c>
      <c r="AZ204" s="106">
        <v>44266</v>
      </c>
      <c r="BA204" s="106">
        <v>44270</v>
      </c>
      <c r="BB204" s="106"/>
      <c r="BC204" s="107" t="s">
        <v>2940</v>
      </c>
      <c r="BD204" s="106">
        <v>44470</v>
      </c>
      <c r="BE204" s="106" t="s">
        <v>149</v>
      </c>
      <c r="BF204" s="106">
        <v>44732</v>
      </c>
      <c r="BG204" s="106" t="s">
        <v>149</v>
      </c>
      <c r="BH204" s="104"/>
      <c r="BI204" s="104"/>
      <c r="BJ204" s="104"/>
      <c r="BK204" s="108"/>
      <c r="BL204" s="103" t="s">
        <v>18</v>
      </c>
      <c r="BM204" s="103"/>
      <c r="BN204" s="290"/>
      <c r="BO204" s="290"/>
      <c r="BP204" s="103"/>
      <c r="BQ204" s="103"/>
      <c r="BR204" s="103"/>
      <c r="BS204" s="103"/>
      <c r="BT204" s="103"/>
      <c r="BU204" s="103"/>
      <c r="BV204" s="103"/>
      <c r="BW204" s="103" t="s">
        <v>162</v>
      </c>
      <c r="BX204" s="103"/>
      <c r="BY204" s="103"/>
      <c r="BZ204" s="110"/>
      <c r="CA204" s="110"/>
      <c r="CB204" s="103"/>
      <c r="CC204" s="103"/>
      <c r="CD204" s="103"/>
      <c r="CE204" s="103"/>
      <c r="CF204" s="410">
        <v>2</v>
      </c>
      <c r="CG204" s="103"/>
      <c r="CH204" s="103"/>
      <c r="CI204" s="103" t="s">
        <v>1826</v>
      </c>
      <c r="CJ204"/>
    </row>
    <row r="205" spans="1:88" s="53" customFormat="1" ht="25" customHeight="1" x14ac:dyDescent="0.35">
      <c r="A205" s="103">
        <v>205</v>
      </c>
      <c r="B205" s="103" t="s">
        <v>2941</v>
      </c>
      <c r="C205" s="103" t="s">
        <v>2942</v>
      </c>
      <c r="D205" s="103"/>
      <c r="E205" s="103" t="s">
        <v>2943</v>
      </c>
      <c r="F205" s="103" t="s">
        <v>25</v>
      </c>
      <c r="G205" s="103">
        <v>9</v>
      </c>
      <c r="H205" s="103" t="s">
        <v>52</v>
      </c>
      <c r="I205" s="103" t="s">
        <v>41</v>
      </c>
      <c r="J205" s="103" t="s">
        <v>1426</v>
      </c>
      <c r="K205" s="103" t="s">
        <v>2017</v>
      </c>
      <c r="L205" s="103" t="s">
        <v>43</v>
      </c>
      <c r="M205" s="103" t="s">
        <v>162</v>
      </c>
      <c r="N205" s="103">
        <v>2394319</v>
      </c>
      <c r="O205" s="103" t="s">
        <v>150</v>
      </c>
      <c r="P205" s="103" t="s">
        <v>150</v>
      </c>
      <c r="Q205" s="103"/>
      <c r="R205" s="103" t="s">
        <v>2944</v>
      </c>
      <c r="S205" s="103" t="s">
        <v>2945</v>
      </c>
      <c r="T205" s="214" t="s">
        <v>2946</v>
      </c>
      <c r="U205" s="104" t="s">
        <v>2947</v>
      </c>
      <c r="V205" s="104">
        <v>27760</v>
      </c>
      <c r="W205" s="112" t="s">
        <v>2948</v>
      </c>
      <c r="X205" s="112" t="s">
        <v>2383</v>
      </c>
      <c r="Y205" s="112" t="s">
        <v>149</v>
      </c>
      <c r="Z205" s="112"/>
      <c r="AA205" s="103">
        <v>8</v>
      </c>
      <c r="AB205" s="104">
        <v>43840</v>
      </c>
      <c r="AC205" s="308">
        <v>43525</v>
      </c>
      <c r="AD205" s="104"/>
      <c r="AE205" s="104" t="s">
        <v>2949</v>
      </c>
      <c r="AF205" s="104"/>
      <c r="AG205" s="104"/>
      <c r="AH205" s="103">
        <f t="shared" si="62"/>
        <v>1</v>
      </c>
      <c r="AI205" s="104" t="s">
        <v>161</v>
      </c>
      <c r="AJ205" s="104"/>
      <c r="AK205" s="104"/>
      <c r="AL205" s="104" t="s">
        <v>149</v>
      </c>
      <c r="AM205" s="104"/>
      <c r="AN205" s="104"/>
      <c r="AO205" s="104" t="s">
        <v>163</v>
      </c>
      <c r="AP205" s="104" t="s">
        <v>202</v>
      </c>
      <c r="AQ205" s="104" t="s">
        <v>202</v>
      </c>
      <c r="AR205" s="104" t="s">
        <v>162</v>
      </c>
      <c r="AS205" s="104"/>
      <c r="AT205" s="104" t="s">
        <v>889</v>
      </c>
      <c r="AU205" s="103" t="s">
        <v>2950</v>
      </c>
      <c r="AV205" s="104"/>
      <c r="AW205" s="106">
        <v>43528</v>
      </c>
      <c r="AX205" s="106">
        <v>43770</v>
      </c>
      <c r="AY205" s="106" t="s">
        <v>149</v>
      </c>
      <c r="AZ205" s="106">
        <v>44166</v>
      </c>
      <c r="BA205" s="106">
        <v>44228</v>
      </c>
      <c r="BB205" s="106"/>
      <c r="BC205" s="107" t="s">
        <v>2951</v>
      </c>
      <c r="BD205" s="106">
        <v>44470</v>
      </c>
      <c r="BE205" s="106" t="s">
        <v>149</v>
      </c>
      <c r="BF205" s="106">
        <v>44732</v>
      </c>
      <c r="BG205" s="106" t="s">
        <v>149</v>
      </c>
      <c r="BH205" s="104">
        <v>44986</v>
      </c>
      <c r="BI205" s="104"/>
      <c r="BJ205" s="104"/>
      <c r="BK205" s="108">
        <v>45240</v>
      </c>
      <c r="BL205" s="103" t="s">
        <v>17</v>
      </c>
      <c r="BM205" s="103">
        <f>DATEDIF(AW205,BK205, "M")+1</f>
        <v>57</v>
      </c>
      <c r="BN205" s="290">
        <f>DATEDIF(AX205,BK205, "M")+1</f>
        <v>49</v>
      </c>
      <c r="BO205" s="290" t="s">
        <v>2952</v>
      </c>
      <c r="BP205" s="103">
        <v>1</v>
      </c>
      <c r="BQ205" s="103">
        <v>1</v>
      </c>
      <c r="BR205" s="103"/>
      <c r="BS205" s="103"/>
      <c r="BT205" s="103"/>
      <c r="BU205" s="103"/>
      <c r="BV205" s="103"/>
      <c r="BW205" s="103" t="s">
        <v>162</v>
      </c>
      <c r="BX205" s="103"/>
      <c r="BY205" s="103"/>
      <c r="BZ205" s="110"/>
      <c r="CA205" s="110"/>
      <c r="CB205" s="103"/>
      <c r="CC205" s="103"/>
      <c r="CD205" s="103"/>
      <c r="CE205" s="103"/>
      <c r="CF205" s="410">
        <v>3</v>
      </c>
      <c r="CG205" s="103"/>
      <c r="CH205" s="103"/>
      <c r="CI205" s="103" t="s">
        <v>1826</v>
      </c>
      <c r="CJ205"/>
    </row>
    <row r="206" spans="1:88" s="53" customFormat="1" ht="25" customHeight="1" x14ac:dyDescent="0.35">
      <c r="A206" s="103">
        <v>206</v>
      </c>
      <c r="B206" s="103" t="s">
        <v>2953</v>
      </c>
      <c r="C206" s="103" t="s">
        <v>2954</v>
      </c>
      <c r="D206" s="103" t="s">
        <v>2955</v>
      </c>
      <c r="E206" s="103" t="s">
        <v>2956</v>
      </c>
      <c r="F206" s="103" t="s">
        <v>25</v>
      </c>
      <c r="G206" s="103">
        <v>9</v>
      </c>
      <c r="H206" s="103" t="s">
        <v>49</v>
      </c>
      <c r="I206" s="103" t="s">
        <v>40</v>
      </c>
      <c r="J206" s="103" t="s">
        <v>2957</v>
      </c>
      <c r="K206" s="103" t="s">
        <v>2958</v>
      </c>
      <c r="L206" s="103" t="s">
        <v>40</v>
      </c>
      <c r="M206" s="103" t="s">
        <v>149</v>
      </c>
      <c r="N206" s="103" t="s">
        <v>2959</v>
      </c>
      <c r="O206" s="103" t="s">
        <v>318</v>
      </c>
      <c r="P206" s="103" t="s">
        <v>318</v>
      </c>
      <c r="Q206" s="103"/>
      <c r="R206" s="103" t="s">
        <v>2960</v>
      </c>
      <c r="S206" s="103" t="s">
        <v>2961</v>
      </c>
      <c r="T206" s="214" t="s">
        <v>2962</v>
      </c>
      <c r="U206" s="104" t="s">
        <v>2963</v>
      </c>
      <c r="V206" s="104">
        <v>28925</v>
      </c>
      <c r="W206" s="112" t="s">
        <v>2964</v>
      </c>
      <c r="X206" s="112" t="s">
        <v>2383</v>
      </c>
      <c r="Y206" s="112" t="s">
        <v>156</v>
      </c>
      <c r="Z206" s="112"/>
      <c r="AA206" s="103">
        <v>12</v>
      </c>
      <c r="AB206" s="104">
        <v>43442</v>
      </c>
      <c r="AC206" s="308">
        <v>43525</v>
      </c>
      <c r="AD206" s="104"/>
      <c r="AE206" s="346" t="s">
        <v>2965</v>
      </c>
      <c r="AF206" s="104" t="s">
        <v>2966</v>
      </c>
      <c r="AG206" s="346" t="s">
        <v>2967</v>
      </c>
      <c r="AH206" s="103">
        <f t="shared" si="62"/>
        <v>3</v>
      </c>
      <c r="AI206" s="104" t="s">
        <v>160</v>
      </c>
      <c r="AJ206" s="104" t="s">
        <v>160</v>
      </c>
      <c r="AK206" s="104" t="s">
        <v>201</v>
      </c>
      <c r="AL206" s="104" t="s">
        <v>149</v>
      </c>
      <c r="AM206" s="104" t="s">
        <v>162</v>
      </c>
      <c r="AN206" s="104" t="s">
        <v>162</v>
      </c>
      <c r="AO206" s="104" t="s">
        <v>201</v>
      </c>
      <c r="AP206" s="104" t="s">
        <v>2968</v>
      </c>
      <c r="AQ206" s="104" t="s">
        <v>2969</v>
      </c>
      <c r="AR206" s="104"/>
      <c r="AS206" s="111" t="s">
        <v>2970</v>
      </c>
      <c r="AT206" s="104" t="s">
        <v>1188</v>
      </c>
      <c r="AU206" s="103" t="s">
        <v>2971</v>
      </c>
      <c r="AV206" s="104"/>
      <c r="AW206" s="106">
        <v>43528</v>
      </c>
      <c r="AX206" s="106">
        <v>43770</v>
      </c>
      <c r="AY206" s="106" t="s">
        <v>149</v>
      </c>
      <c r="AZ206" s="106">
        <v>43411</v>
      </c>
      <c r="BA206" s="106">
        <v>43768</v>
      </c>
      <c r="BB206" s="106"/>
      <c r="BC206" s="107" t="s">
        <v>2972</v>
      </c>
      <c r="BD206" s="106">
        <v>44470</v>
      </c>
      <c r="BE206" s="106" t="s">
        <v>149</v>
      </c>
      <c r="BF206" s="106">
        <v>44732</v>
      </c>
      <c r="BG206" s="106" t="s">
        <v>149</v>
      </c>
      <c r="BH206" s="104"/>
      <c r="BI206" s="104">
        <v>45694</v>
      </c>
      <c r="BJ206" s="104"/>
      <c r="BK206" s="108">
        <v>45702</v>
      </c>
      <c r="BL206" s="103" t="s">
        <v>17</v>
      </c>
      <c r="BM206" s="241">
        <f>DATEDIF(AW206,BK206, "M")+1</f>
        <v>72</v>
      </c>
      <c r="BN206" s="290">
        <f>DATEDIF(AX206,BK206, "M")+1</f>
        <v>64</v>
      </c>
      <c r="BO206" s="103"/>
      <c r="BP206" s="103">
        <v>3</v>
      </c>
      <c r="BQ206" s="103">
        <v>0</v>
      </c>
      <c r="BR206" s="103"/>
      <c r="BS206" s="103"/>
      <c r="BT206" s="103"/>
      <c r="BU206" s="103"/>
      <c r="BV206" s="103"/>
      <c r="BW206" s="103" t="s">
        <v>162</v>
      </c>
      <c r="BX206" s="103"/>
      <c r="BY206" s="103"/>
      <c r="BZ206" s="110">
        <v>45170</v>
      </c>
      <c r="CA206" s="110">
        <v>45473</v>
      </c>
      <c r="CB206" s="103">
        <v>10</v>
      </c>
      <c r="CC206" s="103"/>
      <c r="CD206" s="103"/>
      <c r="CE206" s="103"/>
      <c r="CF206" s="410">
        <v>1</v>
      </c>
      <c r="CG206" s="103"/>
      <c r="CH206" s="103"/>
      <c r="CI206" s="103" t="s">
        <v>1826</v>
      </c>
      <c r="CJ206"/>
    </row>
    <row r="207" spans="1:88" s="53" customFormat="1" ht="25" customHeight="1" x14ac:dyDescent="0.35">
      <c r="A207" s="103">
        <v>207</v>
      </c>
      <c r="B207" s="103" t="s">
        <v>2973</v>
      </c>
      <c r="C207" s="103" t="s">
        <v>2974</v>
      </c>
      <c r="D207" s="103"/>
      <c r="E207" s="103" t="s">
        <v>2211</v>
      </c>
      <c r="F207" s="103" t="s">
        <v>24</v>
      </c>
      <c r="G207" s="103">
        <v>9</v>
      </c>
      <c r="H207" s="103" t="s">
        <v>52</v>
      </c>
      <c r="I207" s="103" t="s">
        <v>41</v>
      </c>
      <c r="J207" s="103" t="s">
        <v>2145</v>
      </c>
      <c r="K207" s="103" t="s">
        <v>172</v>
      </c>
      <c r="L207" s="103" t="s">
        <v>41</v>
      </c>
      <c r="M207" s="103" t="s">
        <v>149</v>
      </c>
      <c r="N207" s="103"/>
      <c r="O207" s="103" t="s">
        <v>150</v>
      </c>
      <c r="P207" s="103" t="s">
        <v>150</v>
      </c>
      <c r="Q207" s="103"/>
      <c r="R207" s="351" t="s">
        <v>2975</v>
      </c>
      <c r="S207" s="103" t="s">
        <v>2976</v>
      </c>
      <c r="T207" s="214" t="s">
        <v>2977</v>
      </c>
      <c r="U207" s="104" t="s">
        <v>299</v>
      </c>
      <c r="V207" s="104">
        <v>30157</v>
      </c>
      <c r="W207" s="112" t="s">
        <v>2978</v>
      </c>
      <c r="X207" s="112" t="s">
        <v>178</v>
      </c>
      <c r="Y207" s="112"/>
      <c r="Z207" s="112"/>
      <c r="AA207" s="103">
        <v>6</v>
      </c>
      <c r="AB207" s="104">
        <v>43758</v>
      </c>
      <c r="AC207" s="308">
        <v>43525</v>
      </c>
      <c r="AD207" s="104"/>
      <c r="AE207" s="104" t="s">
        <v>2979</v>
      </c>
      <c r="AF207" s="104" t="s">
        <v>2980</v>
      </c>
      <c r="AG207" s="104"/>
      <c r="AH207" s="103">
        <f t="shared" si="62"/>
        <v>2</v>
      </c>
      <c r="AI207" s="104" t="s">
        <v>161</v>
      </c>
      <c r="AJ207" s="104" t="s">
        <v>201</v>
      </c>
      <c r="AK207" s="104"/>
      <c r="AL207" s="104" t="s">
        <v>149</v>
      </c>
      <c r="AM207" s="104" t="s">
        <v>162</v>
      </c>
      <c r="AN207" s="104"/>
      <c r="AO207" s="104" t="s">
        <v>163</v>
      </c>
      <c r="AP207" s="104" t="s">
        <v>164</v>
      </c>
      <c r="AQ207" s="104" t="s">
        <v>202</v>
      </c>
      <c r="AR207" s="104" t="s">
        <v>162</v>
      </c>
      <c r="AS207" s="104"/>
      <c r="AT207" s="104" t="s">
        <v>889</v>
      </c>
      <c r="AU207" s="103" t="s">
        <v>2981</v>
      </c>
      <c r="AV207" s="104"/>
      <c r="AW207" s="106">
        <v>43528</v>
      </c>
      <c r="AX207" s="106">
        <v>43770</v>
      </c>
      <c r="AY207" s="106" t="s">
        <v>149</v>
      </c>
      <c r="AZ207" s="106">
        <v>43915</v>
      </c>
      <c r="BA207" s="106">
        <v>43971</v>
      </c>
      <c r="BB207" s="106"/>
      <c r="BC207" s="107" t="s">
        <v>2982</v>
      </c>
      <c r="BD207" s="106">
        <v>44470</v>
      </c>
      <c r="BE207" s="106" t="s">
        <v>149</v>
      </c>
      <c r="BF207" s="106">
        <v>44732</v>
      </c>
      <c r="BG207" s="106" t="s">
        <v>149</v>
      </c>
      <c r="BH207" s="104"/>
      <c r="BI207" s="104"/>
      <c r="BJ207" s="104"/>
      <c r="BK207" s="108"/>
      <c r="BL207" s="103" t="s">
        <v>18</v>
      </c>
      <c r="BM207" s="241"/>
      <c r="BN207" s="290"/>
      <c r="BO207" s="103"/>
      <c r="BP207" s="103">
        <v>1</v>
      </c>
      <c r="BQ207" s="103">
        <v>0</v>
      </c>
      <c r="BR207" s="103"/>
      <c r="BS207" s="103"/>
      <c r="BT207" s="103"/>
      <c r="BU207" s="103"/>
      <c r="BV207" s="103"/>
      <c r="BW207" s="103" t="s">
        <v>162</v>
      </c>
      <c r="BX207" s="103"/>
      <c r="BY207" s="103"/>
      <c r="BZ207" s="110"/>
      <c r="CA207" s="110"/>
      <c r="CB207" s="103"/>
      <c r="CC207" s="103"/>
      <c r="CD207" s="103"/>
      <c r="CE207" s="103"/>
      <c r="CF207" s="410">
        <v>1</v>
      </c>
      <c r="CG207" s="103"/>
      <c r="CH207" s="103"/>
      <c r="CI207" s="103" t="s">
        <v>1826</v>
      </c>
      <c r="CJ207"/>
    </row>
    <row r="208" spans="1:88" s="53" customFormat="1" ht="25" customHeight="1" x14ac:dyDescent="0.35">
      <c r="A208" s="103">
        <v>208</v>
      </c>
      <c r="B208" s="103" t="s">
        <v>2983</v>
      </c>
      <c r="C208" s="103" t="s">
        <v>810</v>
      </c>
      <c r="D208" s="103"/>
      <c r="E208" s="103" t="s">
        <v>2984</v>
      </c>
      <c r="F208" s="103" t="s">
        <v>24</v>
      </c>
      <c r="G208" s="103">
        <v>9</v>
      </c>
      <c r="H208" s="103" t="s">
        <v>57</v>
      </c>
      <c r="I208" s="103" t="s">
        <v>33</v>
      </c>
      <c r="J208" s="103" t="s">
        <v>1748</v>
      </c>
      <c r="K208" s="103" t="s">
        <v>2985</v>
      </c>
      <c r="L208" s="103" t="s">
        <v>33</v>
      </c>
      <c r="M208" s="103" t="s">
        <v>149</v>
      </c>
      <c r="N208" s="103" t="s">
        <v>2986</v>
      </c>
      <c r="O208" s="103" t="s">
        <v>318</v>
      </c>
      <c r="P208" s="103" t="s">
        <v>318</v>
      </c>
      <c r="Q208" s="103"/>
      <c r="R208" s="103" t="s">
        <v>2987</v>
      </c>
      <c r="S208" s="103" t="s">
        <v>2988</v>
      </c>
      <c r="T208" s="216" t="s">
        <v>2989</v>
      </c>
      <c r="U208" s="104" t="s">
        <v>2990</v>
      </c>
      <c r="V208" s="104">
        <v>32361</v>
      </c>
      <c r="W208" s="112" t="s">
        <v>2991</v>
      </c>
      <c r="X208" s="112" t="s">
        <v>2383</v>
      </c>
      <c r="Y208" s="112" t="s">
        <v>156</v>
      </c>
      <c r="Z208" s="112"/>
      <c r="AA208" s="103">
        <v>15</v>
      </c>
      <c r="AB208" s="104">
        <v>43647</v>
      </c>
      <c r="AC208" s="308">
        <v>43525</v>
      </c>
      <c r="AD208" s="104"/>
      <c r="AE208" s="104" t="s">
        <v>2992</v>
      </c>
      <c r="AF208" s="104" t="s">
        <v>2993</v>
      </c>
      <c r="AG208" s="104" t="s">
        <v>2994</v>
      </c>
      <c r="AH208" s="103">
        <f t="shared" si="62"/>
        <v>3</v>
      </c>
      <c r="AI208" s="104" t="s">
        <v>160</v>
      </c>
      <c r="AJ208" s="104" t="s">
        <v>160</v>
      </c>
      <c r="AK208" s="104" t="s">
        <v>201</v>
      </c>
      <c r="AL208" s="104" t="s">
        <v>162</v>
      </c>
      <c r="AM208" s="104" t="s">
        <v>162</v>
      </c>
      <c r="AN208" s="104" t="s">
        <v>162</v>
      </c>
      <c r="AO208" s="104" t="s">
        <v>163</v>
      </c>
      <c r="AP208" s="104" t="s">
        <v>2995</v>
      </c>
      <c r="AQ208" s="104" t="s">
        <v>2995</v>
      </c>
      <c r="AR208" s="104"/>
      <c r="AS208" s="104"/>
      <c r="AT208" s="104" t="s">
        <v>578</v>
      </c>
      <c r="AU208" s="103" t="s">
        <v>2996</v>
      </c>
      <c r="AV208" s="104"/>
      <c r="AW208" s="106">
        <v>43528</v>
      </c>
      <c r="AX208" s="106">
        <v>43770</v>
      </c>
      <c r="AY208" s="106" t="s">
        <v>149</v>
      </c>
      <c r="AZ208" s="106">
        <v>43599</v>
      </c>
      <c r="BA208" s="106">
        <v>43746</v>
      </c>
      <c r="BB208" s="106"/>
      <c r="BC208" s="107" t="s">
        <v>2997</v>
      </c>
      <c r="BD208" s="106">
        <v>44470</v>
      </c>
      <c r="BE208" s="106" t="s">
        <v>149</v>
      </c>
      <c r="BF208" s="106">
        <v>44732</v>
      </c>
      <c r="BG208" s="106" t="s">
        <v>149</v>
      </c>
      <c r="BH208" s="104"/>
      <c r="BI208" s="104">
        <v>45168</v>
      </c>
      <c r="BJ208" s="104"/>
      <c r="BK208" s="104">
        <v>45168</v>
      </c>
      <c r="BL208" s="103" t="s">
        <v>17</v>
      </c>
      <c r="BM208" s="103">
        <f>DATEDIF(AW208,BK208, "M")+1</f>
        <v>54</v>
      </c>
      <c r="BN208" s="290">
        <f>DATEDIF(AX208,BK208, "M")+1</f>
        <v>46</v>
      </c>
      <c r="BO208" s="290" t="s">
        <v>2991</v>
      </c>
      <c r="BP208" s="103">
        <v>7</v>
      </c>
      <c r="BQ208" s="103">
        <v>24</v>
      </c>
      <c r="BR208" s="103"/>
      <c r="BS208" s="103"/>
      <c r="BT208" s="103"/>
      <c r="BU208" s="103"/>
      <c r="BV208" s="103"/>
      <c r="BW208" s="103" t="s">
        <v>162</v>
      </c>
      <c r="BX208" s="103"/>
      <c r="BY208" s="103"/>
      <c r="BZ208" s="110"/>
      <c r="CA208" s="110"/>
      <c r="CB208" s="103"/>
      <c r="CC208" s="103"/>
      <c r="CD208" s="103"/>
      <c r="CE208" s="103"/>
      <c r="CF208" s="410"/>
      <c r="CG208" s="103"/>
      <c r="CH208" s="103"/>
      <c r="CI208" s="103" t="s">
        <v>1826</v>
      </c>
      <c r="CJ208"/>
    </row>
    <row r="209" spans="1:88" s="53" customFormat="1" ht="25" customHeight="1" x14ac:dyDescent="0.35">
      <c r="A209" s="103">
        <v>209</v>
      </c>
      <c r="B209" s="103" t="s">
        <v>2998</v>
      </c>
      <c r="C209" s="103" t="s">
        <v>2999</v>
      </c>
      <c r="D209" s="103" t="s">
        <v>3000</v>
      </c>
      <c r="E209" s="103" t="s">
        <v>3001</v>
      </c>
      <c r="F209" s="103" t="s">
        <v>24</v>
      </c>
      <c r="G209" s="103">
        <v>9</v>
      </c>
      <c r="H209" s="103" t="s">
        <v>49</v>
      </c>
      <c r="I209" s="103" t="s">
        <v>40</v>
      </c>
      <c r="J209" s="103" t="s">
        <v>2323</v>
      </c>
      <c r="K209" s="103" t="s">
        <v>3002</v>
      </c>
      <c r="L209" s="103" t="s">
        <v>43</v>
      </c>
      <c r="M209" s="103" t="s">
        <v>162</v>
      </c>
      <c r="N209" s="103" t="s">
        <v>3003</v>
      </c>
      <c r="O209" s="103" t="s">
        <v>150</v>
      </c>
      <c r="P209" s="103" t="s">
        <v>150</v>
      </c>
      <c r="Q209" s="103"/>
      <c r="R209" s="103" t="s">
        <v>3004</v>
      </c>
      <c r="S209" s="103" t="s">
        <v>3005</v>
      </c>
      <c r="T209" s="214" t="s">
        <v>3006</v>
      </c>
      <c r="U209" s="104"/>
      <c r="V209" s="104">
        <v>30383</v>
      </c>
      <c r="W209" s="112"/>
      <c r="X209" s="112" t="s">
        <v>178</v>
      </c>
      <c r="Y209" s="112"/>
      <c r="Z209" s="112"/>
      <c r="AA209" s="103">
        <v>17</v>
      </c>
      <c r="AB209" s="104">
        <v>44055</v>
      </c>
      <c r="AC209" s="308">
        <v>43525</v>
      </c>
      <c r="AD209" s="104"/>
      <c r="AE209" s="104" t="s">
        <v>3007</v>
      </c>
      <c r="AF209" s="104" t="s">
        <v>3008</v>
      </c>
      <c r="AG209" s="104"/>
      <c r="AH209" s="103">
        <f t="shared" si="62"/>
        <v>2</v>
      </c>
      <c r="AI209" s="104" t="s">
        <v>161</v>
      </c>
      <c r="AJ209" s="104" t="s">
        <v>160</v>
      </c>
      <c r="AK209" s="104"/>
      <c r="AL209" s="215" t="s">
        <v>162</v>
      </c>
      <c r="AM209" s="104" t="s">
        <v>149</v>
      </c>
      <c r="AN209" s="104"/>
      <c r="AO209" s="104" t="s">
        <v>163</v>
      </c>
      <c r="AP209" s="104" t="s">
        <v>3009</v>
      </c>
      <c r="AQ209" s="104" t="s">
        <v>164</v>
      </c>
      <c r="AR209" s="104"/>
      <c r="AS209" s="104"/>
      <c r="AT209" s="104" t="s">
        <v>1188</v>
      </c>
      <c r="AU209" s="103" t="s">
        <v>3010</v>
      </c>
      <c r="AV209" s="104"/>
      <c r="AW209" s="106">
        <v>43528</v>
      </c>
      <c r="AX209" s="106">
        <v>43770</v>
      </c>
      <c r="AY209" s="106" t="s">
        <v>149</v>
      </c>
      <c r="AZ209" s="106"/>
      <c r="BA209" s="106"/>
      <c r="BB209" s="106"/>
      <c r="BC209" s="107" t="s">
        <v>3011</v>
      </c>
      <c r="BD209" s="106">
        <v>45061</v>
      </c>
      <c r="BE209" s="106" t="s">
        <v>162</v>
      </c>
      <c r="BF209" s="106">
        <v>45110</v>
      </c>
      <c r="BG209" s="106" t="s">
        <v>162</v>
      </c>
      <c r="BH209" s="104"/>
      <c r="BI209" s="104"/>
      <c r="BJ209" s="104"/>
      <c r="BK209" s="108"/>
      <c r="BL209" s="103" t="s">
        <v>18</v>
      </c>
      <c r="BM209" s="241"/>
      <c r="BN209" s="290"/>
      <c r="BO209" s="103"/>
      <c r="BP209" s="103"/>
      <c r="BQ209" s="103"/>
      <c r="BR209" s="103"/>
      <c r="BS209" s="103"/>
      <c r="BT209" s="103"/>
      <c r="BU209" s="103"/>
      <c r="BV209" s="103"/>
      <c r="BW209" s="103" t="s">
        <v>162</v>
      </c>
      <c r="BX209" s="103"/>
      <c r="BY209" s="103"/>
      <c r="BZ209" s="110"/>
      <c r="CA209" s="110"/>
      <c r="CB209" s="103"/>
      <c r="CC209" s="103"/>
      <c r="CD209" s="103"/>
      <c r="CE209" s="103"/>
      <c r="CF209" s="410">
        <v>3</v>
      </c>
      <c r="CG209" s="103"/>
      <c r="CH209" s="103"/>
      <c r="CI209" s="103" t="s">
        <v>1826</v>
      </c>
      <c r="CJ209"/>
    </row>
    <row r="210" spans="1:88" s="53" customFormat="1" ht="25" customHeight="1" x14ac:dyDescent="0.35">
      <c r="A210" s="103">
        <v>210</v>
      </c>
      <c r="B210" s="103" t="s">
        <v>3012</v>
      </c>
      <c r="C210" s="103" t="s">
        <v>3013</v>
      </c>
      <c r="D210" s="103"/>
      <c r="E210" s="103" t="s">
        <v>3014</v>
      </c>
      <c r="F210" s="103" t="s">
        <v>25</v>
      </c>
      <c r="G210" s="103">
        <v>9</v>
      </c>
      <c r="H210" s="103" t="s">
        <v>52</v>
      </c>
      <c r="I210" s="103" t="s">
        <v>41</v>
      </c>
      <c r="J210" s="103" t="s">
        <v>3015</v>
      </c>
      <c r="K210" s="103" t="s">
        <v>3016</v>
      </c>
      <c r="L210" s="103" t="s">
        <v>41</v>
      </c>
      <c r="M210" s="103" t="s">
        <v>149</v>
      </c>
      <c r="N210" s="103"/>
      <c r="O210" s="103" t="s">
        <v>150</v>
      </c>
      <c r="P210" s="103" t="s">
        <v>150</v>
      </c>
      <c r="Q210" s="103"/>
      <c r="R210" s="103" t="s">
        <v>3017</v>
      </c>
      <c r="S210" s="103" t="s">
        <v>3018</v>
      </c>
      <c r="T210" s="214" t="s">
        <v>3019</v>
      </c>
      <c r="U210" s="104" t="s">
        <v>3020</v>
      </c>
      <c r="V210" s="104">
        <v>29221</v>
      </c>
      <c r="W210" s="112" t="s">
        <v>3021</v>
      </c>
      <c r="X210" s="112" t="s">
        <v>2383</v>
      </c>
      <c r="Y210" s="112" t="s">
        <v>156</v>
      </c>
      <c r="Z210" s="112"/>
      <c r="AA210" s="103">
        <v>11</v>
      </c>
      <c r="AB210" s="104">
        <v>43810</v>
      </c>
      <c r="AC210" s="308">
        <v>43525</v>
      </c>
      <c r="AD210" s="104"/>
      <c r="AE210" s="104" t="s">
        <v>3022</v>
      </c>
      <c r="AF210" s="104" t="s">
        <v>3023</v>
      </c>
      <c r="AG210" s="104"/>
      <c r="AH210" s="103">
        <f t="shared" si="62"/>
        <v>2</v>
      </c>
      <c r="AI210" s="104" t="s">
        <v>160</v>
      </c>
      <c r="AJ210" s="104" t="s">
        <v>160</v>
      </c>
      <c r="AK210" s="104"/>
      <c r="AL210" s="215" t="s">
        <v>162</v>
      </c>
      <c r="AM210" s="104" t="s">
        <v>149</v>
      </c>
      <c r="AN210" s="104"/>
      <c r="AO210" s="104" t="s">
        <v>163</v>
      </c>
      <c r="AP210" s="104" t="s">
        <v>180</v>
      </c>
      <c r="AQ210" s="104" t="s">
        <v>202</v>
      </c>
      <c r="AR210" s="104" t="s">
        <v>162</v>
      </c>
      <c r="AS210" s="104"/>
      <c r="AT210" s="104" t="s">
        <v>889</v>
      </c>
      <c r="AU210" s="103" t="s">
        <v>3024</v>
      </c>
      <c r="AV210" s="104"/>
      <c r="AW210" s="106">
        <v>43528</v>
      </c>
      <c r="AX210" s="106">
        <v>43770</v>
      </c>
      <c r="AY210" s="106" t="s">
        <v>149</v>
      </c>
      <c r="AZ210" s="106"/>
      <c r="BA210" s="106"/>
      <c r="BB210" s="106"/>
      <c r="BC210" s="107" t="s">
        <v>3025</v>
      </c>
      <c r="BD210" s="106">
        <v>44470</v>
      </c>
      <c r="BE210" s="106" t="s">
        <v>149</v>
      </c>
      <c r="BF210" s="106">
        <v>44732</v>
      </c>
      <c r="BG210" s="106" t="s">
        <v>149</v>
      </c>
      <c r="BH210" s="104"/>
      <c r="BI210" s="104"/>
      <c r="BJ210" s="104"/>
      <c r="BK210" s="108">
        <v>45229</v>
      </c>
      <c r="BL210" s="103" t="s">
        <v>17</v>
      </c>
      <c r="BM210" s="103">
        <f>DATEDIF(AW210,BK210, "M")+1</f>
        <v>56</v>
      </c>
      <c r="BN210" s="290">
        <f>DATEDIF(AX210,BK210, "M")+1</f>
        <v>48</v>
      </c>
      <c r="BO210" s="334" t="s">
        <v>3026</v>
      </c>
      <c r="BP210" s="103">
        <v>0</v>
      </c>
      <c r="BQ210" s="103"/>
      <c r="BR210" s="103"/>
      <c r="BS210" s="103"/>
      <c r="BT210" s="103"/>
      <c r="BU210" s="103"/>
      <c r="BV210" s="103"/>
      <c r="BW210" s="103" t="s">
        <v>3027</v>
      </c>
      <c r="BX210" s="103"/>
      <c r="BY210" s="103"/>
      <c r="BZ210" s="110"/>
      <c r="CA210" s="110"/>
      <c r="CB210" s="103"/>
      <c r="CC210" s="103"/>
      <c r="CD210" s="103"/>
      <c r="CE210" s="103"/>
      <c r="CF210" s="410">
        <v>4</v>
      </c>
      <c r="CG210" s="103"/>
      <c r="CH210" s="103"/>
      <c r="CI210" s="103" t="s">
        <v>1826</v>
      </c>
      <c r="CJ210"/>
    </row>
    <row r="211" spans="1:88" s="53" customFormat="1" ht="25" customHeight="1" x14ac:dyDescent="0.35">
      <c r="A211" s="103">
        <v>211</v>
      </c>
      <c r="B211" s="103" t="s">
        <v>3028</v>
      </c>
      <c r="C211" s="103" t="s">
        <v>3029</v>
      </c>
      <c r="D211" s="103"/>
      <c r="E211" s="103" t="s">
        <v>3030</v>
      </c>
      <c r="F211" s="103" t="s">
        <v>24</v>
      </c>
      <c r="G211" s="103">
        <v>9</v>
      </c>
      <c r="H211" s="103" t="s">
        <v>57</v>
      </c>
      <c r="I211" s="103" t="s">
        <v>33</v>
      </c>
      <c r="J211" s="103" t="s">
        <v>3031</v>
      </c>
      <c r="K211" s="103" t="s">
        <v>3032</v>
      </c>
      <c r="L211" s="103" t="s">
        <v>33</v>
      </c>
      <c r="M211" s="103" t="s">
        <v>149</v>
      </c>
      <c r="N211" s="103">
        <v>201000282</v>
      </c>
      <c r="O211" s="103" t="s">
        <v>150</v>
      </c>
      <c r="P211" s="103" t="s">
        <v>150</v>
      </c>
      <c r="Q211" s="103"/>
      <c r="R211" s="103" t="s">
        <v>3033</v>
      </c>
      <c r="S211" s="103" t="s">
        <v>3034</v>
      </c>
      <c r="T211" s="214" t="s">
        <v>3035</v>
      </c>
      <c r="U211" s="104" t="s">
        <v>3036</v>
      </c>
      <c r="V211" s="104">
        <v>29803</v>
      </c>
      <c r="W211" s="112" t="s">
        <v>3037</v>
      </c>
      <c r="X211" s="112" t="s">
        <v>2503</v>
      </c>
      <c r="Y211" s="112"/>
      <c r="Z211" s="112"/>
      <c r="AA211" s="103">
        <v>28</v>
      </c>
      <c r="AB211" s="104">
        <v>43556</v>
      </c>
      <c r="AC211" s="308">
        <v>43525</v>
      </c>
      <c r="AD211" s="104"/>
      <c r="AE211" s="104" t="s">
        <v>3038</v>
      </c>
      <c r="AF211" s="104" t="s">
        <v>3039</v>
      </c>
      <c r="AG211" s="104"/>
      <c r="AH211" s="103">
        <f t="shared" si="62"/>
        <v>2</v>
      </c>
      <c r="AI211" s="104"/>
      <c r="AJ211" s="104"/>
      <c r="AK211" s="104"/>
      <c r="AL211" s="104"/>
      <c r="AM211" s="104"/>
      <c r="AN211" s="104"/>
      <c r="AO211" s="104" t="s">
        <v>163</v>
      </c>
      <c r="AP211" s="104" t="s">
        <v>180</v>
      </c>
      <c r="AQ211" s="104"/>
      <c r="AR211" s="104"/>
      <c r="AS211" s="104"/>
      <c r="AT211" s="104" t="s">
        <v>578</v>
      </c>
      <c r="AU211" s="103" t="s">
        <v>3040</v>
      </c>
      <c r="AV211" s="104"/>
      <c r="AW211" s="106">
        <v>43528</v>
      </c>
      <c r="AX211" s="106">
        <v>43770</v>
      </c>
      <c r="AY211" s="106" t="s">
        <v>149</v>
      </c>
      <c r="AZ211" s="106"/>
      <c r="BA211" s="106">
        <v>43934</v>
      </c>
      <c r="BB211" s="106"/>
      <c r="BC211" s="107" t="s">
        <v>3041</v>
      </c>
      <c r="BD211" s="106">
        <v>44470</v>
      </c>
      <c r="BE211" s="106" t="s">
        <v>149</v>
      </c>
      <c r="BF211" s="106">
        <v>44732</v>
      </c>
      <c r="BG211" s="106" t="s">
        <v>149</v>
      </c>
      <c r="BH211" s="104"/>
      <c r="BI211" s="104"/>
      <c r="BJ211" s="104"/>
      <c r="BK211" s="108">
        <v>45483</v>
      </c>
      <c r="BL211" s="103" t="s">
        <v>17</v>
      </c>
      <c r="BM211" s="103">
        <f>DATEDIF(AW211,BK211, "M")+1</f>
        <v>65</v>
      </c>
      <c r="BN211" s="290">
        <f>DATEDIF(AX211,BK211, "M")+1</f>
        <v>57</v>
      </c>
      <c r="BO211" s="103"/>
      <c r="BP211" s="103">
        <v>4</v>
      </c>
      <c r="BQ211" s="103">
        <v>1</v>
      </c>
      <c r="BR211" s="103"/>
      <c r="BS211" s="103"/>
      <c r="BT211" s="103"/>
      <c r="BU211" s="103"/>
      <c r="BV211" s="103"/>
      <c r="BW211" s="103" t="s">
        <v>162</v>
      </c>
      <c r="BX211" s="103"/>
      <c r="BY211" s="103"/>
      <c r="BZ211" s="110"/>
      <c r="CA211" s="110"/>
      <c r="CB211" s="103"/>
      <c r="CC211" s="103"/>
      <c r="CD211" s="103"/>
      <c r="CE211" s="103"/>
      <c r="CF211" s="410">
        <v>3</v>
      </c>
      <c r="CG211" s="103"/>
      <c r="CH211" s="103"/>
      <c r="CI211" s="103" t="s">
        <v>1826</v>
      </c>
      <c r="CJ211"/>
    </row>
    <row r="212" spans="1:88" s="53" customFormat="1" ht="25" customHeight="1" x14ac:dyDescent="0.35">
      <c r="A212" s="103">
        <v>212</v>
      </c>
      <c r="B212" s="103" t="s">
        <v>3042</v>
      </c>
      <c r="C212" s="103" t="s">
        <v>3043</v>
      </c>
      <c r="D212" s="103"/>
      <c r="E212" s="103" t="s">
        <v>3044</v>
      </c>
      <c r="F212" s="103" t="s">
        <v>25</v>
      </c>
      <c r="G212" s="103">
        <v>9</v>
      </c>
      <c r="H212" s="103" t="s">
        <v>55</v>
      </c>
      <c r="I212" s="103" t="s">
        <v>43</v>
      </c>
      <c r="J212" s="103" t="s">
        <v>2752</v>
      </c>
      <c r="K212" s="103" t="s">
        <v>2752</v>
      </c>
      <c r="L212" s="103" t="s">
        <v>43</v>
      </c>
      <c r="M212" s="103" t="s">
        <v>149</v>
      </c>
      <c r="N212" s="103"/>
      <c r="O212" s="103" t="s">
        <v>318</v>
      </c>
      <c r="P212" s="103" t="s">
        <v>318</v>
      </c>
      <c r="Q212" s="103"/>
      <c r="R212" s="103" t="s">
        <v>3045</v>
      </c>
      <c r="S212" s="103" t="s">
        <v>3046</v>
      </c>
      <c r="T212" s="214" t="s">
        <v>3047</v>
      </c>
      <c r="U212" s="104" t="s">
        <v>3048</v>
      </c>
      <c r="V212" s="104">
        <v>30461</v>
      </c>
      <c r="W212" s="112" t="s">
        <v>3049</v>
      </c>
      <c r="X212" s="112" t="s">
        <v>178</v>
      </c>
      <c r="Y212" s="112"/>
      <c r="Z212" s="112"/>
      <c r="AA212" s="103">
        <v>1</v>
      </c>
      <c r="AB212" s="104">
        <v>43528</v>
      </c>
      <c r="AC212" s="308">
        <v>43525</v>
      </c>
      <c r="AD212" s="104"/>
      <c r="AE212" s="104" t="s">
        <v>3050</v>
      </c>
      <c r="AF212" s="104" t="s">
        <v>3051</v>
      </c>
      <c r="AG212" s="104" t="s">
        <v>3052</v>
      </c>
      <c r="AH212" s="103">
        <f t="shared" si="62"/>
        <v>3</v>
      </c>
      <c r="AI212" s="104" t="s">
        <v>160</v>
      </c>
      <c r="AJ212" s="104" t="s">
        <v>201</v>
      </c>
      <c r="AK212" s="104"/>
      <c r="AL212" s="104" t="s">
        <v>149</v>
      </c>
      <c r="AM212" s="104" t="s">
        <v>162</v>
      </c>
      <c r="AN212" s="104"/>
      <c r="AO212" s="104" t="s">
        <v>163</v>
      </c>
      <c r="AP212" s="104" t="s">
        <v>1863</v>
      </c>
      <c r="AQ212" s="104" t="s">
        <v>2438</v>
      </c>
      <c r="AR212" s="104" t="s">
        <v>149</v>
      </c>
      <c r="AS212" s="111" t="s">
        <v>3053</v>
      </c>
      <c r="AT212" s="104" t="s">
        <v>718</v>
      </c>
      <c r="AU212" s="103" t="s">
        <v>3054</v>
      </c>
      <c r="AV212" s="104"/>
      <c r="AW212" s="106">
        <v>43528</v>
      </c>
      <c r="AX212" s="106">
        <v>43770</v>
      </c>
      <c r="AY212" s="106" t="s">
        <v>149</v>
      </c>
      <c r="AZ212" s="106">
        <v>43770</v>
      </c>
      <c r="BA212" s="106">
        <v>43862</v>
      </c>
      <c r="BB212" s="106"/>
      <c r="BC212" s="107" t="s">
        <v>3055</v>
      </c>
      <c r="BD212" s="106">
        <v>44470</v>
      </c>
      <c r="BE212" s="106" t="s">
        <v>149</v>
      </c>
      <c r="BF212" s="106">
        <v>44732</v>
      </c>
      <c r="BG212" s="106" t="s">
        <v>149</v>
      </c>
      <c r="BH212" s="104"/>
      <c r="BI212" s="104"/>
      <c r="BJ212" s="104"/>
      <c r="BK212" s="108" t="s">
        <v>3056</v>
      </c>
      <c r="BL212" s="103" t="s">
        <v>17</v>
      </c>
      <c r="BM212" s="103">
        <f>DATEDIF(AW212,BK212, "M")+1</f>
        <v>63</v>
      </c>
      <c r="BN212" s="290">
        <f t="shared" ref="BN212:BN213" si="63">DATEDIF(AX212,BK212, "M")+1</f>
        <v>55</v>
      </c>
      <c r="BO212" s="334" t="s">
        <v>3057</v>
      </c>
      <c r="BP212" s="103">
        <v>2</v>
      </c>
      <c r="BQ212" s="103">
        <v>0</v>
      </c>
      <c r="BR212" s="103"/>
      <c r="BS212" s="103"/>
      <c r="BT212" s="103"/>
      <c r="BU212" s="103"/>
      <c r="BV212" s="103"/>
      <c r="BW212" s="103" t="s">
        <v>162</v>
      </c>
      <c r="BX212" s="103"/>
      <c r="BY212" s="103"/>
      <c r="BZ212" s="110"/>
      <c r="CA212" s="110"/>
      <c r="CB212" s="103"/>
      <c r="CC212" s="103"/>
      <c r="CD212" s="103"/>
      <c r="CE212" s="103"/>
      <c r="CF212" s="410">
        <v>0</v>
      </c>
      <c r="CG212" s="103"/>
      <c r="CH212" s="103"/>
      <c r="CI212" s="103" t="s">
        <v>1826</v>
      </c>
      <c r="CJ212"/>
    </row>
    <row r="213" spans="1:88" s="53" customFormat="1" ht="25" customHeight="1" x14ac:dyDescent="0.35">
      <c r="A213" s="103">
        <v>213</v>
      </c>
      <c r="B213" s="103" t="s">
        <v>3058</v>
      </c>
      <c r="C213" s="103" t="s">
        <v>3059</v>
      </c>
      <c r="D213" s="103" t="s">
        <v>3060</v>
      </c>
      <c r="E213" s="103" t="s">
        <v>3061</v>
      </c>
      <c r="F213" s="103" t="s">
        <v>25</v>
      </c>
      <c r="G213" s="103">
        <v>9</v>
      </c>
      <c r="H213" s="103" t="s">
        <v>51</v>
      </c>
      <c r="I213" s="103" t="s">
        <v>37</v>
      </c>
      <c r="J213" s="103" t="s">
        <v>3062</v>
      </c>
      <c r="K213" s="103" t="s">
        <v>287</v>
      </c>
      <c r="L213" s="103" t="s">
        <v>30</v>
      </c>
      <c r="M213" s="103" t="s">
        <v>162</v>
      </c>
      <c r="N213" s="103">
        <v>78570</v>
      </c>
      <c r="O213" s="103" t="s">
        <v>150</v>
      </c>
      <c r="P213" s="103" t="s">
        <v>150</v>
      </c>
      <c r="Q213" s="103"/>
      <c r="R213" s="103" t="s">
        <v>3063</v>
      </c>
      <c r="S213" s="351" t="s">
        <v>3064</v>
      </c>
      <c r="T213" s="214" t="s">
        <v>3065</v>
      </c>
      <c r="U213" s="104"/>
      <c r="V213" s="104">
        <v>28082</v>
      </c>
      <c r="W213" s="112" t="s">
        <v>3066</v>
      </c>
      <c r="X213" s="112" t="s">
        <v>178</v>
      </c>
      <c r="Y213" s="112"/>
      <c r="Z213" s="112"/>
      <c r="AA213" s="103">
        <v>30</v>
      </c>
      <c r="AB213" s="104">
        <v>43570</v>
      </c>
      <c r="AC213" s="308">
        <v>43525</v>
      </c>
      <c r="AD213" s="104"/>
      <c r="AE213" s="104" t="s">
        <v>3067</v>
      </c>
      <c r="AF213" s="104" t="s">
        <v>3068</v>
      </c>
      <c r="AG213" s="104"/>
      <c r="AH213" s="103">
        <f t="shared" si="62"/>
        <v>2</v>
      </c>
      <c r="AI213" s="104" t="s">
        <v>161</v>
      </c>
      <c r="AJ213" s="104" t="s">
        <v>160</v>
      </c>
      <c r="AK213" s="104"/>
      <c r="AL213" s="104" t="s">
        <v>149</v>
      </c>
      <c r="AM213" s="104"/>
      <c r="AN213" s="104"/>
      <c r="AO213" s="104" t="s">
        <v>163</v>
      </c>
      <c r="AP213" s="104" t="s">
        <v>202</v>
      </c>
      <c r="AQ213" s="104" t="s">
        <v>248</v>
      </c>
      <c r="AR213" s="104"/>
      <c r="AS213" s="104"/>
      <c r="AT213" s="104" t="s">
        <v>2476</v>
      </c>
      <c r="AU213" s="103" t="s">
        <v>3069</v>
      </c>
      <c r="AV213" s="104"/>
      <c r="AW213" s="106">
        <v>43528</v>
      </c>
      <c r="AX213" s="106">
        <v>43770</v>
      </c>
      <c r="AY213" s="106" t="s">
        <v>149</v>
      </c>
      <c r="AZ213" s="106">
        <v>44369</v>
      </c>
      <c r="BA213" s="106">
        <v>44083</v>
      </c>
      <c r="BB213" s="106"/>
      <c r="BC213" s="107" t="s">
        <v>3070</v>
      </c>
      <c r="BD213" s="106">
        <v>44470</v>
      </c>
      <c r="BE213" s="106" t="s">
        <v>149</v>
      </c>
      <c r="BF213" s="106">
        <v>44732</v>
      </c>
      <c r="BG213" s="106" t="s">
        <v>149</v>
      </c>
      <c r="BH213" s="104"/>
      <c r="BI213" s="104">
        <v>45187</v>
      </c>
      <c r="BJ213" s="104"/>
      <c r="BK213" s="108">
        <v>45226</v>
      </c>
      <c r="BL213" s="103" t="s">
        <v>17</v>
      </c>
      <c r="BM213" s="241"/>
      <c r="BN213" s="290">
        <f t="shared" si="63"/>
        <v>48</v>
      </c>
      <c r="BO213" s="103"/>
      <c r="BP213" s="103">
        <v>2</v>
      </c>
      <c r="BQ213" s="103">
        <v>2</v>
      </c>
      <c r="BR213" s="103"/>
      <c r="BS213" s="103"/>
      <c r="BT213" s="103"/>
      <c r="BU213" s="103"/>
      <c r="BV213" s="103"/>
      <c r="BW213" s="103" t="s">
        <v>162</v>
      </c>
      <c r="BX213" s="103"/>
      <c r="BY213" s="103"/>
      <c r="BZ213" s="110">
        <v>45047</v>
      </c>
      <c r="CA213" s="110">
        <v>45229</v>
      </c>
      <c r="CB213" s="103">
        <v>6</v>
      </c>
      <c r="CC213" s="103"/>
      <c r="CD213" s="103"/>
      <c r="CE213" s="103"/>
      <c r="CF213" s="410">
        <v>3</v>
      </c>
      <c r="CG213" s="103"/>
      <c r="CH213" s="103"/>
      <c r="CI213" s="103" t="s">
        <v>808</v>
      </c>
      <c r="CJ213"/>
    </row>
    <row r="214" spans="1:88" s="53" customFormat="1" ht="25" customHeight="1" x14ac:dyDescent="0.35">
      <c r="A214" s="103">
        <v>214</v>
      </c>
      <c r="B214" s="103" t="s">
        <v>3071</v>
      </c>
      <c r="C214" s="103" t="s">
        <v>3072</v>
      </c>
      <c r="D214" s="103" t="s">
        <v>3073</v>
      </c>
      <c r="E214" s="103" t="s">
        <v>3074</v>
      </c>
      <c r="F214" s="103" t="s">
        <v>25</v>
      </c>
      <c r="G214" s="103">
        <v>9</v>
      </c>
      <c r="H214" s="103" t="s">
        <v>51</v>
      </c>
      <c r="I214" s="103" t="s">
        <v>30</v>
      </c>
      <c r="J214" s="103" t="s">
        <v>1179</v>
      </c>
      <c r="K214" s="103" t="s">
        <v>3075</v>
      </c>
      <c r="L214" s="103" t="s">
        <v>30</v>
      </c>
      <c r="M214" s="103" t="s">
        <v>149</v>
      </c>
      <c r="N214" s="103" t="s">
        <v>3076</v>
      </c>
      <c r="O214" s="103" t="s">
        <v>150</v>
      </c>
      <c r="P214" s="103" t="s">
        <v>150</v>
      </c>
      <c r="Q214" s="103"/>
      <c r="R214" s="103" t="s">
        <v>3077</v>
      </c>
      <c r="S214" s="103" t="s">
        <v>3078</v>
      </c>
      <c r="T214" s="214" t="s">
        <v>3079</v>
      </c>
      <c r="U214" s="104" t="s">
        <v>3080</v>
      </c>
      <c r="V214" s="104">
        <v>27320</v>
      </c>
      <c r="W214" s="112" t="s">
        <v>3081</v>
      </c>
      <c r="X214" s="112" t="s">
        <v>2383</v>
      </c>
      <c r="Y214" s="112" t="s">
        <v>149</v>
      </c>
      <c r="Z214" s="112"/>
      <c r="AA214" s="103">
        <v>2</v>
      </c>
      <c r="AB214" s="104">
        <v>43472</v>
      </c>
      <c r="AC214" s="308">
        <v>43525</v>
      </c>
      <c r="AD214" s="104"/>
      <c r="AE214" s="104" t="s">
        <v>3082</v>
      </c>
      <c r="AF214" s="104"/>
      <c r="AG214" s="104"/>
      <c r="AH214" s="103">
        <f t="shared" si="62"/>
        <v>1</v>
      </c>
      <c r="AI214" s="104" t="s">
        <v>160</v>
      </c>
      <c r="AJ214" s="104"/>
      <c r="AK214" s="104"/>
      <c r="AL214" s="104" t="s">
        <v>149</v>
      </c>
      <c r="AM214" s="104"/>
      <c r="AN214" s="104"/>
      <c r="AO214" s="104" t="s">
        <v>163</v>
      </c>
      <c r="AP214" s="104" t="s">
        <v>1445</v>
      </c>
      <c r="AQ214" s="104" t="s">
        <v>248</v>
      </c>
      <c r="AR214" s="104"/>
      <c r="AS214" s="104"/>
      <c r="AT214" s="111" t="s">
        <v>483</v>
      </c>
      <c r="AU214" s="103" t="s">
        <v>3083</v>
      </c>
      <c r="AV214" s="104"/>
      <c r="AW214" s="106">
        <v>43528</v>
      </c>
      <c r="AX214" s="106">
        <v>43770</v>
      </c>
      <c r="AY214" s="106" t="s">
        <v>149</v>
      </c>
      <c r="AZ214" s="106">
        <v>43724</v>
      </c>
      <c r="BA214" s="106">
        <v>44187</v>
      </c>
      <c r="BB214" s="106"/>
      <c r="BC214" s="107" t="s">
        <v>3084</v>
      </c>
      <c r="BD214" s="106">
        <v>44872</v>
      </c>
      <c r="BE214" s="106" t="s">
        <v>162</v>
      </c>
      <c r="BF214" s="106">
        <v>45110</v>
      </c>
      <c r="BG214" s="106" t="s">
        <v>162</v>
      </c>
      <c r="BH214" s="104"/>
      <c r="BI214" s="104"/>
      <c r="BJ214" s="104"/>
      <c r="BK214" s="108"/>
      <c r="BL214" s="103" t="s">
        <v>18</v>
      </c>
      <c r="BM214" s="241"/>
      <c r="BN214" s="290"/>
      <c r="BO214" s="103"/>
      <c r="BP214" s="103">
        <v>7</v>
      </c>
      <c r="BQ214" s="103">
        <v>5</v>
      </c>
      <c r="BR214" s="103"/>
      <c r="BS214" s="103"/>
      <c r="BT214" s="103"/>
      <c r="BU214" s="103"/>
      <c r="BV214" s="103"/>
      <c r="BW214" s="103" t="s">
        <v>162</v>
      </c>
      <c r="BX214" s="103"/>
      <c r="BY214" s="103"/>
      <c r="BZ214" s="110"/>
      <c r="CA214" s="110"/>
      <c r="CB214" s="103"/>
      <c r="CC214" s="103"/>
      <c r="CD214" s="103"/>
      <c r="CE214" s="103"/>
      <c r="CF214" s="410">
        <v>4</v>
      </c>
      <c r="CG214" s="103"/>
      <c r="CH214" s="103"/>
      <c r="CI214" s="103" t="s">
        <v>808</v>
      </c>
      <c r="CJ214"/>
    </row>
    <row r="215" spans="1:88" s="53" customFormat="1" ht="31" customHeight="1" x14ac:dyDescent="0.35">
      <c r="A215" s="103">
        <v>215</v>
      </c>
      <c r="B215" s="103" t="s">
        <v>3085</v>
      </c>
      <c r="C215" s="103" t="s">
        <v>3086</v>
      </c>
      <c r="D215" s="103" t="s">
        <v>3087</v>
      </c>
      <c r="E215" s="103" t="s">
        <v>3088</v>
      </c>
      <c r="F215" s="103" t="s">
        <v>25</v>
      </c>
      <c r="G215" s="103">
        <v>9</v>
      </c>
      <c r="H215" s="103" t="s">
        <v>51</v>
      </c>
      <c r="I215" s="103" t="s">
        <v>30</v>
      </c>
      <c r="J215" s="103" t="s">
        <v>3089</v>
      </c>
      <c r="K215" s="103" t="s">
        <v>3090</v>
      </c>
      <c r="L215" s="103" t="s">
        <v>30</v>
      </c>
      <c r="M215" s="103" t="s">
        <v>149</v>
      </c>
      <c r="N215" s="103">
        <v>138807</v>
      </c>
      <c r="O215" s="103" t="s">
        <v>318</v>
      </c>
      <c r="P215" s="103" t="s">
        <v>318</v>
      </c>
      <c r="Q215" s="103"/>
      <c r="R215" s="103" t="s">
        <v>3091</v>
      </c>
      <c r="S215" s="103" t="s">
        <v>3092</v>
      </c>
      <c r="T215" s="217" t="s">
        <v>3093</v>
      </c>
      <c r="U215" s="104" t="s">
        <v>3094</v>
      </c>
      <c r="V215" s="104">
        <v>31819</v>
      </c>
      <c r="W215" s="112" t="s">
        <v>3095</v>
      </c>
      <c r="X215" s="112" t="s">
        <v>2383</v>
      </c>
      <c r="Y215" s="112" t="s">
        <v>156</v>
      </c>
      <c r="Z215" s="112"/>
      <c r="AA215" s="103">
        <v>13</v>
      </c>
      <c r="AB215" s="104">
        <v>42417</v>
      </c>
      <c r="AC215" s="308">
        <v>43525</v>
      </c>
      <c r="AD215" s="104"/>
      <c r="AE215" s="104" t="s">
        <v>3096</v>
      </c>
      <c r="AF215" s="104"/>
      <c r="AG215" s="104"/>
      <c r="AH215" s="103">
        <f t="shared" si="62"/>
        <v>1</v>
      </c>
      <c r="AI215" s="104" t="s">
        <v>160</v>
      </c>
      <c r="AJ215" s="104"/>
      <c r="AK215" s="104"/>
      <c r="AL215" s="104" t="s">
        <v>149</v>
      </c>
      <c r="AM215" s="104"/>
      <c r="AN215" s="104"/>
      <c r="AO215" s="104" t="s">
        <v>163</v>
      </c>
      <c r="AP215" s="104" t="s">
        <v>3097</v>
      </c>
      <c r="AQ215" s="104" t="s">
        <v>3098</v>
      </c>
      <c r="AR215" s="104"/>
      <c r="AS215" s="104"/>
      <c r="AT215" s="322" t="s">
        <v>3099</v>
      </c>
      <c r="AU215" s="103" t="s">
        <v>3100</v>
      </c>
      <c r="AV215" s="104"/>
      <c r="AW215" s="106">
        <v>43528</v>
      </c>
      <c r="AX215" s="106">
        <v>43770</v>
      </c>
      <c r="AY215" s="106" t="s">
        <v>149</v>
      </c>
      <c r="AZ215" s="106">
        <v>43271</v>
      </c>
      <c r="BA215" s="106">
        <v>43977</v>
      </c>
      <c r="BB215" s="106"/>
      <c r="BC215" s="107" t="s">
        <v>3101</v>
      </c>
      <c r="BD215" s="106">
        <v>44470</v>
      </c>
      <c r="BE215" s="106" t="s">
        <v>149</v>
      </c>
      <c r="BF215" s="106">
        <v>44732</v>
      </c>
      <c r="BG215" s="106" t="s">
        <v>149</v>
      </c>
      <c r="BH215" s="104"/>
      <c r="BI215" s="104">
        <v>45152</v>
      </c>
      <c r="BJ215" s="104"/>
      <c r="BK215" s="108">
        <v>45163</v>
      </c>
      <c r="BL215" s="103" t="s">
        <v>17</v>
      </c>
      <c r="BM215" s="103">
        <f t="shared" ref="BM215" si="64">DATEDIF(AW215,BK215, "M")+1</f>
        <v>54</v>
      </c>
      <c r="BN215" s="290">
        <f t="shared" ref="BN215:BN216" si="65">DATEDIF(AX215,BK215, "M")+1</f>
        <v>46</v>
      </c>
      <c r="BO215" s="290" t="s">
        <v>3102</v>
      </c>
      <c r="BP215" s="103">
        <v>2</v>
      </c>
      <c r="BQ215" s="103">
        <v>1</v>
      </c>
      <c r="BR215" s="103"/>
      <c r="BS215" s="103"/>
      <c r="BT215" s="103"/>
      <c r="BU215" s="103"/>
      <c r="BV215" s="103"/>
      <c r="BW215" s="103" t="s">
        <v>162</v>
      </c>
      <c r="BX215" s="103"/>
      <c r="BY215" s="103"/>
      <c r="BZ215" s="110"/>
      <c r="CA215" s="110"/>
      <c r="CB215" s="103"/>
      <c r="CC215" s="103"/>
      <c r="CD215" s="103"/>
      <c r="CE215" s="103"/>
      <c r="CF215" s="410"/>
      <c r="CG215" s="103"/>
      <c r="CH215" s="103"/>
      <c r="CI215" s="103" t="s">
        <v>808</v>
      </c>
      <c r="CJ215"/>
    </row>
    <row r="216" spans="1:88" s="53" customFormat="1" ht="24" customHeight="1" x14ac:dyDescent="0.35">
      <c r="A216" s="103">
        <v>216</v>
      </c>
      <c r="B216" s="103" t="s">
        <v>3103</v>
      </c>
      <c r="C216" s="103" t="s">
        <v>3104</v>
      </c>
      <c r="D216" s="103" t="s">
        <v>3105</v>
      </c>
      <c r="E216" s="103" t="s">
        <v>3106</v>
      </c>
      <c r="F216" s="103" t="s">
        <v>25</v>
      </c>
      <c r="G216" s="103">
        <v>9</v>
      </c>
      <c r="H216" s="103" t="s">
        <v>55</v>
      </c>
      <c r="I216" s="103" t="s">
        <v>43</v>
      </c>
      <c r="J216" s="103" t="s">
        <v>3107</v>
      </c>
      <c r="K216" s="103" t="s">
        <v>3108</v>
      </c>
      <c r="L216" s="103" t="s">
        <v>43</v>
      </c>
      <c r="M216" s="103" t="s">
        <v>149</v>
      </c>
      <c r="N216" s="103" t="s">
        <v>3109</v>
      </c>
      <c r="O216" s="103" t="s">
        <v>318</v>
      </c>
      <c r="P216" s="103" t="s">
        <v>318</v>
      </c>
      <c r="Q216" s="103"/>
      <c r="R216" s="103" t="s">
        <v>3110</v>
      </c>
      <c r="S216" s="103" t="s">
        <v>3111</v>
      </c>
      <c r="T216" s="214" t="s">
        <v>3112</v>
      </c>
      <c r="U216" s="104" t="s">
        <v>3113</v>
      </c>
      <c r="V216" s="104">
        <v>31878</v>
      </c>
      <c r="W216" s="112" t="s">
        <v>3114</v>
      </c>
      <c r="X216" s="112" t="s">
        <v>178</v>
      </c>
      <c r="Y216" s="112"/>
      <c r="Z216" s="112"/>
      <c r="AA216" s="103">
        <v>6</v>
      </c>
      <c r="AB216" s="104">
        <v>43861</v>
      </c>
      <c r="AC216" s="308">
        <v>43525</v>
      </c>
      <c r="AD216" s="104"/>
      <c r="AE216" s="104" t="s">
        <v>3115</v>
      </c>
      <c r="AF216" s="104" t="s">
        <v>3116</v>
      </c>
      <c r="AG216" s="104"/>
      <c r="AH216" s="103">
        <f t="shared" si="62"/>
        <v>2</v>
      </c>
      <c r="AI216" s="104" t="s">
        <v>160</v>
      </c>
      <c r="AJ216" s="104" t="s">
        <v>160</v>
      </c>
      <c r="AK216" s="104"/>
      <c r="AL216" s="104" t="s">
        <v>162</v>
      </c>
      <c r="AM216" s="104" t="s">
        <v>162</v>
      </c>
      <c r="AN216" s="104"/>
      <c r="AO216" s="104" t="s">
        <v>163</v>
      </c>
      <c r="AP216" s="104" t="s">
        <v>202</v>
      </c>
      <c r="AQ216" s="104" t="s">
        <v>248</v>
      </c>
      <c r="AR216" s="104"/>
      <c r="AS216" s="104"/>
      <c r="AT216" s="104" t="s">
        <v>3117</v>
      </c>
      <c r="AU216" s="103" t="s">
        <v>3054</v>
      </c>
      <c r="AV216" s="104"/>
      <c r="AW216" s="106">
        <v>43528</v>
      </c>
      <c r="AX216" s="106">
        <v>43770</v>
      </c>
      <c r="AY216" s="106" t="s">
        <v>149</v>
      </c>
      <c r="AZ216" s="106">
        <v>43918</v>
      </c>
      <c r="BA216" s="106">
        <v>44050</v>
      </c>
      <c r="BB216" s="106"/>
      <c r="BC216" s="107" t="s">
        <v>3118</v>
      </c>
      <c r="BD216" s="106">
        <v>44470</v>
      </c>
      <c r="BE216" s="106" t="s">
        <v>149</v>
      </c>
      <c r="BF216" s="106">
        <v>44732</v>
      </c>
      <c r="BG216" s="106" t="s">
        <v>149</v>
      </c>
      <c r="BH216" s="104">
        <v>45247</v>
      </c>
      <c r="BI216" s="104"/>
      <c r="BJ216" s="104"/>
      <c r="BK216" s="108">
        <v>45441</v>
      </c>
      <c r="BL216" s="103" t="s">
        <v>17</v>
      </c>
      <c r="BM216" s="103">
        <f>DATEDIF(AW216,BK216, "M")+1</f>
        <v>63</v>
      </c>
      <c r="BN216" s="290">
        <f t="shared" si="65"/>
        <v>55</v>
      </c>
      <c r="BO216" s="290" t="s">
        <v>3119</v>
      </c>
      <c r="BP216" s="103">
        <v>0</v>
      </c>
      <c r="BQ216" s="103"/>
      <c r="BR216" s="103"/>
      <c r="BS216" s="103"/>
      <c r="BT216" s="103"/>
      <c r="BU216" s="103"/>
      <c r="BV216" s="103"/>
      <c r="BW216" s="103" t="s">
        <v>162</v>
      </c>
      <c r="BX216" s="103"/>
      <c r="BY216" s="103"/>
      <c r="BZ216" s="110"/>
      <c r="CA216" s="110"/>
      <c r="CB216" s="103"/>
      <c r="CC216" s="103"/>
      <c r="CD216" s="103"/>
      <c r="CE216" s="103"/>
      <c r="CF216" s="410">
        <v>0</v>
      </c>
      <c r="CG216" s="103"/>
      <c r="CH216" s="103"/>
      <c r="CI216" s="103" t="s">
        <v>808</v>
      </c>
      <c r="CJ216"/>
    </row>
    <row r="217" spans="1:88" s="53" customFormat="1" ht="25" customHeight="1" x14ac:dyDescent="0.35">
      <c r="A217" s="98">
        <v>217</v>
      </c>
      <c r="B217" s="98" t="s">
        <v>3120</v>
      </c>
      <c r="C217" s="98" t="s">
        <v>3121</v>
      </c>
      <c r="D217" s="98" t="s">
        <v>3122</v>
      </c>
      <c r="E217" s="98" t="s">
        <v>3123</v>
      </c>
      <c r="F217" s="98" t="s">
        <v>25</v>
      </c>
      <c r="G217" s="98">
        <v>9</v>
      </c>
      <c r="H217" s="98" t="s">
        <v>49</v>
      </c>
      <c r="I217" s="98" t="s">
        <v>40</v>
      </c>
      <c r="J217" s="98" t="s">
        <v>2684</v>
      </c>
      <c r="K217" s="98" t="s">
        <v>3124</v>
      </c>
      <c r="L217" s="98" t="s">
        <v>40</v>
      </c>
      <c r="M217" s="98" t="s">
        <v>149</v>
      </c>
      <c r="N217" s="98" t="s">
        <v>3125</v>
      </c>
      <c r="O217" s="98" t="s">
        <v>150</v>
      </c>
      <c r="P217" s="98" t="s">
        <v>150</v>
      </c>
      <c r="Q217" s="98"/>
      <c r="R217" s="98" t="s">
        <v>3126</v>
      </c>
      <c r="S217" s="98" t="s">
        <v>3127</v>
      </c>
      <c r="T217" s="218" t="s">
        <v>3128</v>
      </c>
      <c r="U217" s="99" t="s">
        <v>3129</v>
      </c>
      <c r="V217" s="99">
        <v>31511</v>
      </c>
      <c r="W217" s="181"/>
      <c r="X217" s="181" t="s">
        <v>201</v>
      </c>
      <c r="Y217" s="181"/>
      <c r="Z217" s="181"/>
      <c r="AA217" s="98">
        <v>5</v>
      </c>
      <c r="AB217" s="99">
        <v>43346</v>
      </c>
      <c r="AC217" s="307">
        <v>43525</v>
      </c>
      <c r="AD217" s="99">
        <v>44818</v>
      </c>
      <c r="AE217" s="99" t="s">
        <v>3130</v>
      </c>
      <c r="AF217" s="99" t="s">
        <v>3131</v>
      </c>
      <c r="AG217" s="121"/>
      <c r="AH217" s="98">
        <f>COUNTA(AE217:AF217)</f>
        <v>2</v>
      </c>
      <c r="AI217" s="99" t="s">
        <v>160</v>
      </c>
      <c r="AJ217" s="99" t="s">
        <v>160</v>
      </c>
      <c r="AK217" s="99" t="s">
        <v>201</v>
      </c>
      <c r="AL217" s="99" t="s">
        <v>162</v>
      </c>
      <c r="AM217" s="99"/>
      <c r="AN217" s="99"/>
      <c r="AO217" s="99" t="s">
        <v>181</v>
      </c>
      <c r="AP217" s="99" t="s">
        <v>3132</v>
      </c>
      <c r="AQ217" s="99" t="s">
        <v>181</v>
      </c>
      <c r="AR217" s="99"/>
      <c r="AS217" s="99"/>
      <c r="AT217" s="99" t="s">
        <v>1188</v>
      </c>
      <c r="AU217" s="98" t="s">
        <v>3133</v>
      </c>
      <c r="AV217" s="99"/>
      <c r="AW217" s="100">
        <v>43528</v>
      </c>
      <c r="AX217" s="100">
        <v>43770</v>
      </c>
      <c r="AY217" s="100" t="s">
        <v>149</v>
      </c>
      <c r="AZ217" s="100">
        <v>43427</v>
      </c>
      <c r="BA217" s="100">
        <v>43599</v>
      </c>
      <c r="BB217" s="100"/>
      <c r="BC217" s="101" t="s">
        <v>3134</v>
      </c>
      <c r="BD217" s="100"/>
      <c r="BE217" s="100"/>
      <c r="BF217" s="100"/>
      <c r="BG217" s="100"/>
      <c r="BH217" s="98"/>
      <c r="BI217" s="98"/>
      <c r="BJ217" s="98"/>
      <c r="BK217" s="116"/>
      <c r="BL217" s="98" t="s">
        <v>19</v>
      </c>
      <c r="BM217" s="289" t="s">
        <v>19</v>
      </c>
      <c r="BN217" s="289"/>
      <c r="BO217" s="98"/>
      <c r="BP217" s="98">
        <v>1</v>
      </c>
      <c r="BQ217" s="98">
        <v>1</v>
      </c>
      <c r="BR217" s="98"/>
      <c r="BS217" s="98"/>
      <c r="BT217" s="98"/>
      <c r="BU217" s="98"/>
      <c r="BV217" s="98"/>
      <c r="BW217" s="98" t="s">
        <v>3135</v>
      </c>
      <c r="BX217" s="98"/>
      <c r="BY217" s="98"/>
      <c r="BZ217" s="102">
        <v>44398</v>
      </c>
      <c r="CA217" s="102">
        <v>44733</v>
      </c>
      <c r="CB217" s="98">
        <v>12</v>
      </c>
      <c r="CC217" s="98"/>
      <c r="CD217" s="98"/>
      <c r="CE217" s="98"/>
      <c r="CF217" s="120">
        <v>2</v>
      </c>
      <c r="CG217" s="98"/>
      <c r="CH217" s="98"/>
      <c r="CI217" s="98" t="s">
        <v>808</v>
      </c>
      <c r="CJ217"/>
    </row>
    <row r="218" spans="1:88" s="53" customFormat="1" ht="25" customHeight="1" x14ac:dyDescent="0.35">
      <c r="A218" s="103">
        <v>218</v>
      </c>
      <c r="B218" s="103" t="s">
        <v>3136</v>
      </c>
      <c r="C218" s="103" t="s">
        <v>3137</v>
      </c>
      <c r="D218" s="103" t="s">
        <v>2656</v>
      </c>
      <c r="E218" s="103" t="s">
        <v>3138</v>
      </c>
      <c r="F218" s="103" t="s">
        <v>25</v>
      </c>
      <c r="G218" s="103">
        <v>9</v>
      </c>
      <c r="H218" s="103" t="s">
        <v>51</v>
      </c>
      <c r="I218" s="103" t="s">
        <v>30</v>
      </c>
      <c r="J218" s="103" t="s">
        <v>3139</v>
      </c>
      <c r="K218" s="103" t="s">
        <v>3139</v>
      </c>
      <c r="L218" s="103" t="s">
        <v>43</v>
      </c>
      <c r="M218" s="103" t="s">
        <v>162</v>
      </c>
      <c r="N218" s="103" t="s">
        <v>3140</v>
      </c>
      <c r="O218" s="103" t="s">
        <v>150</v>
      </c>
      <c r="P218" s="103" t="s">
        <v>150</v>
      </c>
      <c r="Q218" s="103"/>
      <c r="R218" s="103" t="s">
        <v>3141</v>
      </c>
      <c r="S218" s="103" t="s">
        <v>3142</v>
      </c>
      <c r="T218" s="217" t="s">
        <v>3143</v>
      </c>
      <c r="U218" s="291"/>
      <c r="V218" s="104">
        <v>27798</v>
      </c>
      <c r="W218" s="112" t="s">
        <v>3144</v>
      </c>
      <c r="X218" s="112" t="s">
        <v>178</v>
      </c>
      <c r="Y218" s="112"/>
      <c r="Z218" s="112"/>
      <c r="AA218" s="103">
        <v>24</v>
      </c>
      <c r="AB218" s="104">
        <v>43647</v>
      </c>
      <c r="AC218" s="308">
        <v>43525</v>
      </c>
      <c r="AD218" s="104"/>
      <c r="AE218" s="104" t="s">
        <v>3145</v>
      </c>
      <c r="AF218" s="104"/>
      <c r="AG218" s="104"/>
      <c r="AH218" s="103">
        <f t="shared" si="62"/>
        <v>1</v>
      </c>
      <c r="AI218" s="104" t="s">
        <v>161</v>
      </c>
      <c r="AJ218" s="104"/>
      <c r="AK218" s="104"/>
      <c r="AL218" s="104" t="s">
        <v>162</v>
      </c>
      <c r="AM218" s="104"/>
      <c r="AN218" s="104"/>
      <c r="AO218" s="104" t="s">
        <v>163</v>
      </c>
      <c r="AP218" s="104" t="s">
        <v>202</v>
      </c>
      <c r="AQ218" s="104" t="s">
        <v>248</v>
      </c>
      <c r="AR218" s="104"/>
      <c r="AS218" s="104"/>
      <c r="AT218" s="104" t="s">
        <v>483</v>
      </c>
      <c r="AU218" s="103" t="s">
        <v>3146</v>
      </c>
      <c r="AV218" s="104"/>
      <c r="AW218" s="106">
        <v>43528</v>
      </c>
      <c r="AX218" s="106">
        <v>43770</v>
      </c>
      <c r="AY218" s="106" t="s">
        <v>149</v>
      </c>
      <c r="AZ218" s="106">
        <v>44258</v>
      </c>
      <c r="BA218" s="106">
        <v>44287</v>
      </c>
      <c r="BB218" s="106"/>
      <c r="BC218" s="107" t="s">
        <v>3147</v>
      </c>
      <c r="BD218" s="106">
        <v>44470</v>
      </c>
      <c r="BE218" s="106" t="s">
        <v>149</v>
      </c>
      <c r="BF218" s="106">
        <v>44732</v>
      </c>
      <c r="BG218" s="106" t="s">
        <v>149</v>
      </c>
      <c r="BH218" s="103"/>
      <c r="BI218" s="103"/>
      <c r="BJ218" s="103"/>
      <c r="BK218" s="108">
        <v>45258</v>
      </c>
      <c r="BL218" s="103" t="s">
        <v>17</v>
      </c>
      <c r="BM218" s="103">
        <f t="shared" ref="BM218:BM221" si="66">DATEDIF(AW218,BK218, "M")+1</f>
        <v>57</v>
      </c>
      <c r="BN218" s="290">
        <f>DATEDIF(AX218,BK218, "M")+1</f>
        <v>49</v>
      </c>
      <c r="BO218" s="290" t="s">
        <v>3148</v>
      </c>
      <c r="BP218" s="103">
        <v>5</v>
      </c>
      <c r="BQ218" s="103">
        <v>6</v>
      </c>
      <c r="BR218" s="103"/>
      <c r="BS218" s="103"/>
      <c r="BT218" s="103"/>
      <c r="BU218" s="103"/>
      <c r="BV218" s="103"/>
      <c r="BW218" s="103" t="s">
        <v>162</v>
      </c>
      <c r="BX218" s="103"/>
      <c r="BY218" s="103"/>
      <c r="BZ218" s="110"/>
      <c r="CA218" s="110"/>
      <c r="CB218" s="103"/>
      <c r="CC218" s="103"/>
      <c r="CD218" s="103"/>
      <c r="CE218" s="103"/>
      <c r="CF218" s="410">
        <v>2</v>
      </c>
      <c r="CG218" s="103"/>
      <c r="CH218" s="103"/>
      <c r="CI218" s="103" t="s">
        <v>808</v>
      </c>
      <c r="CJ218"/>
    </row>
    <row r="219" spans="1:88" s="53" customFormat="1" ht="25" customHeight="1" x14ac:dyDescent="0.35">
      <c r="A219" s="103">
        <v>219</v>
      </c>
      <c r="B219" s="103" t="s">
        <v>3149</v>
      </c>
      <c r="C219" s="103" t="s">
        <v>3150</v>
      </c>
      <c r="D219" s="103" t="s">
        <v>3151</v>
      </c>
      <c r="E219" s="103" t="s">
        <v>3152</v>
      </c>
      <c r="F219" s="103" t="s">
        <v>24</v>
      </c>
      <c r="G219" s="103">
        <v>9</v>
      </c>
      <c r="H219" s="103" t="s">
        <v>49</v>
      </c>
      <c r="I219" s="103" t="s">
        <v>35</v>
      </c>
      <c r="J219" s="103" t="s">
        <v>3153</v>
      </c>
      <c r="K219" s="103" t="s">
        <v>3154</v>
      </c>
      <c r="L219" s="103" t="s">
        <v>43</v>
      </c>
      <c r="M219" s="103" t="s">
        <v>162</v>
      </c>
      <c r="N219" s="103"/>
      <c r="O219" s="103" t="s">
        <v>150</v>
      </c>
      <c r="P219" s="103" t="s">
        <v>150</v>
      </c>
      <c r="Q219" s="103"/>
      <c r="R219" s="103" t="s">
        <v>3155</v>
      </c>
      <c r="S219" s="103" t="s">
        <v>3156</v>
      </c>
      <c r="T219" s="214" t="s">
        <v>3157</v>
      </c>
      <c r="U219" s="104" t="s">
        <v>3158</v>
      </c>
      <c r="V219" s="104">
        <v>29084</v>
      </c>
      <c r="W219" s="112" t="s">
        <v>3159</v>
      </c>
      <c r="X219" s="112" t="s">
        <v>2383</v>
      </c>
      <c r="Y219" s="112" t="s">
        <v>156</v>
      </c>
      <c r="Z219" s="112"/>
      <c r="AA219" s="103">
        <v>16</v>
      </c>
      <c r="AB219" s="104">
        <v>43831</v>
      </c>
      <c r="AC219" s="308">
        <v>43525</v>
      </c>
      <c r="AD219" s="104"/>
      <c r="AE219" s="104" t="s">
        <v>3160</v>
      </c>
      <c r="AF219" s="104" t="s">
        <v>3161</v>
      </c>
      <c r="AG219" s="104" t="s">
        <v>3162</v>
      </c>
      <c r="AH219" s="103">
        <f t="shared" si="62"/>
        <v>3</v>
      </c>
      <c r="AI219" s="104" t="s">
        <v>161</v>
      </c>
      <c r="AJ219" s="104" t="s">
        <v>160</v>
      </c>
      <c r="AK219" s="104" t="s">
        <v>160</v>
      </c>
      <c r="AL219" s="104" t="s">
        <v>149</v>
      </c>
      <c r="AM219" s="104"/>
      <c r="AN219" s="104"/>
      <c r="AO219" s="104" t="s">
        <v>163</v>
      </c>
      <c r="AP219" s="104" t="s">
        <v>202</v>
      </c>
      <c r="AQ219" s="104" t="s">
        <v>202</v>
      </c>
      <c r="AR219" s="104"/>
      <c r="AS219" s="104"/>
      <c r="AT219" s="104" t="s">
        <v>862</v>
      </c>
      <c r="AU219" s="103" t="s">
        <v>3163</v>
      </c>
      <c r="AV219" s="104"/>
      <c r="AW219" s="106">
        <v>43528</v>
      </c>
      <c r="AX219" s="106">
        <v>43770</v>
      </c>
      <c r="AY219" s="106" t="s">
        <v>149</v>
      </c>
      <c r="AZ219" s="106">
        <v>44887</v>
      </c>
      <c r="BA219" s="106">
        <v>44887</v>
      </c>
      <c r="BB219" s="106"/>
      <c r="BC219" s="107" t="s">
        <v>3164</v>
      </c>
      <c r="BD219" s="106">
        <v>44470</v>
      </c>
      <c r="BE219" s="106" t="s">
        <v>149</v>
      </c>
      <c r="BF219" s="106">
        <v>44732</v>
      </c>
      <c r="BG219" s="106" t="s">
        <v>149</v>
      </c>
      <c r="BH219" s="103"/>
      <c r="BI219" s="103"/>
      <c r="BJ219" s="103"/>
      <c r="BK219" s="108"/>
      <c r="BL219" s="103" t="s">
        <v>18</v>
      </c>
      <c r="BM219" s="241"/>
      <c r="BN219" s="290"/>
      <c r="BO219" s="103"/>
      <c r="BP219" s="103">
        <v>3</v>
      </c>
      <c r="BQ219" s="103"/>
      <c r="BR219" s="103"/>
      <c r="BS219" s="103"/>
      <c r="BT219" s="103"/>
      <c r="BU219" s="103"/>
      <c r="BV219" s="103"/>
      <c r="BW219" s="103" t="s">
        <v>162</v>
      </c>
      <c r="BX219" s="103"/>
      <c r="BY219" s="103"/>
      <c r="BZ219" s="110"/>
      <c r="CA219" s="110"/>
      <c r="CB219" s="103"/>
      <c r="CC219" s="103"/>
      <c r="CD219" s="103"/>
      <c r="CE219" s="103"/>
      <c r="CF219" s="410">
        <v>3</v>
      </c>
      <c r="CG219" s="103"/>
      <c r="CH219" s="103"/>
      <c r="CI219" s="103" t="s">
        <v>808</v>
      </c>
      <c r="CJ219"/>
    </row>
    <row r="220" spans="1:88" s="53" customFormat="1" ht="25" customHeight="1" x14ac:dyDescent="0.35">
      <c r="A220" s="103">
        <v>220</v>
      </c>
      <c r="B220" s="103" t="s">
        <v>3165</v>
      </c>
      <c r="C220" s="103" t="s">
        <v>3166</v>
      </c>
      <c r="D220" s="103" t="s">
        <v>3167</v>
      </c>
      <c r="E220" s="103" t="s">
        <v>3168</v>
      </c>
      <c r="F220" s="103" t="s">
        <v>25</v>
      </c>
      <c r="G220" s="103">
        <v>9</v>
      </c>
      <c r="H220" s="103" t="s">
        <v>51</v>
      </c>
      <c r="I220" s="103" t="s">
        <v>37</v>
      </c>
      <c r="J220" s="103" t="s">
        <v>3169</v>
      </c>
      <c r="K220" s="103" t="s">
        <v>3170</v>
      </c>
      <c r="L220" s="103" t="s">
        <v>37</v>
      </c>
      <c r="M220" s="103" t="s">
        <v>149</v>
      </c>
      <c r="N220" s="103" t="s">
        <v>3171</v>
      </c>
      <c r="O220" s="103" t="s">
        <v>150</v>
      </c>
      <c r="P220" s="103" t="s">
        <v>150</v>
      </c>
      <c r="Q220" s="103"/>
      <c r="R220" s="103" t="s">
        <v>3172</v>
      </c>
      <c r="S220" s="103" t="s">
        <v>3173</v>
      </c>
      <c r="T220" s="214" t="s">
        <v>3174</v>
      </c>
      <c r="U220" s="104" t="s">
        <v>2757</v>
      </c>
      <c r="V220" s="104">
        <v>27500</v>
      </c>
      <c r="W220" s="112"/>
      <c r="X220" s="112" t="s">
        <v>178</v>
      </c>
      <c r="Y220" s="112" t="s">
        <v>162</v>
      </c>
      <c r="Z220" s="112"/>
      <c r="AA220" s="103">
        <v>9</v>
      </c>
      <c r="AB220" s="104">
        <v>43396</v>
      </c>
      <c r="AC220" s="308">
        <v>43525</v>
      </c>
      <c r="AD220" s="104"/>
      <c r="AE220" s="104" t="s">
        <v>3175</v>
      </c>
      <c r="AF220" s="104" t="s">
        <v>3176</v>
      </c>
      <c r="AG220" s="104"/>
      <c r="AH220" s="103">
        <f t="shared" si="62"/>
        <v>2</v>
      </c>
      <c r="AI220" s="104" t="s">
        <v>160</v>
      </c>
      <c r="AJ220" s="104" t="s">
        <v>160</v>
      </c>
      <c r="AK220" s="104"/>
      <c r="AL220" s="104" t="s">
        <v>149</v>
      </c>
      <c r="AM220" s="104"/>
      <c r="AN220" s="104"/>
      <c r="AO220" s="104" t="s">
        <v>181</v>
      </c>
      <c r="AP220" s="104" t="s">
        <v>1269</v>
      </c>
      <c r="AQ220" s="104"/>
      <c r="AR220" s="104"/>
      <c r="AS220" s="104"/>
      <c r="AT220" s="104" t="s">
        <v>2476</v>
      </c>
      <c r="AU220" s="103" t="s">
        <v>3177</v>
      </c>
      <c r="AV220" s="104"/>
      <c r="AW220" s="106">
        <v>43528</v>
      </c>
      <c r="AX220" s="106">
        <v>43770</v>
      </c>
      <c r="AY220" s="106" t="s">
        <v>149</v>
      </c>
      <c r="AZ220" s="106">
        <v>44404</v>
      </c>
      <c r="BA220" s="106">
        <v>44351</v>
      </c>
      <c r="BB220" s="106"/>
      <c r="BC220" s="107" t="s">
        <v>3178</v>
      </c>
      <c r="BD220" s="106">
        <v>44470</v>
      </c>
      <c r="BE220" s="106" t="s">
        <v>149</v>
      </c>
      <c r="BF220" s="106">
        <v>44732</v>
      </c>
      <c r="BG220" s="106" t="s">
        <v>149</v>
      </c>
      <c r="BH220" s="103"/>
      <c r="BI220" s="105">
        <v>45272</v>
      </c>
      <c r="BJ220" s="105">
        <v>45283</v>
      </c>
      <c r="BK220" s="108">
        <v>44938</v>
      </c>
      <c r="BL220" s="103" t="s">
        <v>17</v>
      </c>
      <c r="BM220" s="103">
        <f t="shared" si="66"/>
        <v>47</v>
      </c>
      <c r="BN220" s="290">
        <f t="shared" ref="BN220:BN221" si="67">DATEDIF(AX220,BK220, "M")+1</f>
        <v>39</v>
      </c>
      <c r="BO220" s="290" t="s">
        <v>3179</v>
      </c>
      <c r="BP220" s="103">
        <v>7</v>
      </c>
      <c r="BQ220" s="103">
        <v>4</v>
      </c>
      <c r="BR220" s="103"/>
      <c r="BS220" s="103"/>
      <c r="BT220" s="103"/>
      <c r="BU220" s="103"/>
      <c r="BV220" s="103"/>
      <c r="BW220" s="103" t="s">
        <v>162</v>
      </c>
      <c r="BX220" s="103"/>
      <c r="BY220" s="103"/>
      <c r="BZ220" s="110"/>
      <c r="CA220" s="110"/>
      <c r="CB220" s="103"/>
      <c r="CC220" s="103"/>
      <c r="CD220" s="103"/>
      <c r="CE220" s="103"/>
      <c r="CF220" s="410">
        <v>3</v>
      </c>
      <c r="CG220" s="103"/>
      <c r="CH220" s="103"/>
      <c r="CI220" s="103" t="s">
        <v>808</v>
      </c>
      <c r="CJ220"/>
    </row>
    <row r="221" spans="1:88" s="53" customFormat="1" ht="25" customHeight="1" x14ac:dyDescent="0.35">
      <c r="A221" s="103">
        <v>221</v>
      </c>
      <c r="B221" s="103" t="s">
        <v>3180</v>
      </c>
      <c r="C221" s="103" t="s">
        <v>3181</v>
      </c>
      <c r="D221" s="103" t="s">
        <v>617</v>
      </c>
      <c r="E221" s="103" t="s">
        <v>3182</v>
      </c>
      <c r="F221" s="103" t="s">
        <v>24</v>
      </c>
      <c r="G221" s="103">
        <v>9</v>
      </c>
      <c r="H221" s="103" t="s">
        <v>56</v>
      </c>
      <c r="I221" s="103" t="s">
        <v>38</v>
      </c>
      <c r="J221" s="103" t="s">
        <v>1132</v>
      </c>
      <c r="K221" s="103" t="s">
        <v>3183</v>
      </c>
      <c r="L221" s="103" t="s">
        <v>43</v>
      </c>
      <c r="M221" s="103" t="s">
        <v>162</v>
      </c>
      <c r="N221" s="103"/>
      <c r="O221" s="103" t="s">
        <v>150</v>
      </c>
      <c r="P221" s="103" t="s">
        <v>150</v>
      </c>
      <c r="Q221" s="103"/>
      <c r="R221" s="103" t="s">
        <v>3184</v>
      </c>
      <c r="S221" s="351" t="s">
        <v>3185</v>
      </c>
      <c r="T221" s="216" t="s">
        <v>3186</v>
      </c>
      <c r="U221" s="104" t="s">
        <v>3187</v>
      </c>
      <c r="V221" s="104">
        <v>30008</v>
      </c>
      <c r="W221" s="112" t="s">
        <v>3188</v>
      </c>
      <c r="X221" s="112" t="s">
        <v>2383</v>
      </c>
      <c r="Y221" s="112" t="s">
        <v>156</v>
      </c>
      <c r="Z221" s="112"/>
      <c r="AA221" s="103">
        <v>9</v>
      </c>
      <c r="AB221" s="104">
        <v>43861</v>
      </c>
      <c r="AC221" s="308">
        <v>43525</v>
      </c>
      <c r="AD221" s="104"/>
      <c r="AE221" s="104" t="s">
        <v>3189</v>
      </c>
      <c r="AF221" s="104" t="s">
        <v>3190</v>
      </c>
      <c r="AG221" s="104" t="s">
        <v>3191</v>
      </c>
      <c r="AH221" s="103">
        <f t="shared" si="62"/>
        <v>3</v>
      </c>
      <c r="AI221" s="104" t="s">
        <v>161</v>
      </c>
      <c r="AJ221" s="104" t="s">
        <v>161</v>
      </c>
      <c r="AK221" s="104" t="s">
        <v>160</v>
      </c>
      <c r="AL221" s="104" t="s">
        <v>149</v>
      </c>
      <c r="AM221" s="104" t="s">
        <v>162</v>
      </c>
      <c r="AN221" s="104" t="s">
        <v>162</v>
      </c>
      <c r="AO221" s="104" t="s">
        <v>181</v>
      </c>
      <c r="AP221" s="104" t="s">
        <v>591</v>
      </c>
      <c r="AQ221" s="104"/>
      <c r="AR221" s="104"/>
      <c r="AS221" s="104"/>
      <c r="AT221" s="104" t="s">
        <v>2138</v>
      </c>
      <c r="AU221" s="103" t="s">
        <v>3192</v>
      </c>
      <c r="AV221" s="104"/>
      <c r="AW221" s="106">
        <v>43528</v>
      </c>
      <c r="AX221" s="106">
        <v>43770</v>
      </c>
      <c r="AY221" s="106" t="s">
        <v>149</v>
      </c>
      <c r="AZ221" s="106">
        <v>44239</v>
      </c>
      <c r="BA221" s="106">
        <v>44375</v>
      </c>
      <c r="BB221" s="106"/>
      <c r="BC221" s="107" t="s">
        <v>3193</v>
      </c>
      <c r="BD221" s="106">
        <v>44470</v>
      </c>
      <c r="BE221" s="106" t="s">
        <v>149</v>
      </c>
      <c r="BF221" s="106">
        <v>44732</v>
      </c>
      <c r="BG221" s="106" t="s">
        <v>149</v>
      </c>
      <c r="BH221" s="103"/>
      <c r="BI221" s="103"/>
      <c r="BJ221" s="103"/>
      <c r="BK221" s="108">
        <v>45313</v>
      </c>
      <c r="BL221" s="103" t="s">
        <v>17</v>
      </c>
      <c r="BM221" s="103">
        <f t="shared" si="66"/>
        <v>59</v>
      </c>
      <c r="BN221" s="290">
        <f t="shared" si="67"/>
        <v>51</v>
      </c>
      <c r="BO221" s="290" t="s">
        <v>3194</v>
      </c>
      <c r="BP221" s="103">
        <v>24</v>
      </c>
      <c r="BQ221" s="103">
        <v>6</v>
      </c>
      <c r="BR221" s="103"/>
      <c r="BS221" s="103"/>
      <c r="BT221" s="103"/>
      <c r="BU221" s="103"/>
      <c r="BV221" s="103"/>
      <c r="BW221" s="103" t="s">
        <v>162</v>
      </c>
      <c r="BX221" s="103"/>
      <c r="BY221" s="103"/>
      <c r="BZ221" s="110"/>
      <c r="CA221" s="110"/>
      <c r="CB221" s="103"/>
      <c r="CC221" s="103"/>
      <c r="CD221" s="103"/>
      <c r="CE221" s="103"/>
      <c r="CF221" s="410">
        <v>1</v>
      </c>
      <c r="CG221" s="103"/>
      <c r="CH221" s="103"/>
      <c r="CI221" s="103" t="s">
        <v>808</v>
      </c>
      <c r="CJ221"/>
    </row>
    <row r="222" spans="1:88" s="53" customFormat="1" ht="25" customHeight="1" x14ac:dyDescent="0.35">
      <c r="A222" s="103">
        <v>222</v>
      </c>
      <c r="B222" s="103" t="s">
        <v>3195</v>
      </c>
      <c r="C222" s="103" t="s">
        <v>3196</v>
      </c>
      <c r="D222" s="103"/>
      <c r="E222" s="103" t="s">
        <v>3197</v>
      </c>
      <c r="F222" s="103" t="s">
        <v>25</v>
      </c>
      <c r="G222" s="103">
        <v>9</v>
      </c>
      <c r="H222" s="103" t="s">
        <v>50</v>
      </c>
      <c r="I222" s="103" t="s">
        <v>44</v>
      </c>
      <c r="J222" s="103" t="s">
        <v>3198</v>
      </c>
      <c r="K222" s="103" t="s">
        <v>3199</v>
      </c>
      <c r="L222" s="103" t="s">
        <v>42</v>
      </c>
      <c r="M222" s="103" t="s">
        <v>149</v>
      </c>
      <c r="N222" s="103">
        <v>201980015427</v>
      </c>
      <c r="O222" s="103" t="s">
        <v>150</v>
      </c>
      <c r="P222" s="103" t="s">
        <v>150</v>
      </c>
      <c r="Q222" s="103"/>
      <c r="R222" s="103" t="s">
        <v>3200</v>
      </c>
      <c r="S222" s="103" t="s">
        <v>3201</v>
      </c>
      <c r="T222" s="214" t="s">
        <v>3202</v>
      </c>
      <c r="U222" s="104" t="s">
        <v>3203</v>
      </c>
      <c r="V222" s="104">
        <v>33421</v>
      </c>
      <c r="W222" s="112" t="s">
        <v>3204</v>
      </c>
      <c r="X222" s="112" t="s">
        <v>155</v>
      </c>
      <c r="Y222" s="112"/>
      <c r="Z222" s="112"/>
      <c r="AA222" s="103">
        <v>3</v>
      </c>
      <c r="AB222" s="104">
        <v>43815</v>
      </c>
      <c r="AC222" s="308">
        <v>43525</v>
      </c>
      <c r="AD222" s="104"/>
      <c r="AE222" s="104" t="s">
        <v>3205</v>
      </c>
      <c r="AF222" s="104" t="s">
        <v>3206</v>
      </c>
      <c r="AG222" s="104"/>
      <c r="AH222" s="103">
        <f t="shared" si="62"/>
        <v>2</v>
      </c>
      <c r="AI222" s="104" t="s">
        <v>160</v>
      </c>
      <c r="AJ222" s="104" t="s">
        <v>160</v>
      </c>
      <c r="AK222" s="104"/>
      <c r="AL222" s="104" t="s">
        <v>162</v>
      </c>
      <c r="AM222" s="104" t="s">
        <v>149</v>
      </c>
      <c r="AN222" s="104"/>
      <c r="AO222" s="104" t="s">
        <v>181</v>
      </c>
      <c r="AP222" s="104" t="s">
        <v>2206</v>
      </c>
      <c r="AQ222" s="104" t="s">
        <v>2206</v>
      </c>
      <c r="AR222" s="104"/>
      <c r="AS222" s="104"/>
      <c r="AT222" s="104" t="s">
        <v>1330</v>
      </c>
      <c r="AU222" s="103" t="s">
        <v>3207</v>
      </c>
      <c r="AV222" s="104"/>
      <c r="AW222" s="106">
        <v>43528</v>
      </c>
      <c r="AX222" s="106">
        <v>43770</v>
      </c>
      <c r="AY222" s="106" t="s">
        <v>149</v>
      </c>
      <c r="AZ222" s="106">
        <v>43609</v>
      </c>
      <c r="BA222" s="106">
        <v>43653</v>
      </c>
      <c r="BB222" s="106"/>
      <c r="BC222" s="107" t="s">
        <v>3208</v>
      </c>
      <c r="BD222" s="106">
        <v>44470</v>
      </c>
      <c r="BE222" s="106" t="s">
        <v>149</v>
      </c>
      <c r="BF222" s="106">
        <v>44732</v>
      </c>
      <c r="BG222" s="106" t="s">
        <v>149</v>
      </c>
      <c r="BH222" s="103"/>
      <c r="BI222" s="103"/>
      <c r="BJ222" s="103"/>
      <c r="BK222" s="108"/>
      <c r="BL222" s="103" t="s">
        <v>18</v>
      </c>
      <c r="BM222" s="241"/>
      <c r="BN222" s="290"/>
      <c r="BO222" s="103"/>
      <c r="BP222" s="103">
        <v>0</v>
      </c>
      <c r="BQ222" s="103">
        <v>5</v>
      </c>
      <c r="BR222" s="103"/>
      <c r="BS222" s="103"/>
      <c r="BT222" s="103"/>
      <c r="BU222" s="103"/>
      <c r="BV222" s="103"/>
      <c r="BW222" s="103" t="s">
        <v>162</v>
      </c>
      <c r="BX222" s="103"/>
      <c r="BY222" s="103"/>
      <c r="BZ222" s="110">
        <v>45078</v>
      </c>
      <c r="CA222" s="110">
        <v>45443</v>
      </c>
      <c r="CB222" s="103">
        <v>12</v>
      </c>
      <c r="CC222" s="103"/>
      <c r="CD222" s="103"/>
      <c r="CE222" s="103"/>
      <c r="CF222" s="410">
        <v>0</v>
      </c>
      <c r="CG222" s="103"/>
      <c r="CH222" s="103"/>
      <c r="CI222" s="103" t="s">
        <v>808</v>
      </c>
      <c r="CJ222"/>
    </row>
    <row r="223" spans="1:88" s="53" customFormat="1" ht="25" customHeight="1" x14ac:dyDescent="0.35">
      <c r="A223" s="103">
        <v>223</v>
      </c>
      <c r="B223" s="103" t="s">
        <v>3209</v>
      </c>
      <c r="C223" s="103" t="s">
        <v>3210</v>
      </c>
      <c r="D223" s="103"/>
      <c r="E223" s="103" t="s">
        <v>3211</v>
      </c>
      <c r="F223" s="103" t="s">
        <v>25</v>
      </c>
      <c r="G223" s="103">
        <v>9</v>
      </c>
      <c r="H223" s="103" t="s">
        <v>51</v>
      </c>
      <c r="I223" s="103" t="s">
        <v>30</v>
      </c>
      <c r="J223" s="103" t="s">
        <v>3212</v>
      </c>
      <c r="K223" s="103" t="s">
        <v>3213</v>
      </c>
      <c r="L223" s="103" t="s">
        <v>30</v>
      </c>
      <c r="M223" s="103" t="s">
        <v>149</v>
      </c>
      <c r="N223" s="103"/>
      <c r="O223" s="103" t="s">
        <v>150</v>
      </c>
      <c r="P223" s="103" t="s">
        <v>150</v>
      </c>
      <c r="Q223" s="103"/>
      <c r="R223" s="103" t="s">
        <v>3214</v>
      </c>
      <c r="S223" s="103" t="s">
        <v>3215</v>
      </c>
      <c r="T223" s="214" t="s">
        <v>3216</v>
      </c>
      <c r="U223" s="292" t="s">
        <v>3217</v>
      </c>
      <c r="V223" s="104">
        <v>26828</v>
      </c>
      <c r="W223" s="219" t="s">
        <v>3218</v>
      </c>
      <c r="X223" s="219" t="s">
        <v>178</v>
      </c>
      <c r="Y223" s="219" t="s">
        <v>162</v>
      </c>
      <c r="Z223" s="219"/>
      <c r="AA223" s="103">
        <v>45</v>
      </c>
      <c r="AB223" s="104">
        <v>43840</v>
      </c>
      <c r="AC223" s="308">
        <v>43525</v>
      </c>
      <c r="AD223" s="104"/>
      <c r="AE223" s="104" t="s">
        <v>3219</v>
      </c>
      <c r="AF223" s="104"/>
      <c r="AG223" s="104"/>
      <c r="AH223" s="103">
        <f t="shared" si="62"/>
        <v>1</v>
      </c>
      <c r="AI223" s="104" t="s">
        <v>3220</v>
      </c>
      <c r="AJ223" s="104"/>
      <c r="AK223" s="104"/>
      <c r="AL223" s="104" t="s">
        <v>149</v>
      </c>
      <c r="AM223" s="104"/>
      <c r="AN223" s="104"/>
      <c r="AO223" s="104" t="s">
        <v>163</v>
      </c>
      <c r="AP223" s="104" t="s">
        <v>1445</v>
      </c>
      <c r="AQ223" s="104" t="s">
        <v>1445</v>
      </c>
      <c r="AR223" s="104"/>
      <c r="AS223" s="104"/>
      <c r="AT223" s="104" t="s">
        <v>483</v>
      </c>
      <c r="AU223" s="103" t="s">
        <v>3221</v>
      </c>
      <c r="AV223" s="104"/>
      <c r="AW223" s="106">
        <v>43528</v>
      </c>
      <c r="AX223" s="106">
        <v>43771</v>
      </c>
      <c r="AY223" s="106" t="s">
        <v>149</v>
      </c>
      <c r="AZ223" s="106">
        <v>40464</v>
      </c>
      <c r="BA223" s="106">
        <v>44116</v>
      </c>
      <c r="BB223" s="106"/>
      <c r="BC223" s="107" t="s">
        <v>3222</v>
      </c>
      <c r="BD223" s="106">
        <v>44470</v>
      </c>
      <c r="BE223" s="106" t="s">
        <v>149</v>
      </c>
      <c r="BF223" s="106">
        <v>44732</v>
      </c>
      <c r="BG223" s="106" t="s">
        <v>149</v>
      </c>
      <c r="BH223" s="103"/>
      <c r="BI223" s="103"/>
      <c r="BJ223" s="103"/>
      <c r="BK223" s="108"/>
      <c r="BL223" s="103" t="s">
        <v>18</v>
      </c>
      <c r="BM223" s="241"/>
      <c r="BN223" s="290"/>
      <c r="BO223" s="103"/>
      <c r="BP223" s="103">
        <v>3</v>
      </c>
      <c r="BQ223" s="103">
        <v>7</v>
      </c>
      <c r="BR223" s="103"/>
      <c r="BS223" s="103"/>
      <c r="BT223" s="103"/>
      <c r="BU223" s="103"/>
      <c r="BV223" s="103"/>
      <c r="BW223" s="103" t="s">
        <v>162</v>
      </c>
      <c r="BX223" s="103"/>
      <c r="BY223" s="103"/>
      <c r="BZ223" s="110"/>
      <c r="CA223" s="110"/>
      <c r="CB223" s="103"/>
      <c r="CC223" s="103"/>
      <c r="CD223" s="103"/>
      <c r="CE223" s="103"/>
      <c r="CF223" s="410">
        <v>3</v>
      </c>
      <c r="CG223" s="103"/>
      <c r="CH223" s="103"/>
      <c r="CI223" s="103" t="s">
        <v>808</v>
      </c>
      <c r="CJ223"/>
    </row>
    <row r="224" spans="1:88" s="53" customFormat="1" ht="25" customHeight="1" x14ac:dyDescent="0.35">
      <c r="A224" s="103">
        <v>224</v>
      </c>
      <c r="B224" s="98" t="s">
        <v>3223</v>
      </c>
      <c r="C224" s="98" t="s">
        <v>3224</v>
      </c>
      <c r="D224" s="98" t="s">
        <v>3225</v>
      </c>
      <c r="E224" s="98" t="s">
        <v>3226</v>
      </c>
      <c r="F224" s="98" t="s">
        <v>25</v>
      </c>
      <c r="G224" s="98">
        <v>9</v>
      </c>
      <c r="H224" s="98" t="s">
        <v>57</v>
      </c>
      <c r="I224" s="98" t="s">
        <v>33</v>
      </c>
      <c r="J224" s="98" t="s">
        <v>1536</v>
      </c>
      <c r="K224" s="98" t="s">
        <v>2985</v>
      </c>
      <c r="L224" s="98"/>
      <c r="M224" s="98" t="s">
        <v>149</v>
      </c>
      <c r="N224" s="98"/>
      <c r="O224" s="98" t="s">
        <v>150</v>
      </c>
      <c r="P224" s="98" t="s">
        <v>150</v>
      </c>
      <c r="Q224" s="98"/>
      <c r="R224" s="98" t="s">
        <v>3227</v>
      </c>
      <c r="S224" s="212" t="s">
        <v>3228</v>
      </c>
      <c r="T224" s="218" t="s">
        <v>3229</v>
      </c>
      <c r="U224" s="99" t="s">
        <v>3230</v>
      </c>
      <c r="V224" s="99">
        <v>30844</v>
      </c>
      <c r="W224" s="181" t="s">
        <v>3231</v>
      </c>
      <c r="X224" s="181"/>
      <c r="Y224" s="181"/>
      <c r="Z224" s="181"/>
      <c r="AA224" s="98">
        <v>26</v>
      </c>
      <c r="AB224" s="99"/>
      <c r="AC224" s="307">
        <v>43525</v>
      </c>
      <c r="AD224" s="99">
        <v>44818</v>
      </c>
      <c r="AE224" s="99"/>
      <c r="AF224" s="99"/>
      <c r="AG224" s="99"/>
      <c r="AH224" s="98">
        <f t="shared" si="62"/>
        <v>0</v>
      </c>
      <c r="AI224" s="99"/>
      <c r="AJ224" s="99"/>
      <c r="AK224" s="99"/>
      <c r="AL224" s="99"/>
      <c r="AM224" s="99"/>
      <c r="AN224" s="99"/>
      <c r="AO224" s="99" t="s">
        <v>181</v>
      </c>
      <c r="AP224" s="99" t="s">
        <v>2895</v>
      </c>
      <c r="AQ224" s="99" t="s">
        <v>2895</v>
      </c>
      <c r="AR224" s="99"/>
      <c r="AS224" s="99"/>
      <c r="AT224" s="99" t="s">
        <v>578</v>
      </c>
      <c r="AU224" s="98" t="s">
        <v>3232</v>
      </c>
      <c r="AV224" s="99"/>
      <c r="AW224" s="100">
        <v>43891</v>
      </c>
      <c r="AX224" s="100">
        <v>44136</v>
      </c>
      <c r="AY224" s="100" t="s">
        <v>162</v>
      </c>
      <c r="AZ224" s="100"/>
      <c r="BA224" s="100"/>
      <c r="BB224" s="100"/>
      <c r="BC224" s="101" t="s">
        <v>3231</v>
      </c>
      <c r="BD224" s="100"/>
      <c r="BE224" s="100"/>
      <c r="BF224" s="100"/>
      <c r="BG224" s="100"/>
      <c r="BH224" s="98"/>
      <c r="BI224" s="98"/>
      <c r="BJ224" s="98"/>
      <c r="BK224" s="116"/>
      <c r="BL224" s="98" t="s">
        <v>19</v>
      </c>
      <c r="BM224" s="289" t="s">
        <v>19</v>
      </c>
      <c r="BN224" s="289"/>
      <c r="BO224" s="98"/>
      <c r="BP224" s="98">
        <v>1</v>
      </c>
      <c r="BQ224" s="98">
        <v>2</v>
      </c>
      <c r="BR224" s="98"/>
      <c r="BS224" s="98"/>
      <c r="BT224" s="98"/>
      <c r="BU224" s="98"/>
      <c r="BV224" s="98"/>
      <c r="BW224" s="98" t="s">
        <v>162</v>
      </c>
      <c r="BX224" s="98" t="s">
        <v>149</v>
      </c>
      <c r="BY224" s="98"/>
      <c r="BZ224" s="102">
        <v>43705</v>
      </c>
      <c r="CA224" s="102">
        <v>43914</v>
      </c>
      <c r="CB224" s="98">
        <v>7</v>
      </c>
      <c r="CC224" s="98"/>
      <c r="CD224" s="98"/>
      <c r="CE224" s="98"/>
      <c r="CF224" s="120">
        <v>3</v>
      </c>
      <c r="CG224" s="98"/>
      <c r="CH224" s="98"/>
      <c r="CI224" s="98" t="s">
        <v>808</v>
      </c>
      <c r="CJ224"/>
    </row>
    <row r="225" spans="1:88" s="53" customFormat="1" ht="29.5" customHeight="1" x14ac:dyDescent="0.35">
      <c r="A225" s="220">
        <v>225</v>
      </c>
      <c r="B225" s="220" t="s">
        <v>3233</v>
      </c>
      <c r="C225" s="220" t="s">
        <v>3234</v>
      </c>
      <c r="D225" s="220"/>
      <c r="E225" s="220" t="s">
        <v>3235</v>
      </c>
      <c r="F225" s="220" t="s">
        <v>25</v>
      </c>
      <c r="G225" s="220">
        <v>10</v>
      </c>
      <c r="H225" s="220" t="s">
        <v>52</v>
      </c>
      <c r="I225" s="220" t="s">
        <v>41</v>
      </c>
      <c r="J225" s="220" t="s">
        <v>1426</v>
      </c>
      <c r="K225" s="220" t="s">
        <v>3236</v>
      </c>
      <c r="L225" s="220" t="s">
        <v>43</v>
      </c>
      <c r="M225" s="220" t="s">
        <v>162</v>
      </c>
      <c r="N225" s="220"/>
      <c r="O225" s="220" t="s">
        <v>150</v>
      </c>
      <c r="P225" s="220" t="s">
        <v>150</v>
      </c>
      <c r="Q225" s="220"/>
      <c r="R225" s="220" t="s">
        <v>3237</v>
      </c>
      <c r="S225" s="220" t="s">
        <v>3238</v>
      </c>
      <c r="T225" s="389" t="s">
        <v>3239</v>
      </c>
      <c r="U225" s="221" t="s">
        <v>3240</v>
      </c>
      <c r="V225" s="221">
        <v>29346</v>
      </c>
      <c r="W225" s="293" t="s">
        <v>3241</v>
      </c>
      <c r="X225" s="293" t="s">
        <v>178</v>
      </c>
      <c r="Y225" s="293"/>
      <c r="Z225" s="293"/>
      <c r="AA225" s="220"/>
      <c r="AB225" s="221">
        <v>43861</v>
      </c>
      <c r="AC225" s="316">
        <v>43891</v>
      </c>
      <c r="AD225" s="221"/>
      <c r="AE225" s="221" t="s">
        <v>3242</v>
      </c>
      <c r="AF225" s="221"/>
      <c r="AG225" s="221"/>
      <c r="AH225" s="220">
        <f t="shared" ref="AH225:AH249" si="68">COUNTA(AE225:AG225)</f>
        <v>1</v>
      </c>
      <c r="AI225" s="221"/>
      <c r="AJ225" s="221"/>
      <c r="AK225" s="221"/>
      <c r="AL225" s="221"/>
      <c r="AM225" s="221"/>
      <c r="AN225" s="221"/>
      <c r="AO225" s="221" t="s">
        <v>163</v>
      </c>
      <c r="AP225" s="221" t="s">
        <v>180</v>
      </c>
      <c r="AQ225" s="221" t="s">
        <v>180</v>
      </c>
      <c r="AR225" s="221" t="s">
        <v>162</v>
      </c>
      <c r="AS225" s="221"/>
      <c r="AT225" s="221" t="s">
        <v>889</v>
      </c>
      <c r="AU225" s="220" t="s">
        <v>3243</v>
      </c>
      <c r="AV225" s="221"/>
      <c r="AW225" s="222">
        <v>43892</v>
      </c>
      <c r="AX225" s="349" t="s">
        <v>3244</v>
      </c>
      <c r="AY225" s="221" t="s">
        <v>149</v>
      </c>
      <c r="AZ225" s="222">
        <v>44452</v>
      </c>
      <c r="BA225" s="222">
        <v>44531</v>
      </c>
      <c r="BB225" s="222"/>
      <c r="BC225" s="223" t="s">
        <v>3241</v>
      </c>
      <c r="BD225" s="222">
        <v>44872</v>
      </c>
      <c r="BE225" s="222" t="s">
        <v>149</v>
      </c>
      <c r="BF225" s="222">
        <v>45476</v>
      </c>
      <c r="BG225" s="222" t="s">
        <v>149</v>
      </c>
      <c r="BH225" s="221"/>
      <c r="BI225" s="221"/>
      <c r="BJ225" s="221"/>
      <c r="BK225" s="224">
        <v>45538</v>
      </c>
      <c r="BL225" s="220" t="s">
        <v>17</v>
      </c>
      <c r="BM225" s="294">
        <f>DATEDIF(AW225,BK225, "M")+1</f>
        <v>55</v>
      </c>
      <c r="BN225" s="220" t="e">
        <f>DATEDIF(AX225,BK225, "M")+1</f>
        <v>#VALUE!</v>
      </c>
      <c r="BO225" s="220" t="s">
        <v>3245</v>
      </c>
      <c r="BP225" s="220">
        <v>0</v>
      </c>
      <c r="BQ225" s="220"/>
      <c r="BR225" s="220"/>
      <c r="BS225" s="220"/>
      <c r="BT225" s="220"/>
      <c r="BU225" s="220"/>
      <c r="BV225" s="220"/>
      <c r="BW225" s="220" t="s">
        <v>162</v>
      </c>
      <c r="BX225" s="220"/>
      <c r="BY225" s="220"/>
      <c r="BZ225" s="225"/>
      <c r="CA225" s="225"/>
      <c r="CB225" s="220"/>
      <c r="CC225" s="220"/>
      <c r="CD225" s="220"/>
      <c r="CE225" s="220"/>
      <c r="CF225" s="418">
        <v>3</v>
      </c>
      <c r="CG225" s="220"/>
      <c r="CH225" s="220"/>
      <c r="CI225" s="220" t="s">
        <v>808</v>
      </c>
      <c r="CJ225"/>
    </row>
    <row r="226" spans="1:88" s="53" customFormat="1" ht="32.5" customHeight="1" x14ac:dyDescent="0.35">
      <c r="A226" s="220">
        <v>226</v>
      </c>
      <c r="B226" s="220" t="s">
        <v>3246</v>
      </c>
      <c r="C226" s="220" t="s">
        <v>3247</v>
      </c>
      <c r="D226" s="220"/>
      <c r="E226" s="220" t="s">
        <v>3248</v>
      </c>
      <c r="F226" s="220" t="s">
        <v>25</v>
      </c>
      <c r="G226" s="220">
        <v>10</v>
      </c>
      <c r="H226" s="220" t="s">
        <v>52</v>
      </c>
      <c r="I226" s="220" t="s">
        <v>41</v>
      </c>
      <c r="J226" s="220" t="s">
        <v>600</v>
      </c>
      <c r="K226" s="220" t="s">
        <v>3249</v>
      </c>
      <c r="L226" s="220" t="s">
        <v>43</v>
      </c>
      <c r="M226" s="220" t="s">
        <v>162</v>
      </c>
      <c r="N226" s="220">
        <v>2477108</v>
      </c>
      <c r="O226" s="220" t="s">
        <v>150</v>
      </c>
      <c r="P226" s="220" t="s">
        <v>150</v>
      </c>
      <c r="Q226" s="220"/>
      <c r="R226" s="220" t="s">
        <v>3250</v>
      </c>
      <c r="S226" s="220" t="s">
        <v>3251</v>
      </c>
      <c r="T226" s="389" t="s">
        <v>3252</v>
      </c>
      <c r="U226" s="221" t="s">
        <v>3253</v>
      </c>
      <c r="V226" s="221">
        <v>31357</v>
      </c>
      <c r="W226" s="293" t="s">
        <v>3254</v>
      </c>
      <c r="X226" s="293" t="s">
        <v>178</v>
      </c>
      <c r="Y226" s="293"/>
      <c r="Z226" s="293"/>
      <c r="AA226" s="220"/>
      <c r="AB226" s="221">
        <v>43815</v>
      </c>
      <c r="AC226" s="316">
        <v>43891</v>
      </c>
      <c r="AD226" s="221"/>
      <c r="AE226" s="221" t="s">
        <v>3255</v>
      </c>
      <c r="AF226" s="221"/>
      <c r="AG226" s="221"/>
      <c r="AH226" s="220">
        <f t="shared" si="68"/>
        <v>1</v>
      </c>
      <c r="AI226" s="221"/>
      <c r="AJ226" s="221"/>
      <c r="AK226" s="221"/>
      <c r="AL226" s="221"/>
      <c r="AM226" s="221"/>
      <c r="AN226" s="221"/>
      <c r="AO226" s="221" t="s">
        <v>163</v>
      </c>
      <c r="AP226" s="221" t="s">
        <v>180</v>
      </c>
      <c r="AQ226" s="221" t="s">
        <v>180</v>
      </c>
      <c r="AR226" s="221" t="s">
        <v>162</v>
      </c>
      <c r="AS226" s="221" t="s">
        <v>3256</v>
      </c>
      <c r="AT226" s="221" t="s">
        <v>889</v>
      </c>
      <c r="AU226" s="220" t="s">
        <v>3257</v>
      </c>
      <c r="AV226" s="221"/>
      <c r="AW226" s="222">
        <v>43893</v>
      </c>
      <c r="AX226" s="349" t="s">
        <v>3244</v>
      </c>
      <c r="AY226" s="221" t="s">
        <v>149</v>
      </c>
      <c r="AZ226" s="222">
        <v>44111</v>
      </c>
      <c r="BA226" s="222">
        <v>44075</v>
      </c>
      <c r="BB226" s="222"/>
      <c r="BC226" s="223" t="s">
        <v>3254</v>
      </c>
      <c r="BD226" s="222">
        <v>44872</v>
      </c>
      <c r="BE226" s="222" t="s">
        <v>149</v>
      </c>
      <c r="BF226" s="222">
        <v>45476</v>
      </c>
      <c r="BG226" s="222" t="s">
        <v>149</v>
      </c>
      <c r="BH226" s="221">
        <v>45747</v>
      </c>
      <c r="BI226" s="221"/>
      <c r="BJ226" s="221"/>
      <c r="BK226" s="224"/>
      <c r="BL226" s="220" t="s">
        <v>18</v>
      </c>
      <c r="BM226" s="294"/>
      <c r="BN226" s="294"/>
      <c r="BO226" s="220"/>
      <c r="BP226" s="220">
        <v>1</v>
      </c>
      <c r="BQ226" s="220">
        <v>2</v>
      </c>
      <c r="BR226" s="220"/>
      <c r="BS226" s="220"/>
      <c r="BT226" s="220"/>
      <c r="BU226" s="220"/>
      <c r="BV226" s="220"/>
      <c r="BW226" s="220" t="s">
        <v>162</v>
      </c>
      <c r="BX226" s="220"/>
      <c r="BY226" s="220"/>
      <c r="BZ226" s="225">
        <v>45586</v>
      </c>
      <c r="CA226" s="225">
        <v>45716</v>
      </c>
      <c r="CB226" s="220">
        <v>4</v>
      </c>
      <c r="CC226" s="220"/>
      <c r="CD226" s="220"/>
      <c r="CE226" s="220"/>
      <c r="CF226" s="418">
        <v>0</v>
      </c>
      <c r="CG226" s="220"/>
      <c r="CH226" s="220"/>
      <c r="CI226" s="220" t="s">
        <v>808</v>
      </c>
      <c r="CJ226"/>
    </row>
    <row r="227" spans="1:88" s="53" customFormat="1" ht="20.5" customHeight="1" x14ac:dyDescent="0.35">
      <c r="A227" s="220">
        <v>227</v>
      </c>
      <c r="B227" s="220" t="s">
        <v>3258</v>
      </c>
      <c r="C227" s="220" t="s">
        <v>3259</v>
      </c>
      <c r="D227" s="220" t="s">
        <v>3260</v>
      </c>
      <c r="E227" s="220" t="s">
        <v>3261</v>
      </c>
      <c r="F227" s="220" t="s">
        <v>25</v>
      </c>
      <c r="G227" s="220">
        <v>10</v>
      </c>
      <c r="H227" s="220" t="s">
        <v>56</v>
      </c>
      <c r="I227" s="220" t="s">
        <v>38</v>
      </c>
      <c r="J227" s="220" t="s">
        <v>2145</v>
      </c>
      <c r="K227" s="220" t="s">
        <v>3262</v>
      </c>
      <c r="L227" s="220" t="s">
        <v>43</v>
      </c>
      <c r="M227" s="220" t="s">
        <v>162</v>
      </c>
      <c r="N227" s="220"/>
      <c r="O227" s="220" t="s">
        <v>318</v>
      </c>
      <c r="P227" s="220" t="s">
        <v>318</v>
      </c>
      <c r="Q227" s="220"/>
      <c r="R227" s="220" t="s">
        <v>3263</v>
      </c>
      <c r="S227" s="220" t="s">
        <v>3264</v>
      </c>
      <c r="T227" s="389" t="s">
        <v>3265</v>
      </c>
      <c r="U227" s="221" t="s">
        <v>3266</v>
      </c>
      <c r="V227" s="221">
        <v>30155</v>
      </c>
      <c r="W227" s="293" t="s">
        <v>3267</v>
      </c>
      <c r="X227" s="293" t="s">
        <v>2892</v>
      </c>
      <c r="Y227" s="293"/>
      <c r="Z227" s="293"/>
      <c r="AA227" s="220"/>
      <c r="AB227" s="221">
        <v>44089</v>
      </c>
      <c r="AC227" s="316">
        <v>43891</v>
      </c>
      <c r="AD227" s="221"/>
      <c r="AE227" s="221" t="s">
        <v>3268</v>
      </c>
      <c r="AF227" s="221" t="s">
        <v>3269</v>
      </c>
      <c r="AG227" s="221"/>
      <c r="AH227" s="220">
        <f t="shared" si="68"/>
        <v>2</v>
      </c>
      <c r="AI227" s="221"/>
      <c r="AJ227" s="221"/>
      <c r="AK227" s="221"/>
      <c r="AL227" s="221"/>
      <c r="AM227" s="221"/>
      <c r="AN227" s="221"/>
      <c r="AO227" s="221" t="s">
        <v>960</v>
      </c>
      <c r="AP227" s="221" t="s">
        <v>591</v>
      </c>
      <c r="AQ227" s="221"/>
      <c r="AR227" s="221"/>
      <c r="AS227" s="221"/>
      <c r="AT227" s="221" t="s">
        <v>2138</v>
      </c>
      <c r="AU227" s="220" t="s">
        <v>3270</v>
      </c>
      <c r="AV227" s="221"/>
      <c r="AW227" s="222">
        <v>43895</v>
      </c>
      <c r="AX227" s="349" t="s">
        <v>3244</v>
      </c>
      <c r="AY227" s="221" t="s">
        <v>149</v>
      </c>
      <c r="AZ227" s="222">
        <v>44309</v>
      </c>
      <c r="BA227" s="222">
        <v>44474</v>
      </c>
      <c r="BB227" s="222"/>
      <c r="BC227" s="223" t="s">
        <v>3267</v>
      </c>
      <c r="BD227" s="222">
        <v>44872</v>
      </c>
      <c r="BE227" s="222" t="s">
        <v>149</v>
      </c>
      <c r="BF227" s="222">
        <v>45476</v>
      </c>
      <c r="BG227" s="222" t="s">
        <v>149</v>
      </c>
      <c r="BH227" s="221"/>
      <c r="BI227" s="221">
        <v>45597</v>
      </c>
      <c r="BJ227" s="221"/>
      <c r="BK227" s="224"/>
      <c r="BL227" s="220" t="s">
        <v>18</v>
      </c>
      <c r="BM227" s="294"/>
      <c r="BN227" s="294"/>
      <c r="BO227" s="220"/>
      <c r="BP227" s="220">
        <v>15</v>
      </c>
      <c r="BQ227" s="220">
        <v>4</v>
      </c>
      <c r="BR227" s="220"/>
      <c r="BS227" s="220"/>
      <c r="BT227" s="220"/>
      <c r="BU227" s="220"/>
      <c r="BV227" s="220"/>
      <c r="BW227" s="220" t="s">
        <v>162</v>
      </c>
      <c r="BX227" s="220"/>
      <c r="BY227" s="220"/>
      <c r="BZ227" s="225"/>
      <c r="CA227" s="225"/>
      <c r="CB227" s="220"/>
      <c r="CC227" s="220"/>
      <c r="CD227" s="220"/>
      <c r="CE227" s="220"/>
      <c r="CF227" s="418">
        <v>0</v>
      </c>
      <c r="CG227" s="220"/>
      <c r="CH227" s="220"/>
      <c r="CI227" s="220" t="s">
        <v>808</v>
      </c>
      <c r="CJ227"/>
    </row>
    <row r="228" spans="1:88" s="53" customFormat="1" ht="29.5" customHeight="1" x14ac:dyDescent="0.35">
      <c r="A228" s="220">
        <v>228</v>
      </c>
      <c r="B228" s="220" t="s">
        <v>3271</v>
      </c>
      <c r="C228" s="220" t="s">
        <v>627</v>
      </c>
      <c r="D228" s="220" t="s">
        <v>3272</v>
      </c>
      <c r="E228" s="220" t="s">
        <v>3273</v>
      </c>
      <c r="F228" s="220" t="s">
        <v>25</v>
      </c>
      <c r="G228" s="220">
        <v>10</v>
      </c>
      <c r="H228" s="220" t="s">
        <v>51</v>
      </c>
      <c r="I228" s="220" t="s">
        <v>30</v>
      </c>
      <c r="J228" s="220" t="s">
        <v>3274</v>
      </c>
      <c r="K228" s="220" t="s">
        <v>3275</v>
      </c>
      <c r="L228" s="220" t="s">
        <v>30</v>
      </c>
      <c r="M228" s="220" t="s">
        <v>149</v>
      </c>
      <c r="N228" s="220"/>
      <c r="O228" s="220" t="s">
        <v>318</v>
      </c>
      <c r="P228" s="220" t="s">
        <v>318</v>
      </c>
      <c r="Q228" s="220"/>
      <c r="R228" s="220" t="s">
        <v>3276</v>
      </c>
      <c r="S228" s="220" t="s">
        <v>3277</v>
      </c>
      <c r="T228" s="389" t="s">
        <v>3278</v>
      </c>
      <c r="U228" s="221" t="s">
        <v>3279</v>
      </c>
      <c r="V228" s="221">
        <v>27816</v>
      </c>
      <c r="W228" s="293" t="s">
        <v>3280</v>
      </c>
      <c r="X228" s="293" t="s">
        <v>178</v>
      </c>
      <c r="Y228" s="293"/>
      <c r="Z228" s="293"/>
      <c r="AA228" s="220"/>
      <c r="AB228" s="221">
        <v>43955</v>
      </c>
      <c r="AC228" s="316">
        <v>43891</v>
      </c>
      <c r="AD228" s="221"/>
      <c r="AE228" s="221" t="s">
        <v>3281</v>
      </c>
      <c r="AF228" s="221"/>
      <c r="AG228" s="221"/>
      <c r="AH228" s="220">
        <f t="shared" si="68"/>
        <v>1</v>
      </c>
      <c r="AI228" s="221"/>
      <c r="AJ228" s="221"/>
      <c r="AK228" s="221"/>
      <c r="AL228" s="221"/>
      <c r="AM228" s="221"/>
      <c r="AN228" s="221"/>
      <c r="AO228" s="221" t="s">
        <v>163</v>
      </c>
      <c r="AP228" s="221" t="s">
        <v>1445</v>
      </c>
      <c r="AQ228" s="221" t="s">
        <v>248</v>
      </c>
      <c r="AR228" s="221"/>
      <c r="AS228" s="221"/>
      <c r="AT228" s="221" t="s">
        <v>483</v>
      </c>
      <c r="AU228" s="220" t="s">
        <v>3282</v>
      </c>
      <c r="AV228" s="221"/>
      <c r="AW228" s="222">
        <v>43906</v>
      </c>
      <c r="AX228" s="350">
        <v>44136</v>
      </c>
      <c r="AY228" s="222" t="s">
        <v>149</v>
      </c>
      <c r="AZ228" s="222"/>
      <c r="BA228" s="222">
        <v>44600</v>
      </c>
      <c r="BB228" s="222"/>
      <c r="BC228" s="223" t="s">
        <v>3280</v>
      </c>
      <c r="BD228" s="222">
        <v>45061</v>
      </c>
      <c r="BE228" s="222" t="s">
        <v>162</v>
      </c>
      <c r="BF228" s="222">
        <v>45476</v>
      </c>
      <c r="BG228" s="222" t="s">
        <v>149</v>
      </c>
      <c r="BH228" s="221"/>
      <c r="BI228" s="221"/>
      <c r="BJ228" s="221"/>
      <c r="BK228" s="224"/>
      <c r="BL228" s="220" t="s">
        <v>18</v>
      </c>
      <c r="BM228" s="294"/>
      <c r="BN228" s="294"/>
      <c r="BO228" s="220"/>
      <c r="BP228" s="220">
        <v>4</v>
      </c>
      <c r="BQ228" s="220">
        <v>3</v>
      </c>
      <c r="BR228" s="220"/>
      <c r="BS228" s="220"/>
      <c r="BT228" s="220"/>
      <c r="BU228" s="220"/>
      <c r="BV228" s="220"/>
      <c r="BW228" s="220" t="s">
        <v>162</v>
      </c>
      <c r="BX228" s="220"/>
      <c r="BY228" s="220"/>
      <c r="BZ228" s="225">
        <v>45566</v>
      </c>
      <c r="CA228" s="225">
        <v>45688</v>
      </c>
      <c r="CB228" s="220">
        <v>4</v>
      </c>
      <c r="CC228" s="220"/>
      <c r="CD228" s="220"/>
      <c r="CE228" s="220"/>
      <c r="CF228" s="418">
        <v>0</v>
      </c>
      <c r="CG228" s="220"/>
      <c r="CH228" s="220"/>
      <c r="CI228" s="220" t="s">
        <v>808</v>
      </c>
      <c r="CJ228"/>
    </row>
    <row r="229" spans="1:88" s="53" customFormat="1" ht="29.5" customHeight="1" x14ac:dyDescent="0.35">
      <c r="A229" s="220">
        <v>229</v>
      </c>
      <c r="B229" s="220" t="s">
        <v>3283</v>
      </c>
      <c r="C229" s="220" t="s">
        <v>3284</v>
      </c>
      <c r="D229" s="220" t="s">
        <v>3285</v>
      </c>
      <c r="E229" s="220" t="s">
        <v>3286</v>
      </c>
      <c r="F229" s="220" t="s">
        <v>25</v>
      </c>
      <c r="G229" s="220">
        <v>10</v>
      </c>
      <c r="H229" s="220" t="s">
        <v>50</v>
      </c>
      <c r="I229" s="220" t="s">
        <v>44</v>
      </c>
      <c r="J229" s="220" t="s">
        <v>1426</v>
      </c>
      <c r="K229" s="220" t="s">
        <v>3287</v>
      </c>
      <c r="L229" s="220" t="s">
        <v>43</v>
      </c>
      <c r="M229" s="220" t="s">
        <v>162</v>
      </c>
      <c r="N229" s="220"/>
      <c r="O229" s="220" t="s">
        <v>150</v>
      </c>
      <c r="P229" s="220" t="s">
        <v>150</v>
      </c>
      <c r="Q229" s="220"/>
      <c r="R229" s="220" t="s">
        <v>3288</v>
      </c>
      <c r="S229" s="220" t="s">
        <v>3289</v>
      </c>
      <c r="T229" s="389" t="s">
        <v>3290</v>
      </c>
      <c r="U229" s="221" t="s">
        <v>3291</v>
      </c>
      <c r="V229" s="221">
        <v>29049</v>
      </c>
      <c r="W229" s="293" t="s">
        <v>3292</v>
      </c>
      <c r="X229" s="293" t="s">
        <v>2892</v>
      </c>
      <c r="Y229" s="293"/>
      <c r="Z229" s="293"/>
      <c r="AA229" s="220"/>
      <c r="AB229" s="221">
        <v>44398</v>
      </c>
      <c r="AC229" s="316">
        <v>43891</v>
      </c>
      <c r="AD229" s="221"/>
      <c r="AE229" s="221" t="s">
        <v>2949</v>
      </c>
      <c r="AF229" s="346" t="s">
        <v>3293</v>
      </c>
      <c r="AG229" s="221"/>
      <c r="AH229" s="220">
        <f t="shared" si="68"/>
        <v>2</v>
      </c>
      <c r="AI229" s="221"/>
      <c r="AJ229" s="221"/>
      <c r="AK229" s="221"/>
      <c r="AL229" s="221"/>
      <c r="AM229" s="221"/>
      <c r="AN229" s="221"/>
      <c r="AO229" s="221" t="s">
        <v>163</v>
      </c>
      <c r="AP229" s="221" t="s">
        <v>248</v>
      </c>
      <c r="AQ229" s="221" t="s">
        <v>248</v>
      </c>
      <c r="AR229" s="221"/>
      <c r="AS229" s="221"/>
      <c r="AT229" s="221" t="s">
        <v>1330</v>
      </c>
      <c r="AU229" s="220" t="s">
        <v>3294</v>
      </c>
      <c r="AV229" s="221"/>
      <c r="AW229" s="222">
        <v>43907</v>
      </c>
      <c r="AX229" s="349" t="s">
        <v>3244</v>
      </c>
      <c r="AY229" s="222" t="s">
        <v>149</v>
      </c>
      <c r="AZ229" s="222">
        <v>44596</v>
      </c>
      <c r="BA229" s="222">
        <v>44656</v>
      </c>
      <c r="BB229" s="222"/>
      <c r="BC229" s="223" t="s">
        <v>3292</v>
      </c>
      <c r="BD229" s="222">
        <v>44872</v>
      </c>
      <c r="BE229" s="222" t="s">
        <v>149</v>
      </c>
      <c r="BF229" s="222">
        <v>45476</v>
      </c>
      <c r="BG229" s="222" t="s">
        <v>149</v>
      </c>
      <c r="BH229" s="221"/>
      <c r="BI229" s="221"/>
      <c r="BJ229" s="221"/>
      <c r="BK229" s="224"/>
      <c r="BL229" s="220" t="s">
        <v>18</v>
      </c>
      <c r="BM229" s="294"/>
      <c r="BN229" s="294"/>
      <c r="BO229" s="220"/>
      <c r="BP229" s="220">
        <v>1</v>
      </c>
      <c r="BQ229" s="220">
        <v>6</v>
      </c>
      <c r="BR229" s="220"/>
      <c r="BS229" s="220"/>
      <c r="BT229" s="220"/>
      <c r="BU229" s="220"/>
      <c r="BV229" s="220"/>
      <c r="BW229" s="220" t="s">
        <v>162</v>
      </c>
      <c r="BX229" s="220"/>
      <c r="BY229" s="220"/>
      <c r="BZ229" s="225"/>
      <c r="CA229" s="225"/>
      <c r="CB229" s="220"/>
      <c r="CC229" s="220"/>
      <c r="CD229" s="220"/>
      <c r="CE229" s="220"/>
      <c r="CF229" s="418">
        <v>3</v>
      </c>
      <c r="CG229" s="220"/>
      <c r="CH229" s="220"/>
      <c r="CI229" s="220" t="s">
        <v>808</v>
      </c>
      <c r="CJ229"/>
    </row>
    <row r="230" spans="1:88" s="53" customFormat="1" ht="29.5" customHeight="1" x14ac:dyDescent="0.35">
      <c r="A230" s="220">
        <v>230</v>
      </c>
      <c r="B230" s="220" t="s">
        <v>3295</v>
      </c>
      <c r="C230" s="220" t="s">
        <v>3296</v>
      </c>
      <c r="D230" s="220" t="s">
        <v>3297</v>
      </c>
      <c r="E230" s="220" t="s">
        <v>3298</v>
      </c>
      <c r="F230" s="220" t="s">
        <v>25</v>
      </c>
      <c r="G230" s="220">
        <v>10</v>
      </c>
      <c r="H230" s="220" t="s">
        <v>49</v>
      </c>
      <c r="I230" s="220" t="s">
        <v>35</v>
      </c>
      <c r="J230" s="220" t="s">
        <v>3299</v>
      </c>
      <c r="K230" s="220" t="s">
        <v>3300</v>
      </c>
      <c r="L230" s="220" t="s">
        <v>43</v>
      </c>
      <c r="M230" s="220" t="s">
        <v>162</v>
      </c>
      <c r="N230" s="220"/>
      <c r="O230" s="220" t="s">
        <v>1306</v>
      </c>
      <c r="P230" s="220" t="s">
        <v>1306</v>
      </c>
      <c r="Q230" s="220"/>
      <c r="R230" s="220" t="s">
        <v>3301</v>
      </c>
      <c r="S230" s="220" t="s">
        <v>3302</v>
      </c>
      <c r="T230" s="389" t="s">
        <v>3303</v>
      </c>
      <c r="U230" s="221" t="s">
        <v>3304</v>
      </c>
      <c r="V230" s="221">
        <v>31132</v>
      </c>
      <c r="W230" s="293" t="s">
        <v>3305</v>
      </c>
      <c r="X230" s="293" t="s">
        <v>178</v>
      </c>
      <c r="Y230" s="293"/>
      <c r="Z230" s="293"/>
      <c r="AA230" s="220"/>
      <c r="AB230" s="221">
        <v>44013</v>
      </c>
      <c r="AC230" s="316">
        <v>43891</v>
      </c>
      <c r="AD230" s="221"/>
      <c r="AE230" s="221" t="s">
        <v>3306</v>
      </c>
      <c r="AF230" s="221" t="s">
        <v>3307</v>
      </c>
      <c r="AG230" s="221" t="s">
        <v>3307</v>
      </c>
      <c r="AH230" s="220">
        <f t="shared" si="68"/>
        <v>3</v>
      </c>
      <c r="AI230" s="221"/>
      <c r="AJ230" s="221"/>
      <c r="AK230" s="221"/>
      <c r="AL230" s="221"/>
      <c r="AM230" s="221"/>
      <c r="AN230" s="221"/>
      <c r="AO230" s="221" t="s">
        <v>163</v>
      </c>
      <c r="AP230" s="221" t="s">
        <v>875</v>
      </c>
      <c r="AQ230" s="221" t="s">
        <v>3308</v>
      </c>
      <c r="AR230" s="221" t="s">
        <v>149</v>
      </c>
      <c r="AS230" s="221"/>
      <c r="AT230" s="221" t="s">
        <v>3309</v>
      </c>
      <c r="AU230" s="220" t="s">
        <v>3310</v>
      </c>
      <c r="AV230" s="221"/>
      <c r="AW230" s="222">
        <v>43897</v>
      </c>
      <c r="AX230" s="349" t="s">
        <v>3244</v>
      </c>
      <c r="AY230" s="222" t="s">
        <v>149</v>
      </c>
      <c r="AZ230" s="222">
        <v>44161</v>
      </c>
      <c r="BA230" s="222">
        <v>44214</v>
      </c>
      <c r="BB230" s="222"/>
      <c r="BC230" s="223" t="s">
        <v>3305</v>
      </c>
      <c r="BD230" s="222">
        <v>44872</v>
      </c>
      <c r="BE230" s="222" t="s">
        <v>149</v>
      </c>
      <c r="BF230" s="222">
        <v>45476</v>
      </c>
      <c r="BG230" s="222" t="s">
        <v>149</v>
      </c>
      <c r="BH230" s="221"/>
      <c r="BI230" s="221"/>
      <c r="BJ230" s="221"/>
      <c r="BK230" s="224">
        <v>45188</v>
      </c>
      <c r="BL230" s="226" t="s">
        <v>17</v>
      </c>
      <c r="BM230" s="294">
        <f>DATEDIF(AW230,BK230, "M")+1</f>
        <v>43</v>
      </c>
      <c r="BN230" s="220" t="e">
        <f t="shared" ref="BN230" si="69">DATEDIF(AX230,BK230, "M")+1</f>
        <v>#VALUE!</v>
      </c>
      <c r="BO230" s="342" t="s">
        <v>3311</v>
      </c>
      <c r="BP230" s="220">
        <v>2</v>
      </c>
      <c r="BQ230" s="220">
        <v>1</v>
      </c>
      <c r="BR230" s="220"/>
      <c r="BS230" s="220"/>
      <c r="BT230" s="220"/>
      <c r="BU230" s="220"/>
      <c r="BV230" s="220"/>
      <c r="BW230" s="220" t="s">
        <v>162</v>
      </c>
      <c r="BX230" s="220"/>
      <c r="BY230" s="220"/>
      <c r="BZ230" s="225"/>
      <c r="CA230" s="225"/>
      <c r="CB230" s="220"/>
      <c r="CC230" s="220"/>
      <c r="CD230" s="220"/>
      <c r="CE230" s="220"/>
      <c r="CF230" s="418">
        <v>3</v>
      </c>
      <c r="CG230" s="220"/>
      <c r="CH230" s="220"/>
      <c r="CI230" s="220" t="s">
        <v>808</v>
      </c>
      <c r="CJ230"/>
    </row>
    <row r="231" spans="1:88" s="53" customFormat="1" ht="25" customHeight="1" x14ac:dyDescent="0.35">
      <c r="A231" s="220">
        <v>231</v>
      </c>
      <c r="B231" s="220" t="s">
        <v>3312</v>
      </c>
      <c r="C231" s="220" t="s">
        <v>3313</v>
      </c>
      <c r="D231" s="220" t="s">
        <v>3314</v>
      </c>
      <c r="E231" s="220" t="s">
        <v>3315</v>
      </c>
      <c r="F231" s="220" t="s">
        <v>25</v>
      </c>
      <c r="G231" s="220">
        <v>10</v>
      </c>
      <c r="H231" s="220" t="s">
        <v>51</v>
      </c>
      <c r="I231" s="220" t="s">
        <v>30</v>
      </c>
      <c r="J231" s="220" t="s">
        <v>3316</v>
      </c>
      <c r="K231" s="220" t="s">
        <v>1748</v>
      </c>
      <c r="L231" s="220" t="s">
        <v>30</v>
      </c>
      <c r="M231" s="220" t="s">
        <v>162</v>
      </c>
      <c r="N231" s="220"/>
      <c r="O231" s="220" t="s">
        <v>150</v>
      </c>
      <c r="P231" s="220" t="s">
        <v>150</v>
      </c>
      <c r="Q231" s="220" t="s">
        <v>150</v>
      </c>
      <c r="R231" s="220" t="s">
        <v>3317</v>
      </c>
      <c r="S231" s="220" t="s">
        <v>3318</v>
      </c>
      <c r="T231" s="389" t="s">
        <v>3319</v>
      </c>
      <c r="U231" s="221" t="s">
        <v>3320</v>
      </c>
      <c r="V231" s="221">
        <v>29362</v>
      </c>
      <c r="W231" s="293" t="s">
        <v>3321</v>
      </c>
      <c r="X231" s="293" t="s">
        <v>2503</v>
      </c>
      <c r="Y231" s="293"/>
      <c r="Z231" s="293"/>
      <c r="AA231" s="220"/>
      <c r="AB231" s="221"/>
      <c r="AC231" s="316">
        <v>43891</v>
      </c>
      <c r="AD231" s="221"/>
      <c r="AE231" s="221" t="s">
        <v>3322</v>
      </c>
      <c r="AF231" s="221" t="s">
        <v>3323</v>
      </c>
      <c r="AG231" s="221" t="s">
        <v>3324</v>
      </c>
      <c r="AH231" s="220">
        <f t="shared" si="68"/>
        <v>3</v>
      </c>
      <c r="AI231" s="221"/>
      <c r="AJ231" s="221"/>
      <c r="AK231" s="221"/>
      <c r="AL231" s="221"/>
      <c r="AM231" s="221"/>
      <c r="AN231" s="221"/>
      <c r="AO231" s="221" t="s">
        <v>163</v>
      </c>
      <c r="AP231" s="221" t="s">
        <v>438</v>
      </c>
      <c r="AQ231" s="221" t="s">
        <v>1445</v>
      </c>
      <c r="AR231" s="221" t="s">
        <v>149</v>
      </c>
      <c r="AS231" s="221"/>
      <c r="AT231" s="221" t="s">
        <v>483</v>
      </c>
      <c r="AU231" s="220" t="s">
        <v>3325</v>
      </c>
      <c r="AV231" s="221"/>
      <c r="AW231" s="222">
        <v>43898</v>
      </c>
      <c r="AX231" s="222">
        <v>44136</v>
      </c>
      <c r="AY231" s="222" t="s">
        <v>149</v>
      </c>
      <c r="AZ231" s="222"/>
      <c r="BA231" s="222"/>
      <c r="BB231" s="222"/>
      <c r="BC231" s="223" t="s">
        <v>3321</v>
      </c>
      <c r="BD231" s="222">
        <v>44872</v>
      </c>
      <c r="BE231" s="222" t="s">
        <v>149</v>
      </c>
      <c r="BF231" s="222">
        <v>45476</v>
      </c>
      <c r="BG231" s="222" t="s">
        <v>149</v>
      </c>
      <c r="BH231" s="221"/>
      <c r="BI231" s="221"/>
      <c r="BJ231" s="221"/>
      <c r="BK231" s="224">
        <v>44543</v>
      </c>
      <c r="BL231" s="220" t="s">
        <v>17</v>
      </c>
      <c r="BM231" s="294">
        <f>DATEDIF(AW231,BK231, "M")+1</f>
        <v>22</v>
      </c>
      <c r="BN231" s="220">
        <f t="shared" ref="BN231" si="70">DATEDIF(AX231,BK231, "M")+1</f>
        <v>14</v>
      </c>
      <c r="BO231" s="342" t="s">
        <v>3326</v>
      </c>
      <c r="BP231" s="220">
        <v>3</v>
      </c>
      <c r="BQ231" s="220">
        <v>2</v>
      </c>
      <c r="BR231" s="220"/>
      <c r="BS231" s="220"/>
      <c r="BT231" s="220"/>
      <c r="BU231" s="220"/>
      <c r="BV231" s="220"/>
      <c r="BW231" s="220" t="s">
        <v>3327</v>
      </c>
      <c r="BX231" s="220"/>
      <c r="BY231" s="220"/>
      <c r="BZ231" s="225"/>
      <c r="CA231" s="225"/>
      <c r="CB231" s="220"/>
      <c r="CC231" s="220"/>
      <c r="CD231" s="220"/>
      <c r="CE231" s="220"/>
      <c r="CF231" s="418">
        <v>4</v>
      </c>
      <c r="CG231" s="220">
        <v>4</v>
      </c>
      <c r="CH231" s="220"/>
      <c r="CI231" s="220" t="s">
        <v>808</v>
      </c>
      <c r="CJ231"/>
    </row>
    <row r="232" spans="1:88" s="53" customFormat="1" ht="25" customHeight="1" x14ac:dyDescent="0.35">
      <c r="A232" s="220">
        <v>232</v>
      </c>
      <c r="B232" s="98" t="s">
        <v>3328</v>
      </c>
      <c r="C232" s="98" t="s">
        <v>3329</v>
      </c>
      <c r="D232" s="98" t="s">
        <v>3330</v>
      </c>
      <c r="E232" s="98" t="s">
        <v>3331</v>
      </c>
      <c r="F232" s="98" t="s">
        <v>24</v>
      </c>
      <c r="G232" s="98">
        <v>10</v>
      </c>
      <c r="H232" s="98" t="s">
        <v>49</v>
      </c>
      <c r="I232" s="98" t="s">
        <v>40</v>
      </c>
      <c r="J232" s="98" t="s">
        <v>3332</v>
      </c>
      <c r="K232" s="98" t="s">
        <v>2294</v>
      </c>
      <c r="L232" s="98" t="s">
        <v>40</v>
      </c>
      <c r="M232" s="98" t="s">
        <v>149</v>
      </c>
      <c r="N232" s="98"/>
      <c r="O232" s="98" t="s">
        <v>318</v>
      </c>
      <c r="P232" s="98" t="s">
        <v>318</v>
      </c>
      <c r="Q232" s="98"/>
      <c r="R232" s="98" t="s">
        <v>3333</v>
      </c>
      <c r="S232" s="98" t="s">
        <v>3334</v>
      </c>
      <c r="T232" s="375" t="s">
        <v>3335</v>
      </c>
      <c r="U232" s="99" t="s">
        <v>3336</v>
      </c>
      <c r="V232" s="99">
        <v>30207</v>
      </c>
      <c r="W232" s="181" t="s">
        <v>3337</v>
      </c>
      <c r="X232" s="181" t="s">
        <v>2383</v>
      </c>
      <c r="Y232" s="181"/>
      <c r="Z232" s="181"/>
      <c r="AA232" s="98"/>
      <c r="AB232" s="99"/>
      <c r="AC232" s="307">
        <v>43891</v>
      </c>
      <c r="AD232" s="99">
        <v>45107</v>
      </c>
      <c r="AE232" s="99" t="s">
        <v>3338</v>
      </c>
      <c r="AF232" s="98"/>
      <c r="AG232" s="98"/>
      <c r="AH232" s="98">
        <f t="shared" si="68"/>
        <v>1</v>
      </c>
      <c r="AI232" s="99"/>
      <c r="AJ232" s="99"/>
      <c r="AK232" s="99"/>
      <c r="AL232" s="99"/>
      <c r="AM232" s="99"/>
      <c r="AN232" s="99"/>
      <c r="AO232" s="99" t="s">
        <v>163</v>
      </c>
      <c r="AP232" s="99"/>
      <c r="AQ232" s="99"/>
      <c r="AR232" s="99"/>
      <c r="AS232" s="99"/>
      <c r="AT232" s="99" t="s">
        <v>1188</v>
      </c>
      <c r="AU232" s="98" t="s">
        <v>3339</v>
      </c>
      <c r="AV232" s="99"/>
      <c r="AW232" s="100">
        <v>43899</v>
      </c>
      <c r="AX232" s="100">
        <v>44136</v>
      </c>
      <c r="AY232" s="100" t="s">
        <v>149</v>
      </c>
      <c r="AZ232" s="100"/>
      <c r="BA232" s="100"/>
      <c r="BB232" s="100"/>
      <c r="BC232" s="101" t="s">
        <v>3337</v>
      </c>
      <c r="BD232" s="100"/>
      <c r="BE232" s="100"/>
      <c r="BF232" s="100"/>
      <c r="BG232" s="100"/>
      <c r="BH232" s="99"/>
      <c r="BI232" s="99"/>
      <c r="BJ232" s="99"/>
      <c r="BK232" s="116"/>
      <c r="BL232" s="211" t="s">
        <v>19</v>
      </c>
      <c r="BM232" s="289"/>
      <c r="BN232" s="289"/>
      <c r="BO232" s="98"/>
      <c r="BP232" s="98"/>
      <c r="BQ232" s="98"/>
      <c r="BR232" s="98"/>
      <c r="BS232" s="98"/>
      <c r="BT232" s="98"/>
      <c r="BU232" s="98"/>
      <c r="BV232" s="98"/>
      <c r="BW232" s="98" t="s">
        <v>162</v>
      </c>
      <c r="BX232" s="98"/>
      <c r="BY232" s="98"/>
      <c r="BZ232" s="102"/>
      <c r="CA232" s="102"/>
      <c r="CB232" s="98"/>
      <c r="CC232" s="98"/>
      <c r="CD232" s="98"/>
      <c r="CE232" s="98"/>
      <c r="CF232" s="120">
        <v>1</v>
      </c>
      <c r="CG232" s="98"/>
      <c r="CH232" s="98"/>
      <c r="CI232" s="98" t="s">
        <v>808</v>
      </c>
      <c r="CJ232"/>
    </row>
    <row r="233" spans="1:88" s="53" customFormat="1" ht="25" customHeight="1" x14ac:dyDescent="0.35">
      <c r="A233" s="220">
        <v>233</v>
      </c>
      <c r="B233" s="220" t="s">
        <v>3340</v>
      </c>
      <c r="C233" s="220" t="s">
        <v>3341</v>
      </c>
      <c r="D233" s="220" t="s">
        <v>3342</v>
      </c>
      <c r="E233" s="220" t="s">
        <v>3343</v>
      </c>
      <c r="F233" s="220" t="s">
        <v>25</v>
      </c>
      <c r="G233" s="220">
        <v>10</v>
      </c>
      <c r="H233" s="220" t="s">
        <v>51</v>
      </c>
      <c r="I233" s="220" t="s">
        <v>37</v>
      </c>
      <c r="J233" s="220" t="s">
        <v>2807</v>
      </c>
      <c r="K233" s="220" t="s">
        <v>3344</v>
      </c>
      <c r="L233" s="220" t="s">
        <v>43</v>
      </c>
      <c r="M233" s="220" t="s">
        <v>162</v>
      </c>
      <c r="N233" s="220"/>
      <c r="O233" s="220" t="s">
        <v>150</v>
      </c>
      <c r="P233" s="220" t="s">
        <v>150</v>
      </c>
      <c r="Q233" s="220"/>
      <c r="R233" s="220" t="s">
        <v>3345</v>
      </c>
      <c r="S233" s="432" t="s">
        <v>3346</v>
      </c>
      <c r="T233" s="389" t="s">
        <v>3347</v>
      </c>
      <c r="U233" s="221" t="s">
        <v>787</v>
      </c>
      <c r="V233" s="221">
        <v>29652</v>
      </c>
      <c r="W233" s="293" t="s">
        <v>3348</v>
      </c>
      <c r="X233" s="293" t="s">
        <v>2383</v>
      </c>
      <c r="Y233" s="293"/>
      <c r="Z233" s="293"/>
      <c r="AA233" s="220"/>
      <c r="AB233" s="221">
        <v>44305</v>
      </c>
      <c r="AC233" s="316">
        <v>43891</v>
      </c>
      <c r="AD233" s="221"/>
      <c r="AE233" s="221" t="s">
        <v>3349</v>
      </c>
      <c r="AF233" s="221" t="s">
        <v>3350</v>
      </c>
      <c r="AG233" s="221" t="s">
        <v>3351</v>
      </c>
      <c r="AH233" s="220">
        <f t="shared" si="68"/>
        <v>3</v>
      </c>
      <c r="AI233" s="221"/>
      <c r="AJ233" s="221"/>
      <c r="AK233" s="221"/>
      <c r="AL233" s="221"/>
      <c r="AM233" s="221"/>
      <c r="AN233" s="221"/>
      <c r="AO233" s="221" t="s">
        <v>163</v>
      </c>
      <c r="AP233" s="221" t="s">
        <v>1445</v>
      </c>
      <c r="AQ233" s="221" t="s">
        <v>1973</v>
      </c>
      <c r="AR233" s="221"/>
      <c r="AS233" s="221"/>
      <c r="AT233" s="221" t="s">
        <v>2476</v>
      </c>
      <c r="AU233" s="220" t="s">
        <v>3352</v>
      </c>
      <c r="AV233" s="221"/>
      <c r="AW233" s="222">
        <v>43909</v>
      </c>
      <c r="AX233" s="222">
        <v>44136</v>
      </c>
      <c r="AY233" s="222" t="s">
        <v>149</v>
      </c>
      <c r="AZ233" s="222">
        <v>44391</v>
      </c>
      <c r="BA233" s="222">
        <v>44355</v>
      </c>
      <c r="BB233" s="222"/>
      <c r="BC233" s="223" t="s">
        <v>3348</v>
      </c>
      <c r="BD233" s="222">
        <v>45061</v>
      </c>
      <c r="BE233" s="222" t="s">
        <v>162</v>
      </c>
      <c r="BF233" s="222">
        <v>45476</v>
      </c>
      <c r="BG233" s="222" t="s">
        <v>149</v>
      </c>
      <c r="BH233" s="221"/>
      <c r="BI233" s="221"/>
      <c r="BJ233" s="221">
        <v>45747</v>
      </c>
      <c r="BK233" s="221">
        <v>45747</v>
      </c>
      <c r="BL233" s="220" t="s">
        <v>17</v>
      </c>
      <c r="BM233" s="294">
        <f>DATEDIF(AW233,BK233, "M")+1</f>
        <v>61</v>
      </c>
      <c r="BN233" s="294">
        <f>DATEDIF(AX233,BK233, "M")+1</f>
        <v>53</v>
      </c>
      <c r="BO233" s="220" t="s">
        <v>3353</v>
      </c>
      <c r="BP233" s="220">
        <v>4</v>
      </c>
      <c r="BQ233" s="220">
        <v>3</v>
      </c>
      <c r="BR233" s="220"/>
      <c r="BS233" s="220"/>
      <c r="BT233" s="220"/>
      <c r="BU233" s="220"/>
      <c r="BV233" s="220"/>
      <c r="BW233" s="220" t="s">
        <v>162</v>
      </c>
      <c r="BX233" s="220"/>
      <c r="BY233" s="220"/>
      <c r="BZ233" s="225"/>
      <c r="CA233" s="225"/>
      <c r="CB233" s="220"/>
      <c r="CC233" s="220"/>
      <c r="CD233" s="220"/>
      <c r="CE233" s="220"/>
      <c r="CF233" s="418">
        <v>2</v>
      </c>
      <c r="CG233" s="220"/>
      <c r="CH233" s="220"/>
      <c r="CI233" s="220" t="s">
        <v>808</v>
      </c>
      <c r="CJ233"/>
    </row>
    <row r="234" spans="1:88" s="53" customFormat="1" ht="25" customHeight="1" x14ac:dyDescent="0.35">
      <c r="A234" s="220">
        <v>234</v>
      </c>
      <c r="B234" s="220" t="s">
        <v>3354</v>
      </c>
      <c r="C234" s="220" t="s">
        <v>3355</v>
      </c>
      <c r="D234" s="220"/>
      <c r="E234" s="220" t="s">
        <v>3356</v>
      </c>
      <c r="F234" s="220" t="s">
        <v>24</v>
      </c>
      <c r="G234" s="220">
        <v>10</v>
      </c>
      <c r="H234" s="220" t="s">
        <v>57</v>
      </c>
      <c r="I234" s="220" t="s">
        <v>33</v>
      </c>
      <c r="J234" s="220" t="s">
        <v>600</v>
      </c>
      <c r="K234" s="220" t="s">
        <v>2985</v>
      </c>
      <c r="L234" s="220" t="s">
        <v>33</v>
      </c>
      <c r="M234" s="220" t="s">
        <v>149</v>
      </c>
      <c r="N234" s="220"/>
      <c r="O234" s="220" t="s">
        <v>150</v>
      </c>
      <c r="P234" s="220" t="s">
        <v>150</v>
      </c>
      <c r="Q234" s="220"/>
      <c r="R234" s="220" t="s">
        <v>3357</v>
      </c>
      <c r="S234" s="220" t="s">
        <v>3358</v>
      </c>
      <c r="T234" s="389" t="s">
        <v>3359</v>
      </c>
      <c r="U234" s="221" t="s">
        <v>816</v>
      </c>
      <c r="V234" s="221">
        <v>31343</v>
      </c>
      <c r="W234" s="293" t="s">
        <v>3360</v>
      </c>
      <c r="X234" s="293" t="s">
        <v>178</v>
      </c>
      <c r="Y234" s="293"/>
      <c r="Z234" s="293"/>
      <c r="AA234" s="220"/>
      <c r="AB234" s="221">
        <v>44074</v>
      </c>
      <c r="AC234" s="316">
        <v>43891</v>
      </c>
      <c r="AD234" s="221"/>
      <c r="AE234" s="221" t="s">
        <v>3361</v>
      </c>
      <c r="AF234" s="221" t="s">
        <v>3362</v>
      </c>
      <c r="AG234" s="221" t="s">
        <v>3363</v>
      </c>
      <c r="AH234" s="220">
        <f t="shared" si="68"/>
        <v>3</v>
      </c>
      <c r="AI234" s="221"/>
      <c r="AJ234" s="221"/>
      <c r="AK234" s="221"/>
      <c r="AL234" s="221"/>
      <c r="AM234" s="221"/>
      <c r="AN234" s="221"/>
      <c r="AO234" s="221" t="s">
        <v>181</v>
      </c>
      <c r="AP234" s="221" t="s">
        <v>1839</v>
      </c>
      <c r="AQ234" s="221"/>
      <c r="AR234" s="221"/>
      <c r="AS234" s="221"/>
      <c r="AT234" s="221" t="s">
        <v>578</v>
      </c>
      <c r="AU234" s="220" t="s">
        <v>3364</v>
      </c>
      <c r="AV234" s="221"/>
      <c r="AW234" s="222">
        <v>43901</v>
      </c>
      <c r="AX234" s="222">
        <v>44136</v>
      </c>
      <c r="AY234" s="222" t="s">
        <v>149</v>
      </c>
      <c r="AZ234" s="222">
        <v>44271</v>
      </c>
      <c r="BA234" s="222">
        <v>44593</v>
      </c>
      <c r="BB234" s="222"/>
      <c r="BC234" s="223" t="s">
        <v>3360</v>
      </c>
      <c r="BD234" s="222">
        <v>44872</v>
      </c>
      <c r="BE234" s="222" t="s">
        <v>149</v>
      </c>
      <c r="BF234" s="222">
        <v>45476</v>
      </c>
      <c r="BG234" s="222" t="s">
        <v>149</v>
      </c>
      <c r="BH234" s="221"/>
      <c r="BI234" s="221">
        <v>45237</v>
      </c>
      <c r="BJ234" s="221"/>
      <c r="BK234" s="224">
        <v>45245</v>
      </c>
      <c r="BL234" s="220" t="s">
        <v>17</v>
      </c>
      <c r="BM234" s="294">
        <f>DATEDIF(AW234,BK234, "M")+1</f>
        <v>45</v>
      </c>
      <c r="BN234" s="220">
        <f>DATEDIF(AX234,BK234, "M")+1</f>
        <v>37</v>
      </c>
      <c r="BO234" s="342" t="s">
        <v>3365</v>
      </c>
      <c r="BP234" s="220">
        <v>8</v>
      </c>
      <c r="BQ234" s="220">
        <v>7</v>
      </c>
      <c r="BR234" s="220"/>
      <c r="BS234" s="220"/>
      <c r="BT234" s="220"/>
      <c r="BU234" s="220"/>
      <c r="BV234" s="220"/>
      <c r="BW234" s="220" t="s">
        <v>162</v>
      </c>
      <c r="BX234" s="220"/>
      <c r="BY234" s="220"/>
      <c r="BZ234" s="225"/>
      <c r="CA234" s="225"/>
      <c r="CB234" s="220"/>
      <c r="CC234" s="220"/>
      <c r="CD234" s="220"/>
      <c r="CE234" s="220"/>
      <c r="CF234" s="418">
        <v>1</v>
      </c>
      <c r="CG234" s="220"/>
      <c r="CH234" s="220"/>
      <c r="CI234" s="220" t="s">
        <v>808</v>
      </c>
      <c r="CJ234"/>
    </row>
    <row r="235" spans="1:88" s="53" customFormat="1" ht="26.15" customHeight="1" x14ac:dyDescent="0.35">
      <c r="A235" s="220">
        <v>235</v>
      </c>
      <c r="B235" s="220" t="s">
        <v>3366</v>
      </c>
      <c r="C235" s="220" t="s">
        <v>3367</v>
      </c>
      <c r="D235" s="220" t="s">
        <v>3368</v>
      </c>
      <c r="E235" s="220" t="s">
        <v>3369</v>
      </c>
      <c r="F235" s="220" t="s">
        <v>25</v>
      </c>
      <c r="G235" s="220">
        <v>10</v>
      </c>
      <c r="H235" s="220" t="s">
        <v>51</v>
      </c>
      <c r="I235" s="220" t="s">
        <v>37</v>
      </c>
      <c r="J235" s="220" t="s">
        <v>3370</v>
      </c>
      <c r="K235" s="220" t="s">
        <v>3371</v>
      </c>
      <c r="L235" s="220" t="s">
        <v>30</v>
      </c>
      <c r="M235" s="220" t="s">
        <v>162</v>
      </c>
      <c r="N235" s="220"/>
      <c r="O235" s="220" t="s">
        <v>150</v>
      </c>
      <c r="P235" s="220" t="s">
        <v>150</v>
      </c>
      <c r="Q235" s="220"/>
      <c r="R235" s="220" t="s">
        <v>3372</v>
      </c>
      <c r="S235" s="220" t="s">
        <v>3373</v>
      </c>
      <c r="T235" s="389" t="s">
        <v>3374</v>
      </c>
      <c r="U235" s="221" t="s">
        <v>816</v>
      </c>
      <c r="V235" s="221">
        <v>27714</v>
      </c>
      <c r="W235" s="293" t="s">
        <v>3375</v>
      </c>
      <c r="X235" s="293" t="s">
        <v>155</v>
      </c>
      <c r="Y235" s="293"/>
      <c r="Z235" s="293"/>
      <c r="AA235" s="220"/>
      <c r="AB235" s="221">
        <v>44217</v>
      </c>
      <c r="AC235" s="316">
        <v>43891</v>
      </c>
      <c r="AD235" s="221"/>
      <c r="AE235" s="221" t="s">
        <v>3376</v>
      </c>
      <c r="AF235" s="221" t="s">
        <v>3377</v>
      </c>
      <c r="AG235" s="221"/>
      <c r="AH235" s="220">
        <f t="shared" si="68"/>
        <v>2</v>
      </c>
      <c r="AI235" s="221"/>
      <c r="AJ235" s="221"/>
      <c r="AK235" s="221"/>
      <c r="AL235" s="221"/>
      <c r="AM235" s="221"/>
      <c r="AN235" s="221"/>
      <c r="AO235" s="221" t="s">
        <v>181</v>
      </c>
      <c r="AP235" s="221" t="s">
        <v>248</v>
      </c>
      <c r="AQ235" s="221" t="s">
        <v>3378</v>
      </c>
      <c r="AR235" s="221"/>
      <c r="AS235" s="221"/>
      <c r="AT235" s="221" t="s">
        <v>2476</v>
      </c>
      <c r="AU235" s="220" t="s">
        <v>3379</v>
      </c>
      <c r="AV235" s="221"/>
      <c r="AW235" s="222">
        <v>43910</v>
      </c>
      <c r="AX235" s="349" t="s">
        <v>3244</v>
      </c>
      <c r="AY235" s="222" t="s">
        <v>149</v>
      </c>
      <c r="AZ235" s="222">
        <v>44888</v>
      </c>
      <c r="BA235" s="222">
        <v>44780</v>
      </c>
      <c r="BB235" s="222"/>
      <c r="BC235" s="223" t="s">
        <v>3375</v>
      </c>
      <c r="BD235" s="222">
        <v>45061</v>
      </c>
      <c r="BE235" s="222" t="s">
        <v>162</v>
      </c>
      <c r="BF235" s="222">
        <v>45476</v>
      </c>
      <c r="BG235" s="222" t="s">
        <v>149</v>
      </c>
      <c r="BH235" s="221"/>
      <c r="BI235" s="221"/>
      <c r="BJ235" s="221"/>
      <c r="BK235" s="224"/>
      <c r="BL235" s="220" t="s">
        <v>18</v>
      </c>
      <c r="BM235" s="294"/>
      <c r="BN235" s="220"/>
      <c r="BO235" s="220"/>
      <c r="BP235" s="220">
        <v>7</v>
      </c>
      <c r="BQ235" s="220">
        <v>8</v>
      </c>
      <c r="BR235" s="220"/>
      <c r="BS235" s="220"/>
      <c r="BT235" s="220"/>
      <c r="BU235" s="220"/>
      <c r="BV235" s="220"/>
      <c r="BW235" s="220" t="s">
        <v>162</v>
      </c>
      <c r="BX235" s="220"/>
      <c r="BY235" s="220"/>
      <c r="BZ235" s="225"/>
      <c r="CA235" s="225"/>
      <c r="CB235" s="220"/>
      <c r="CC235" s="220"/>
      <c r="CD235" s="220"/>
      <c r="CE235" s="220"/>
      <c r="CF235" s="418">
        <v>2</v>
      </c>
      <c r="CG235" s="220"/>
      <c r="CH235" s="220"/>
      <c r="CI235" s="220" t="s">
        <v>808</v>
      </c>
      <c r="CJ235"/>
    </row>
    <row r="236" spans="1:88" s="53" customFormat="1" ht="26.15" customHeight="1" x14ac:dyDescent="0.35">
      <c r="A236" s="220">
        <v>236</v>
      </c>
      <c r="B236" s="220" t="s">
        <v>3380</v>
      </c>
      <c r="C236" s="220" t="s">
        <v>3381</v>
      </c>
      <c r="D236" s="220"/>
      <c r="E236" s="220" t="s">
        <v>3382</v>
      </c>
      <c r="F236" s="220" t="s">
        <v>24</v>
      </c>
      <c r="G236" s="220">
        <v>10</v>
      </c>
      <c r="H236" s="220" t="s">
        <v>57</v>
      </c>
      <c r="I236" s="220" t="s">
        <v>33</v>
      </c>
      <c r="J236" s="220" t="s">
        <v>2698</v>
      </c>
      <c r="K236" s="220" t="s">
        <v>3383</v>
      </c>
      <c r="L236" s="220" t="s">
        <v>33</v>
      </c>
      <c r="M236" s="220" t="s">
        <v>149</v>
      </c>
      <c r="N236" s="220"/>
      <c r="O236" s="220" t="s">
        <v>150</v>
      </c>
      <c r="P236" s="220" t="s">
        <v>150</v>
      </c>
      <c r="Q236" s="220"/>
      <c r="R236" s="220" t="s">
        <v>3384</v>
      </c>
      <c r="S236" s="220" t="s">
        <v>3385</v>
      </c>
      <c r="T236" s="389" t="s">
        <v>3386</v>
      </c>
      <c r="U236" s="221" t="s">
        <v>3387</v>
      </c>
      <c r="V236" s="221">
        <v>34002</v>
      </c>
      <c r="W236" s="293" t="s">
        <v>3388</v>
      </c>
      <c r="X236" s="293" t="s">
        <v>2503</v>
      </c>
      <c r="Y236" s="293"/>
      <c r="Z236" s="293"/>
      <c r="AA236" s="220"/>
      <c r="AB236" s="221">
        <v>44580</v>
      </c>
      <c r="AC236" s="316">
        <v>43891</v>
      </c>
      <c r="AD236" s="221"/>
      <c r="AE236" s="221" t="s">
        <v>3389</v>
      </c>
      <c r="AF236" s="221" t="s">
        <v>3390</v>
      </c>
      <c r="AG236" s="221" t="s">
        <v>3391</v>
      </c>
      <c r="AH236" s="220">
        <f t="shared" si="68"/>
        <v>3</v>
      </c>
      <c r="AI236" s="221"/>
      <c r="AJ236" s="221"/>
      <c r="AK236" s="221"/>
      <c r="AL236" s="221"/>
      <c r="AM236" s="221"/>
      <c r="AN236" s="221"/>
      <c r="AO236" s="221" t="s">
        <v>163</v>
      </c>
      <c r="AP236" s="221" t="s">
        <v>1839</v>
      </c>
      <c r="AQ236" s="221"/>
      <c r="AR236" s="221"/>
      <c r="AS236" s="221"/>
      <c r="AT236" s="221" t="s">
        <v>578</v>
      </c>
      <c r="AU236" s="220" t="s">
        <v>3392</v>
      </c>
      <c r="AV236" s="221"/>
      <c r="AW236" s="222">
        <v>43903</v>
      </c>
      <c r="AX236" s="349" t="s">
        <v>3244</v>
      </c>
      <c r="AY236" s="222" t="s">
        <v>149</v>
      </c>
      <c r="AZ236" s="222">
        <v>44566</v>
      </c>
      <c r="BA236" s="222">
        <v>44582</v>
      </c>
      <c r="BB236" s="222"/>
      <c r="BC236" s="223" t="s">
        <v>3388</v>
      </c>
      <c r="BD236" s="222">
        <v>44872</v>
      </c>
      <c r="BE236" s="222" t="s">
        <v>149</v>
      </c>
      <c r="BF236" s="222">
        <v>45476</v>
      </c>
      <c r="BG236" s="222" t="s">
        <v>149</v>
      </c>
      <c r="BH236" s="221"/>
      <c r="BI236" s="221">
        <v>45253</v>
      </c>
      <c r="BJ236" s="221"/>
      <c r="BK236" s="224">
        <v>45254</v>
      </c>
      <c r="BL236" s="220" t="s">
        <v>17</v>
      </c>
      <c r="BM236" s="294">
        <f>DATEDIF(AW236,BK236, "M")+1</f>
        <v>45</v>
      </c>
      <c r="BN236" s="220" t="e">
        <f>DATEDIF(AX236,BK236, "M")+1</f>
        <v>#VALUE!</v>
      </c>
      <c r="BO236" s="293" t="s">
        <v>3393</v>
      </c>
      <c r="BP236" s="220">
        <v>4</v>
      </c>
      <c r="BQ236" s="220">
        <v>4</v>
      </c>
      <c r="BR236" s="220"/>
      <c r="BS236" s="220"/>
      <c r="BT236" s="220"/>
      <c r="BU236" s="220"/>
      <c r="BV236" s="220"/>
      <c r="BW236" s="220" t="s">
        <v>162</v>
      </c>
      <c r="BX236" s="220"/>
      <c r="BY236" s="220"/>
      <c r="BZ236" s="225"/>
      <c r="CA236" s="225"/>
      <c r="CB236" s="220"/>
      <c r="CC236" s="220"/>
      <c r="CD236" s="220"/>
      <c r="CE236" s="220"/>
      <c r="CF236" s="418">
        <v>3</v>
      </c>
      <c r="CG236" s="220"/>
      <c r="CH236" s="220"/>
      <c r="CI236" s="220" t="s">
        <v>808</v>
      </c>
      <c r="CJ236"/>
    </row>
    <row r="237" spans="1:88" s="53" customFormat="1" ht="26.15" customHeight="1" x14ac:dyDescent="0.35">
      <c r="A237" s="220">
        <v>237</v>
      </c>
      <c r="B237" s="220" t="s">
        <v>3394</v>
      </c>
      <c r="C237" s="220" t="s">
        <v>3395</v>
      </c>
      <c r="D237" s="220"/>
      <c r="E237" s="220" t="s">
        <v>3396</v>
      </c>
      <c r="F237" s="220" t="s">
        <v>25</v>
      </c>
      <c r="G237" s="220">
        <v>10</v>
      </c>
      <c r="H237" s="220" t="s">
        <v>58</v>
      </c>
      <c r="I237" s="220" t="s">
        <v>43</v>
      </c>
      <c r="J237" s="335" t="s">
        <v>600</v>
      </c>
      <c r="K237" s="220" t="s">
        <v>3397</v>
      </c>
      <c r="L237" s="220" t="s">
        <v>43</v>
      </c>
      <c r="M237" s="220" t="s">
        <v>149</v>
      </c>
      <c r="N237" s="220"/>
      <c r="O237" s="220" t="s">
        <v>150</v>
      </c>
      <c r="P237" s="220" t="s">
        <v>150</v>
      </c>
      <c r="Q237" s="220"/>
      <c r="R237" s="220" t="s">
        <v>3398</v>
      </c>
      <c r="S237" s="220" t="s">
        <v>3399</v>
      </c>
      <c r="T237" s="389" t="s">
        <v>3400</v>
      </c>
      <c r="U237" s="221" t="s">
        <v>3401</v>
      </c>
      <c r="V237" s="221">
        <v>30016</v>
      </c>
      <c r="W237" s="336" t="s">
        <v>3402</v>
      </c>
      <c r="X237" s="293" t="s">
        <v>178</v>
      </c>
      <c r="Y237" s="293"/>
      <c r="Z237" s="293"/>
      <c r="AA237" s="220"/>
      <c r="AB237" s="221">
        <v>44265</v>
      </c>
      <c r="AC237" s="316">
        <v>43891</v>
      </c>
      <c r="AD237" s="221"/>
      <c r="AE237" s="221" t="s">
        <v>3403</v>
      </c>
      <c r="AF237" s="221" t="s">
        <v>2104</v>
      </c>
      <c r="AG237" s="221"/>
      <c r="AH237" s="220">
        <f t="shared" si="68"/>
        <v>2</v>
      </c>
      <c r="AI237" s="221"/>
      <c r="AJ237" s="221"/>
      <c r="AK237" s="221"/>
      <c r="AL237" s="221"/>
      <c r="AM237" s="221"/>
      <c r="AN237" s="221"/>
      <c r="AO237" s="221" t="s">
        <v>163</v>
      </c>
      <c r="AP237" s="221" t="s">
        <v>181</v>
      </c>
      <c r="AQ237" s="221" t="s">
        <v>181</v>
      </c>
      <c r="AR237" s="221"/>
      <c r="AS237" s="221"/>
      <c r="AT237" s="221" t="s">
        <v>718</v>
      </c>
      <c r="AU237" s="220" t="s">
        <v>3404</v>
      </c>
      <c r="AV237" s="221"/>
      <c r="AW237" s="222">
        <v>43911</v>
      </c>
      <c r="AX237" s="349" t="s">
        <v>3244</v>
      </c>
      <c r="AY237" s="222" t="s">
        <v>149</v>
      </c>
      <c r="AZ237" s="222">
        <v>44407</v>
      </c>
      <c r="BA237" s="222">
        <v>44508</v>
      </c>
      <c r="BB237" s="222"/>
      <c r="BC237" s="223" t="s">
        <v>3402</v>
      </c>
      <c r="BD237" s="222">
        <v>44872</v>
      </c>
      <c r="BE237" s="222" t="s">
        <v>149</v>
      </c>
      <c r="BF237" s="222">
        <v>45476</v>
      </c>
      <c r="BG237" s="222" t="s">
        <v>149</v>
      </c>
      <c r="BH237" s="222">
        <v>45747</v>
      </c>
      <c r="BI237" s="221"/>
      <c r="BJ237" s="221"/>
      <c r="BK237" s="224"/>
      <c r="BL237" s="220" t="s">
        <v>18</v>
      </c>
      <c r="BM237" s="294"/>
      <c r="BN237" s="220"/>
      <c r="BO237" s="220"/>
      <c r="BP237" s="220">
        <v>3</v>
      </c>
      <c r="BQ237" s="220">
        <v>3</v>
      </c>
      <c r="BR237" s="220"/>
      <c r="BS237" s="220"/>
      <c r="BT237" s="220"/>
      <c r="BU237" s="220"/>
      <c r="BV237" s="220"/>
      <c r="BW237" s="220" t="s">
        <v>162</v>
      </c>
      <c r="BX237" s="220"/>
      <c r="BY237" s="220"/>
      <c r="BZ237" s="225"/>
      <c r="CA237" s="225"/>
      <c r="CB237" s="220"/>
      <c r="CC237" s="220"/>
      <c r="CD237" s="220"/>
      <c r="CE237" s="220"/>
      <c r="CF237" s="418">
        <v>3</v>
      </c>
      <c r="CG237" s="220"/>
      <c r="CH237" s="220"/>
      <c r="CI237" s="220" t="s">
        <v>3405</v>
      </c>
      <c r="CJ237"/>
    </row>
    <row r="238" spans="1:88" s="53" customFormat="1" ht="26.15" customHeight="1" x14ac:dyDescent="0.35">
      <c r="A238" s="220">
        <v>238</v>
      </c>
      <c r="B238" s="220" t="s">
        <v>3406</v>
      </c>
      <c r="C238" s="220" t="s">
        <v>3407</v>
      </c>
      <c r="D238" s="220"/>
      <c r="E238" s="220" t="s">
        <v>3408</v>
      </c>
      <c r="F238" s="220" t="s">
        <v>25</v>
      </c>
      <c r="G238" s="220">
        <v>10</v>
      </c>
      <c r="H238" s="220" t="s">
        <v>58</v>
      </c>
      <c r="I238" s="220" t="s">
        <v>43</v>
      </c>
      <c r="J238" s="220" t="s">
        <v>357</v>
      </c>
      <c r="K238" s="220" t="s">
        <v>3409</v>
      </c>
      <c r="L238" s="220" t="s">
        <v>43</v>
      </c>
      <c r="M238" s="220" t="s">
        <v>149</v>
      </c>
      <c r="N238" s="220"/>
      <c r="O238" s="220" t="s">
        <v>150</v>
      </c>
      <c r="P238" s="220" t="s">
        <v>150</v>
      </c>
      <c r="Q238" s="220"/>
      <c r="R238" s="220" t="s">
        <v>3410</v>
      </c>
      <c r="S238" s="220" t="s">
        <v>3411</v>
      </c>
      <c r="T238" s="389" t="s">
        <v>3412</v>
      </c>
      <c r="U238" s="221" t="s">
        <v>3413</v>
      </c>
      <c r="V238" s="221">
        <v>31616</v>
      </c>
      <c r="W238" s="293" t="s">
        <v>3414</v>
      </c>
      <c r="X238" s="293" t="s">
        <v>178</v>
      </c>
      <c r="Y238" s="293"/>
      <c r="Z238" s="293"/>
      <c r="AA238" s="220"/>
      <c r="AB238" s="221">
        <v>43865</v>
      </c>
      <c r="AC238" s="316">
        <v>43891</v>
      </c>
      <c r="AD238" s="221"/>
      <c r="AE238" s="221" t="s">
        <v>3415</v>
      </c>
      <c r="AF238" s="221"/>
      <c r="AG238" s="221"/>
      <c r="AH238" s="220">
        <f t="shared" si="68"/>
        <v>1</v>
      </c>
      <c r="AI238" s="221"/>
      <c r="AJ238" s="221"/>
      <c r="AK238" s="221"/>
      <c r="AL238" s="221"/>
      <c r="AM238" s="221"/>
      <c r="AN238" s="221"/>
      <c r="AO238" s="221" t="s">
        <v>163</v>
      </c>
      <c r="AP238" s="221" t="s">
        <v>3416</v>
      </c>
      <c r="AQ238" s="221" t="s">
        <v>577</v>
      </c>
      <c r="AR238" s="221"/>
      <c r="AS238" s="221"/>
      <c r="AT238" s="221" t="s">
        <v>718</v>
      </c>
      <c r="AU238" s="220" t="s">
        <v>3417</v>
      </c>
      <c r="AV238" s="221"/>
      <c r="AW238" s="222">
        <v>43905</v>
      </c>
      <c r="AX238" s="349" t="s">
        <v>3244</v>
      </c>
      <c r="AY238" s="222" t="s">
        <v>149</v>
      </c>
      <c r="AZ238" s="222"/>
      <c r="BA238" s="222"/>
      <c r="BB238" s="222"/>
      <c r="BC238" s="223" t="s">
        <v>3414</v>
      </c>
      <c r="BD238" s="222">
        <v>45061</v>
      </c>
      <c r="BE238" s="222" t="s">
        <v>162</v>
      </c>
      <c r="BF238" s="222">
        <v>45476</v>
      </c>
      <c r="BG238" s="222" t="s">
        <v>149</v>
      </c>
      <c r="BH238" s="221"/>
      <c r="BI238" s="221"/>
      <c r="BJ238" s="221"/>
      <c r="BK238" s="224">
        <v>45215</v>
      </c>
      <c r="BL238" s="220" t="s">
        <v>17</v>
      </c>
      <c r="BM238" s="294">
        <f>DATEDIF(AW238,BK238, "M")+1</f>
        <v>44</v>
      </c>
      <c r="BN238" s="220" t="e">
        <f t="shared" ref="BN238" si="71">DATEDIF(AX238,BK238, "M")+1</f>
        <v>#VALUE!</v>
      </c>
      <c r="BO238" s="293" t="s">
        <v>3418</v>
      </c>
      <c r="BP238" s="220">
        <v>0</v>
      </c>
      <c r="BQ238" s="220"/>
      <c r="BR238" s="220"/>
      <c r="BS238" s="220"/>
      <c r="BT238" s="220"/>
      <c r="BU238" s="220"/>
      <c r="BV238" s="220"/>
      <c r="BW238" s="220" t="s">
        <v>3419</v>
      </c>
      <c r="BX238" s="220"/>
      <c r="BY238" s="220"/>
      <c r="BZ238" s="225"/>
      <c r="CA238" s="225"/>
      <c r="CB238" s="220"/>
      <c r="CC238" s="220"/>
      <c r="CD238" s="220"/>
      <c r="CE238" s="220"/>
      <c r="CF238" s="418">
        <v>1</v>
      </c>
      <c r="CG238" s="220"/>
      <c r="CH238" s="220"/>
      <c r="CI238" s="220" t="s">
        <v>3405</v>
      </c>
      <c r="CJ238"/>
    </row>
    <row r="239" spans="1:88" s="53" customFormat="1" ht="26.15" customHeight="1" x14ac:dyDescent="0.35">
      <c r="A239" s="220">
        <v>239</v>
      </c>
      <c r="B239" s="220" t="s">
        <v>3420</v>
      </c>
      <c r="C239" s="220" t="s">
        <v>3421</v>
      </c>
      <c r="D239" s="220" t="s">
        <v>3422</v>
      </c>
      <c r="E239" s="220" t="s">
        <v>3423</v>
      </c>
      <c r="F239" s="220" t="s">
        <v>25</v>
      </c>
      <c r="G239" s="220">
        <v>10</v>
      </c>
      <c r="H239" s="220" t="s">
        <v>51</v>
      </c>
      <c r="I239" s="220" t="s">
        <v>30</v>
      </c>
      <c r="J239" s="220" t="s">
        <v>2323</v>
      </c>
      <c r="K239" s="220" t="s">
        <v>3424</v>
      </c>
      <c r="L239" s="220" t="s">
        <v>30</v>
      </c>
      <c r="M239" s="220" t="s">
        <v>149</v>
      </c>
      <c r="N239" s="220"/>
      <c r="O239" s="220" t="s">
        <v>3425</v>
      </c>
      <c r="P239" s="220" t="s">
        <v>3426</v>
      </c>
      <c r="Q239" s="220"/>
      <c r="R239" s="220" t="s">
        <v>3427</v>
      </c>
      <c r="S239" s="220" t="s">
        <v>3428</v>
      </c>
      <c r="T239" s="389" t="s">
        <v>3429</v>
      </c>
      <c r="U239" s="221" t="s">
        <v>3430</v>
      </c>
      <c r="V239" s="221">
        <v>27485</v>
      </c>
      <c r="W239" s="293" t="s">
        <v>3431</v>
      </c>
      <c r="X239" s="293" t="s">
        <v>155</v>
      </c>
      <c r="Y239" s="293"/>
      <c r="Z239" s="293"/>
      <c r="AA239" s="220"/>
      <c r="AB239" s="221">
        <v>44182</v>
      </c>
      <c r="AC239" s="316">
        <v>43891</v>
      </c>
      <c r="AD239" s="221"/>
      <c r="AE239" s="221" t="s">
        <v>3432</v>
      </c>
      <c r="AF239" s="221" t="s">
        <v>3433</v>
      </c>
      <c r="AG239" s="221"/>
      <c r="AH239" s="220">
        <f t="shared" si="68"/>
        <v>2</v>
      </c>
      <c r="AI239" s="221"/>
      <c r="AJ239" s="221"/>
      <c r="AK239" s="221"/>
      <c r="AL239" s="221"/>
      <c r="AM239" s="221"/>
      <c r="AN239" s="221"/>
      <c r="AO239" s="221" t="s">
        <v>181</v>
      </c>
      <c r="AP239" s="221" t="s">
        <v>248</v>
      </c>
      <c r="AQ239" s="221" t="s">
        <v>248</v>
      </c>
      <c r="AR239" s="221"/>
      <c r="AS239" s="221"/>
      <c r="AT239" s="221" t="s">
        <v>483</v>
      </c>
      <c r="AU239" s="220" t="s">
        <v>3434</v>
      </c>
      <c r="AV239" s="221"/>
      <c r="AW239" s="222">
        <v>43912</v>
      </c>
      <c r="AX239" s="349" t="s">
        <v>3244</v>
      </c>
      <c r="AY239" s="222" t="s">
        <v>149</v>
      </c>
      <c r="AZ239" s="222">
        <v>44335</v>
      </c>
      <c r="BA239" s="222">
        <v>44370</v>
      </c>
      <c r="BB239" s="222"/>
      <c r="BC239" s="223" t="s">
        <v>3431</v>
      </c>
      <c r="BD239" s="222">
        <v>44872</v>
      </c>
      <c r="BE239" s="222" t="s">
        <v>149</v>
      </c>
      <c r="BF239" s="222">
        <v>45476</v>
      </c>
      <c r="BG239" s="222" t="s">
        <v>149</v>
      </c>
      <c r="BH239" s="221"/>
      <c r="BI239" s="221">
        <v>45565</v>
      </c>
      <c r="BJ239" s="221"/>
      <c r="BK239" s="224">
        <v>45568</v>
      </c>
      <c r="BL239" s="220" t="s">
        <v>17</v>
      </c>
      <c r="BM239" s="294">
        <f>DATEDIF(AW239,BK239, "M")+1</f>
        <v>55</v>
      </c>
      <c r="BN239" s="222" t="e">
        <f>DATEDIF(AX239,BK239, "M")+1</f>
        <v>#VALUE!</v>
      </c>
      <c r="BO239" s="293" t="s">
        <v>3435</v>
      </c>
      <c r="BP239" s="220">
        <v>8</v>
      </c>
      <c r="BQ239" s="220">
        <v>3</v>
      </c>
      <c r="BR239" s="220"/>
      <c r="BS239" s="220"/>
      <c r="BT239" s="220"/>
      <c r="BU239" s="220"/>
      <c r="BV239" s="220"/>
      <c r="BW239" s="220" t="s">
        <v>162</v>
      </c>
      <c r="BX239" s="220"/>
      <c r="BY239" s="220"/>
      <c r="BZ239" s="225">
        <v>45413</v>
      </c>
      <c r="CA239" s="225">
        <v>45535</v>
      </c>
      <c r="CB239" s="220">
        <v>4</v>
      </c>
      <c r="CC239" s="220"/>
      <c r="CD239" s="220"/>
      <c r="CE239" s="220"/>
      <c r="CF239" s="418">
        <v>4</v>
      </c>
      <c r="CG239" s="220"/>
      <c r="CH239" s="220"/>
      <c r="CI239" s="220" t="s">
        <v>808</v>
      </c>
      <c r="CJ239"/>
    </row>
    <row r="240" spans="1:88" s="53" customFormat="1" ht="26.15" customHeight="1" x14ac:dyDescent="0.35">
      <c r="A240" s="220">
        <v>240</v>
      </c>
      <c r="B240" s="220" t="s">
        <v>3436</v>
      </c>
      <c r="C240" s="220" t="s">
        <v>3437</v>
      </c>
      <c r="D240" s="220"/>
      <c r="E240" s="220" t="s">
        <v>3438</v>
      </c>
      <c r="F240" s="220" t="s">
        <v>25</v>
      </c>
      <c r="G240" s="220">
        <v>10</v>
      </c>
      <c r="H240" s="220" t="s">
        <v>55</v>
      </c>
      <c r="I240" s="220" t="s">
        <v>43</v>
      </c>
      <c r="J240" s="220" t="s">
        <v>3439</v>
      </c>
      <c r="K240" s="220" t="s">
        <v>3440</v>
      </c>
      <c r="L240" s="220" t="s">
        <v>43</v>
      </c>
      <c r="M240" s="220" t="s">
        <v>149</v>
      </c>
      <c r="N240" s="220"/>
      <c r="O240" s="220" t="s">
        <v>150</v>
      </c>
      <c r="P240" s="220" t="s">
        <v>150</v>
      </c>
      <c r="Q240" s="220"/>
      <c r="R240" s="220" t="s">
        <v>3441</v>
      </c>
      <c r="S240" s="227" t="s">
        <v>3442</v>
      </c>
      <c r="T240" s="389" t="s">
        <v>3443</v>
      </c>
      <c r="U240" s="221" t="s">
        <v>3444</v>
      </c>
      <c r="V240" s="221">
        <v>32413</v>
      </c>
      <c r="W240" s="293" t="s">
        <v>3445</v>
      </c>
      <c r="X240" s="293" t="s">
        <v>178</v>
      </c>
      <c r="Y240" s="293"/>
      <c r="Z240" s="293"/>
      <c r="AA240" s="220"/>
      <c r="AB240" s="221">
        <v>43678</v>
      </c>
      <c r="AC240" s="316">
        <v>43891</v>
      </c>
      <c r="AD240" s="221"/>
      <c r="AE240" s="221" t="s">
        <v>3446</v>
      </c>
      <c r="AF240" s="221" t="s">
        <v>3447</v>
      </c>
      <c r="AG240" s="221"/>
      <c r="AH240" s="220">
        <f t="shared" si="68"/>
        <v>2</v>
      </c>
      <c r="AI240" s="221"/>
      <c r="AJ240" s="221"/>
      <c r="AK240" s="221"/>
      <c r="AL240" s="221"/>
      <c r="AM240" s="221"/>
      <c r="AN240" s="221"/>
      <c r="AO240" s="221" t="s">
        <v>163</v>
      </c>
      <c r="AP240" s="221" t="s">
        <v>3448</v>
      </c>
      <c r="AQ240" s="221" t="s">
        <v>3448</v>
      </c>
      <c r="AR240" s="221"/>
      <c r="AS240" s="221"/>
      <c r="AT240" s="221" t="s">
        <v>718</v>
      </c>
      <c r="AU240" s="220" t="s">
        <v>3449</v>
      </c>
      <c r="AV240" s="221"/>
      <c r="AW240" s="222">
        <v>43913</v>
      </c>
      <c r="AX240" s="349" t="s">
        <v>3244</v>
      </c>
      <c r="AY240" s="222" t="s">
        <v>149</v>
      </c>
      <c r="AZ240" s="222">
        <v>44462</v>
      </c>
      <c r="BA240" s="222">
        <v>44505</v>
      </c>
      <c r="BB240" s="222"/>
      <c r="BC240" s="223" t="s">
        <v>3445</v>
      </c>
      <c r="BD240" s="222">
        <v>45061</v>
      </c>
      <c r="BE240" s="222" t="s">
        <v>162</v>
      </c>
      <c r="BF240" s="222">
        <v>45476</v>
      </c>
      <c r="BG240" s="222" t="s">
        <v>149</v>
      </c>
      <c r="BH240" s="221"/>
      <c r="BI240" s="221"/>
      <c r="BJ240" s="221"/>
      <c r="BK240" s="224"/>
      <c r="BL240" s="220" t="s">
        <v>18</v>
      </c>
      <c r="BM240" s="294"/>
      <c r="BN240" s="220"/>
      <c r="BO240" s="220"/>
      <c r="BP240" s="220">
        <v>0</v>
      </c>
      <c r="BQ240" s="220"/>
      <c r="BR240" s="220"/>
      <c r="BS240" s="220"/>
      <c r="BT240" s="220"/>
      <c r="BU240" s="220"/>
      <c r="BV240" s="220"/>
      <c r="BW240" s="220" t="s">
        <v>162</v>
      </c>
      <c r="BX240" s="220"/>
      <c r="BY240" s="220"/>
      <c r="BZ240" s="225"/>
      <c r="CA240" s="225"/>
      <c r="CB240" s="220"/>
      <c r="CC240" s="220"/>
      <c r="CD240" s="220"/>
      <c r="CE240" s="220"/>
      <c r="CF240" s="418">
        <v>0</v>
      </c>
      <c r="CG240" s="220"/>
      <c r="CH240" s="220"/>
      <c r="CI240" s="220" t="s">
        <v>3405</v>
      </c>
      <c r="CJ240"/>
    </row>
    <row r="241" spans="1:88" s="53" customFormat="1" ht="26.15" customHeight="1" x14ac:dyDescent="0.35">
      <c r="A241" s="220">
        <v>241</v>
      </c>
      <c r="B241" s="220" t="s">
        <v>3450</v>
      </c>
      <c r="C241" s="220" t="s">
        <v>3451</v>
      </c>
      <c r="D241" s="220" t="s">
        <v>3452</v>
      </c>
      <c r="E241" s="220" t="s">
        <v>3453</v>
      </c>
      <c r="F241" s="220" t="s">
        <v>25</v>
      </c>
      <c r="G241" s="220">
        <v>10</v>
      </c>
      <c r="H241" s="220" t="s">
        <v>50</v>
      </c>
      <c r="I241" s="220" t="s">
        <v>44</v>
      </c>
      <c r="J241" s="220" t="s">
        <v>3454</v>
      </c>
      <c r="K241" s="220" t="s">
        <v>2276</v>
      </c>
      <c r="L241" s="220" t="s">
        <v>43</v>
      </c>
      <c r="M241" s="220" t="s">
        <v>149</v>
      </c>
      <c r="N241" s="220"/>
      <c r="O241" s="220" t="s">
        <v>318</v>
      </c>
      <c r="P241" s="220" t="s">
        <v>318</v>
      </c>
      <c r="Q241" s="220"/>
      <c r="R241" s="220" t="s">
        <v>3455</v>
      </c>
      <c r="S241" s="220" t="s">
        <v>3456</v>
      </c>
      <c r="T241" s="389" t="s">
        <v>3457</v>
      </c>
      <c r="U241" s="221" t="s">
        <v>3458</v>
      </c>
      <c r="V241" s="221">
        <v>33810</v>
      </c>
      <c r="W241" s="293" t="s">
        <v>3459</v>
      </c>
      <c r="X241" s="293" t="s">
        <v>178</v>
      </c>
      <c r="Y241" s="293"/>
      <c r="Z241" s="293"/>
      <c r="AA241" s="220"/>
      <c r="AB241" s="221">
        <v>44479</v>
      </c>
      <c r="AC241" s="316">
        <v>43891</v>
      </c>
      <c r="AD241" s="221"/>
      <c r="AE241" s="221" t="s">
        <v>3460</v>
      </c>
      <c r="AF241" s="221" t="s">
        <v>3461</v>
      </c>
      <c r="AG241" s="221"/>
      <c r="AH241" s="220">
        <f t="shared" si="68"/>
        <v>2</v>
      </c>
      <c r="AI241" s="221"/>
      <c r="AJ241" s="221"/>
      <c r="AK241" s="221"/>
      <c r="AL241" s="221"/>
      <c r="AM241" s="221"/>
      <c r="AN241" s="221"/>
      <c r="AO241" s="221" t="s">
        <v>163</v>
      </c>
      <c r="AP241" s="221" t="s">
        <v>202</v>
      </c>
      <c r="AQ241" s="221" t="s">
        <v>202</v>
      </c>
      <c r="AR241" s="221"/>
      <c r="AS241" s="221"/>
      <c r="AT241" s="221" t="s">
        <v>1330</v>
      </c>
      <c r="AU241" s="220" t="s">
        <v>3462</v>
      </c>
      <c r="AV241" s="221"/>
      <c r="AW241" s="222">
        <v>43914</v>
      </c>
      <c r="AX241" s="349" t="s">
        <v>3244</v>
      </c>
      <c r="AY241" s="222" t="s">
        <v>149</v>
      </c>
      <c r="AZ241" s="222"/>
      <c r="BA241" s="222"/>
      <c r="BB241" s="222"/>
      <c r="BC241" s="223" t="s">
        <v>3459</v>
      </c>
      <c r="BD241" s="222">
        <v>45061</v>
      </c>
      <c r="BE241" s="222" t="s">
        <v>162</v>
      </c>
      <c r="BF241" s="222">
        <v>45476</v>
      </c>
      <c r="BG241" s="222" t="s">
        <v>149</v>
      </c>
      <c r="BH241" s="221"/>
      <c r="BI241" s="221"/>
      <c r="BJ241" s="221"/>
      <c r="BK241" s="224"/>
      <c r="BL241" s="220" t="s">
        <v>18</v>
      </c>
      <c r="BM241" s="294"/>
      <c r="BN241" s="220"/>
      <c r="BO241" s="220"/>
      <c r="BP241" s="220">
        <v>1</v>
      </c>
      <c r="BQ241" s="220">
        <v>0</v>
      </c>
      <c r="BR241" s="220"/>
      <c r="BS241" s="220"/>
      <c r="BT241" s="220"/>
      <c r="BU241" s="220"/>
      <c r="BV241" s="220"/>
      <c r="BW241" s="220" t="s">
        <v>162</v>
      </c>
      <c r="BX241" s="220"/>
      <c r="BY241" s="220"/>
      <c r="BZ241" s="225"/>
      <c r="CA241" s="225"/>
      <c r="CB241" s="220"/>
      <c r="CC241" s="220"/>
      <c r="CD241" s="220"/>
      <c r="CE241" s="220"/>
      <c r="CF241" s="418">
        <v>0</v>
      </c>
      <c r="CG241" s="220"/>
      <c r="CH241" s="220"/>
      <c r="CI241" s="220" t="s">
        <v>808</v>
      </c>
      <c r="CJ241"/>
    </row>
    <row r="242" spans="1:88" s="53" customFormat="1" ht="26.15" customHeight="1" x14ac:dyDescent="0.35">
      <c r="A242" s="220">
        <v>242</v>
      </c>
      <c r="B242" s="220" t="s">
        <v>3463</v>
      </c>
      <c r="C242" s="220" t="s">
        <v>3464</v>
      </c>
      <c r="D242" s="220" t="s">
        <v>3465</v>
      </c>
      <c r="E242" s="220" t="s">
        <v>3466</v>
      </c>
      <c r="F242" s="220" t="s">
        <v>25</v>
      </c>
      <c r="G242" s="220">
        <v>10</v>
      </c>
      <c r="H242" s="220" t="s">
        <v>51</v>
      </c>
      <c r="I242" s="220" t="s">
        <v>30</v>
      </c>
      <c r="J242" s="220" t="s">
        <v>3467</v>
      </c>
      <c r="K242" s="220" t="s">
        <v>3468</v>
      </c>
      <c r="L242" s="220" t="s">
        <v>40</v>
      </c>
      <c r="M242" s="220" t="s">
        <v>162</v>
      </c>
      <c r="N242" s="220"/>
      <c r="O242" s="220" t="s">
        <v>318</v>
      </c>
      <c r="P242" s="220" t="s">
        <v>3469</v>
      </c>
      <c r="Q242" s="220"/>
      <c r="R242" s="220" t="s">
        <v>3470</v>
      </c>
      <c r="S242" s="220" t="s">
        <v>3471</v>
      </c>
      <c r="T242" s="389" t="s">
        <v>3472</v>
      </c>
      <c r="U242" s="221" t="s">
        <v>3473</v>
      </c>
      <c r="V242" s="221">
        <v>28305</v>
      </c>
      <c r="W242" s="293" t="s">
        <v>3474</v>
      </c>
      <c r="X242" s="293" t="s">
        <v>2503</v>
      </c>
      <c r="Y242" s="293"/>
      <c r="Z242" s="293"/>
      <c r="AA242" s="220"/>
      <c r="AB242" s="221">
        <v>44432</v>
      </c>
      <c r="AC242" s="316">
        <v>43891</v>
      </c>
      <c r="AD242" s="221"/>
      <c r="AE242" s="221" t="s">
        <v>3475</v>
      </c>
      <c r="AF242" s="221" t="s">
        <v>3476</v>
      </c>
      <c r="AG242" s="221"/>
      <c r="AH242" s="220">
        <f t="shared" si="68"/>
        <v>2</v>
      </c>
      <c r="AI242" s="221"/>
      <c r="AJ242" s="221"/>
      <c r="AK242" s="221"/>
      <c r="AL242" s="221"/>
      <c r="AM242" s="221"/>
      <c r="AN242" s="221"/>
      <c r="AO242" s="221" t="s">
        <v>163</v>
      </c>
      <c r="AP242" s="221" t="s">
        <v>1445</v>
      </c>
      <c r="AQ242" s="221" t="s">
        <v>248</v>
      </c>
      <c r="AR242" s="221"/>
      <c r="AS242" s="221"/>
      <c r="AT242" s="221" t="s">
        <v>483</v>
      </c>
      <c r="AU242" s="220" t="s">
        <v>3477</v>
      </c>
      <c r="AV242" s="221"/>
      <c r="AW242" s="222">
        <v>43916</v>
      </c>
      <c r="AX242" s="349" t="s">
        <v>3244</v>
      </c>
      <c r="AY242" s="222" t="s">
        <v>149</v>
      </c>
      <c r="AZ242" s="222"/>
      <c r="BA242" s="222"/>
      <c r="BB242" s="222"/>
      <c r="BC242" s="223" t="s">
        <v>3474</v>
      </c>
      <c r="BD242" s="222">
        <v>44872</v>
      </c>
      <c r="BE242" s="222" t="s">
        <v>149</v>
      </c>
      <c r="BF242" s="222">
        <v>45476</v>
      </c>
      <c r="BG242" s="222" t="s">
        <v>149</v>
      </c>
      <c r="BH242" s="221"/>
      <c r="BI242" s="221"/>
      <c r="BJ242" s="221"/>
      <c r="BK242" s="224"/>
      <c r="BL242" s="220" t="s">
        <v>18</v>
      </c>
      <c r="BM242" s="294"/>
      <c r="BN242" s="220"/>
      <c r="BO242" s="220"/>
      <c r="BP242" s="220">
        <v>6</v>
      </c>
      <c r="BQ242" s="220">
        <v>5</v>
      </c>
      <c r="BR242" s="220"/>
      <c r="BS242" s="220"/>
      <c r="BT242" s="220"/>
      <c r="BU242" s="220"/>
      <c r="BV242" s="220"/>
      <c r="BW242" s="220" t="s">
        <v>162</v>
      </c>
      <c r="BX242" s="220"/>
      <c r="BY242" s="220"/>
      <c r="BZ242" s="225"/>
      <c r="CA242" s="225"/>
      <c r="CB242" s="220"/>
      <c r="CC242" s="220"/>
      <c r="CD242" s="220"/>
      <c r="CE242" s="220"/>
      <c r="CF242" s="418">
        <v>0</v>
      </c>
      <c r="CG242" s="220"/>
      <c r="CH242" s="220"/>
      <c r="CI242" s="220" t="s">
        <v>808</v>
      </c>
      <c r="CJ242"/>
    </row>
    <row r="243" spans="1:88" s="53" customFormat="1" ht="26.15" customHeight="1" x14ac:dyDescent="0.35">
      <c r="A243" s="220">
        <v>243</v>
      </c>
      <c r="B243" s="220" t="s">
        <v>3478</v>
      </c>
      <c r="C243" s="220" t="s">
        <v>3479</v>
      </c>
      <c r="D243" s="220" t="s">
        <v>3480</v>
      </c>
      <c r="E243" s="220" t="s">
        <v>3481</v>
      </c>
      <c r="F243" s="220" t="s">
        <v>24</v>
      </c>
      <c r="G243" s="220">
        <v>10</v>
      </c>
      <c r="H243" s="220" t="s">
        <v>52</v>
      </c>
      <c r="I243" s="220" t="s">
        <v>41</v>
      </c>
      <c r="J243" s="220" t="s">
        <v>3482</v>
      </c>
      <c r="K243" s="220" t="s">
        <v>2794</v>
      </c>
      <c r="L243" s="220" t="s">
        <v>41</v>
      </c>
      <c r="M243" s="220" t="s">
        <v>149</v>
      </c>
      <c r="N243" s="220"/>
      <c r="O243" s="220" t="s">
        <v>150</v>
      </c>
      <c r="P243" s="220" t="s">
        <v>150</v>
      </c>
      <c r="Q243" s="220"/>
      <c r="R243" s="220" t="s">
        <v>3483</v>
      </c>
      <c r="S243" s="220" t="s">
        <v>3484</v>
      </c>
      <c r="T243" s="389" t="s">
        <v>3485</v>
      </c>
      <c r="U243" s="221" t="s">
        <v>3486</v>
      </c>
      <c r="V243" s="221">
        <v>29588</v>
      </c>
      <c r="W243" s="293" t="s">
        <v>3487</v>
      </c>
      <c r="X243" s="293" t="s">
        <v>2892</v>
      </c>
      <c r="Y243" s="293"/>
      <c r="Z243" s="293"/>
      <c r="AA243" s="220"/>
      <c r="AB243" s="221">
        <v>43840</v>
      </c>
      <c r="AC243" s="316">
        <v>43891</v>
      </c>
      <c r="AD243" s="221"/>
      <c r="AE243" s="221" t="s">
        <v>3488</v>
      </c>
      <c r="AF243" s="221" t="s">
        <v>3489</v>
      </c>
      <c r="AG243" s="221"/>
      <c r="AH243" s="220">
        <f t="shared" si="68"/>
        <v>2</v>
      </c>
      <c r="AI243" s="221"/>
      <c r="AJ243" s="221"/>
      <c r="AK243" s="221"/>
      <c r="AL243" s="221"/>
      <c r="AM243" s="221"/>
      <c r="AN243" s="221"/>
      <c r="AO243" s="221" t="s">
        <v>181</v>
      </c>
      <c r="AP243" s="221" t="s">
        <v>3490</v>
      </c>
      <c r="AQ243" s="221" t="s">
        <v>248</v>
      </c>
      <c r="AR243" s="221" t="s">
        <v>149</v>
      </c>
      <c r="AS243" s="423" t="s">
        <v>3491</v>
      </c>
      <c r="AT243" s="221" t="s">
        <v>889</v>
      </c>
      <c r="AU243" s="220" t="s">
        <v>3492</v>
      </c>
      <c r="AV243" s="221"/>
      <c r="AW243" s="222">
        <v>43894</v>
      </c>
      <c r="AX243" s="349" t="s">
        <v>3244</v>
      </c>
      <c r="AY243" s="222" t="s">
        <v>149</v>
      </c>
      <c r="AZ243" s="222">
        <v>44593</v>
      </c>
      <c r="BA243" s="222">
        <v>44602</v>
      </c>
      <c r="BB243" s="222"/>
      <c r="BC243" s="223" t="s">
        <v>3487</v>
      </c>
      <c r="BD243" s="222">
        <v>44872</v>
      </c>
      <c r="BE243" s="222" t="s">
        <v>149</v>
      </c>
      <c r="BF243" s="222">
        <v>45476</v>
      </c>
      <c r="BG243" s="222" t="s">
        <v>149</v>
      </c>
      <c r="BH243" s="221"/>
      <c r="BI243" s="221"/>
      <c r="BJ243" s="221"/>
      <c r="BK243" s="224">
        <v>45590</v>
      </c>
      <c r="BL243" s="220" t="s">
        <v>17</v>
      </c>
      <c r="BM243" s="294">
        <f>DATEDIF(AW243,BK243, "M")+1</f>
        <v>56</v>
      </c>
      <c r="BN243" s="220" t="e">
        <f>DATEDIF(AX243,BK243, "M")+1</f>
        <v>#VALUE!</v>
      </c>
      <c r="BO243" s="220"/>
      <c r="BP243" s="220">
        <v>0</v>
      </c>
      <c r="BQ243" s="220">
        <v>2</v>
      </c>
      <c r="BR243" s="220"/>
      <c r="BS243" s="220"/>
      <c r="BT243" s="220"/>
      <c r="BU243" s="220"/>
      <c r="BV243" s="220"/>
      <c r="BW243" s="220" t="s">
        <v>162</v>
      </c>
      <c r="BX243" s="220"/>
      <c r="BY243" s="220"/>
      <c r="BZ243" s="225"/>
      <c r="CA243" s="225"/>
      <c r="CB243" s="220"/>
      <c r="CC243" s="220"/>
      <c r="CD243" s="220"/>
      <c r="CE243" s="220"/>
      <c r="CF243" s="418">
        <v>2</v>
      </c>
      <c r="CG243" s="220"/>
      <c r="CH243" s="220"/>
      <c r="CI243" s="220" t="s">
        <v>808</v>
      </c>
      <c r="CJ243"/>
    </row>
    <row r="244" spans="1:88" s="53" customFormat="1" ht="26.15" customHeight="1" x14ac:dyDescent="0.35">
      <c r="A244" s="220">
        <v>244</v>
      </c>
      <c r="B244" s="220" t="s">
        <v>3493</v>
      </c>
      <c r="C244" s="220" t="s">
        <v>3494</v>
      </c>
      <c r="D244" s="220"/>
      <c r="E244" s="220" t="s">
        <v>3495</v>
      </c>
      <c r="F244" s="220" t="s">
        <v>24</v>
      </c>
      <c r="G244" s="220">
        <v>10</v>
      </c>
      <c r="H244" s="220" t="s">
        <v>50</v>
      </c>
      <c r="I244" s="220" t="s">
        <v>44</v>
      </c>
      <c r="J244" s="220" t="s">
        <v>3496</v>
      </c>
      <c r="K244" s="220" t="s">
        <v>516</v>
      </c>
      <c r="L244" s="220" t="s">
        <v>43</v>
      </c>
      <c r="M244" s="220" t="s">
        <v>162</v>
      </c>
      <c r="N244" s="220"/>
      <c r="O244" s="220" t="s">
        <v>318</v>
      </c>
      <c r="P244" s="220" t="s">
        <v>150</v>
      </c>
      <c r="Q244" s="220"/>
      <c r="R244" s="220" t="s">
        <v>3497</v>
      </c>
      <c r="S244" s="220" t="s">
        <v>3498</v>
      </c>
      <c r="T244" s="389" t="s">
        <v>3499</v>
      </c>
      <c r="U244" s="221" t="s">
        <v>3500</v>
      </c>
      <c r="V244" s="221">
        <v>32014</v>
      </c>
      <c r="W244" s="293" t="s">
        <v>3501</v>
      </c>
      <c r="X244" s="293" t="s">
        <v>178</v>
      </c>
      <c r="Y244" s="293"/>
      <c r="Z244" s="293"/>
      <c r="AA244" s="220"/>
      <c r="AB244" s="221">
        <v>44424</v>
      </c>
      <c r="AC244" s="316">
        <v>43891</v>
      </c>
      <c r="AD244" s="221"/>
      <c r="AE244" s="221" t="s">
        <v>3502</v>
      </c>
      <c r="AF244" s="221" t="s">
        <v>3503</v>
      </c>
      <c r="AG244" s="221"/>
      <c r="AH244" s="220">
        <f t="shared" si="68"/>
        <v>2</v>
      </c>
      <c r="AI244" s="221"/>
      <c r="AJ244" s="221"/>
      <c r="AK244" s="221"/>
      <c r="AL244" s="221"/>
      <c r="AM244" s="221"/>
      <c r="AN244" s="221"/>
      <c r="AO244" s="221" t="s">
        <v>960</v>
      </c>
      <c r="AP244" s="221" t="s">
        <v>3504</v>
      </c>
      <c r="AQ244" s="221"/>
      <c r="AR244" s="221"/>
      <c r="AS244" s="221"/>
      <c r="AT244" s="221" t="s">
        <v>1330</v>
      </c>
      <c r="AU244" s="220" t="s">
        <v>3505</v>
      </c>
      <c r="AV244" s="221"/>
      <c r="AW244" s="222">
        <v>43896</v>
      </c>
      <c r="AX244" s="349" t="s">
        <v>3244</v>
      </c>
      <c r="AY244" s="222" t="s">
        <v>149</v>
      </c>
      <c r="AZ244" s="222">
        <v>44708</v>
      </c>
      <c r="BA244" s="222">
        <v>44811</v>
      </c>
      <c r="BB244" s="222"/>
      <c r="BC244" s="223" t="s">
        <v>3501</v>
      </c>
      <c r="BD244" s="222">
        <v>45061</v>
      </c>
      <c r="BE244" s="222" t="s">
        <v>162</v>
      </c>
      <c r="BF244" s="222">
        <v>45476</v>
      </c>
      <c r="BG244" s="222" t="s">
        <v>149</v>
      </c>
      <c r="BH244" s="221">
        <v>45747</v>
      </c>
      <c r="BI244" s="221"/>
      <c r="BJ244" s="221"/>
      <c r="BK244" s="224"/>
      <c r="BL244" s="220" t="s">
        <v>18</v>
      </c>
      <c r="BM244" s="294"/>
      <c r="BN244" s="220"/>
      <c r="BO244" s="220"/>
      <c r="BP244" s="220">
        <v>2</v>
      </c>
      <c r="BQ244" s="220"/>
      <c r="BR244" s="220"/>
      <c r="BS244" s="220"/>
      <c r="BT244" s="220"/>
      <c r="BU244" s="220"/>
      <c r="BV244" s="220"/>
      <c r="BW244" s="220" t="s">
        <v>162</v>
      </c>
      <c r="BX244" s="220"/>
      <c r="BY244" s="220"/>
      <c r="BZ244" s="225"/>
      <c r="CA244" s="225"/>
      <c r="CB244" s="220"/>
      <c r="CC244" s="220"/>
      <c r="CD244" s="220"/>
      <c r="CE244" s="220"/>
      <c r="CF244" s="418">
        <v>0</v>
      </c>
      <c r="CG244" s="220"/>
      <c r="CH244" s="220"/>
      <c r="CI244" s="220" t="s">
        <v>808</v>
      </c>
      <c r="CJ244"/>
    </row>
    <row r="245" spans="1:88" s="53" customFormat="1" ht="26.15" customHeight="1" x14ac:dyDescent="0.35">
      <c r="A245" s="220">
        <v>245</v>
      </c>
      <c r="B245" s="220" t="s">
        <v>3506</v>
      </c>
      <c r="C245" s="220" t="s">
        <v>824</v>
      </c>
      <c r="D245" s="220"/>
      <c r="E245" s="220" t="s">
        <v>3507</v>
      </c>
      <c r="F245" s="220" t="s">
        <v>24</v>
      </c>
      <c r="G245" s="220">
        <v>10</v>
      </c>
      <c r="H245" s="220" t="s">
        <v>52</v>
      </c>
      <c r="I245" s="220" t="s">
        <v>41</v>
      </c>
      <c r="J245" s="220" t="s">
        <v>2323</v>
      </c>
      <c r="K245" s="220" t="s">
        <v>3508</v>
      </c>
      <c r="L245" s="220" t="s">
        <v>43</v>
      </c>
      <c r="M245" s="220" t="s">
        <v>162</v>
      </c>
      <c r="N245" s="220"/>
      <c r="O245" s="220" t="s">
        <v>318</v>
      </c>
      <c r="P245" s="220" t="s">
        <v>318</v>
      </c>
      <c r="Q245" s="220"/>
      <c r="R245" s="220" t="s">
        <v>3509</v>
      </c>
      <c r="S245" s="220" t="s">
        <v>3510</v>
      </c>
      <c r="T245" s="389" t="s">
        <v>3511</v>
      </c>
      <c r="U245" s="221" t="s">
        <v>3512</v>
      </c>
      <c r="V245" s="221">
        <v>33695</v>
      </c>
      <c r="W245" s="293" t="s">
        <v>3513</v>
      </c>
      <c r="X245" s="293" t="s">
        <v>178</v>
      </c>
      <c r="Y245" s="293"/>
      <c r="Z245" s="293"/>
      <c r="AA245" s="220"/>
      <c r="AB245" s="221">
        <v>43983</v>
      </c>
      <c r="AC245" s="316">
        <v>43891</v>
      </c>
      <c r="AD245" s="221"/>
      <c r="AE245" s="221" t="s">
        <v>3514</v>
      </c>
      <c r="AF245" s="221" t="s">
        <v>3515</v>
      </c>
      <c r="AG245" s="221" t="s">
        <v>3516</v>
      </c>
      <c r="AH245" s="220">
        <f t="shared" si="68"/>
        <v>3</v>
      </c>
      <c r="AI245" s="221"/>
      <c r="AJ245" s="221"/>
      <c r="AK245" s="221"/>
      <c r="AL245" s="221"/>
      <c r="AM245" s="221"/>
      <c r="AN245" s="221"/>
      <c r="AO245" s="221" t="s">
        <v>163</v>
      </c>
      <c r="AP245" s="221" t="s">
        <v>180</v>
      </c>
      <c r="AQ245" s="221" t="s">
        <v>180</v>
      </c>
      <c r="AR245" s="221" t="s">
        <v>162</v>
      </c>
      <c r="AS245" s="221"/>
      <c r="AT245" s="221" t="s">
        <v>889</v>
      </c>
      <c r="AU245" s="220" t="s">
        <v>3517</v>
      </c>
      <c r="AV245" s="221"/>
      <c r="AW245" s="222">
        <v>43900</v>
      </c>
      <c r="AX245" s="349" t="s">
        <v>3244</v>
      </c>
      <c r="AY245" s="222" t="s">
        <v>149</v>
      </c>
      <c r="AZ245" s="222">
        <v>44579</v>
      </c>
      <c r="BA245" s="222">
        <v>44617</v>
      </c>
      <c r="BB245" s="222"/>
      <c r="BC245" s="223" t="s">
        <v>3513</v>
      </c>
      <c r="BD245" s="222">
        <v>44872</v>
      </c>
      <c r="BE245" s="222" t="s">
        <v>149</v>
      </c>
      <c r="BF245" s="222">
        <v>45476</v>
      </c>
      <c r="BG245" s="222" t="s">
        <v>149</v>
      </c>
      <c r="BH245" s="221"/>
      <c r="BI245" s="221"/>
      <c r="BJ245" s="221"/>
      <c r="BK245" s="224">
        <v>45648</v>
      </c>
      <c r="BL245" s="220" t="s">
        <v>17</v>
      </c>
      <c r="BM245" s="294">
        <f>DATEDIF(AW245,BK245,"M")+1</f>
        <v>58</v>
      </c>
      <c r="BN245" s="220"/>
      <c r="BO245" s="220" t="s">
        <v>3518</v>
      </c>
      <c r="BP245" s="220">
        <v>0</v>
      </c>
      <c r="BQ245" s="220">
        <v>3</v>
      </c>
      <c r="BR245" s="220"/>
      <c r="BS245" s="220"/>
      <c r="BT245" s="220"/>
      <c r="BU245" s="220"/>
      <c r="BV245" s="220"/>
      <c r="BW245" s="220" t="s">
        <v>162</v>
      </c>
      <c r="BX245" s="220"/>
      <c r="BY245" s="220"/>
      <c r="BZ245" s="225"/>
      <c r="CA245" s="225"/>
      <c r="CB245" s="220"/>
      <c r="CC245" s="220"/>
      <c r="CD245" s="220"/>
      <c r="CE245" s="220"/>
      <c r="CF245" s="418">
        <v>0</v>
      </c>
      <c r="CG245" s="220"/>
      <c r="CH245" s="220"/>
      <c r="CI245" s="220" t="s">
        <v>808</v>
      </c>
      <c r="CJ245"/>
    </row>
    <row r="246" spans="1:88" s="53" customFormat="1" ht="26.15" customHeight="1" x14ac:dyDescent="0.35">
      <c r="A246" s="220">
        <v>246</v>
      </c>
      <c r="B246" s="220" t="s">
        <v>3519</v>
      </c>
      <c r="C246" s="220" t="s">
        <v>3381</v>
      </c>
      <c r="D246" s="220" t="s">
        <v>3520</v>
      </c>
      <c r="E246" s="220" t="s">
        <v>3521</v>
      </c>
      <c r="F246" s="220" t="s">
        <v>24</v>
      </c>
      <c r="G246" s="220">
        <v>10</v>
      </c>
      <c r="H246" s="220" t="s">
        <v>49</v>
      </c>
      <c r="I246" s="220" t="s">
        <v>40</v>
      </c>
      <c r="J246" s="220" t="s">
        <v>2957</v>
      </c>
      <c r="K246" s="220" t="s">
        <v>3522</v>
      </c>
      <c r="L246" s="220" t="s">
        <v>40</v>
      </c>
      <c r="M246" s="220" t="s">
        <v>149</v>
      </c>
      <c r="N246" s="220"/>
      <c r="O246" s="220" t="s">
        <v>150</v>
      </c>
      <c r="P246" s="220" t="s">
        <v>150</v>
      </c>
      <c r="Q246" s="220"/>
      <c r="R246" s="220" t="s">
        <v>3523</v>
      </c>
      <c r="S246" s="220" t="s">
        <v>3524</v>
      </c>
      <c r="T246" s="389" t="s">
        <v>3525</v>
      </c>
      <c r="U246" s="221" t="s">
        <v>3526</v>
      </c>
      <c r="V246" s="221">
        <v>31757</v>
      </c>
      <c r="W246" s="293" t="s">
        <v>3527</v>
      </c>
      <c r="X246" s="293" t="s">
        <v>2383</v>
      </c>
      <c r="Y246" s="293"/>
      <c r="Z246" s="293"/>
      <c r="AA246" s="220"/>
      <c r="AB246" s="221">
        <v>44245</v>
      </c>
      <c r="AC246" s="316">
        <v>43891</v>
      </c>
      <c r="AD246" s="221"/>
      <c r="AE246" s="221" t="s">
        <v>3528</v>
      </c>
      <c r="AF246" s="221" t="s">
        <v>3529</v>
      </c>
      <c r="AG246" s="221" t="s">
        <v>3530</v>
      </c>
      <c r="AH246" s="220">
        <f t="shared" si="68"/>
        <v>3</v>
      </c>
      <c r="AI246" s="221"/>
      <c r="AJ246" s="221"/>
      <c r="AK246" s="221"/>
      <c r="AL246" s="221"/>
      <c r="AM246" s="221"/>
      <c r="AN246" s="221"/>
      <c r="AO246" s="221" t="s">
        <v>163</v>
      </c>
      <c r="AP246" s="221" t="s">
        <v>3531</v>
      </c>
      <c r="AQ246" s="221"/>
      <c r="AR246" s="221"/>
      <c r="AS246" s="221"/>
      <c r="AT246" s="221" t="s">
        <v>1188</v>
      </c>
      <c r="AU246" s="220" t="s">
        <v>3532</v>
      </c>
      <c r="AV246" s="221"/>
      <c r="AW246" s="222">
        <v>43902</v>
      </c>
      <c r="AX246" s="349" t="s">
        <v>3244</v>
      </c>
      <c r="AY246" s="222" t="s">
        <v>149</v>
      </c>
      <c r="AZ246" s="222">
        <v>44214</v>
      </c>
      <c r="BA246" s="222">
        <v>44613</v>
      </c>
      <c r="BB246" s="222"/>
      <c r="BC246" s="223" t="s">
        <v>3527</v>
      </c>
      <c r="BD246" s="222">
        <v>44872</v>
      </c>
      <c r="BE246" s="222" t="s">
        <v>149</v>
      </c>
      <c r="BF246" s="222">
        <v>45476</v>
      </c>
      <c r="BG246" s="222" t="s">
        <v>149</v>
      </c>
      <c r="BH246" s="221">
        <v>45348</v>
      </c>
      <c r="BI246" s="221"/>
      <c r="BJ246" s="221"/>
      <c r="BK246" s="224">
        <v>45610</v>
      </c>
      <c r="BL246" s="220" t="s">
        <v>17</v>
      </c>
      <c r="BM246" s="294">
        <f>DATEDIF(AW246,BK246,"M")+1</f>
        <v>57</v>
      </c>
      <c r="BN246" s="220"/>
      <c r="BO246" s="220"/>
      <c r="BP246" s="220">
        <v>2</v>
      </c>
      <c r="BQ246" s="220">
        <v>1</v>
      </c>
      <c r="BR246" s="220"/>
      <c r="BS246" s="220"/>
      <c r="BT246" s="220"/>
      <c r="BU246" s="220"/>
      <c r="BV246" s="220"/>
      <c r="BW246" s="220" t="s">
        <v>162</v>
      </c>
      <c r="BX246" s="220"/>
      <c r="BY246" s="220"/>
      <c r="BZ246" s="225"/>
      <c r="CA246" s="225"/>
      <c r="CB246" s="220"/>
      <c r="CC246" s="220"/>
      <c r="CD246" s="220"/>
      <c r="CE246" s="220"/>
      <c r="CF246" s="418">
        <v>2</v>
      </c>
      <c r="CG246" s="220"/>
      <c r="CH246" s="220"/>
      <c r="CI246" s="220" t="s">
        <v>808</v>
      </c>
      <c r="CJ246"/>
    </row>
    <row r="247" spans="1:88" s="53" customFormat="1" ht="26.15" customHeight="1" x14ac:dyDescent="0.35">
      <c r="A247" s="220">
        <v>247</v>
      </c>
      <c r="B247" s="220" t="s">
        <v>3533</v>
      </c>
      <c r="C247" s="220" t="s">
        <v>3534</v>
      </c>
      <c r="D247" s="220" t="s">
        <v>21</v>
      </c>
      <c r="E247" s="220" t="s">
        <v>3535</v>
      </c>
      <c r="F247" s="220" t="s">
        <v>24</v>
      </c>
      <c r="G247" s="220">
        <v>10</v>
      </c>
      <c r="H247" s="220" t="s">
        <v>55</v>
      </c>
      <c r="I247" s="220" t="s">
        <v>43</v>
      </c>
      <c r="J247" s="220" t="s">
        <v>3454</v>
      </c>
      <c r="K247" s="220" t="s">
        <v>3536</v>
      </c>
      <c r="L247" s="220" t="s">
        <v>43</v>
      </c>
      <c r="M247" s="220" t="s">
        <v>149</v>
      </c>
      <c r="N247" s="220">
        <v>1897532</v>
      </c>
      <c r="O247" s="220" t="s">
        <v>318</v>
      </c>
      <c r="P247" s="220" t="s">
        <v>318</v>
      </c>
      <c r="Q247" s="220"/>
      <c r="R247" s="220" t="s">
        <v>3537</v>
      </c>
      <c r="S247" s="220" t="s">
        <v>3538</v>
      </c>
      <c r="T247" s="389" t="s">
        <v>3539</v>
      </c>
      <c r="U247" s="221" t="s">
        <v>3540</v>
      </c>
      <c r="V247" s="221">
        <v>33727</v>
      </c>
      <c r="W247" s="220" t="s">
        <v>3541</v>
      </c>
      <c r="X247" s="293" t="s">
        <v>178</v>
      </c>
      <c r="Y247" s="293"/>
      <c r="Z247" s="293"/>
      <c r="AA247" s="220"/>
      <c r="AB247" s="221">
        <v>43660</v>
      </c>
      <c r="AC247" s="316">
        <v>43891</v>
      </c>
      <c r="AD247" s="221"/>
      <c r="AE247" s="221" t="s">
        <v>3542</v>
      </c>
      <c r="AF247" s="221" t="s">
        <v>3543</v>
      </c>
      <c r="AG247" s="221"/>
      <c r="AH247" s="220">
        <f t="shared" si="68"/>
        <v>2</v>
      </c>
      <c r="AI247" s="221"/>
      <c r="AJ247" s="221"/>
      <c r="AK247" s="221"/>
      <c r="AL247" s="221"/>
      <c r="AM247" s="221"/>
      <c r="AN247" s="221"/>
      <c r="AO247" s="221" t="s">
        <v>163</v>
      </c>
      <c r="AP247" s="221" t="s">
        <v>202</v>
      </c>
      <c r="AQ247" s="221" t="s">
        <v>248</v>
      </c>
      <c r="AR247" s="221" t="s">
        <v>149</v>
      </c>
      <c r="AS247" s="221"/>
      <c r="AT247" s="221" t="s">
        <v>718</v>
      </c>
      <c r="AU247" s="220" t="s">
        <v>3544</v>
      </c>
      <c r="AV247" s="221"/>
      <c r="AW247" s="222">
        <v>43904</v>
      </c>
      <c r="AX247" s="349" t="s">
        <v>3244</v>
      </c>
      <c r="AY247" s="222" t="s">
        <v>149</v>
      </c>
      <c r="AZ247" s="222">
        <v>44013</v>
      </c>
      <c r="BA247" s="222">
        <v>44249</v>
      </c>
      <c r="BB247" s="222"/>
      <c r="BC247" s="223" t="s">
        <v>3541</v>
      </c>
      <c r="BD247" s="222">
        <v>44872</v>
      </c>
      <c r="BE247" s="222" t="s">
        <v>149</v>
      </c>
      <c r="BF247" s="222">
        <v>45476</v>
      </c>
      <c r="BG247" s="222" t="s">
        <v>149</v>
      </c>
      <c r="BH247" s="221"/>
      <c r="BI247" s="221"/>
      <c r="BJ247" s="221"/>
      <c r="BK247" s="224">
        <v>45596</v>
      </c>
      <c r="BL247" s="220" t="s">
        <v>17</v>
      </c>
      <c r="BM247" s="294">
        <f>DATEDIF(AW247,BK247,"M")+1</f>
        <v>56</v>
      </c>
      <c r="BN247" s="220" t="e">
        <f>DATEDIF(AX247,BK247, "M")+1</f>
        <v>#VALUE!</v>
      </c>
      <c r="BO247" s="220" t="s">
        <v>3545</v>
      </c>
      <c r="BP247" s="220">
        <v>1</v>
      </c>
      <c r="BQ247" s="220">
        <v>0</v>
      </c>
      <c r="BR247" s="220"/>
      <c r="BS247" s="220"/>
      <c r="BT247" s="220"/>
      <c r="BU247" s="220"/>
      <c r="BV247" s="220"/>
      <c r="BW247" s="220" t="s">
        <v>162</v>
      </c>
      <c r="BX247" s="220"/>
      <c r="BY247" s="220"/>
      <c r="BZ247" s="225"/>
      <c r="CA247" s="225"/>
      <c r="CB247" s="220"/>
      <c r="CC247" s="220"/>
      <c r="CD247" s="220"/>
      <c r="CE247" s="220"/>
      <c r="CF247" s="418">
        <v>0</v>
      </c>
      <c r="CG247" s="220"/>
      <c r="CH247" s="220"/>
      <c r="CI247" s="220" t="s">
        <v>3405</v>
      </c>
      <c r="CJ247"/>
    </row>
    <row r="248" spans="1:88" s="53" customFormat="1" ht="26.15" customHeight="1" x14ac:dyDescent="0.35">
      <c r="A248" s="220">
        <v>248</v>
      </c>
      <c r="B248" s="220" t="s">
        <v>3546</v>
      </c>
      <c r="C248" s="220" t="s">
        <v>3547</v>
      </c>
      <c r="D248" s="220" t="s">
        <v>3548</v>
      </c>
      <c r="E248" s="220" t="s">
        <v>3549</v>
      </c>
      <c r="F248" s="220" t="s">
        <v>24</v>
      </c>
      <c r="G248" s="220">
        <v>10</v>
      </c>
      <c r="H248" s="220" t="s">
        <v>51</v>
      </c>
      <c r="I248" s="220" t="s">
        <v>37</v>
      </c>
      <c r="J248" s="220" t="s">
        <v>400</v>
      </c>
      <c r="K248" s="220" t="s">
        <v>287</v>
      </c>
      <c r="L248" s="220" t="s">
        <v>30</v>
      </c>
      <c r="M248" s="220" t="s">
        <v>162</v>
      </c>
      <c r="N248" s="220"/>
      <c r="O248" s="220" t="s">
        <v>150</v>
      </c>
      <c r="P248" s="220" t="s">
        <v>150</v>
      </c>
      <c r="Q248" s="220"/>
      <c r="R248" s="220" t="s">
        <v>3550</v>
      </c>
      <c r="S248" s="220" t="s">
        <v>3551</v>
      </c>
      <c r="T248" s="389" t="s">
        <v>3552</v>
      </c>
      <c r="U248" s="221" t="s">
        <v>3553</v>
      </c>
      <c r="V248" s="221">
        <v>31740</v>
      </c>
      <c r="W248" s="293" t="s">
        <v>3554</v>
      </c>
      <c r="X248" s="293" t="s">
        <v>2503</v>
      </c>
      <c r="Y248" s="293"/>
      <c r="Z248" s="293"/>
      <c r="AA248" s="220"/>
      <c r="AB248" s="221">
        <v>44267</v>
      </c>
      <c r="AC248" s="316">
        <v>43891</v>
      </c>
      <c r="AD248" s="221"/>
      <c r="AE248" s="220" t="s">
        <v>3555</v>
      </c>
      <c r="AF248" s="221"/>
      <c r="AG248" s="221"/>
      <c r="AH248" s="220">
        <f t="shared" si="68"/>
        <v>1</v>
      </c>
      <c r="AI248" s="221"/>
      <c r="AJ248" s="221"/>
      <c r="AK248" s="221"/>
      <c r="AL248" s="221"/>
      <c r="AM248" s="221"/>
      <c r="AN248" s="221"/>
      <c r="AO248" s="221" t="s">
        <v>163</v>
      </c>
      <c r="AP248" s="221" t="s">
        <v>438</v>
      </c>
      <c r="AQ248" s="221" t="s">
        <v>438</v>
      </c>
      <c r="AR248" s="221"/>
      <c r="AS248" s="221"/>
      <c r="AT248" s="221" t="s">
        <v>2476</v>
      </c>
      <c r="AU248" s="220" t="s">
        <v>3556</v>
      </c>
      <c r="AV248" s="221"/>
      <c r="AW248" s="222">
        <v>43908</v>
      </c>
      <c r="AX248" s="349" t="s">
        <v>3244</v>
      </c>
      <c r="AY248" s="222" t="s">
        <v>149</v>
      </c>
      <c r="AZ248" s="222">
        <v>44874</v>
      </c>
      <c r="BA248" s="222">
        <v>44811</v>
      </c>
      <c r="BB248" s="222"/>
      <c r="BC248" s="223" t="s">
        <v>3554</v>
      </c>
      <c r="BD248" s="222">
        <v>45061</v>
      </c>
      <c r="BE248" s="222" t="s">
        <v>162</v>
      </c>
      <c r="BF248" s="222">
        <v>45476</v>
      </c>
      <c r="BG248" s="222" t="s">
        <v>149</v>
      </c>
      <c r="BH248" s="221"/>
      <c r="BI248" s="221"/>
      <c r="BJ248" s="221"/>
      <c r="BK248" s="224"/>
      <c r="BL248" s="220" t="s">
        <v>18</v>
      </c>
      <c r="BM248" s="294"/>
      <c r="BN248" s="220"/>
      <c r="BO248" s="220"/>
      <c r="BP248" s="220">
        <v>2</v>
      </c>
      <c r="BQ248" s="220">
        <v>1</v>
      </c>
      <c r="BR248" s="220"/>
      <c r="BS248" s="220"/>
      <c r="BT248" s="220"/>
      <c r="BU248" s="220"/>
      <c r="BV248" s="220"/>
      <c r="BW248" s="220" t="s">
        <v>162</v>
      </c>
      <c r="BX248" s="220"/>
      <c r="BY248" s="220"/>
      <c r="BZ248" s="225"/>
      <c r="CA248" s="225"/>
      <c r="CB248" s="220"/>
      <c r="CC248" s="220"/>
      <c r="CD248" s="220"/>
      <c r="CE248" s="220"/>
      <c r="CF248" s="418">
        <v>1</v>
      </c>
      <c r="CG248" s="220"/>
      <c r="CH248" s="220"/>
      <c r="CI248" s="220" t="s">
        <v>808</v>
      </c>
      <c r="CJ248"/>
    </row>
    <row r="249" spans="1:88" s="53" customFormat="1" ht="29.15" customHeight="1" x14ac:dyDescent="0.35">
      <c r="A249" s="220">
        <v>249</v>
      </c>
      <c r="B249" s="226" t="s">
        <v>3557</v>
      </c>
      <c r="C249" s="226" t="s">
        <v>3558</v>
      </c>
      <c r="D249" s="226" t="s">
        <v>3559</v>
      </c>
      <c r="E249" s="226" t="s">
        <v>934</v>
      </c>
      <c r="F249" s="226" t="s">
        <v>24</v>
      </c>
      <c r="G249" s="226">
        <v>10</v>
      </c>
      <c r="H249" s="226" t="s">
        <v>51</v>
      </c>
      <c r="I249" s="226" t="s">
        <v>37</v>
      </c>
      <c r="J249" s="226" t="s">
        <v>3560</v>
      </c>
      <c r="K249" s="226" t="s">
        <v>287</v>
      </c>
      <c r="L249" s="220" t="s">
        <v>43</v>
      </c>
      <c r="M249" s="226" t="s">
        <v>162</v>
      </c>
      <c r="N249" s="226"/>
      <c r="O249" s="226" t="s">
        <v>150</v>
      </c>
      <c r="P249" s="226" t="s">
        <v>150</v>
      </c>
      <c r="Q249" s="226"/>
      <c r="R249" s="226" t="s">
        <v>3561</v>
      </c>
      <c r="S249" s="226" t="s">
        <v>3562</v>
      </c>
      <c r="T249" s="390" t="s">
        <v>3563</v>
      </c>
      <c r="U249" s="353" t="s">
        <v>787</v>
      </c>
      <c r="V249" s="353">
        <v>30185</v>
      </c>
      <c r="W249" s="354" t="s">
        <v>3564</v>
      </c>
      <c r="X249" s="354" t="s">
        <v>178</v>
      </c>
      <c r="Y249" s="354"/>
      <c r="Z249" s="354"/>
      <c r="AA249" s="226"/>
      <c r="AB249" s="353">
        <v>44622</v>
      </c>
      <c r="AC249" s="355">
        <v>43891</v>
      </c>
      <c r="AD249" s="353"/>
      <c r="AE249" s="353" t="s">
        <v>3565</v>
      </c>
      <c r="AF249" s="353" t="s">
        <v>3566</v>
      </c>
      <c r="AG249" s="353"/>
      <c r="AH249" s="226">
        <f t="shared" si="68"/>
        <v>2</v>
      </c>
      <c r="AI249" s="353"/>
      <c r="AJ249" s="353"/>
      <c r="AK249" s="353"/>
      <c r="AL249" s="353"/>
      <c r="AM249" s="353"/>
      <c r="AN249" s="353"/>
      <c r="AO249" s="353" t="s">
        <v>163</v>
      </c>
      <c r="AP249" s="353" t="s">
        <v>1445</v>
      </c>
      <c r="AQ249" s="353" t="s">
        <v>248</v>
      </c>
      <c r="AR249" s="353" t="s">
        <v>149</v>
      </c>
      <c r="AS249" s="353"/>
      <c r="AT249" s="353" t="s">
        <v>2476</v>
      </c>
      <c r="AU249" s="226" t="s">
        <v>3567</v>
      </c>
      <c r="AV249" s="353"/>
      <c r="AW249" s="356">
        <v>43915</v>
      </c>
      <c r="AX249" s="357" t="s">
        <v>3244</v>
      </c>
      <c r="AY249" s="356" t="s">
        <v>149</v>
      </c>
      <c r="AZ249" s="356">
        <v>44797</v>
      </c>
      <c r="BA249" s="356">
        <v>44839</v>
      </c>
      <c r="BB249" s="356"/>
      <c r="BC249" s="358" t="s">
        <v>3564</v>
      </c>
      <c r="BD249" s="356">
        <v>44872</v>
      </c>
      <c r="BE249" s="356" t="s">
        <v>149</v>
      </c>
      <c r="BF249" s="356">
        <v>45476</v>
      </c>
      <c r="BG249" s="356" t="s">
        <v>149</v>
      </c>
      <c r="BH249" s="353"/>
      <c r="BI249" s="353"/>
      <c r="BJ249" s="353"/>
      <c r="BK249" s="359"/>
      <c r="BL249" s="226" t="s">
        <v>18</v>
      </c>
      <c r="BM249" s="360"/>
      <c r="BN249" s="226"/>
      <c r="BO249" s="226"/>
      <c r="BP249" s="226">
        <v>12</v>
      </c>
      <c r="BQ249" s="226">
        <v>11</v>
      </c>
      <c r="BR249" s="226"/>
      <c r="BS249" s="226"/>
      <c r="BT249" s="226"/>
      <c r="BU249" s="226"/>
      <c r="BV249" s="226"/>
      <c r="BW249" s="226" t="s">
        <v>162</v>
      </c>
      <c r="BX249" s="226"/>
      <c r="BY249" s="226"/>
      <c r="BZ249" s="361"/>
      <c r="CA249" s="361"/>
      <c r="CB249" s="226"/>
      <c r="CC249" s="226"/>
      <c r="CD249" s="226"/>
      <c r="CE249" s="226"/>
      <c r="CF249" s="419">
        <v>2</v>
      </c>
      <c r="CG249" s="220"/>
      <c r="CH249" s="220"/>
      <c r="CI249" s="220" t="s">
        <v>808</v>
      </c>
      <c r="CJ249"/>
    </row>
    <row r="250" spans="1:88" ht="29.25" customHeight="1" x14ac:dyDescent="0.35">
      <c r="A250" s="363">
        <v>250</v>
      </c>
      <c r="B250" s="363" t="s">
        <v>3568</v>
      </c>
      <c r="C250" s="363" t="s">
        <v>3569</v>
      </c>
      <c r="D250" s="363" t="s">
        <v>3558</v>
      </c>
      <c r="E250" s="363" t="s">
        <v>3570</v>
      </c>
      <c r="F250" s="363" t="s">
        <v>25</v>
      </c>
      <c r="G250" s="362">
        <v>11</v>
      </c>
      <c r="H250" s="362" t="s">
        <v>51</v>
      </c>
      <c r="I250" s="362" t="s">
        <v>30</v>
      </c>
      <c r="J250" s="362" t="s">
        <v>3571</v>
      </c>
      <c r="K250" s="362" t="s">
        <v>3572</v>
      </c>
      <c r="L250" s="362" t="s">
        <v>30</v>
      </c>
      <c r="M250" s="362" t="s">
        <v>149</v>
      </c>
      <c r="N250" s="364"/>
      <c r="O250" s="364" t="s">
        <v>150</v>
      </c>
      <c r="P250" s="364"/>
      <c r="Q250" s="362"/>
      <c r="R250" s="363" t="s">
        <v>3573</v>
      </c>
      <c r="S250" s="363" t="s">
        <v>3574</v>
      </c>
      <c r="T250" s="391" t="s">
        <v>3575</v>
      </c>
      <c r="U250" s="363" t="s">
        <v>3576</v>
      </c>
      <c r="V250" s="365">
        <v>31207</v>
      </c>
      <c r="W250" s="431" t="s">
        <v>3577</v>
      </c>
      <c r="X250" s="366" t="s">
        <v>3578</v>
      </c>
      <c r="Y250" s="366"/>
      <c r="Z250" s="366"/>
      <c r="AA250" s="362"/>
      <c r="AB250" s="396">
        <v>45670</v>
      </c>
      <c r="AC250" s="396">
        <v>45719</v>
      </c>
      <c r="AD250" s="362"/>
      <c r="AE250" s="362"/>
      <c r="AF250" s="362"/>
      <c r="AG250" s="362"/>
      <c r="AH250" s="367"/>
      <c r="AI250" s="362"/>
      <c r="AJ250" s="362"/>
      <c r="AK250" s="362"/>
      <c r="AL250" s="367"/>
      <c r="AM250" s="367"/>
      <c r="AN250" s="367"/>
      <c r="AO250" s="368"/>
      <c r="AP250" s="365"/>
      <c r="AQ250" s="368"/>
      <c r="AR250" s="367"/>
      <c r="AS250" s="362"/>
      <c r="AT250" s="362"/>
      <c r="AU250" s="362" t="s">
        <v>3579</v>
      </c>
      <c r="AV250" s="362"/>
      <c r="AW250" s="398">
        <v>45719</v>
      </c>
      <c r="AX250" s="362"/>
      <c r="AY250" s="367"/>
      <c r="AZ250" s="362"/>
      <c r="BA250" s="362"/>
      <c r="BB250" s="362"/>
      <c r="BC250" s="362"/>
      <c r="BD250" s="362"/>
      <c r="BE250" s="362"/>
      <c r="BF250" s="362"/>
      <c r="BG250" s="362"/>
      <c r="BH250" s="362"/>
      <c r="BI250" s="362"/>
      <c r="BJ250" s="362"/>
      <c r="BK250" s="365"/>
      <c r="BL250" s="400" t="s">
        <v>18</v>
      </c>
      <c r="BM250" s="367"/>
      <c r="BN250" s="367"/>
      <c r="BO250" s="362"/>
      <c r="BP250" s="362">
        <v>7</v>
      </c>
      <c r="BQ250" s="362"/>
      <c r="BR250" s="362"/>
      <c r="BS250" s="362"/>
      <c r="BT250" s="362"/>
      <c r="BU250" s="362"/>
      <c r="BV250" s="362"/>
      <c r="BW250" s="362"/>
      <c r="BX250" s="362"/>
      <c r="BY250" s="362"/>
      <c r="BZ250" s="362"/>
      <c r="CA250" s="362"/>
      <c r="CB250" s="362"/>
      <c r="CC250" s="362"/>
      <c r="CD250" s="362"/>
      <c r="CE250" s="362"/>
      <c r="CF250" s="420">
        <v>2</v>
      </c>
      <c r="CG250" s="422"/>
      <c r="CH250" s="422"/>
      <c r="CI250" s="422" t="s">
        <v>808</v>
      </c>
    </row>
    <row r="251" spans="1:88" ht="24" customHeight="1" x14ac:dyDescent="0.35">
      <c r="A251" s="363">
        <v>251</v>
      </c>
      <c r="B251" s="363" t="s">
        <v>3580</v>
      </c>
      <c r="C251" s="363" t="s">
        <v>3581</v>
      </c>
      <c r="D251" s="363" t="s">
        <v>3582</v>
      </c>
      <c r="E251" s="363" t="s">
        <v>1775</v>
      </c>
      <c r="F251" s="363" t="s">
        <v>25</v>
      </c>
      <c r="G251" s="362">
        <v>11</v>
      </c>
      <c r="H251" s="362" t="s">
        <v>54</v>
      </c>
      <c r="I251" s="362" t="s">
        <v>46</v>
      </c>
      <c r="J251" s="362" t="s">
        <v>3583</v>
      </c>
      <c r="K251" s="362" t="s">
        <v>3584</v>
      </c>
      <c r="L251" s="362"/>
      <c r="M251" s="362"/>
      <c r="N251" s="364"/>
      <c r="O251" s="364" t="s">
        <v>150</v>
      </c>
      <c r="P251" s="364"/>
      <c r="Q251" s="362"/>
      <c r="R251" s="363" t="s">
        <v>3585</v>
      </c>
      <c r="S251" s="363" t="s">
        <v>3586</v>
      </c>
      <c r="T251" s="391" t="s">
        <v>3587</v>
      </c>
      <c r="U251" s="363" t="s">
        <v>3588</v>
      </c>
      <c r="V251" s="365">
        <v>33239</v>
      </c>
      <c r="W251" s="431" t="s">
        <v>3589</v>
      </c>
      <c r="X251" s="366" t="s">
        <v>3578</v>
      </c>
      <c r="Y251" s="366"/>
      <c r="Z251" s="366"/>
      <c r="AA251" s="362"/>
      <c r="AB251" s="396">
        <v>45869</v>
      </c>
      <c r="AC251" s="396">
        <v>45719</v>
      </c>
      <c r="AD251" s="362"/>
      <c r="AE251" s="362"/>
      <c r="AF251" s="362"/>
      <c r="AG251" s="362"/>
      <c r="AH251" s="367"/>
      <c r="AI251" s="362"/>
      <c r="AJ251" s="362"/>
      <c r="AK251" s="362"/>
      <c r="AL251" s="367"/>
      <c r="AM251" s="367"/>
      <c r="AN251" s="367"/>
      <c r="AO251" s="368"/>
      <c r="AP251" s="368"/>
      <c r="AQ251" s="368"/>
      <c r="AR251" s="367"/>
      <c r="AS251" s="362"/>
      <c r="AT251" s="362"/>
      <c r="AU251" s="362" t="s">
        <v>3590</v>
      </c>
      <c r="AV251" s="362"/>
      <c r="AW251" s="398">
        <v>45719</v>
      </c>
      <c r="AX251" s="362"/>
      <c r="AY251" s="367"/>
      <c r="AZ251" s="362"/>
      <c r="BA251" s="362"/>
      <c r="BB251" s="362"/>
      <c r="BC251" s="362"/>
      <c r="BD251" s="362"/>
      <c r="BE251" s="362"/>
      <c r="BF251" s="362"/>
      <c r="BG251" s="362"/>
      <c r="BH251" s="362"/>
      <c r="BI251" s="362"/>
      <c r="BJ251" s="362"/>
      <c r="BK251" s="365"/>
      <c r="BL251" s="400" t="s">
        <v>18</v>
      </c>
      <c r="BM251" s="367"/>
      <c r="BN251" s="367"/>
      <c r="BO251" s="362"/>
      <c r="BP251" s="362">
        <v>0</v>
      </c>
      <c r="BQ251" s="362"/>
      <c r="BR251" s="362"/>
      <c r="BS251" s="362"/>
      <c r="BT251" s="362"/>
      <c r="BU251" s="362"/>
      <c r="BV251" s="362"/>
      <c r="BW251" s="362"/>
      <c r="BX251" s="362"/>
      <c r="BY251" s="362"/>
      <c r="BZ251" s="362"/>
      <c r="CA251" s="362"/>
      <c r="CB251" s="362"/>
      <c r="CC251" s="362"/>
      <c r="CD251" s="362"/>
      <c r="CE251" s="362"/>
      <c r="CF251" s="420">
        <v>1</v>
      </c>
      <c r="CG251" s="422"/>
      <c r="CH251" s="422"/>
      <c r="CI251" s="422" t="s">
        <v>808</v>
      </c>
    </row>
    <row r="252" spans="1:88" ht="26.25" customHeight="1" x14ac:dyDescent="0.35">
      <c r="A252" s="363">
        <v>252</v>
      </c>
      <c r="B252" s="363" t="s">
        <v>3591</v>
      </c>
      <c r="C252" s="363" t="s">
        <v>3592</v>
      </c>
      <c r="D252" s="363"/>
      <c r="E252" s="363" t="s">
        <v>3593</v>
      </c>
      <c r="F252" s="363" t="s">
        <v>25</v>
      </c>
      <c r="G252" s="362">
        <v>11</v>
      </c>
      <c r="H252" s="362" t="s">
        <v>57</v>
      </c>
      <c r="I252" s="362" t="s">
        <v>33</v>
      </c>
      <c r="J252" s="362" t="s">
        <v>600</v>
      </c>
      <c r="K252" s="362" t="s">
        <v>3594</v>
      </c>
      <c r="L252" s="362" t="s">
        <v>33</v>
      </c>
      <c r="M252" s="362" t="s">
        <v>149</v>
      </c>
      <c r="N252" s="364"/>
      <c r="O252" s="364" t="s">
        <v>150</v>
      </c>
      <c r="P252" s="364"/>
      <c r="Q252" s="362"/>
      <c r="R252" s="363" t="s">
        <v>3595</v>
      </c>
      <c r="S252" s="363" t="s">
        <v>3596</v>
      </c>
      <c r="T252" s="391" t="s">
        <v>3597</v>
      </c>
      <c r="U252" s="363" t="s">
        <v>3598</v>
      </c>
      <c r="V252" s="365">
        <v>34108</v>
      </c>
      <c r="W252" s="431" t="s">
        <v>3599</v>
      </c>
      <c r="X252" s="366" t="s">
        <v>3578</v>
      </c>
      <c r="Y252" s="366"/>
      <c r="Z252" s="366"/>
      <c r="AA252" s="362"/>
      <c r="AB252" s="396">
        <v>45524</v>
      </c>
      <c r="AC252" s="396">
        <v>45719</v>
      </c>
      <c r="AD252" s="362"/>
      <c r="AE252" s="362"/>
      <c r="AF252" s="362"/>
      <c r="AG252" s="362"/>
      <c r="AH252" s="367"/>
      <c r="AI252" s="362"/>
      <c r="AJ252" s="362"/>
      <c r="AK252" s="362"/>
      <c r="AL252" s="367"/>
      <c r="AM252" s="367"/>
      <c r="AN252" s="367"/>
      <c r="AO252" s="368"/>
      <c r="AP252" s="368"/>
      <c r="AQ252" s="368"/>
      <c r="AR252" s="367"/>
      <c r="AS252" s="362"/>
      <c r="AT252" s="362"/>
      <c r="AU252" s="362" t="s">
        <v>3600</v>
      </c>
      <c r="AV252" s="362"/>
      <c r="AW252" s="398">
        <v>45719</v>
      </c>
      <c r="AX252" s="362"/>
      <c r="AY252" s="367"/>
      <c r="AZ252" s="362"/>
      <c r="BA252" s="362"/>
      <c r="BB252" s="362"/>
      <c r="BC252" s="362"/>
      <c r="BD252" s="362"/>
      <c r="BE252" s="362"/>
      <c r="BF252" s="362"/>
      <c r="BG252" s="362"/>
      <c r="BH252" s="362"/>
      <c r="BI252" s="362"/>
      <c r="BJ252" s="362"/>
      <c r="BK252" s="365"/>
      <c r="BL252" s="400" t="s">
        <v>18</v>
      </c>
      <c r="BM252" s="367"/>
      <c r="BN252" s="369" t="e">
        <f>MEDIAN(BN2:BN238)</f>
        <v>#VALUE!</v>
      </c>
      <c r="BO252" s="362"/>
      <c r="BP252" s="362">
        <v>8</v>
      </c>
      <c r="BQ252" s="362"/>
      <c r="BR252" s="362"/>
      <c r="BS252" s="362"/>
      <c r="BT252" s="362"/>
      <c r="BU252" s="362"/>
      <c r="BV252" s="362"/>
      <c r="BW252" s="362"/>
      <c r="BX252" s="362"/>
      <c r="BY252" s="362"/>
      <c r="BZ252" s="362"/>
      <c r="CA252" s="362"/>
      <c r="CB252" s="362"/>
      <c r="CC252" s="362"/>
      <c r="CD252" s="362"/>
      <c r="CE252" s="362"/>
      <c r="CF252" s="420">
        <v>2</v>
      </c>
      <c r="CG252" s="422"/>
      <c r="CH252" s="422"/>
      <c r="CI252" s="422" t="s">
        <v>808</v>
      </c>
    </row>
    <row r="253" spans="1:88" ht="23.25" customHeight="1" x14ac:dyDescent="0.35">
      <c r="A253" s="363">
        <v>253</v>
      </c>
      <c r="B253" s="363" t="s">
        <v>3601</v>
      </c>
      <c r="C253" s="363" t="s">
        <v>2999</v>
      </c>
      <c r="D253" s="363" t="s">
        <v>3602</v>
      </c>
      <c r="E253" s="363" t="s">
        <v>3603</v>
      </c>
      <c r="F253" s="363" t="s">
        <v>24</v>
      </c>
      <c r="G253" s="362">
        <v>11</v>
      </c>
      <c r="H253" s="362" t="s">
        <v>58</v>
      </c>
      <c r="I253" s="362" t="s">
        <v>34</v>
      </c>
      <c r="J253" s="362" t="s">
        <v>3604</v>
      </c>
      <c r="K253" s="362" t="s">
        <v>3605</v>
      </c>
      <c r="L253" s="362" t="s">
        <v>43</v>
      </c>
      <c r="M253" s="362" t="s">
        <v>162</v>
      </c>
      <c r="N253" s="364"/>
      <c r="O253" s="364" t="s">
        <v>318</v>
      </c>
      <c r="P253" s="364"/>
      <c r="Q253" s="362"/>
      <c r="R253" s="363" t="s">
        <v>3606</v>
      </c>
      <c r="S253" s="363" t="s">
        <v>3607</v>
      </c>
      <c r="T253" s="391" t="s">
        <v>3608</v>
      </c>
      <c r="U253" s="363" t="s">
        <v>3609</v>
      </c>
      <c r="V253" s="365">
        <v>34467</v>
      </c>
      <c r="W253" s="431" t="s">
        <v>3610</v>
      </c>
      <c r="X253" s="366" t="s">
        <v>3578</v>
      </c>
      <c r="Y253" s="364"/>
      <c r="Z253" s="364"/>
      <c r="AA253" s="362"/>
      <c r="AB253" s="396">
        <v>45323</v>
      </c>
      <c r="AC253" s="396">
        <v>45719</v>
      </c>
      <c r="AD253" s="362"/>
      <c r="AE253" s="362"/>
      <c r="AF253" s="362"/>
      <c r="AG253" s="362"/>
      <c r="AH253" s="367"/>
      <c r="AI253" s="362"/>
      <c r="AJ253" s="362"/>
      <c r="AK253" s="362"/>
      <c r="AL253" s="367"/>
      <c r="AM253" s="367"/>
      <c r="AN253" s="367"/>
      <c r="AO253" s="368"/>
      <c r="AP253" s="368"/>
      <c r="AQ253" s="368"/>
      <c r="AR253" s="367"/>
      <c r="AS253" s="362"/>
      <c r="AT253" s="362"/>
      <c r="AU253" s="362" t="s">
        <v>3611</v>
      </c>
      <c r="AV253" s="362"/>
      <c r="AW253" s="398">
        <v>45719</v>
      </c>
      <c r="AX253" s="362"/>
      <c r="AY253" s="367"/>
      <c r="AZ253" s="362"/>
      <c r="BA253" s="362"/>
      <c r="BB253" s="362"/>
      <c r="BC253" s="362"/>
      <c r="BD253" s="362"/>
      <c r="BE253" s="362"/>
      <c r="BF253" s="362"/>
      <c r="BG253" s="362"/>
      <c r="BH253" s="362"/>
      <c r="BI253" s="362"/>
      <c r="BJ253" s="362"/>
      <c r="BK253" s="365"/>
      <c r="BL253" s="400" t="s">
        <v>18</v>
      </c>
      <c r="BM253" s="367"/>
      <c r="BN253" s="367"/>
      <c r="BO253" s="362"/>
      <c r="BP253" s="362">
        <v>2</v>
      </c>
      <c r="BQ253" s="362"/>
      <c r="BR253" s="362"/>
      <c r="BS253" s="362"/>
      <c r="BT253" s="362"/>
      <c r="BU253" s="362"/>
      <c r="BV253" s="362"/>
      <c r="BW253" s="362"/>
      <c r="BX253" s="362"/>
      <c r="BY253" s="362"/>
      <c r="BZ253" s="362"/>
      <c r="CA253" s="362"/>
      <c r="CB253" s="362"/>
      <c r="CC253" s="362"/>
      <c r="CD253" s="362"/>
      <c r="CE253" s="362"/>
      <c r="CF253" s="420">
        <v>1</v>
      </c>
      <c r="CG253" s="422"/>
      <c r="CH253" s="422"/>
      <c r="CI253" s="422" t="s">
        <v>808</v>
      </c>
    </row>
    <row r="254" spans="1:88" ht="20.25" customHeight="1" x14ac:dyDescent="0.35">
      <c r="A254" s="363">
        <v>254</v>
      </c>
      <c r="B254" s="363" t="s">
        <v>3612</v>
      </c>
      <c r="C254" s="363" t="s">
        <v>3613</v>
      </c>
      <c r="D254" s="363" t="s">
        <v>1950</v>
      </c>
      <c r="E254" s="363" t="s">
        <v>1904</v>
      </c>
      <c r="F254" s="363" t="s">
        <v>25</v>
      </c>
      <c r="G254" s="362">
        <v>11</v>
      </c>
      <c r="H254" s="362" t="s">
        <v>51</v>
      </c>
      <c r="I254" s="362" t="s">
        <v>30</v>
      </c>
      <c r="J254" s="362" t="s">
        <v>2323</v>
      </c>
      <c r="K254" s="362" t="s">
        <v>3614</v>
      </c>
      <c r="L254" s="362" t="s">
        <v>30</v>
      </c>
      <c r="M254" s="362" t="s">
        <v>149</v>
      </c>
      <c r="N254" s="364"/>
      <c r="O254" s="364" t="s">
        <v>150</v>
      </c>
      <c r="P254" s="364"/>
      <c r="Q254" s="362"/>
      <c r="R254" s="363" t="s">
        <v>3615</v>
      </c>
      <c r="S254" s="363" t="s">
        <v>3616</v>
      </c>
      <c r="T254" s="391" t="s">
        <v>3617</v>
      </c>
      <c r="U254" s="363" t="s">
        <v>3618</v>
      </c>
      <c r="V254" s="365">
        <v>30376</v>
      </c>
      <c r="W254" s="431" t="s">
        <v>3619</v>
      </c>
      <c r="X254" s="366" t="s">
        <v>2771</v>
      </c>
      <c r="Y254" s="364"/>
      <c r="Z254" s="364"/>
      <c r="AA254" s="362"/>
      <c r="AB254" s="396">
        <v>45616</v>
      </c>
      <c r="AC254" s="396">
        <v>45719</v>
      </c>
      <c r="AD254" s="362"/>
      <c r="AE254" s="362"/>
      <c r="AF254" s="362"/>
      <c r="AG254" s="362"/>
      <c r="AH254" s="367"/>
      <c r="AI254" s="362"/>
      <c r="AJ254" s="362"/>
      <c r="AK254" s="362"/>
      <c r="AL254" s="367"/>
      <c r="AM254" s="367"/>
      <c r="AN254" s="367"/>
      <c r="AO254" s="368"/>
      <c r="AP254" s="368"/>
      <c r="AQ254" s="368"/>
      <c r="AR254" s="367"/>
      <c r="AS254" s="362"/>
      <c r="AT254" s="362"/>
      <c r="AU254" s="362" t="s">
        <v>3620</v>
      </c>
      <c r="AV254" s="362"/>
      <c r="AW254" s="398">
        <v>45719</v>
      </c>
      <c r="AX254" s="362"/>
      <c r="AY254" s="367"/>
      <c r="AZ254" s="362"/>
      <c r="BA254" s="362"/>
      <c r="BB254" s="362"/>
      <c r="BC254" s="362"/>
      <c r="BD254" s="362"/>
      <c r="BE254" s="362"/>
      <c r="BF254" s="362"/>
      <c r="BG254" s="362"/>
      <c r="BH254" s="362"/>
      <c r="BI254" s="362"/>
      <c r="BJ254" s="362"/>
      <c r="BK254" s="365"/>
      <c r="BL254" s="400" t="s">
        <v>18</v>
      </c>
      <c r="BM254" s="367"/>
      <c r="BN254" s="367"/>
      <c r="BO254" s="362"/>
      <c r="BP254" s="362">
        <v>8</v>
      </c>
      <c r="BQ254" s="362"/>
      <c r="BR254" s="362"/>
      <c r="BS254" s="362"/>
      <c r="BT254" s="362"/>
      <c r="BU254" s="362"/>
      <c r="BV254" s="362"/>
      <c r="BW254" s="362"/>
      <c r="BX254" s="362"/>
      <c r="BY254" s="362"/>
      <c r="BZ254" s="362"/>
      <c r="CA254" s="362"/>
      <c r="CB254" s="362"/>
      <c r="CC254" s="362"/>
      <c r="CD254" s="362"/>
      <c r="CE254" s="362"/>
      <c r="CF254" s="420">
        <v>3</v>
      </c>
      <c r="CG254" s="422"/>
      <c r="CH254" s="422"/>
      <c r="CI254" s="422" t="s">
        <v>808</v>
      </c>
    </row>
    <row r="255" spans="1:88" ht="22.5" customHeight="1" x14ac:dyDescent="0.35">
      <c r="A255" s="363">
        <v>255</v>
      </c>
      <c r="B255" s="363" t="s">
        <v>3621</v>
      </c>
      <c r="C255" s="363" t="s">
        <v>3622</v>
      </c>
      <c r="D255" s="363" t="s">
        <v>3623</v>
      </c>
      <c r="E255" s="363" t="s">
        <v>3624</v>
      </c>
      <c r="F255" s="363" t="s">
        <v>24</v>
      </c>
      <c r="G255" s="362">
        <v>11</v>
      </c>
      <c r="H255" s="362" t="s">
        <v>50</v>
      </c>
      <c r="I255" s="362" t="s">
        <v>44</v>
      </c>
      <c r="J255" s="362" t="s">
        <v>2276</v>
      </c>
      <c r="K255" s="362" t="s">
        <v>3625</v>
      </c>
      <c r="L255" s="370"/>
      <c r="M255" s="370"/>
      <c r="N255" s="364"/>
      <c r="O255" s="364" t="s">
        <v>318</v>
      </c>
      <c r="P255" s="364"/>
      <c r="Q255" s="362"/>
      <c r="R255" s="363" t="s">
        <v>3626</v>
      </c>
      <c r="S255" s="363" t="s">
        <v>3627</v>
      </c>
      <c r="T255" s="391" t="s">
        <v>3628</v>
      </c>
      <c r="U255" s="363" t="s">
        <v>3629</v>
      </c>
      <c r="V255" s="365">
        <v>33992</v>
      </c>
      <c r="W255" s="431" t="s">
        <v>3630</v>
      </c>
      <c r="X255" s="366" t="s">
        <v>3631</v>
      </c>
      <c r="Y255" s="364"/>
      <c r="Z255" s="364"/>
      <c r="AA255" s="362"/>
      <c r="AB255" s="396">
        <v>45719</v>
      </c>
      <c r="AC255" s="396">
        <v>45719</v>
      </c>
      <c r="AD255" s="362"/>
      <c r="AE255" s="362"/>
      <c r="AF255" s="362"/>
      <c r="AG255" s="362"/>
      <c r="AH255" s="367"/>
      <c r="AI255" s="362"/>
      <c r="AJ255" s="362"/>
      <c r="AK255" s="362"/>
      <c r="AL255" s="367"/>
      <c r="AM255" s="367"/>
      <c r="AN255" s="367"/>
      <c r="AO255" s="368"/>
      <c r="AP255" s="368"/>
      <c r="AQ255" s="368"/>
      <c r="AR255" s="367"/>
      <c r="AS255" s="362"/>
      <c r="AT255" s="362"/>
      <c r="AU255" s="362" t="s">
        <v>3632</v>
      </c>
      <c r="AV255" s="362"/>
      <c r="AW255" s="398">
        <v>45719</v>
      </c>
      <c r="AX255" s="362"/>
      <c r="AY255" s="367"/>
      <c r="AZ255" s="362"/>
      <c r="BA255" s="362"/>
      <c r="BB255" s="362"/>
      <c r="BC255" s="362"/>
      <c r="BD255" s="362"/>
      <c r="BE255" s="362"/>
      <c r="BF255" s="362"/>
      <c r="BG255" s="362"/>
      <c r="BH255" s="362"/>
      <c r="BI255" s="362"/>
      <c r="BJ255" s="362"/>
      <c r="BK255" s="365"/>
      <c r="BL255" s="400" t="s">
        <v>18</v>
      </c>
      <c r="BM255" s="367"/>
      <c r="BN255" s="367"/>
      <c r="BO255" s="362"/>
      <c r="BP255" s="362">
        <v>15</v>
      </c>
      <c r="BQ255" s="362"/>
      <c r="BR255" s="362"/>
      <c r="BS255" s="362"/>
      <c r="BT255" s="362"/>
      <c r="BU255" s="362"/>
      <c r="BV255" s="362"/>
      <c r="BW255" s="362"/>
      <c r="BX255" s="362"/>
      <c r="BY255" s="362"/>
      <c r="BZ255" s="362"/>
      <c r="CA255" s="362"/>
      <c r="CB255" s="362"/>
      <c r="CC255" s="362"/>
      <c r="CD255" s="362"/>
      <c r="CE255" s="362"/>
      <c r="CF255" s="420">
        <v>0</v>
      </c>
      <c r="CG255" s="422"/>
      <c r="CH255" s="422"/>
      <c r="CI255" s="422" t="s">
        <v>808</v>
      </c>
    </row>
    <row r="256" spans="1:88" ht="25.5" customHeight="1" x14ac:dyDescent="0.35">
      <c r="A256" s="363">
        <v>256</v>
      </c>
      <c r="B256" s="363" t="s">
        <v>3633</v>
      </c>
      <c r="C256" s="363" t="s">
        <v>2335</v>
      </c>
      <c r="D256" s="363" t="s">
        <v>3634</v>
      </c>
      <c r="E256" s="363" t="s">
        <v>3635</v>
      </c>
      <c r="F256" s="363" t="s">
        <v>25</v>
      </c>
      <c r="G256" s="362">
        <v>11</v>
      </c>
      <c r="H256" s="362" t="s">
        <v>51</v>
      </c>
      <c r="I256" s="362" t="s">
        <v>37</v>
      </c>
      <c r="J256" s="362" t="s">
        <v>3636</v>
      </c>
      <c r="K256" s="362" t="s">
        <v>2794</v>
      </c>
      <c r="L256" s="370"/>
      <c r="M256" s="370"/>
      <c r="N256" s="364"/>
      <c r="O256" s="364" t="s">
        <v>150</v>
      </c>
      <c r="P256" s="364"/>
      <c r="Q256" s="362"/>
      <c r="R256" s="363" t="s">
        <v>3637</v>
      </c>
      <c r="S256" s="363" t="s">
        <v>3638</v>
      </c>
      <c r="T256" s="391" t="s">
        <v>3639</v>
      </c>
      <c r="U256" s="363" t="s">
        <v>3640</v>
      </c>
      <c r="V256" s="365">
        <v>31085</v>
      </c>
      <c r="W256" s="431" t="s">
        <v>3641</v>
      </c>
      <c r="X256" s="366" t="s">
        <v>155</v>
      </c>
      <c r="Y256" s="364"/>
      <c r="Z256" s="364"/>
      <c r="AA256" s="362"/>
      <c r="AB256" s="396">
        <v>45902</v>
      </c>
      <c r="AC256" s="396">
        <v>45719</v>
      </c>
      <c r="AD256" s="362"/>
      <c r="AE256" s="362"/>
      <c r="AF256" s="362"/>
      <c r="AG256" s="362"/>
      <c r="AH256" s="367"/>
      <c r="AI256" s="362"/>
      <c r="AJ256" s="362"/>
      <c r="AK256" s="362"/>
      <c r="AL256" s="367"/>
      <c r="AM256" s="367"/>
      <c r="AN256" s="367"/>
      <c r="AO256" s="368"/>
      <c r="AP256" s="368"/>
      <c r="AQ256" s="368"/>
      <c r="AR256" s="367"/>
      <c r="AS256" s="362"/>
      <c r="AT256" s="362"/>
      <c r="AU256" s="362" t="s">
        <v>3642</v>
      </c>
      <c r="AV256" s="362"/>
      <c r="AW256" s="398">
        <v>45719</v>
      </c>
      <c r="AX256" s="362"/>
      <c r="AY256" s="367"/>
      <c r="AZ256" s="362"/>
      <c r="BA256" s="362"/>
      <c r="BB256" s="362"/>
      <c r="BC256" s="362"/>
      <c r="BD256" s="362"/>
      <c r="BE256" s="362"/>
      <c r="BF256" s="362"/>
      <c r="BG256" s="362"/>
      <c r="BH256" s="362"/>
      <c r="BI256" s="362"/>
      <c r="BJ256" s="362"/>
      <c r="BK256" s="365"/>
      <c r="BL256" s="400" t="s">
        <v>18</v>
      </c>
      <c r="BM256" s="367"/>
      <c r="BN256" s="367"/>
      <c r="BO256" s="362"/>
      <c r="BP256" s="362">
        <v>40</v>
      </c>
      <c r="BQ256" s="362"/>
      <c r="BR256" s="362"/>
      <c r="BS256" s="362"/>
      <c r="BT256" s="362"/>
      <c r="BU256" s="362"/>
      <c r="BV256" s="362"/>
      <c r="BW256" s="362"/>
      <c r="BX256" s="362"/>
      <c r="BY256" s="362"/>
      <c r="BZ256" s="362"/>
      <c r="CA256" s="362"/>
      <c r="CB256" s="362"/>
      <c r="CC256" s="362"/>
      <c r="CD256" s="362"/>
      <c r="CE256" s="362"/>
      <c r="CF256" s="420">
        <v>1</v>
      </c>
      <c r="CG256" s="422"/>
      <c r="CH256" s="422"/>
      <c r="CI256" s="422" t="s">
        <v>808</v>
      </c>
    </row>
    <row r="257" spans="1:87" ht="21" customHeight="1" x14ac:dyDescent="0.35">
      <c r="A257" s="363">
        <v>257</v>
      </c>
      <c r="B257" s="363" t="s">
        <v>3643</v>
      </c>
      <c r="C257" s="363" t="s">
        <v>3644</v>
      </c>
      <c r="D257" s="363" t="s">
        <v>3645</v>
      </c>
      <c r="E257" s="363" t="s">
        <v>3582</v>
      </c>
      <c r="F257" s="363" t="s">
        <v>24</v>
      </c>
      <c r="G257" s="362">
        <v>11</v>
      </c>
      <c r="H257" s="362" t="s">
        <v>54</v>
      </c>
      <c r="I257" s="362" t="s">
        <v>46</v>
      </c>
      <c r="J257" s="362" t="s">
        <v>3299</v>
      </c>
      <c r="K257" s="362" t="s">
        <v>3646</v>
      </c>
      <c r="L257" s="370"/>
      <c r="M257" s="370"/>
      <c r="N257" s="364"/>
      <c r="O257" s="364" t="s">
        <v>150</v>
      </c>
      <c r="P257" s="364"/>
      <c r="Q257" s="362"/>
      <c r="R257" s="363" t="s">
        <v>3647</v>
      </c>
      <c r="S257" s="392"/>
      <c r="T257" s="393" t="s">
        <v>192</v>
      </c>
      <c r="U257" s="363" t="s">
        <v>3648</v>
      </c>
      <c r="V257" s="365">
        <v>32143</v>
      </c>
      <c r="W257" s="431" t="s">
        <v>3649</v>
      </c>
      <c r="X257" s="366" t="s">
        <v>3578</v>
      </c>
      <c r="Y257" s="364"/>
      <c r="Z257" s="364"/>
      <c r="AA257" s="362"/>
      <c r="AB257" s="396">
        <v>45762</v>
      </c>
      <c r="AC257" s="396">
        <v>45719</v>
      </c>
      <c r="AD257" s="362"/>
      <c r="AE257" s="362"/>
      <c r="AF257" s="362"/>
      <c r="AG257" s="362"/>
      <c r="AH257" s="367"/>
      <c r="AI257" s="362"/>
      <c r="AJ257" s="362"/>
      <c r="AK257" s="362"/>
      <c r="AL257" s="367"/>
      <c r="AM257" s="367"/>
      <c r="AN257" s="367"/>
      <c r="AO257" s="368"/>
      <c r="AP257" s="368"/>
      <c r="AQ257" s="368"/>
      <c r="AR257" s="367"/>
      <c r="AS257" s="362"/>
      <c r="AT257" s="362"/>
      <c r="AU257" s="362" t="s">
        <v>3650</v>
      </c>
      <c r="AV257" s="362"/>
      <c r="AW257" s="398">
        <v>45719</v>
      </c>
      <c r="AX257" s="362"/>
      <c r="AY257" s="367"/>
      <c r="AZ257" s="362"/>
      <c r="BA257" s="362"/>
      <c r="BB257" s="362"/>
      <c r="BC257" s="362"/>
      <c r="BD257" s="362"/>
      <c r="BE257" s="362"/>
      <c r="BF257" s="362"/>
      <c r="BG257" s="362"/>
      <c r="BH257" s="362"/>
      <c r="BI257" s="362"/>
      <c r="BJ257" s="362"/>
      <c r="BK257" s="365"/>
      <c r="BL257" s="400" t="s">
        <v>18</v>
      </c>
      <c r="BM257" s="367"/>
      <c r="BN257" s="367"/>
      <c r="BO257" s="362"/>
      <c r="BP257" s="362">
        <v>8</v>
      </c>
      <c r="BQ257" s="362"/>
      <c r="BR257" s="362"/>
      <c r="BS257" s="362"/>
      <c r="BT257" s="362"/>
      <c r="BU257" s="362"/>
      <c r="BV257" s="362"/>
      <c r="BW257" s="362"/>
      <c r="BX257" s="362"/>
      <c r="BY257" s="362"/>
      <c r="BZ257" s="362"/>
      <c r="CA257" s="362"/>
      <c r="CB257" s="362"/>
      <c r="CC257" s="362"/>
      <c r="CD257" s="362"/>
      <c r="CE257" s="362"/>
      <c r="CF257" s="420">
        <v>1</v>
      </c>
      <c r="CG257" s="422"/>
      <c r="CH257" s="422"/>
      <c r="CI257" s="422" t="s">
        <v>808</v>
      </c>
    </row>
    <row r="258" spans="1:87" ht="24.75" customHeight="1" x14ac:dyDescent="0.35">
      <c r="A258" s="363">
        <v>258</v>
      </c>
      <c r="B258" s="363" t="s">
        <v>3651</v>
      </c>
      <c r="C258" s="363" t="s">
        <v>3652</v>
      </c>
      <c r="D258" s="363"/>
      <c r="E258" s="363" t="s">
        <v>3653</v>
      </c>
      <c r="F258" s="363" t="s">
        <v>24</v>
      </c>
      <c r="G258" s="362">
        <v>11</v>
      </c>
      <c r="H258" s="362" t="s">
        <v>57</v>
      </c>
      <c r="I258" s="362" t="s">
        <v>33</v>
      </c>
      <c r="J258" s="362" t="s">
        <v>3654</v>
      </c>
      <c r="K258" s="362" t="s">
        <v>3655</v>
      </c>
      <c r="L258" s="362" t="s">
        <v>33</v>
      </c>
      <c r="M258" s="362" t="s">
        <v>149</v>
      </c>
      <c r="N258" s="364"/>
      <c r="O258" s="364" t="s">
        <v>318</v>
      </c>
      <c r="P258" s="364"/>
      <c r="Q258" s="362"/>
      <c r="R258" s="363" t="s">
        <v>3656</v>
      </c>
      <c r="S258" s="363" t="s">
        <v>3657</v>
      </c>
      <c r="T258" s="391" t="s">
        <v>3658</v>
      </c>
      <c r="U258" s="363" t="s">
        <v>3659</v>
      </c>
      <c r="V258" s="365">
        <v>35384</v>
      </c>
      <c r="W258" s="431" t="s">
        <v>3660</v>
      </c>
      <c r="X258" s="366" t="s">
        <v>3661</v>
      </c>
      <c r="Y258" s="364"/>
      <c r="Z258" s="364"/>
      <c r="AA258" s="362"/>
      <c r="AB258" s="396">
        <v>45762</v>
      </c>
      <c r="AC258" s="396">
        <v>45719</v>
      </c>
      <c r="AD258" s="362"/>
      <c r="AE258" s="362"/>
      <c r="AF258" s="362"/>
      <c r="AG258" s="362"/>
      <c r="AH258" s="367"/>
      <c r="AI258" s="362"/>
      <c r="AJ258" s="362"/>
      <c r="AK258" s="362"/>
      <c r="AL258" s="367"/>
      <c r="AM258" s="367"/>
      <c r="AN258" s="367"/>
      <c r="AO258" s="368"/>
      <c r="AP258" s="368"/>
      <c r="AQ258" s="368"/>
      <c r="AR258" s="367"/>
      <c r="AS258" s="362"/>
      <c r="AT258" s="362"/>
      <c r="AU258" s="362" t="s">
        <v>3662</v>
      </c>
      <c r="AV258" s="362"/>
      <c r="AW258" s="398">
        <v>45719</v>
      </c>
      <c r="AX258" s="362"/>
      <c r="AY258" s="367"/>
      <c r="AZ258" s="362"/>
      <c r="BA258" s="362"/>
      <c r="BB258" s="362"/>
      <c r="BC258" s="362"/>
      <c r="BD258" s="362"/>
      <c r="BE258" s="362"/>
      <c r="BF258" s="362"/>
      <c r="BG258" s="362"/>
      <c r="BH258" s="362"/>
      <c r="BI258" s="362"/>
      <c r="BJ258" s="362"/>
      <c r="BK258" s="365"/>
      <c r="BL258" s="400" t="s">
        <v>18</v>
      </c>
      <c r="BM258" s="367"/>
      <c r="BN258" s="367"/>
      <c r="BO258" s="362"/>
      <c r="BP258" s="362">
        <v>10</v>
      </c>
      <c r="BQ258" s="362"/>
      <c r="BR258" s="362"/>
      <c r="BS258" s="362"/>
      <c r="BT258" s="362"/>
      <c r="BU258" s="362"/>
      <c r="BV258" s="362"/>
      <c r="BW258" s="362"/>
      <c r="BX258" s="362"/>
      <c r="BY258" s="362"/>
      <c r="BZ258" s="362"/>
      <c r="CA258" s="362"/>
      <c r="CB258" s="362"/>
      <c r="CC258" s="362"/>
      <c r="CD258" s="362"/>
      <c r="CE258" s="362"/>
      <c r="CF258" s="420">
        <v>0</v>
      </c>
      <c r="CG258" s="422"/>
      <c r="CH258" s="422"/>
      <c r="CI258" s="422" t="s">
        <v>808</v>
      </c>
    </row>
    <row r="259" spans="1:87" ht="24.75" customHeight="1" x14ac:dyDescent="0.35">
      <c r="A259" s="363">
        <v>259</v>
      </c>
      <c r="B259" s="363" t="s">
        <v>3663</v>
      </c>
      <c r="C259" s="363" t="s">
        <v>3664</v>
      </c>
      <c r="D259" s="363" t="s">
        <v>3122</v>
      </c>
      <c r="E259" s="363" t="s">
        <v>3665</v>
      </c>
      <c r="F259" s="363" t="s">
        <v>25</v>
      </c>
      <c r="G259" s="362">
        <v>11</v>
      </c>
      <c r="H259" s="362" t="s">
        <v>49</v>
      </c>
      <c r="I259" s="362" t="s">
        <v>40</v>
      </c>
      <c r="J259" s="362" t="s">
        <v>3666</v>
      </c>
      <c r="K259" s="362" t="s">
        <v>3667</v>
      </c>
      <c r="L259" s="362" t="s">
        <v>40</v>
      </c>
      <c r="M259" s="362" t="s">
        <v>149</v>
      </c>
      <c r="N259" s="364"/>
      <c r="O259" s="364" t="s">
        <v>318</v>
      </c>
      <c r="P259" s="364"/>
      <c r="Q259" s="362"/>
      <c r="R259" s="363" t="s">
        <v>3668</v>
      </c>
      <c r="S259" s="363" t="s">
        <v>3669</v>
      </c>
      <c r="T259" s="391" t="s">
        <v>3670</v>
      </c>
      <c r="U259" s="363" t="s">
        <v>3671</v>
      </c>
      <c r="V259" s="365">
        <v>33077</v>
      </c>
      <c r="W259" s="431" t="s">
        <v>3672</v>
      </c>
      <c r="X259" s="366" t="s">
        <v>3673</v>
      </c>
      <c r="Y259" s="364"/>
      <c r="Z259" s="364"/>
      <c r="AA259" s="362"/>
      <c r="AB259" s="396">
        <v>44991</v>
      </c>
      <c r="AC259" s="396">
        <v>45719</v>
      </c>
      <c r="AD259" s="362"/>
      <c r="AE259" s="362"/>
      <c r="AF259" s="362"/>
      <c r="AG259" s="362"/>
      <c r="AH259" s="367"/>
      <c r="AI259" s="362"/>
      <c r="AJ259" s="362"/>
      <c r="AK259" s="362"/>
      <c r="AL259" s="367"/>
      <c r="AM259" s="367"/>
      <c r="AN259" s="367"/>
      <c r="AO259" s="368"/>
      <c r="AP259" s="368"/>
      <c r="AQ259" s="368"/>
      <c r="AR259" s="367"/>
      <c r="AS259" s="362"/>
      <c r="AT259" s="362"/>
      <c r="AU259" s="362" t="s">
        <v>3674</v>
      </c>
      <c r="AV259" s="362"/>
      <c r="AW259" s="398">
        <v>45719</v>
      </c>
      <c r="AX259" s="362"/>
      <c r="AY259" s="367"/>
      <c r="AZ259" s="362"/>
      <c r="BA259" s="362"/>
      <c r="BB259" s="362"/>
      <c r="BC259" s="362"/>
      <c r="BD259" s="362"/>
      <c r="BE259" s="362"/>
      <c r="BF259" s="362"/>
      <c r="BG259" s="362"/>
      <c r="BH259" s="362"/>
      <c r="BI259" s="362"/>
      <c r="BJ259" s="362"/>
      <c r="BK259" s="365"/>
      <c r="BL259" s="400" t="s">
        <v>18</v>
      </c>
      <c r="BM259" s="367"/>
      <c r="BN259" s="367"/>
      <c r="BO259" s="362"/>
      <c r="BP259" s="362">
        <v>1</v>
      </c>
      <c r="BQ259" s="362"/>
      <c r="BR259" s="362"/>
      <c r="BS259" s="362"/>
      <c r="BT259" s="362"/>
      <c r="BU259" s="362"/>
      <c r="BV259" s="362"/>
      <c r="BW259" s="362"/>
      <c r="BX259" s="362"/>
      <c r="BY259" s="362"/>
      <c r="BZ259" s="362"/>
      <c r="CA259" s="362"/>
      <c r="CB259" s="362"/>
      <c r="CC259" s="362"/>
      <c r="CD259" s="362"/>
      <c r="CE259" s="362"/>
      <c r="CF259" s="420">
        <v>1</v>
      </c>
      <c r="CG259" s="422"/>
      <c r="CH259" s="422"/>
      <c r="CI259" s="422" t="s">
        <v>808</v>
      </c>
    </row>
    <row r="260" spans="1:87" ht="23.25" customHeight="1" x14ac:dyDescent="0.35">
      <c r="A260" s="363">
        <v>260</v>
      </c>
      <c r="B260" s="363" t="s">
        <v>3675</v>
      </c>
      <c r="C260" s="363" t="s">
        <v>627</v>
      </c>
      <c r="D260" s="363" t="s">
        <v>3676</v>
      </c>
      <c r="E260" s="363" t="s">
        <v>3677</v>
      </c>
      <c r="F260" s="363" t="s">
        <v>25</v>
      </c>
      <c r="G260" s="362">
        <v>11</v>
      </c>
      <c r="H260" s="362" t="s">
        <v>49</v>
      </c>
      <c r="I260" s="362" t="s">
        <v>40</v>
      </c>
      <c r="J260" s="362" t="s">
        <v>2293</v>
      </c>
      <c r="K260" s="362" t="s">
        <v>3678</v>
      </c>
      <c r="L260" s="362"/>
      <c r="M260" s="362"/>
      <c r="N260" s="364"/>
      <c r="O260" s="364" t="s">
        <v>150</v>
      </c>
      <c r="P260" s="364"/>
      <c r="Q260" s="362"/>
      <c r="R260" s="363" t="s">
        <v>3679</v>
      </c>
      <c r="S260" s="363" t="s">
        <v>3680</v>
      </c>
      <c r="T260" s="391" t="s">
        <v>3681</v>
      </c>
      <c r="U260" s="363" t="s">
        <v>3682</v>
      </c>
      <c r="V260" s="365">
        <v>30619</v>
      </c>
      <c r="W260" s="431" t="s">
        <v>3683</v>
      </c>
      <c r="X260" s="366" t="s">
        <v>155</v>
      </c>
      <c r="Y260" s="364"/>
      <c r="Z260" s="364"/>
      <c r="AA260" s="362"/>
      <c r="AB260" s="396">
        <v>45901</v>
      </c>
      <c r="AC260" s="396">
        <v>45719</v>
      </c>
      <c r="AD260" s="362"/>
      <c r="AE260" s="362"/>
      <c r="AF260" s="362"/>
      <c r="AG260" s="362"/>
      <c r="AH260" s="367"/>
      <c r="AI260" s="362"/>
      <c r="AJ260" s="362"/>
      <c r="AK260" s="362"/>
      <c r="AL260" s="367"/>
      <c r="AM260" s="367"/>
      <c r="AN260" s="367"/>
      <c r="AO260" s="368"/>
      <c r="AP260" s="368"/>
      <c r="AQ260" s="368"/>
      <c r="AR260" s="367"/>
      <c r="AS260" s="362"/>
      <c r="AT260" s="362"/>
      <c r="AU260" s="362" t="s">
        <v>3684</v>
      </c>
      <c r="AV260" s="362"/>
      <c r="AW260" s="398">
        <v>45719</v>
      </c>
      <c r="AX260" s="362"/>
      <c r="AY260" s="367"/>
      <c r="AZ260" s="362"/>
      <c r="BA260" s="362"/>
      <c r="BB260" s="362"/>
      <c r="BC260" s="362"/>
      <c r="BD260" s="362"/>
      <c r="BE260" s="362"/>
      <c r="BF260" s="362"/>
      <c r="BG260" s="362"/>
      <c r="BH260" s="362"/>
      <c r="BI260" s="362"/>
      <c r="BJ260" s="362"/>
      <c r="BK260" s="365"/>
      <c r="BL260" s="400" t="s">
        <v>18</v>
      </c>
      <c r="BM260" s="367"/>
      <c r="BN260" s="367"/>
      <c r="BO260" s="362"/>
      <c r="BP260" s="362">
        <v>10</v>
      </c>
      <c r="BQ260" s="362"/>
      <c r="BR260" s="362"/>
      <c r="BS260" s="362"/>
      <c r="BT260" s="362"/>
      <c r="BU260" s="362"/>
      <c r="BV260" s="362"/>
      <c r="BW260" s="362"/>
      <c r="BX260" s="362"/>
      <c r="BY260" s="362"/>
      <c r="BZ260" s="362"/>
      <c r="CA260" s="362"/>
      <c r="CB260" s="362"/>
      <c r="CC260" s="362"/>
      <c r="CD260" s="362"/>
      <c r="CE260" s="362"/>
      <c r="CF260" s="420">
        <v>2</v>
      </c>
      <c r="CG260" s="422"/>
      <c r="CH260" s="422"/>
      <c r="CI260" s="422" t="s">
        <v>808</v>
      </c>
    </row>
    <row r="261" spans="1:87" ht="25.5" customHeight="1" x14ac:dyDescent="0.35">
      <c r="A261" s="363">
        <v>261</v>
      </c>
      <c r="B261" s="363" t="s">
        <v>3685</v>
      </c>
      <c r="C261" s="363" t="s">
        <v>3686</v>
      </c>
      <c r="D261" s="363" t="s">
        <v>3687</v>
      </c>
      <c r="E261" s="363" t="s">
        <v>3688</v>
      </c>
      <c r="F261" s="363" t="s">
        <v>24</v>
      </c>
      <c r="G261" s="362">
        <v>11</v>
      </c>
      <c r="H261" s="362" t="s">
        <v>51</v>
      </c>
      <c r="I261" s="362" t="s">
        <v>30</v>
      </c>
      <c r="J261" s="362" t="s">
        <v>3689</v>
      </c>
      <c r="K261" s="362" t="s">
        <v>1566</v>
      </c>
      <c r="L261" s="362" t="s">
        <v>30</v>
      </c>
      <c r="M261" s="362" t="s">
        <v>149</v>
      </c>
      <c r="N261" s="364"/>
      <c r="O261" s="364" t="s">
        <v>150</v>
      </c>
      <c r="P261" s="364"/>
      <c r="Q261" s="362"/>
      <c r="R261" s="363" t="s">
        <v>3690</v>
      </c>
      <c r="S261" s="394" t="s">
        <v>3691</v>
      </c>
      <c r="T261" s="395" t="s">
        <v>3692</v>
      </c>
      <c r="U261" s="363" t="s">
        <v>3693</v>
      </c>
      <c r="V261" s="365">
        <v>31080</v>
      </c>
      <c r="W261" s="431" t="s">
        <v>3694</v>
      </c>
      <c r="X261" s="366" t="s">
        <v>3661</v>
      </c>
      <c r="Y261" s="364"/>
      <c r="Z261" s="364"/>
      <c r="AA261" s="362"/>
      <c r="AB261" s="396">
        <v>43647</v>
      </c>
      <c r="AC261" s="396">
        <v>45719</v>
      </c>
      <c r="AD261" s="362"/>
      <c r="AE261" s="362"/>
      <c r="AF261" s="362"/>
      <c r="AG261" s="362"/>
      <c r="AH261" s="367"/>
      <c r="AI261" s="362"/>
      <c r="AJ261" s="362"/>
      <c r="AK261" s="362"/>
      <c r="AL261" s="367"/>
      <c r="AM261" s="367"/>
      <c r="AN261" s="367"/>
      <c r="AO261" s="368"/>
      <c r="AP261" s="368"/>
      <c r="AQ261" s="368"/>
      <c r="AR261" s="367"/>
      <c r="AS261" s="362"/>
      <c r="AT261" s="362"/>
      <c r="AU261" s="362" t="s">
        <v>3695</v>
      </c>
      <c r="AV261" s="362"/>
      <c r="AW261" s="398">
        <v>45719</v>
      </c>
      <c r="AX261" s="362"/>
      <c r="AY261" s="367"/>
      <c r="AZ261" s="362"/>
      <c r="BA261" s="362"/>
      <c r="BB261" s="362"/>
      <c r="BC261" s="362"/>
      <c r="BD261" s="362"/>
      <c r="BE261" s="362"/>
      <c r="BF261" s="362"/>
      <c r="BG261" s="362"/>
      <c r="BH261" s="362"/>
      <c r="BI261" s="362"/>
      <c r="BJ261" s="362"/>
      <c r="BK261" s="365"/>
      <c r="BL261" s="400" t="s">
        <v>18</v>
      </c>
      <c r="BM261" s="367"/>
      <c r="BN261" s="367"/>
      <c r="BO261" s="362"/>
      <c r="BP261" s="362">
        <v>2</v>
      </c>
      <c r="BQ261" s="362"/>
      <c r="BR261" s="362"/>
      <c r="BS261" s="362"/>
      <c r="BT261" s="362"/>
      <c r="BU261" s="362"/>
      <c r="BV261" s="362"/>
      <c r="BW261" s="362"/>
      <c r="BX261" s="362"/>
      <c r="BY261" s="362"/>
      <c r="BZ261" s="362"/>
      <c r="CA261" s="362"/>
      <c r="CB261" s="362"/>
      <c r="CC261" s="362"/>
      <c r="CD261" s="362"/>
      <c r="CE261" s="362"/>
      <c r="CF261" s="420">
        <v>2</v>
      </c>
      <c r="CG261" s="422"/>
      <c r="CH261" s="422"/>
      <c r="CI261" s="422" t="s">
        <v>808</v>
      </c>
    </row>
    <row r="262" spans="1:87" ht="27.75" customHeight="1" x14ac:dyDescent="0.35">
      <c r="A262" s="363">
        <v>262</v>
      </c>
      <c r="B262" s="363" t="s">
        <v>3696</v>
      </c>
      <c r="C262" s="363" t="s">
        <v>3697</v>
      </c>
      <c r="D262" s="363" t="s">
        <v>3698</v>
      </c>
      <c r="E262" s="363" t="s">
        <v>3699</v>
      </c>
      <c r="F262" s="363" t="s">
        <v>25</v>
      </c>
      <c r="G262" s="362">
        <v>11</v>
      </c>
      <c r="H262" s="362" t="s">
        <v>49</v>
      </c>
      <c r="I262" s="362" t="s">
        <v>35</v>
      </c>
      <c r="J262" s="362" t="s">
        <v>3700</v>
      </c>
      <c r="K262" s="362" t="s">
        <v>3701</v>
      </c>
      <c r="L262" s="362" t="s">
        <v>35</v>
      </c>
      <c r="M262" s="362" t="s">
        <v>149</v>
      </c>
      <c r="N262" s="364"/>
      <c r="O262" s="364" t="s">
        <v>150</v>
      </c>
      <c r="P262" s="364"/>
      <c r="Q262" s="362"/>
      <c r="R262" s="363" t="s">
        <v>3702</v>
      </c>
      <c r="S262" s="363" t="s">
        <v>3703</v>
      </c>
      <c r="T262" s="391" t="s">
        <v>3704</v>
      </c>
      <c r="U262" s="363" t="s">
        <v>3705</v>
      </c>
      <c r="V262" s="365">
        <v>34463</v>
      </c>
      <c r="W262" s="431" t="s">
        <v>3706</v>
      </c>
      <c r="X262" s="366" t="s">
        <v>3578</v>
      </c>
      <c r="Y262" s="364"/>
      <c r="Z262" s="364"/>
      <c r="AA262" s="362"/>
      <c r="AB262" s="396">
        <v>45537</v>
      </c>
      <c r="AC262" s="396">
        <v>45719</v>
      </c>
      <c r="AD262" s="362"/>
      <c r="AE262" s="362"/>
      <c r="AF262" s="362"/>
      <c r="AG262" s="362"/>
      <c r="AH262" s="367"/>
      <c r="AI262" s="362"/>
      <c r="AJ262" s="362"/>
      <c r="AK262" s="362"/>
      <c r="AL262" s="367"/>
      <c r="AM262" s="367"/>
      <c r="AN262" s="367"/>
      <c r="AO262" s="368"/>
      <c r="AP262" s="368"/>
      <c r="AQ262" s="368"/>
      <c r="AR262" s="367"/>
      <c r="AS262" s="362"/>
      <c r="AT262" s="362"/>
      <c r="AU262" s="362" t="s">
        <v>3707</v>
      </c>
      <c r="AV262" s="362"/>
      <c r="AW262" s="398">
        <v>45719</v>
      </c>
      <c r="AX262" s="362"/>
      <c r="AY262" s="367"/>
      <c r="AZ262" s="362"/>
      <c r="BA262" s="362"/>
      <c r="BB262" s="362"/>
      <c r="BC262" s="362"/>
      <c r="BD262" s="362"/>
      <c r="BE262" s="362"/>
      <c r="BF262" s="362"/>
      <c r="BG262" s="362"/>
      <c r="BH262" s="362"/>
      <c r="BI262" s="362"/>
      <c r="BJ262" s="362"/>
      <c r="BK262" s="365"/>
      <c r="BL262" s="400" t="s">
        <v>18</v>
      </c>
      <c r="BM262" s="367"/>
      <c r="BN262" s="367"/>
      <c r="BO262" s="362"/>
      <c r="BP262" s="362">
        <v>1</v>
      </c>
      <c r="BQ262" s="362"/>
      <c r="BR262" s="362"/>
      <c r="BS262" s="362"/>
      <c r="BT262" s="362"/>
      <c r="BU262" s="362"/>
      <c r="BV262" s="362"/>
      <c r="BW262" s="362"/>
      <c r="BX262" s="362"/>
      <c r="BY262" s="362"/>
      <c r="BZ262" s="362"/>
      <c r="CA262" s="362"/>
      <c r="CB262" s="362"/>
      <c r="CC262" s="362"/>
      <c r="CD262" s="362"/>
      <c r="CE262" s="362"/>
      <c r="CF262" s="420">
        <v>1</v>
      </c>
      <c r="CG262" s="422"/>
      <c r="CH262" s="422"/>
      <c r="CI262" s="422" t="s">
        <v>3708</v>
      </c>
    </row>
    <row r="263" spans="1:87" ht="21" customHeight="1" x14ac:dyDescent="0.35">
      <c r="A263" s="363">
        <v>263</v>
      </c>
      <c r="B263" s="363" t="s">
        <v>3709</v>
      </c>
      <c r="C263" s="363" t="s">
        <v>3710</v>
      </c>
      <c r="D263" s="363" t="s">
        <v>3711</v>
      </c>
      <c r="E263" s="363" t="s">
        <v>3712</v>
      </c>
      <c r="F263" s="363" t="s">
        <v>24</v>
      </c>
      <c r="G263" s="362">
        <v>11</v>
      </c>
      <c r="H263" s="362" t="s">
        <v>50</v>
      </c>
      <c r="I263" s="362" t="s">
        <v>44</v>
      </c>
      <c r="J263" s="362" t="s">
        <v>3713</v>
      </c>
      <c r="K263" s="362" t="s">
        <v>3714</v>
      </c>
      <c r="L263" s="362" t="s">
        <v>42</v>
      </c>
      <c r="M263" s="362" t="s">
        <v>149</v>
      </c>
      <c r="N263" s="364"/>
      <c r="O263" s="364" t="s">
        <v>318</v>
      </c>
      <c r="P263" s="364"/>
      <c r="Q263" s="362"/>
      <c r="R263" s="363" t="s">
        <v>3715</v>
      </c>
      <c r="S263" s="363" t="s">
        <v>3716</v>
      </c>
      <c r="T263" s="391" t="s">
        <v>3717</v>
      </c>
      <c r="U263" s="363" t="s">
        <v>3718</v>
      </c>
      <c r="V263" s="365">
        <v>33558</v>
      </c>
      <c r="W263" s="431" t="s">
        <v>3719</v>
      </c>
      <c r="X263" s="366" t="s">
        <v>3578</v>
      </c>
      <c r="Y263" s="364"/>
      <c r="Z263" s="364"/>
      <c r="AA263" s="362"/>
      <c r="AB263" s="396">
        <v>45719</v>
      </c>
      <c r="AC263" s="396">
        <v>45719</v>
      </c>
      <c r="AD263" s="362"/>
      <c r="AE263" s="362"/>
      <c r="AF263" s="362"/>
      <c r="AG263" s="362"/>
      <c r="AH263" s="367"/>
      <c r="AI263" s="362"/>
      <c r="AJ263" s="362"/>
      <c r="AK263" s="362"/>
      <c r="AL263" s="367"/>
      <c r="AM263" s="367"/>
      <c r="AN263" s="367"/>
      <c r="AO263" s="368"/>
      <c r="AP263" s="368"/>
      <c r="AQ263" s="368"/>
      <c r="AR263" s="367"/>
      <c r="AS263" s="362"/>
      <c r="AT263" s="362"/>
      <c r="AU263" s="362" t="s">
        <v>3720</v>
      </c>
      <c r="AV263" s="362"/>
      <c r="AW263" s="398">
        <v>45719</v>
      </c>
      <c r="AX263" s="362"/>
      <c r="AY263" s="367"/>
      <c r="AZ263" s="362"/>
      <c r="BA263" s="362"/>
      <c r="BB263" s="362"/>
      <c r="BC263" s="362"/>
      <c r="BD263" s="362"/>
      <c r="BE263" s="362"/>
      <c r="BF263" s="362"/>
      <c r="BG263" s="362"/>
      <c r="BH263" s="362"/>
      <c r="BI263" s="362"/>
      <c r="BJ263" s="362"/>
      <c r="BK263" s="365"/>
      <c r="BL263" s="400" t="s">
        <v>18</v>
      </c>
      <c r="BM263" s="367"/>
      <c r="BN263" s="367"/>
      <c r="BO263" s="362"/>
      <c r="BP263" s="362">
        <v>0</v>
      </c>
      <c r="BQ263" s="362"/>
      <c r="BR263" s="362"/>
      <c r="BS263" s="362"/>
      <c r="BT263" s="362"/>
      <c r="BU263" s="362"/>
      <c r="BV263" s="362"/>
      <c r="BW263" s="362"/>
      <c r="BX263" s="362"/>
      <c r="BY263" s="362"/>
      <c r="BZ263" s="362"/>
      <c r="CA263" s="362"/>
      <c r="CB263" s="362"/>
      <c r="CC263" s="362"/>
      <c r="CD263" s="362"/>
      <c r="CE263" s="362"/>
      <c r="CF263" s="420">
        <v>1</v>
      </c>
      <c r="CG263" s="422"/>
      <c r="CH263" s="422"/>
      <c r="CI263" s="422" t="s">
        <v>3708</v>
      </c>
    </row>
    <row r="264" spans="1:87" ht="20.25" customHeight="1" x14ac:dyDescent="0.35">
      <c r="A264" s="363">
        <v>264</v>
      </c>
      <c r="B264" s="363" t="s">
        <v>3721</v>
      </c>
      <c r="C264" s="363" t="s">
        <v>3722</v>
      </c>
      <c r="D264" s="363" t="s">
        <v>3723</v>
      </c>
      <c r="E264" s="363" t="s">
        <v>3724</v>
      </c>
      <c r="F264" s="363" t="s">
        <v>24</v>
      </c>
      <c r="G264" s="362">
        <v>11</v>
      </c>
      <c r="H264" s="362" t="s">
        <v>49</v>
      </c>
      <c r="I264" s="362" t="s">
        <v>40</v>
      </c>
      <c r="J264" s="362" t="s">
        <v>3725</v>
      </c>
      <c r="K264" s="362" t="s">
        <v>3667</v>
      </c>
      <c r="L264" s="362" t="s">
        <v>40</v>
      </c>
      <c r="M264" s="362" t="s">
        <v>149</v>
      </c>
      <c r="N264" s="364"/>
      <c r="O264" s="364" t="s">
        <v>150</v>
      </c>
      <c r="P264" s="364"/>
      <c r="Q264" s="362"/>
      <c r="R264" s="363" t="s">
        <v>3726</v>
      </c>
      <c r="S264" s="363" t="s">
        <v>3727</v>
      </c>
      <c r="T264" s="391" t="s">
        <v>3728</v>
      </c>
      <c r="U264" s="363" t="s">
        <v>3729</v>
      </c>
      <c r="V264" s="365">
        <v>34034</v>
      </c>
      <c r="W264" s="431" t="s">
        <v>3730</v>
      </c>
      <c r="X264" s="366" t="s">
        <v>3731</v>
      </c>
      <c r="Y264" s="364"/>
      <c r="Z264" s="364"/>
      <c r="AA264" s="362"/>
      <c r="AB264" s="396">
        <v>45180</v>
      </c>
      <c r="AC264" s="396">
        <v>45719</v>
      </c>
      <c r="AD264" s="362"/>
      <c r="AE264" s="362"/>
      <c r="AF264" s="362"/>
      <c r="AG264" s="362"/>
      <c r="AH264" s="367"/>
      <c r="AI264" s="362"/>
      <c r="AJ264" s="362"/>
      <c r="AK264" s="362"/>
      <c r="AL264" s="367"/>
      <c r="AM264" s="367"/>
      <c r="AN264" s="367"/>
      <c r="AO264" s="368"/>
      <c r="AP264" s="368"/>
      <c r="AQ264" s="368"/>
      <c r="AR264" s="367"/>
      <c r="AS264" s="362"/>
      <c r="AT264" s="362"/>
      <c r="AU264" s="362" t="s">
        <v>3732</v>
      </c>
      <c r="AV264" s="362"/>
      <c r="AW264" s="398">
        <v>45719</v>
      </c>
      <c r="AX264" s="362"/>
      <c r="AY264" s="367"/>
      <c r="AZ264" s="362"/>
      <c r="BA264" s="362"/>
      <c r="BB264" s="362"/>
      <c r="BC264" s="362"/>
      <c r="BD264" s="362"/>
      <c r="BE264" s="362"/>
      <c r="BF264" s="362"/>
      <c r="BG264" s="362"/>
      <c r="BH264" s="362"/>
      <c r="BI264" s="362"/>
      <c r="BJ264" s="362"/>
      <c r="BK264" s="365"/>
      <c r="BL264" s="400" t="s">
        <v>18</v>
      </c>
      <c r="BM264" s="367"/>
      <c r="BN264" s="367"/>
      <c r="BO264" s="362"/>
      <c r="BP264" s="362">
        <v>2</v>
      </c>
      <c r="BQ264" s="362"/>
      <c r="BR264" s="362"/>
      <c r="BS264" s="362"/>
      <c r="BT264" s="362"/>
      <c r="BU264" s="362"/>
      <c r="BV264" s="362"/>
      <c r="BW264" s="362"/>
      <c r="BX264" s="362"/>
      <c r="BY264" s="362"/>
      <c r="BZ264" s="362"/>
      <c r="CA264" s="362"/>
      <c r="CB264" s="362"/>
      <c r="CC264" s="362"/>
      <c r="CD264" s="362"/>
      <c r="CE264" s="362"/>
      <c r="CF264" s="420">
        <v>1</v>
      </c>
      <c r="CG264" s="422"/>
      <c r="CH264" s="422"/>
      <c r="CI264" s="422" t="s">
        <v>808</v>
      </c>
    </row>
    <row r="265" spans="1:87" ht="21" customHeight="1" x14ac:dyDescent="0.35">
      <c r="A265" s="363">
        <v>265</v>
      </c>
      <c r="B265" s="363" t="s">
        <v>3733</v>
      </c>
      <c r="C265" s="363" t="s">
        <v>3734</v>
      </c>
      <c r="D265" s="363" t="s">
        <v>3284</v>
      </c>
      <c r="E265" s="363" t="s">
        <v>3735</v>
      </c>
      <c r="F265" s="363" t="s">
        <v>25</v>
      </c>
      <c r="G265" s="362">
        <v>11</v>
      </c>
      <c r="H265" s="362" t="s">
        <v>51</v>
      </c>
      <c r="I265" s="362" t="s">
        <v>37</v>
      </c>
      <c r="J265" s="362" t="s">
        <v>3736</v>
      </c>
      <c r="K265" s="362" t="s">
        <v>3737</v>
      </c>
      <c r="L265" s="362" t="s">
        <v>37</v>
      </c>
      <c r="M265" s="362" t="s">
        <v>149</v>
      </c>
      <c r="N265" s="364"/>
      <c r="O265" s="364" t="s">
        <v>318</v>
      </c>
      <c r="P265" s="364"/>
      <c r="Q265" s="362"/>
      <c r="R265" s="363" t="s">
        <v>3738</v>
      </c>
      <c r="S265" s="363" t="s">
        <v>3739</v>
      </c>
      <c r="T265" s="391" t="s">
        <v>3740</v>
      </c>
      <c r="U265" s="363" t="s">
        <v>3741</v>
      </c>
      <c r="V265" s="365">
        <v>32059</v>
      </c>
      <c r="W265" s="431" t="s">
        <v>3742</v>
      </c>
      <c r="X265" s="366" t="s">
        <v>155</v>
      </c>
      <c r="Y265" s="364"/>
      <c r="Z265" s="364"/>
      <c r="AA265" s="362"/>
      <c r="AB265" s="396">
        <v>45611</v>
      </c>
      <c r="AC265" s="396">
        <v>45719</v>
      </c>
      <c r="AD265" s="362"/>
      <c r="AE265" s="362"/>
      <c r="AF265" s="362"/>
      <c r="AG265" s="362"/>
      <c r="AH265" s="367"/>
      <c r="AI265" s="362"/>
      <c r="AJ265" s="362"/>
      <c r="AK265" s="362"/>
      <c r="AL265" s="367"/>
      <c r="AM265" s="367"/>
      <c r="AN265" s="367"/>
      <c r="AO265" s="368"/>
      <c r="AP265" s="368"/>
      <c r="AQ265" s="368"/>
      <c r="AR265" s="367"/>
      <c r="AS265" s="362"/>
      <c r="AT265" s="362"/>
      <c r="AU265" s="362" t="s">
        <v>3743</v>
      </c>
      <c r="AV265" s="362"/>
      <c r="AW265" s="398">
        <v>45719</v>
      </c>
      <c r="AX265" s="362"/>
      <c r="AY265" s="367"/>
      <c r="AZ265" s="362"/>
      <c r="BA265" s="362"/>
      <c r="BB265" s="362"/>
      <c r="BC265" s="362"/>
      <c r="BD265" s="362"/>
      <c r="BE265" s="362"/>
      <c r="BF265" s="362"/>
      <c r="BG265" s="362"/>
      <c r="BH265" s="362"/>
      <c r="BI265" s="362"/>
      <c r="BJ265" s="362"/>
      <c r="BK265" s="365"/>
      <c r="BL265" s="400" t="s">
        <v>18</v>
      </c>
      <c r="BM265" s="367"/>
      <c r="BN265" s="367"/>
      <c r="BO265" s="362"/>
      <c r="BP265" s="362">
        <v>6</v>
      </c>
      <c r="BQ265" s="362"/>
      <c r="BR265" s="362"/>
      <c r="BS265" s="362"/>
      <c r="BT265" s="362"/>
      <c r="BU265" s="362"/>
      <c r="BV265" s="362"/>
      <c r="BW265" s="362"/>
      <c r="BX265" s="362"/>
      <c r="BY265" s="362"/>
      <c r="BZ265" s="362"/>
      <c r="CA265" s="362"/>
      <c r="CB265" s="362"/>
      <c r="CC265" s="362"/>
      <c r="CD265" s="362"/>
      <c r="CE265" s="362"/>
      <c r="CF265" s="420">
        <v>0</v>
      </c>
      <c r="CG265" s="422"/>
      <c r="CH265" s="422"/>
      <c r="CI265" s="422" t="s">
        <v>808</v>
      </c>
    </row>
    <row r="266" spans="1:87" ht="25.5" customHeight="1" x14ac:dyDescent="0.35">
      <c r="A266" s="363">
        <v>266</v>
      </c>
      <c r="B266" s="363" t="s">
        <v>3744</v>
      </c>
      <c r="C266" s="363" t="s">
        <v>3745</v>
      </c>
      <c r="D266" s="363" t="s">
        <v>3746</v>
      </c>
      <c r="E266" s="363" t="s">
        <v>3747</v>
      </c>
      <c r="F266" s="363" t="s">
        <v>24</v>
      </c>
      <c r="G266" s="362">
        <v>11</v>
      </c>
      <c r="H266" s="362" t="s">
        <v>50</v>
      </c>
      <c r="I266" s="362" t="s">
        <v>44</v>
      </c>
      <c r="J266" s="362" t="s">
        <v>600</v>
      </c>
      <c r="K266" s="362" t="s">
        <v>3748</v>
      </c>
      <c r="L266" s="370"/>
      <c r="M266" s="370"/>
      <c r="N266" s="364"/>
      <c r="O266" s="364" t="s">
        <v>150</v>
      </c>
      <c r="P266" s="364"/>
      <c r="Q266" s="362"/>
      <c r="R266" s="363" t="s">
        <v>3749</v>
      </c>
      <c r="S266" s="363" t="s">
        <v>3750</v>
      </c>
      <c r="T266" s="391" t="s">
        <v>3751</v>
      </c>
      <c r="U266" s="363" t="s">
        <v>3752</v>
      </c>
      <c r="V266" s="365">
        <v>31592</v>
      </c>
      <c r="W266" s="431" t="s">
        <v>3753</v>
      </c>
      <c r="X266" s="366" t="s">
        <v>3578</v>
      </c>
      <c r="Y266" s="364"/>
      <c r="Z266" s="364"/>
      <c r="AA266" s="362"/>
      <c r="AB266" s="396">
        <v>45839</v>
      </c>
      <c r="AC266" s="396">
        <v>45719</v>
      </c>
      <c r="AD266" s="362"/>
      <c r="AE266" s="362"/>
      <c r="AF266" s="362"/>
      <c r="AG266" s="362"/>
      <c r="AH266" s="367"/>
      <c r="AI266" s="362"/>
      <c r="AJ266" s="362"/>
      <c r="AK266" s="362"/>
      <c r="AL266" s="367"/>
      <c r="AM266" s="367"/>
      <c r="AN266" s="367"/>
      <c r="AO266" s="368"/>
      <c r="AP266" s="368"/>
      <c r="AQ266" s="368"/>
      <c r="AR266" s="367"/>
      <c r="AS266" s="362"/>
      <c r="AT266" s="362"/>
      <c r="AU266" s="362" t="s">
        <v>3754</v>
      </c>
      <c r="AV266" s="362"/>
      <c r="AW266" s="398">
        <v>45719</v>
      </c>
      <c r="AX266" s="362"/>
      <c r="AY266" s="367"/>
      <c r="AZ266" s="362"/>
      <c r="BA266" s="362"/>
      <c r="BB266" s="362"/>
      <c r="BC266" s="362"/>
      <c r="BD266" s="362"/>
      <c r="BE266" s="362"/>
      <c r="BF266" s="362"/>
      <c r="BG266" s="362"/>
      <c r="BH266" s="362"/>
      <c r="BI266" s="362"/>
      <c r="BJ266" s="362"/>
      <c r="BK266" s="365"/>
      <c r="BL266" s="400" t="s">
        <v>18</v>
      </c>
      <c r="BM266" s="367"/>
      <c r="BN266" s="367"/>
      <c r="BO266" s="362"/>
      <c r="BP266" s="362">
        <v>8</v>
      </c>
      <c r="BQ266" s="362"/>
      <c r="BR266" s="362"/>
      <c r="BS266" s="362"/>
      <c r="BT266" s="362"/>
      <c r="BU266" s="362"/>
      <c r="BV266" s="362"/>
      <c r="BW266" s="362"/>
      <c r="BX266" s="362"/>
      <c r="BY266" s="362"/>
      <c r="BZ266" s="362"/>
      <c r="CA266" s="362"/>
      <c r="CB266" s="362"/>
      <c r="CC266" s="362"/>
      <c r="CD266" s="362"/>
      <c r="CE266" s="362"/>
      <c r="CF266" s="420">
        <v>2</v>
      </c>
      <c r="CG266" s="422"/>
      <c r="CH266" s="422"/>
      <c r="CI266" s="422" t="s">
        <v>808</v>
      </c>
    </row>
    <row r="267" spans="1:87" ht="21.75" customHeight="1" x14ac:dyDescent="0.35">
      <c r="A267" s="363">
        <v>267</v>
      </c>
      <c r="B267" s="363" t="s">
        <v>3755</v>
      </c>
      <c r="C267" s="363" t="s">
        <v>3756</v>
      </c>
      <c r="D267" s="363"/>
      <c r="E267" s="363" t="s">
        <v>3757</v>
      </c>
      <c r="F267" s="363" t="s">
        <v>24</v>
      </c>
      <c r="G267" s="362">
        <v>11</v>
      </c>
      <c r="H267" s="362" t="s">
        <v>52</v>
      </c>
      <c r="I267" s="362" t="s">
        <v>41</v>
      </c>
      <c r="J267" s="362" t="s">
        <v>3758</v>
      </c>
      <c r="K267" s="362" t="s">
        <v>3759</v>
      </c>
      <c r="L267" s="370"/>
      <c r="M267" s="370"/>
      <c r="N267" s="364"/>
      <c r="O267" s="364" t="s">
        <v>318</v>
      </c>
      <c r="P267" s="364"/>
      <c r="Q267" s="362"/>
      <c r="R267" s="363" t="s">
        <v>3760</v>
      </c>
      <c r="S267" s="363" t="s">
        <v>3761</v>
      </c>
      <c r="T267" s="391" t="s">
        <v>3762</v>
      </c>
      <c r="U267" s="363" t="s">
        <v>3763</v>
      </c>
      <c r="V267" s="365">
        <v>31315</v>
      </c>
      <c r="W267" s="431" t="s">
        <v>3764</v>
      </c>
      <c r="X267" s="366" t="s">
        <v>3661</v>
      </c>
      <c r="Y267" s="364"/>
      <c r="Z267" s="364"/>
      <c r="AA267" s="362"/>
      <c r="AB267" s="396">
        <v>45930</v>
      </c>
      <c r="AC267" s="396">
        <v>45719</v>
      </c>
      <c r="AD267" s="362"/>
      <c r="AE267" s="362"/>
      <c r="AF267" s="362"/>
      <c r="AG267" s="362"/>
      <c r="AH267" s="367"/>
      <c r="AI267" s="362"/>
      <c r="AJ267" s="362"/>
      <c r="AK267" s="362"/>
      <c r="AL267" s="367"/>
      <c r="AM267" s="367"/>
      <c r="AN267" s="367"/>
      <c r="AO267" s="368"/>
      <c r="AP267" s="368"/>
      <c r="AQ267" s="368"/>
      <c r="AR267" s="367"/>
      <c r="AS267" s="362"/>
      <c r="AT267" s="362"/>
      <c r="AU267" s="362" t="s">
        <v>3765</v>
      </c>
      <c r="AV267" s="362"/>
      <c r="AW267" s="398">
        <v>45719</v>
      </c>
      <c r="AX267" s="362"/>
      <c r="AY267" s="367"/>
      <c r="AZ267" s="362"/>
      <c r="BA267" s="362"/>
      <c r="BB267" s="362"/>
      <c r="BC267" s="362"/>
      <c r="BD267" s="362"/>
      <c r="BE267" s="362"/>
      <c r="BF267" s="362"/>
      <c r="BG267" s="362"/>
      <c r="BH267" s="362"/>
      <c r="BI267" s="362"/>
      <c r="BJ267" s="362"/>
      <c r="BK267" s="365"/>
      <c r="BL267" s="400" t="s">
        <v>18</v>
      </c>
      <c r="BM267" s="367"/>
      <c r="BN267" s="367"/>
      <c r="BO267" s="362"/>
      <c r="BP267" s="362">
        <v>8</v>
      </c>
      <c r="BQ267" s="362"/>
      <c r="BR267" s="362"/>
      <c r="BS267" s="362"/>
      <c r="BT267" s="362"/>
      <c r="BU267" s="362"/>
      <c r="BV267" s="362"/>
      <c r="BW267" s="362"/>
      <c r="BX267" s="362"/>
      <c r="BY267" s="362"/>
      <c r="BZ267" s="362"/>
      <c r="CA267" s="362"/>
      <c r="CB267" s="362"/>
      <c r="CC267" s="362"/>
      <c r="CD267" s="362"/>
      <c r="CE267" s="362"/>
      <c r="CF267" s="420">
        <v>0</v>
      </c>
      <c r="CG267" s="422"/>
      <c r="CH267" s="422"/>
      <c r="CI267" s="422" t="s">
        <v>808</v>
      </c>
    </row>
    <row r="268" spans="1:87" ht="21.75" customHeight="1" x14ac:dyDescent="0.35">
      <c r="A268" s="363">
        <v>268</v>
      </c>
      <c r="B268" s="363" t="s">
        <v>3766</v>
      </c>
      <c r="C268" s="363" t="s">
        <v>3767</v>
      </c>
      <c r="D268" s="363"/>
      <c r="E268" s="363" t="s">
        <v>3768</v>
      </c>
      <c r="F268" s="363" t="s">
        <v>25</v>
      </c>
      <c r="G268" s="362">
        <v>11</v>
      </c>
      <c r="H268" s="362" t="s">
        <v>52</v>
      </c>
      <c r="I268" s="362" t="s">
        <v>41</v>
      </c>
      <c r="J268" s="362" t="s">
        <v>600</v>
      </c>
      <c r="K268" s="362" t="s">
        <v>3769</v>
      </c>
      <c r="L268" s="370"/>
      <c r="M268" s="370"/>
      <c r="N268" s="364"/>
      <c r="O268" s="364" t="s">
        <v>150</v>
      </c>
      <c r="P268" s="364"/>
      <c r="Q268" s="362"/>
      <c r="R268" s="363" t="s">
        <v>3770</v>
      </c>
      <c r="S268" s="363" t="s">
        <v>3771</v>
      </c>
      <c r="T268" s="391" t="s">
        <v>3772</v>
      </c>
      <c r="U268" s="363" t="s">
        <v>3773</v>
      </c>
      <c r="V268" s="365">
        <v>32091</v>
      </c>
      <c r="W268" s="431" t="s">
        <v>3774</v>
      </c>
      <c r="X268" s="366"/>
      <c r="Y268" s="364"/>
      <c r="Z268" s="364"/>
      <c r="AA268" s="362"/>
      <c r="AB268" s="396"/>
      <c r="AC268" s="396">
        <v>45719</v>
      </c>
      <c r="AD268" s="362"/>
      <c r="AE268" s="362"/>
      <c r="AF268" s="362"/>
      <c r="AG268" s="362"/>
      <c r="AH268" s="367"/>
      <c r="AI268" s="362"/>
      <c r="AJ268" s="362"/>
      <c r="AK268" s="362"/>
      <c r="AL268" s="367"/>
      <c r="AM268" s="367"/>
      <c r="AN268" s="367"/>
      <c r="AO268" s="368"/>
      <c r="AP268" s="368"/>
      <c r="AQ268" s="368"/>
      <c r="AR268" s="367"/>
      <c r="AS268" s="362"/>
      <c r="AT268" s="362"/>
      <c r="AU268" s="362" t="s">
        <v>3775</v>
      </c>
      <c r="AV268" s="362"/>
      <c r="AW268" s="398">
        <v>45719</v>
      </c>
      <c r="AX268" s="362"/>
      <c r="AY268" s="367"/>
      <c r="AZ268" s="362"/>
      <c r="BA268" s="362"/>
      <c r="BB268" s="362"/>
      <c r="BC268" s="362"/>
      <c r="BD268" s="362"/>
      <c r="BE268" s="362"/>
      <c r="BF268" s="362"/>
      <c r="BG268" s="362"/>
      <c r="BH268" s="362"/>
      <c r="BI268" s="362"/>
      <c r="BJ268" s="362"/>
      <c r="BK268" s="365"/>
      <c r="BL268" s="400" t="s">
        <v>18</v>
      </c>
      <c r="BM268" s="367"/>
      <c r="BN268" s="367"/>
      <c r="BO268" s="362"/>
      <c r="BP268" s="362">
        <v>3</v>
      </c>
      <c r="BQ268" s="362"/>
      <c r="BR268" s="362"/>
      <c r="BS268" s="362"/>
      <c r="BT268" s="362"/>
      <c r="BU268" s="362"/>
      <c r="BV268" s="362"/>
      <c r="BW268" s="362"/>
      <c r="BX268" s="362"/>
      <c r="BY268" s="362"/>
      <c r="BZ268" s="362"/>
      <c r="CA268" s="362"/>
      <c r="CB268" s="362"/>
      <c r="CC268" s="362"/>
      <c r="CD268" s="362"/>
      <c r="CE268" s="362"/>
      <c r="CF268" s="420">
        <v>1</v>
      </c>
      <c r="CG268" s="422"/>
      <c r="CH268" s="422"/>
      <c r="CI268" s="422" t="s">
        <v>3708</v>
      </c>
    </row>
    <row r="269" spans="1:87" ht="23.25" customHeight="1" x14ac:dyDescent="0.35">
      <c r="A269" s="363">
        <v>269</v>
      </c>
      <c r="B269" s="363" t="s">
        <v>3776</v>
      </c>
      <c r="C269" s="363" t="s">
        <v>3777</v>
      </c>
      <c r="D269" s="363" t="s">
        <v>3778</v>
      </c>
      <c r="E269" s="363" t="s">
        <v>3779</v>
      </c>
      <c r="F269" s="363" t="s">
        <v>25</v>
      </c>
      <c r="G269" s="362">
        <v>11</v>
      </c>
      <c r="H269" s="362" t="s">
        <v>56</v>
      </c>
      <c r="I269" s="362" t="s">
        <v>38</v>
      </c>
      <c r="J269" s="362" t="s">
        <v>3780</v>
      </c>
      <c r="K269" s="362" t="s">
        <v>3781</v>
      </c>
      <c r="L269" s="370"/>
      <c r="M269" s="370"/>
      <c r="N269" s="364"/>
      <c r="O269" s="364" t="s">
        <v>150</v>
      </c>
      <c r="P269" s="364"/>
      <c r="Q269" s="362"/>
      <c r="R269" s="363" t="s">
        <v>3782</v>
      </c>
      <c r="S269" s="363" t="s">
        <v>3783</v>
      </c>
      <c r="T269" s="391" t="s">
        <v>3784</v>
      </c>
      <c r="U269" s="363" t="s">
        <v>3785</v>
      </c>
      <c r="V269" s="365">
        <v>30939</v>
      </c>
      <c r="W269" s="431" t="s">
        <v>3786</v>
      </c>
      <c r="X269" s="366" t="s">
        <v>3578</v>
      </c>
      <c r="Y269" s="364"/>
      <c r="Z269" s="364"/>
      <c r="AA269" s="362"/>
      <c r="AB269" s="397">
        <v>45777</v>
      </c>
      <c r="AC269" s="396">
        <v>45719</v>
      </c>
      <c r="AD269" s="362"/>
      <c r="AE269" s="362"/>
      <c r="AF269" s="362"/>
      <c r="AG269" s="362"/>
      <c r="AH269" s="367"/>
      <c r="AI269" s="362"/>
      <c r="AJ269" s="362"/>
      <c r="AK269" s="362"/>
      <c r="AL269" s="367"/>
      <c r="AM269" s="367"/>
      <c r="AN269" s="367"/>
      <c r="AO269" s="368"/>
      <c r="AP269" s="368"/>
      <c r="AQ269" s="368"/>
      <c r="AR269" s="367"/>
      <c r="AS269" s="362"/>
      <c r="AT269" s="362"/>
      <c r="AU269" s="362" t="s">
        <v>3787</v>
      </c>
      <c r="AV269" s="362"/>
      <c r="AW269" s="399">
        <v>45719</v>
      </c>
      <c r="AX269" s="362"/>
      <c r="AY269" s="367"/>
      <c r="AZ269" s="362"/>
      <c r="BA269" s="362"/>
      <c r="BB269" s="362"/>
      <c r="BC269" s="362"/>
      <c r="BD269" s="362"/>
      <c r="BE269" s="362"/>
      <c r="BF269" s="362"/>
      <c r="BG269" s="362"/>
      <c r="BH269" s="362"/>
      <c r="BI269" s="362"/>
      <c r="BJ269" s="362"/>
      <c r="BK269" s="365"/>
      <c r="BL269" s="401" t="s">
        <v>18</v>
      </c>
      <c r="BM269" s="367"/>
      <c r="BN269" s="367"/>
      <c r="BO269" s="362"/>
      <c r="BP269" s="362">
        <v>16</v>
      </c>
      <c r="BQ269" s="362"/>
      <c r="BR269" s="362"/>
      <c r="BS269" s="362"/>
      <c r="BT269" s="362"/>
      <c r="BU269" s="362"/>
      <c r="BV269" s="362"/>
      <c r="BW269" s="362"/>
      <c r="BX269" s="362"/>
      <c r="BY269" s="362"/>
      <c r="BZ269" s="362"/>
      <c r="CA269" s="362"/>
      <c r="CB269" s="362"/>
      <c r="CC269" s="362"/>
      <c r="CD269" s="362"/>
      <c r="CE269" s="362"/>
      <c r="CF269" s="420">
        <v>3</v>
      </c>
      <c r="CG269" s="422"/>
      <c r="CH269" s="422"/>
      <c r="CI269" s="422" t="s">
        <v>808</v>
      </c>
    </row>
    <row r="273" spans="1:2" x14ac:dyDescent="0.35">
      <c r="A273" s="46" t="s">
        <v>3788</v>
      </c>
      <c r="B273" s="46" t="s">
        <v>16</v>
      </c>
    </row>
    <row r="274" spans="1:2" x14ac:dyDescent="0.35">
      <c r="A274" s="1"/>
      <c r="B274" s="24">
        <v>1</v>
      </c>
    </row>
    <row r="275" spans="1:2" x14ac:dyDescent="0.35">
      <c r="A275" s="11"/>
      <c r="B275" s="24">
        <v>2</v>
      </c>
    </row>
    <row r="276" spans="1:2" x14ac:dyDescent="0.35">
      <c r="A276" s="17"/>
      <c r="B276" s="24">
        <v>3</v>
      </c>
    </row>
    <row r="277" spans="1:2" x14ac:dyDescent="0.35">
      <c r="A277" s="26"/>
      <c r="B277" s="24">
        <v>4</v>
      </c>
    </row>
    <row r="278" spans="1:2" x14ac:dyDescent="0.35">
      <c r="A278" s="30"/>
      <c r="B278" s="24">
        <v>5</v>
      </c>
    </row>
    <row r="279" spans="1:2" x14ac:dyDescent="0.35">
      <c r="A279" s="36"/>
      <c r="B279" s="24">
        <v>6</v>
      </c>
    </row>
    <row r="280" spans="1:2" x14ac:dyDescent="0.35">
      <c r="A280" s="39"/>
      <c r="B280" s="24">
        <v>7</v>
      </c>
    </row>
    <row r="281" spans="1:2" x14ac:dyDescent="0.35">
      <c r="A281" s="26"/>
      <c r="B281" s="24">
        <v>8</v>
      </c>
    </row>
    <row r="282" spans="1:2" x14ac:dyDescent="0.35">
      <c r="A282" s="11"/>
      <c r="B282" s="24">
        <v>9</v>
      </c>
    </row>
    <row r="283" spans="1:2" x14ac:dyDescent="0.35">
      <c r="A283" s="40"/>
      <c r="B283" s="24">
        <v>10</v>
      </c>
    </row>
    <row r="284" spans="1:2" x14ac:dyDescent="0.35">
      <c r="A284" s="10"/>
      <c r="B284" s="47" t="s">
        <v>19</v>
      </c>
    </row>
    <row r="285" spans="1:2" x14ac:dyDescent="0.35">
      <c r="A285" s="55"/>
      <c r="B285" s="47" t="s">
        <v>62</v>
      </c>
    </row>
    <row r="286" spans="1:2" x14ac:dyDescent="0.35">
      <c r="A286" s="24" t="s">
        <v>167</v>
      </c>
      <c r="B286" s="47" t="s">
        <v>3789</v>
      </c>
    </row>
    <row r="287" spans="1:2" x14ac:dyDescent="0.35">
      <c r="A287" s="319"/>
      <c r="B287" s="433" t="s">
        <v>3790</v>
      </c>
    </row>
  </sheetData>
  <autoFilter ref="A1:XCB269" xr:uid="{311EE11A-85EB-4BBE-AB02-7C9957BF4DA3}"/>
  <sortState xmlns:xlrd2="http://schemas.microsoft.com/office/spreadsheetml/2017/richdata2" ref="A2:CJ249">
    <sortCondition ref="F2:F249"/>
  </sortState>
  <hyperlinks>
    <hyperlink ref="R88" r:id="rId1" xr:uid="{00000000-0004-0000-0200-000000000000}"/>
    <hyperlink ref="S149" r:id="rId2" xr:uid="{00000000-0004-0000-0200-000001000000}"/>
    <hyperlink ref="S175" r:id="rId3" xr:uid="{00000000-0004-0000-0200-000002000000}"/>
    <hyperlink ref="S39" r:id="rId4" xr:uid="{00000000-0004-0000-0200-000003000000}"/>
    <hyperlink ref="S83" r:id="rId5" xr:uid="{00000000-0004-0000-0200-000004000000}"/>
    <hyperlink ref="R92" r:id="rId6" xr:uid="{00000000-0004-0000-0200-000005000000}"/>
    <hyperlink ref="S91" r:id="rId7" xr:uid="{00000000-0004-0000-0200-000006000000}"/>
    <hyperlink ref="S93" r:id="rId8" xr:uid="{00000000-0004-0000-0200-000007000000}"/>
    <hyperlink ref="S110" r:id="rId9" xr:uid="{00000000-0004-0000-0200-000008000000}"/>
    <hyperlink ref="S96" r:id="rId10" xr:uid="{00000000-0004-0000-0200-000009000000}"/>
    <hyperlink ref="S71" r:id="rId11" xr:uid="{00000000-0004-0000-0200-00000A000000}"/>
    <hyperlink ref="S118" r:id="rId12" xr:uid="{00000000-0004-0000-0200-00000B000000}"/>
    <hyperlink ref="S102" r:id="rId13" xr:uid="{00000000-0004-0000-0200-00000C000000}"/>
    <hyperlink ref="S84" r:id="rId14" xr:uid="{00000000-0004-0000-0200-00000D000000}"/>
    <hyperlink ref="S81" r:id="rId15" xr:uid="{00000000-0004-0000-0200-00000E000000}"/>
    <hyperlink ref="S73" r:id="rId16" xr:uid="{00000000-0004-0000-0200-00000F000000}"/>
    <hyperlink ref="S135" r:id="rId17" xr:uid="{00000000-0004-0000-0200-000010000000}"/>
    <hyperlink ref="S144" r:id="rId18" xr:uid="{00000000-0004-0000-0200-000011000000}"/>
    <hyperlink ref="S171" r:id="rId19" xr:uid="{00000000-0004-0000-0200-000012000000}"/>
    <hyperlink ref="S126" r:id="rId20" xr:uid="{00000000-0004-0000-0200-000013000000}"/>
    <hyperlink ref="R161" r:id="rId21" xr:uid="{00000000-0004-0000-0200-000014000000}"/>
    <hyperlink ref="S224" r:id="rId22" xr:uid="{00000000-0004-0000-0200-000015000000}"/>
    <hyperlink ref="S161" r:id="rId23" display="musasiahjustus@yahoo.com" xr:uid="{00000000-0004-0000-0200-000016000000}"/>
    <hyperlink ref="R186" r:id="rId24" xr:uid="{00000000-0004-0000-0200-000017000000}"/>
    <hyperlink ref="S240" r:id="rId25" xr:uid="{00000000-0004-0000-0200-000018000000}"/>
    <hyperlink ref="AU149" r:id="rId26" display="http://orcid.org/0000-0002-7787-8597" xr:uid="{00000000-0004-0000-0200-000019000000}"/>
    <hyperlink ref="AU99" r:id="rId27" display="https://orcid.org/0000-0002-5726-6921" xr:uid="{00000000-0004-0000-0200-00001A000000}"/>
    <hyperlink ref="S193" r:id="rId28" xr:uid="{00000000-0004-0000-0200-00001B000000}"/>
    <hyperlink ref="S200" r:id="rId29" xr:uid="{00000000-0004-0000-0200-00001C000000}"/>
    <hyperlink ref="R193" r:id="rId30" xr:uid="{00000000-0004-0000-0200-00001D000000}"/>
    <hyperlink ref="R155" r:id="rId31" xr:uid="{00000000-0004-0000-0200-00001E000000}"/>
    <hyperlink ref="S56" r:id="rId32" xr:uid="{00000000-0004-0000-0200-00001F000000}"/>
    <hyperlink ref="R87" r:id="rId33" xr:uid="{00000000-0004-0000-0200-000020000000}"/>
    <hyperlink ref="R101" r:id="rId34" xr:uid="{00000000-0004-0000-0200-000021000000}"/>
    <hyperlink ref="R111" r:id="rId35" xr:uid="{00000000-0004-0000-0200-000022000000}"/>
    <hyperlink ref="R145" r:id="rId36" xr:uid="{00000000-0004-0000-0200-000023000000}"/>
    <hyperlink ref="R68" r:id="rId37" xr:uid="{00000000-0004-0000-0200-000024000000}"/>
    <hyperlink ref="S90" r:id="rId38" display="mutua_mike@yahoo.com;_x000a_" xr:uid="{6B09AE7E-F6A4-4A34-8852-613E8CD82C32}"/>
    <hyperlink ref="R43" r:id="rId39" xr:uid="{F01F596E-3472-428A-9126-44A1F9ED4967}"/>
    <hyperlink ref="R100" r:id="rId40" xr:uid="{BED300F1-4F06-43B8-A31D-851CC0306C88}"/>
    <hyperlink ref="S261" r:id="rId41" xr:uid="{B4864E4F-F0F7-4C6C-9B66-85A2A2344B8D}"/>
    <hyperlink ref="S156" r:id="rId42" xr:uid="{62EF75FC-17D2-4CAC-B4EF-82AA9460E74B}"/>
    <hyperlink ref="S154" r:id="rId43" xr:uid="{F6C15C21-FC5F-4C79-92C3-37E1355E31E9}"/>
    <hyperlink ref="S38" r:id="rId44" xr:uid="{FF3EDF7C-7EE0-4249-8D43-11F676368418}"/>
    <hyperlink ref="S151" r:id="rId45" xr:uid="{08B3AFEE-B755-442A-88B5-C1053F990460}"/>
    <hyperlink ref="R16" r:id="rId46" xr:uid="{0D58A5AC-77F5-4BBC-A8A1-47512EC5DE92}"/>
    <hyperlink ref="R134" r:id="rId47" xr:uid="{424A726B-8519-4F14-8906-737CFAD607BD}"/>
    <hyperlink ref="S187" r:id="rId48" xr:uid="{9C9A25D1-2EC0-4D3A-A907-3231E68EE6AB}"/>
    <hyperlink ref="R64" r:id="rId49" xr:uid="{17DAE074-EB75-43E4-BB4C-4B85719CA954}"/>
    <hyperlink ref="R28" r:id="rId50" xr:uid="{B854027C-249B-4876-8BCD-EA7712F08DCA}"/>
    <hyperlink ref="R20" r:id="rId51" xr:uid="{EE4D878F-E759-4315-913D-FB2CAF9B05E5}"/>
    <hyperlink ref="R12" r:id="rId52" xr:uid="{63AE225F-88DC-43FC-B855-249AF126FEBB}"/>
    <hyperlink ref="R54" r:id="rId53" xr:uid="{4D51492E-D96E-4378-BED8-F3786F4D7D1D}"/>
    <hyperlink ref="R33" r:id="rId54" xr:uid="{6538C65A-36DA-443C-AE0F-99F3DDBBF7CF}"/>
    <hyperlink ref="R4" r:id="rId55" xr:uid="{19C2366E-9E33-4A44-A6AB-B84A6A0A16B6}"/>
    <hyperlink ref="R38" r:id="rId56" xr:uid="{2F34AC3C-CD7D-4569-9653-C107D11577AC}"/>
    <hyperlink ref="R51" r:id="rId57" xr:uid="{95C26CE2-2F59-4FE2-A9DA-82047D264551}"/>
    <hyperlink ref="R32" r:id="rId58" xr:uid="{26AFD150-82E1-453A-93EF-5E8A48A071FA}"/>
    <hyperlink ref="R44" r:id="rId59" xr:uid="{3EE32177-945B-46BD-AEA1-C42F671DE2AB}"/>
    <hyperlink ref="R9" r:id="rId60" xr:uid="{2BF5BA89-2C8C-4A7A-AF5D-05D67D3DB3BF}"/>
    <hyperlink ref="R60" r:id="rId61" xr:uid="{CABB3F21-2DAC-4C19-8114-EC15AF40E377}"/>
    <hyperlink ref="R59" r:id="rId62" xr:uid="{10F3D82D-C324-41A9-BE00-1E948C71FBC1}"/>
    <hyperlink ref="R61" r:id="rId63" xr:uid="{1D43DF32-46DE-44B5-9B4B-4EE9346716CA}"/>
    <hyperlink ref="R49" r:id="rId64" xr:uid="{27820F10-9615-40E4-9F71-B71A85D3A4B7}"/>
    <hyperlink ref="R5" r:id="rId65" xr:uid="{E6D38007-9086-4ABA-8D1F-8F3568BE6BCA}"/>
    <hyperlink ref="R53" r:id="rId66" xr:uid="{C03DC3AF-A2EF-41D8-A908-A8C519CBD85F}"/>
    <hyperlink ref="R15" r:id="rId67" xr:uid="{C3353C49-9232-4D82-8433-6C7C0449734B}"/>
    <hyperlink ref="R18" r:id="rId68" xr:uid="{6433788E-AFEE-4733-8539-B5F2481FDBE0}"/>
    <hyperlink ref="R50" r:id="rId69" xr:uid="{093672BB-DCFE-49FF-B787-A4569EE8C8D2}"/>
    <hyperlink ref="R42" r:id="rId70" xr:uid="{78D28CAB-9E9C-47DB-91A1-CA7B73A34CFA}"/>
    <hyperlink ref="R82" r:id="rId71" xr:uid="{9779C2B4-A305-4F48-B1A2-F15BAF44D1A0}"/>
    <hyperlink ref="R30" r:id="rId72" xr:uid="{B4A0050F-E40E-4A6D-A029-461D8D8EF9BA}"/>
    <hyperlink ref="R129" r:id="rId73" xr:uid="{71E5BA8F-C590-4E29-95E3-31FC957A69C4}"/>
    <hyperlink ref="R83" r:id="rId74" xr:uid="{1898C726-643E-412B-BBF7-64A9F9A5ACC1}"/>
    <hyperlink ref="R89" r:id="rId75" xr:uid="{458F9408-6DFD-4DBB-9525-3FBC171B8141}"/>
    <hyperlink ref="R103" r:id="rId76" xr:uid="{08D3999A-13D5-4BEF-98D5-FE7883F775B8}"/>
    <hyperlink ref="R11" r:id="rId77" xr:uid="{35C21B62-B668-4CE1-BEBE-9568BCF67682}"/>
    <hyperlink ref="R106" r:id="rId78" xr:uid="{B5EA70BB-6057-4777-B292-B8E6937674EA}"/>
    <hyperlink ref="R13" r:id="rId79" xr:uid="{9BA64370-F1B7-43A9-8679-B3536A42C3C3}"/>
    <hyperlink ref="R95" r:id="rId80" xr:uid="{79E4664A-DDAF-4D06-8FF3-F707011797C0}"/>
    <hyperlink ref="S164" r:id="rId81" xr:uid="{BF9A2BFC-1ADB-4B17-ADDF-9DE397F113EF}"/>
    <hyperlink ref="S129" r:id="rId82" xr:uid="{74C49840-8A7C-4F13-BA6D-2266546B5342}"/>
    <hyperlink ref="S221" r:id="rId83" xr:uid="{C4BAD285-94BE-4F89-B9E0-51F4046DD017}"/>
    <hyperlink ref="S213" r:id="rId84" xr:uid="{BD1C2116-EFCB-4F31-8456-0BF148004CFB}"/>
    <hyperlink ref="R198" r:id="rId85" xr:uid="{2390D6DE-56AD-4250-9F54-1DF5C7E51908}"/>
    <hyperlink ref="R207" r:id="rId86" xr:uid="{6D80A28E-65E9-496A-B9B2-984957020D2D}"/>
    <hyperlink ref="S150" r:id="rId87" xr:uid="{C7E369D5-60A8-48D9-810B-6718685E9252}"/>
    <hyperlink ref="R75" r:id="rId88" xr:uid="{017CF4E7-E9EE-4FA7-89AD-D92C6BC71FD5}"/>
    <hyperlink ref="S152" r:id="rId89" xr:uid="{4115AE8B-83D8-4924-82FC-2A4DE0B8D994}"/>
    <hyperlink ref="S233" r:id="rId90" xr:uid="{E5C0F08E-71B7-4C6B-985C-E71C0CACB89D}"/>
  </hyperlinks>
  <pageMargins left="0.7" right="0.7" top="0.75" bottom="0.75" header="0.3" footer="0.3"/>
  <pageSetup orientation="portrait" r:id="rId9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dimension ref="A1:J26"/>
  <sheetViews>
    <sheetView workbookViewId="0">
      <pane ySplit="1" topLeftCell="A2" activePane="bottomLeft" state="frozen"/>
      <selection pane="bottomLeft" activeCell="D24" sqref="D24"/>
    </sheetView>
  </sheetViews>
  <sheetFormatPr defaultRowHeight="14.5" x14ac:dyDescent="0.35"/>
  <cols>
    <col min="1" max="1" width="4.54296875" customWidth="1"/>
    <col min="2" max="2" width="24.453125" customWidth="1"/>
    <col min="3" max="3" width="27.1796875" customWidth="1"/>
    <col min="4" max="4" width="9.26953125" customWidth="1"/>
    <col min="5" max="5" width="10.7265625" customWidth="1"/>
    <col min="6" max="6" width="19.7265625" customWidth="1"/>
    <col min="7" max="7" width="19.54296875" customWidth="1"/>
    <col min="8" max="8" width="11.453125" customWidth="1"/>
    <col min="9" max="9" width="28.7265625" customWidth="1"/>
    <col min="10" max="10" width="51.1796875" customWidth="1"/>
    <col min="11" max="11" width="61.1796875" customWidth="1"/>
  </cols>
  <sheetData>
    <row r="1" spans="1:10" ht="28.5" customHeight="1" x14ac:dyDescent="0.35">
      <c r="A1" s="61" t="s">
        <v>3791</v>
      </c>
      <c r="B1" s="62" t="s">
        <v>3792</v>
      </c>
      <c r="C1" s="62" t="s">
        <v>3793</v>
      </c>
      <c r="D1" s="62" t="s">
        <v>27</v>
      </c>
      <c r="E1" s="63" t="s">
        <v>16</v>
      </c>
      <c r="F1" s="63" t="s">
        <v>3794</v>
      </c>
      <c r="G1" s="64" t="s">
        <v>3795</v>
      </c>
      <c r="H1" s="64" t="s">
        <v>3796</v>
      </c>
      <c r="I1" s="65" t="s">
        <v>3797</v>
      </c>
      <c r="J1" s="66" t="s">
        <v>3798</v>
      </c>
    </row>
    <row r="2" spans="1:10" ht="25" customHeight="1" x14ac:dyDescent="0.35">
      <c r="A2" s="24">
        <v>1</v>
      </c>
      <c r="B2" s="24" t="s">
        <v>3799</v>
      </c>
      <c r="C2" s="24" t="s">
        <v>3800</v>
      </c>
      <c r="D2" s="24" t="s">
        <v>24</v>
      </c>
      <c r="E2" s="67">
        <v>3</v>
      </c>
      <c r="F2" s="67"/>
      <c r="G2" s="67">
        <v>2014</v>
      </c>
      <c r="H2" s="67">
        <v>2014</v>
      </c>
      <c r="I2" s="24" t="s">
        <v>3801</v>
      </c>
      <c r="J2" s="24"/>
    </row>
    <row r="3" spans="1:10" ht="25" customHeight="1" x14ac:dyDescent="0.35">
      <c r="A3" s="24">
        <v>2</v>
      </c>
      <c r="B3" s="24" t="s">
        <v>3802</v>
      </c>
      <c r="C3" s="24" t="s">
        <v>38</v>
      </c>
      <c r="D3" s="24" t="s">
        <v>24</v>
      </c>
      <c r="E3" s="67">
        <v>3</v>
      </c>
      <c r="F3" s="67"/>
      <c r="G3" s="67">
        <v>2016</v>
      </c>
      <c r="H3" s="67">
        <v>2016</v>
      </c>
      <c r="I3" s="24" t="s">
        <v>3801</v>
      </c>
      <c r="J3" s="24"/>
    </row>
    <row r="4" spans="1:10" ht="25" customHeight="1" x14ac:dyDescent="0.35">
      <c r="A4" s="24">
        <v>3</v>
      </c>
      <c r="B4" s="24" t="s">
        <v>3803</v>
      </c>
      <c r="C4" s="24" t="s">
        <v>40</v>
      </c>
      <c r="D4" s="24" t="s">
        <v>24</v>
      </c>
      <c r="E4" s="67">
        <v>1</v>
      </c>
      <c r="F4" s="67" t="s">
        <v>149</v>
      </c>
      <c r="G4" s="68">
        <v>42583</v>
      </c>
      <c r="H4" s="67">
        <v>2016</v>
      </c>
      <c r="I4" s="24" t="s">
        <v>3801</v>
      </c>
      <c r="J4" s="24"/>
    </row>
    <row r="5" spans="1:10" ht="25" customHeight="1" x14ac:dyDescent="0.35">
      <c r="A5" s="24">
        <v>4</v>
      </c>
      <c r="B5" s="24" t="s">
        <v>3804</v>
      </c>
      <c r="C5" s="24" t="s">
        <v>40</v>
      </c>
      <c r="D5" s="24" t="s">
        <v>25</v>
      </c>
      <c r="E5" s="67">
        <v>2</v>
      </c>
      <c r="F5" s="67" t="s">
        <v>3805</v>
      </c>
      <c r="G5" s="67" t="s">
        <v>3806</v>
      </c>
      <c r="H5" s="67">
        <v>2016</v>
      </c>
      <c r="I5" s="24" t="s">
        <v>3807</v>
      </c>
      <c r="J5" s="24"/>
    </row>
    <row r="6" spans="1:10" ht="25" customHeight="1" x14ac:dyDescent="0.35">
      <c r="A6" s="24">
        <v>5</v>
      </c>
      <c r="B6" s="24" t="s">
        <v>3808</v>
      </c>
      <c r="C6" s="24" t="s">
        <v>41</v>
      </c>
      <c r="D6" s="24" t="s">
        <v>24</v>
      </c>
      <c r="E6" s="67">
        <v>7</v>
      </c>
      <c r="F6" s="67" t="s">
        <v>3809</v>
      </c>
      <c r="G6" s="67">
        <v>2017</v>
      </c>
      <c r="H6" s="67">
        <v>2017</v>
      </c>
      <c r="I6" s="24" t="s">
        <v>3801</v>
      </c>
      <c r="J6" s="24"/>
    </row>
    <row r="7" spans="1:10" ht="25" customHeight="1" x14ac:dyDescent="0.35">
      <c r="A7" s="24">
        <v>6</v>
      </c>
      <c r="B7" s="24" t="s">
        <v>3810</v>
      </c>
      <c r="C7" s="24" t="s">
        <v>44</v>
      </c>
      <c r="D7" s="24" t="s">
        <v>24</v>
      </c>
      <c r="E7" s="67">
        <v>5</v>
      </c>
      <c r="F7" s="67" t="s">
        <v>3811</v>
      </c>
      <c r="G7" s="67">
        <v>2017</v>
      </c>
      <c r="H7" s="67">
        <v>2017</v>
      </c>
      <c r="I7" s="24" t="s">
        <v>3812</v>
      </c>
      <c r="J7" s="24"/>
    </row>
    <row r="8" spans="1:10" ht="25" customHeight="1" x14ac:dyDescent="0.35">
      <c r="A8" s="24">
        <v>7</v>
      </c>
      <c r="B8" s="24" t="s">
        <v>3813</v>
      </c>
      <c r="C8" s="24" t="s">
        <v>40</v>
      </c>
      <c r="D8" s="24" t="s">
        <v>25</v>
      </c>
      <c r="E8" s="67">
        <v>5</v>
      </c>
      <c r="F8" s="67" t="s">
        <v>3811</v>
      </c>
      <c r="G8" s="67">
        <v>2018</v>
      </c>
      <c r="H8" s="67">
        <v>2018</v>
      </c>
      <c r="I8" s="24" t="s">
        <v>3801</v>
      </c>
      <c r="J8" s="24"/>
    </row>
    <row r="9" spans="1:10" ht="25" customHeight="1" x14ac:dyDescent="0.35">
      <c r="A9" s="24">
        <v>8</v>
      </c>
      <c r="B9" s="24" t="s">
        <v>3814</v>
      </c>
      <c r="C9" s="24" t="s">
        <v>35</v>
      </c>
      <c r="D9" s="24" t="s">
        <v>24</v>
      </c>
      <c r="E9" s="67">
        <v>6</v>
      </c>
      <c r="F9" s="67"/>
      <c r="G9" s="67">
        <v>2018</v>
      </c>
      <c r="H9" s="67">
        <v>2018</v>
      </c>
      <c r="I9" s="24" t="s">
        <v>3801</v>
      </c>
      <c r="J9" s="24"/>
    </row>
    <row r="10" spans="1:10" ht="25" customHeight="1" x14ac:dyDescent="0.35">
      <c r="A10" s="24">
        <v>9</v>
      </c>
      <c r="B10" s="24" t="s">
        <v>3815</v>
      </c>
      <c r="C10" s="24" t="s">
        <v>39</v>
      </c>
      <c r="D10" s="24" t="s">
        <v>24</v>
      </c>
      <c r="E10" s="67">
        <v>5</v>
      </c>
      <c r="F10" s="67" t="s">
        <v>156</v>
      </c>
      <c r="G10" s="67">
        <v>2018</v>
      </c>
      <c r="H10" s="67">
        <v>2018</v>
      </c>
      <c r="I10" s="24" t="s">
        <v>3801</v>
      </c>
      <c r="J10" s="24"/>
    </row>
    <row r="11" spans="1:10" ht="25" customHeight="1" x14ac:dyDescent="0.35">
      <c r="A11" s="24">
        <v>10</v>
      </c>
      <c r="B11" s="24" t="s">
        <v>3816</v>
      </c>
      <c r="C11" s="24" t="s">
        <v>40</v>
      </c>
      <c r="D11" s="24" t="s">
        <v>25</v>
      </c>
      <c r="E11" s="67">
        <v>1</v>
      </c>
      <c r="F11" s="67" t="s">
        <v>3817</v>
      </c>
      <c r="G11" s="67" t="s">
        <v>3818</v>
      </c>
      <c r="H11" s="67"/>
      <c r="I11" s="24" t="s">
        <v>3801</v>
      </c>
      <c r="J11" s="24"/>
    </row>
    <row r="12" spans="1:10" ht="25" customHeight="1" x14ac:dyDescent="0.35">
      <c r="A12" s="24">
        <v>11</v>
      </c>
      <c r="B12" s="24" t="s">
        <v>3819</v>
      </c>
      <c r="C12" s="24" t="s">
        <v>39</v>
      </c>
      <c r="D12" s="24" t="s">
        <v>25</v>
      </c>
      <c r="E12" s="67">
        <v>1</v>
      </c>
      <c r="F12" s="67" t="s">
        <v>3820</v>
      </c>
      <c r="G12" s="67" t="s">
        <v>3818</v>
      </c>
      <c r="H12" s="67"/>
      <c r="I12" s="24" t="s">
        <v>3801</v>
      </c>
      <c r="J12" s="24"/>
    </row>
    <row r="13" spans="1:10" ht="25" customHeight="1" x14ac:dyDescent="0.35">
      <c r="A13" s="24">
        <v>12</v>
      </c>
      <c r="B13" s="24" t="s">
        <v>3821</v>
      </c>
      <c r="C13" s="24" t="s">
        <v>44</v>
      </c>
      <c r="D13" s="24" t="s">
        <v>24</v>
      </c>
      <c r="E13" s="67">
        <v>4</v>
      </c>
      <c r="F13" s="67"/>
      <c r="G13" s="69">
        <v>43867</v>
      </c>
      <c r="H13" s="67">
        <v>2020</v>
      </c>
      <c r="I13" s="24" t="s">
        <v>3801</v>
      </c>
      <c r="J13" s="24"/>
    </row>
    <row r="14" spans="1:10" ht="25" customHeight="1" x14ac:dyDescent="0.35">
      <c r="A14" s="24">
        <v>13</v>
      </c>
      <c r="B14" s="24" t="s">
        <v>3822</v>
      </c>
      <c r="C14" s="24" t="s">
        <v>33</v>
      </c>
      <c r="D14" s="24" t="s">
        <v>25</v>
      </c>
      <c r="E14" s="67">
        <v>8</v>
      </c>
      <c r="F14" s="67"/>
      <c r="G14" s="69">
        <v>43867</v>
      </c>
      <c r="H14" s="67">
        <v>2020</v>
      </c>
      <c r="I14" s="24" t="s">
        <v>3823</v>
      </c>
      <c r="J14" s="24" t="s">
        <v>3824</v>
      </c>
    </row>
    <row r="15" spans="1:10" ht="25" customHeight="1" x14ac:dyDescent="0.35">
      <c r="A15" s="24">
        <v>14</v>
      </c>
      <c r="B15" s="24" t="s">
        <v>3825</v>
      </c>
      <c r="C15" s="24" t="s">
        <v>33</v>
      </c>
      <c r="D15" s="24" t="s">
        <v>24</v>
      </c>
      <c r="E15" s="67">
        <v>5</v>
      </c>
      <c r="F15" s="67"/>
      <c r="G15" s="69">
        <v>43930</v>
      </c>
      <c r="H15" s="67">
        <v>2020</v>
      </c>
      <c r="I15" s="24" t="s">
        <v>3801</v>
      </c>
      <c r="J15" s="24"/>
    </row>
    <row r="16" spans="1:10" ht="25" customHeight="1" x14ac:dyDescent="0.35">
      <c r="A16" s="24">
        <v>15</v>
      </c>
      <c r="B16" s="24" t="s">
        <v>3826</v>
      </c>
      <c r="C16" s="24" t="s">
        <v>36</v>
      </c>
      <c r="D16" s="24" t="s">
        <v>24</v>
      </c>
      <c r="E16" s="67">
        <v>7</v>
      </c>
      <c r="F16" s="67"/>
      <c r="G16" s="69">
        <v>43930</v>
      </c>
      <c r="H16" s="67">
        <v>2020</v>
      </c>
      <c r="I16" s="24" t="s">
        <v>3801</v>
      </c>
      <c r="J16" s="70" t="s">
        <v>3827</v>
      </c>
    </row>
    <row r="17" spans="1:10" ht="25" customHeight="1" x14ac:dyDescent="0.35">
      <c r="A17" s="24">
        <v>16</v>
      </c>
      <c r="B17" s="24" t="s">
        <v>3828</v>
      </c>
      <c r="C17" s="24" t="s">
        <v>40</v>
      </c>
      <c r="D17" s="24" t="s">
        <v>25</v>
      </c>
      <c r="E17" s="67">
        <v>7</v>
      </c>
      <c r="F17" s="67"/>
      <c r="G17" s="69">
        <v>44214</v>
      </c>
      <c r="H17" s="67">
        <v>2021</v>
      </c>
      <c r="I17" s="24" t="s">
        <v>3829</v>
      </c>
      <c r="J17" s="24" t="s">
        <v>3830</v>
      </c>
    </row>
    <row r="18" spans="1:10" ht="25" customHeight="1" x14ac:dyDescent="0.35">
      <c r="A18" s="24">
        <v>17</v>
      </c>
      <c r="B18" s="24" t="s">
        <v>3831</v>
      </c>
      <c r="C18" s="24" t="s">
        <v>44</v>
      </c>
      <c r="D18" s="24" t="s">
        <v>24</v>
      </c>
      <c r="E18" s="67">
        <v>8</v>
      </c>
      <c r="F18" s="67"/>
      <c r="G18" s="69">
        <v>44400</v>
      </c>
      <c r="H18" s="67">
        <v>2021</v>
      </c>
      <c r="I18" s="24" t="s">
        <v>3801</v>
      </c>
      <c r="J18" s="24" t="s">
        <v>3832</v>
      </c>
    </row>
    <row r="19" spans="1:10" ht="25" customHeight="1" x14ac:dyDescent="0.35">
      <c r="A19" s="24">
        <v>18</v>
      </c>
      <c r="B19" s="24" t="s">
        <v>3833</v>
      </c>
      <c r="C19" s="24" t="s">
        <v>33</v>
      </c>
      <c r="D19" s="24" t="s">
        <v>24</v>
      </c>
      <c r="E19" s="67">
        <v>8</v>
      </c>
      <c r="F19" s="67"/>
      <c r="G19" s="69">
        <v>44651</v>
      </c>
      <c r="H19" s="67">
        <v>2022</v>
      </c>
      <c r="I19" s="24" t="s">
        <v>3834</v>
      </c>
      <c r="J19" s="24" t="s">
        <v>3835</v>
      </c>
    </row>
    <row r="20" spans="1:10" ht="25" customHeight="1" x14ac:dyDescent="0.35">
      <c r="A20" s="24">
        <v>19</v>
      </c>
      <c r="B20" s="24" t="s">
        <v>3836</v>
      </c>
      <c r="C20" s="24" t="s">
        <v>40</v>
      </c>
      <c r="D20" s="24" t="s">
        <v>25</v>
      </c>
      <c r="E20" s="67">
        <v>9</v>
      </c>
      <c r="F20" s="67"/>
      <c r="G20" s="69">
        <v>44818</v>
      </c>
      <c r="H20" s="67">
        <v>2022</v>
      </c>
      <c r="I20" s="24" t="s">
        <v>3829</v>
      </c>
      <c r="J20" s="24" t="s">
        <v>3837</v>
      </c>
    </row>
    <row r="21" spans="1:10" ht="25" customHeight="1" x14ac:dyDescent="0.35">
      <c r="A21" s="24">
        <v>20</v>
      </c>
      <c r="B21" s="24" t="s">
        <v>3838</v>
      </c>
      <c r="C21" s="24" t="s">
        <v>33</v>
      </c>
      <c r="D21" s="24" t="s">
        <v>25</v>
      </c>
      <c r="E21" s="67">
        <v>9</v>
      </c>
      <c r="F21" s="67"/>
      <c r="G21" s="69">
        <v>44818</v>
      </c>
      <c r="H21" s="67">
        <v>2022</v>
      </c>
      <c r="I21" s="24" t="s">
        <v>3801</v>
      </c>
      <c r="J21" s="24" t="s">
        <v>3839</v>
      </c>
    </row>
    <row r="22" spans="1:10" ht="25" customHeight="1" x14ac:dyDescent="0.35">
      <c r="A22" s="24">
        <v>21</v>
      </c>
      <c r="B22" s="323" t="s">
        <v>3840</v>
      </c>
      <c r="C22" s="323" t="s">
        <v>33</v>
      </c>
      <c r="D22" s="323" t="s">
        <v>24</v>
      </c>
      <c r="E22" s="324">
        <v>10</v>
      </c>
      <c r="F22" s="324"/>
      <c r="G22" s="325">
        <v>45107</v>
      </c>
      <c r="H22" s="324">
        <v>2023</v>
      </c>
      <c r="I22" s="323" t="s">
        <v>3801</v>
      </c>
      <c r="J22" s="323" t="s">
        <v>3841</v>
      </c>
    </row>
    <row r="23" spans="1:10" ht="25" customHeight="1" x14ac:dyDescent="0.35">
      <c r="A23" s="24"/>
      <c r="B23" s="323" t="s">
        <v>3842</v>
      </c>
      <c r="C23" s="24" t="s">
        <v>3800</v>
      </c>
      <c r="D23" s="323"/>
      <c r="E23" s="324">
        <v>2</v>
      </c>
      <c r="F23" s="324"/>
      <c r="G23" s="325">
        <v>45741</v>
      </c>
      <c r="H23" s="324">
        <v>2025</v>
      </c>
      <c r="I23" s="323" t="s">
        <v>3843</v>
      </c>
      <c r="J23" s="323"/>
    </row>
    <row r="24" spans="1:10" ht="25" customHeight="1" x14ac:dyDescent="0.35">
      <c r="A24" s="24">
        <v>22</v>
      </c>
      <c r="B24" s="323" t="s">
        <v>3844</v>
      </c>
      <c r="C24" s="24" t="s">
        <v>3800</v>
      </c>
      <c r="D24" s="323"/>
      <c r="E24" s="324">
        <v>2</v>
      </c>
      <c r="F24" s="324"/>
      <c r="G24" s="325">
        <v>45741</v>
      </c>
      <c r="H24" s="324">
        <v>2025</v>
      </c>
      <c r="I24" s="323" t="s">
        <v>3845</v>
      </c>
      <c r="J24" s="323"/>
    </row>
    <row r="25" spans="1:10" ht="25" customHeight="1" x14ac:dyDescent="0.35">
      <c r="A25" s="24">
        <v>23</v>
      </c>
      <c r="B25" s="323" t="s">
        <v>3846</v>
      </c>
      <c r="C25" s="24" t="s">
        <v>3800</v>
      </c>
      <c r="D25" s="323"/>
      <c r="E25" s="324">
        <v>3</v>
      </c>
      <c r="F25" s="324"/>
      <c r="G25" s="325">
        <v>45741</v>
      </c>
      <c r="H25" s="324">
        <v>2025</v>
      </c>
      <c r="I25" s="323" t="s">
        <v>3847</v>
      </c>
      <c r="J25" s="323"/>
    </row>
    <row r="26" spans="1:10" ht="25" customHeight="1" x14ac:dyDescent="0.35">
      <c r="A26" s="24"/>
      <c r="B26" s="323" t="s">
        <v>3848</v>
      </c>
      <c r="C26" s="24" t="s">
        <v>3800</v>
      </c>
      <c r="D26" s="323"/>
      <c r="E26" s="324">
        <v>5</v>
      </c>
      <c r="F26" s="324"/>
      <c r="G26" s="325">
        <v>45741</v>
      </c>
      <c r="H26" s="324">
        <v>2025</v>
      </c>
      <c r="I26" s="323" t="s">
        <v>3849</v>
      </c>
      <c r="J26" s="323"/>
    </row>
  </sheetData>
  <pageMargins left="0.7" right="0.7" top="0.75" bottom="0.75" header="0.3" footer="0.3"/>
  <pageSetup paperSize="9"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7"/>
  <dimension ref="B2:N40"/>
  <sheetViews>
    <sheetView tabSelected="1" topLeftCell="D24" workbookViewId="0">
      <selection activeCell="Q46" sqref="Q46"/>
    </sheetView>
  </sheetViews>
  <sheetFormatPr defaultRowHeight="14.5" x14ac:dyDescent="0.35"/>
  <cols>
    <col min="2" max="2" width="25.54296875" customWidth="1"/>
    <col min="3" max="3" width="9.54296875" customWidth="1"/>
    <col min="4" max="4" width="9.453125" customWidth="1"/>
    <col min="5" max="5" width="8.1796875" customWidth="1"/>
    <col min="6" max="6" width="7.54296875" customWidth="1"/>
    <col min="7" max="7" width="7.453125" customWidth="1"/>
    <col min="8" max="8" width="6.54296875" customWidth="1"/>
    <col min="9" max="13" width="8.7265625" customWidth="1"/>
    <col min="14" max="14" width="11.81640625" customWidth="1"/>
  </cols>
  <sheetData>
    <row r="2" spans="2:5" x14ac:dyDescent="0.35">
      <c r="B2" s="54" t="s">
        <v>15</v>
      </c>
      <c r="C2" t="s">
        <v>29</v>
      </c>
    </row>
    <row r="3" spans="2:5" x14ac:dyDescent="0.35">
      <c r="B3" s="60" t="s">
        <v>13</v>
      </c>
    </row>
    <row r="4" spans="2:5" ht="19.5" customHeight="1" x14ac:dyDescent="0.35">
      <c r="B4" s="54" t="s">
        <v>14</v>
      </c>
      <c r="C4" s="54" t="s">
        <v>27</v>
      </c>
    </row>
    <row r="5" spans="2:5" x14ac:dyDescent="0.35">
      <c r="B5" s="54" t="s">
        <v>32</v>
      </c>
      <c r="C5" t="s">
        <v>25</v>
      </c>
      <c r="D5" t="s">
        <v>24</v>
      </c>
      <c r="E5" t="s">
        <v>20</v>
      </c>
    </row>
    <row r="6" spans="2:5" x14ac:dyDescent="0.35">
      <c r="B6" t="s">
        <v>34</v>
      </c>
      <c r="D6">
        <v>2</v>
      </c>
      <c r="E6">
        <v>2</v>
      </c>
    </row>
    <row r="7" spans="2:5" x14ac:dyDescent="0.35">
      <c r="B7" t="s">
        <v>36</v>
      </c>
      <c r="C7">
        <v>1</v>
      </c>
      <c r="D7">
        <v>4</v>
      </c>
      <c r="E7">
        <v>5</v>
      </c>
    </row>
    <row r="8" spans="2:5" x14ac:dyDescent="0.35">
      <c r="B8" t="s">
        <v>38</v>
      </c>
      <c r="C8">
        <v>6</v>
      </c>
      <c r="D8">
        <v>3</v>
      </c>
      <c r="E8">
        <v>9</v>
      </c>
    </row>
    <row r="9" spans="2:5" x14ac:dyDescent="0.35">
      <c r="B9" t="s">
        <v>33</v>
      </c>
      <c r="C9">
        <v>11</v>
      </c>
      <c r="D9">
        <v>16</v>
      </c>
      <c r="E9">
        <v>27</v>
      </c>
    </row>
    <row r="10" spans="2:5" x14ac:dyDescent="0.35">
      <c r="B10" t="s">
        <v>35</v>
      </c>
      <c r="C10">
        <v>16</v>
      </c>
      <c r="D10">
        <v>5</v>
      </c>
      <c r="E10">
        <v>21</v>
      </c>
    </row>
    <row r="11" spans="2:5" x14ac:dyDescent="0.35">
      <c r="B11" t="s">
        <v>37</v>
      </c>
      <c r="C11">
        <v>18</v>
      </c>
      <c r="D11">
        <v>15</v>
      </c>
      <c r="E11">
        <v>33</v>
      </c>
    </row>
    <row r="12" spans="2:5" x14ac:dyDescent="0.35">
      <c r="B12" t="s">
        <v>46</v>
      </c>
      <c r="C12">
        <v>1</v>
      </c>
      <c r="D12">
        <v>1</v>
      </c>
      <c r="E12">
        <v>2</v>
      </c>
    </row>
    <row r="13" spans="2:5" x14ac:dyDescent="0.35">
      <c r="B13" t="s">
        <v>39</v>
      </c>
      <c r="C13">
        <v>3</v>
      </c>
      <c r="D13">
        <v>3</v>
      </c>
      <c r="E13">
        <v>6</v>
      </c>
    </row>
    <row r="14" spans="2:5" x14ac:dyDescent="0.35">
      <c r="B14" t="s">
        <v>30</v>
      </c>
      <c r="C14">
        <v>23</v>
      </c>
      <c r="D14">
        <v>16</v>
      </c>
      <c r="E14">
        <v>39</v>
      </c>
    </row>
    <row r="15" spans="2:5" x14ac:dyDescent="0.35">
      <c r="B15" t="s">
        <v>44</v>
      </c>
      <c r="C15">
        <v>12</v>
      </c>
      <c r="D15">
        <v>21</v>
      </c>
      <c r="E15">
        <v>33</v>
      </c>
    </row>
    <row r="16" spans="2:5" x14ac:dyDescent="0.35">
      <c r="B16" t="s">
        <v>40</v>
      </c>
      <c r="C16">
        <v>23</v>
      </c>
      <c r="D16">
        <v>7</v>
      </c>
      <c r="E16">
        <v>30</v>
      </c>
    </row>
    <row r="17" spans="2:14" x14ac:dyDescent="0.35">
      <c r="B17" t="s">
        <v>41</v>
      </c>
      <c r="C17">
        <v>11</v>
      </c>
      <c r="D17">
        <v>16</v>
      </c>
      <c r="E17">
        <v>27</v>
      </c>
    </row>
    <row r="18" spans="2:14" x14ac:dyDescent="0.35">
      <c r="B18" t="s">
        <v>43</v>
      </c>
      <c r="C18">
        <v>22</v>
      </c>
      <c r="D18">
        <v>9</v>
      </c>
      <c r="E18">
        <v>31</v>
      </c>
    </row>
    <row r="19" spans="2:14" x14ac:dyDescent="0.35">
      <c r="B19" t="s">
        <v>20</v>
      </c>
      <c r="C19">
        <v>147</v>
      </c>
      <c r="D19">
        <v>118</v>
      </c>
      <c r="E19">
        <v>265</v>
      </c>
    </row>
    <row r="22" spans="2:14" x14ac:dyDescent="0.35">
      <c r="B22" s="60"/>
      <c r="C22" s="60"/>
      <c r="D22" s="60"/>
      <c r="E22" s="60"/>
      <c r="F22" s="60"/>
      <c r="G22" s="60"/>
      <c r="H22" s="60"/>
      <c r="I22" s="60"/>
      <c r="J22" s="60"/>
      <c r="K22" s="60"/>
      <c r="L22" s="60"/>
      <c r="M22" s="60"/>
      <c r="N22" s="60"/>
    </row>
    <row r="25" spans="2:14" x14ac:dyDescent="0.35">
      <c r="B25" s="60"/>
      <c r="C25" s="60"/>
      <c r="D25" s="60"/>
      <c r="E25" s="60"/>
      <c r="F25" s="60"/>
      <c r="G25" s="60"/>
      <c r="H25" s="60"/>
      <c r="I25" s="60"/>
      <c r="J25" s="60"/>
      <c r="K25" s="60"/>
      <c r="L25" s="60"/>
      <c r="M25" s="60"/>
      <c r="N25" s="60"/>
    </row>
    <row r="27" spans="2:14" x14ac:dyDescent="0.35">
      <c r="B27" s="54" t="s">
        <v>15</v>
      </c>
      <c r="C27" t="s">
        <v>29</v>
      </c>
    </row>
    <row r="28" spans="2:14" x14ac:dyDescent="0.35">
      <c r="B28" s="60" t="s">
        <v>13</v>
      </c>
      <c r="J28" t="s">
        <v>49</v>
      </c>
      <c r="K28" s="434">
        <v>55</v>
      </c>
    </row>
    <row r="29" spans="2:14" x14ac:dyDescent="0.35">
      <c r="B29" s="54" t="s">
        <v>48</v>
      </c>
      <c r="C29" t="s">
        <v>14</v>
      </c>
      <c r="J29" t="s">
        <v>50</v>
      </c>
      <c r="K29" s="434">
        <v>34</v>
      </c>
    </row>
    <row r="30" spans="2:14" x14ac:dyDescent="0.35">
      <c r="B30" t="s">
        <v>49</v>
      </c>
      <c r="C30" s="434">
        <v>55</v>
      </c>
      <c r="J30" t="s">
        <v>51</v>
      </c>
      <c r="K30" s="434">
        <v>74</v>
      </c>
    </row>
    <row r="31" spans="2:14" x14ac:dyDescent="0.35">
      <c r="B31" t="s">
        <v>50</v>
      </c>
      <c r="C31" s="434">
        <v>34</v>
      </c>
      <c r="J31" t="s">
        <v>52</v>
      </c>
      <c r="K31" s="434">
        <v>27</v>
      </c>
    </row>
    <row r="32" spans="2:14" x14ac:dyDescent="0.35">
      <c r="B32" t="s">
        <v>51</v>
      </c>
      <c r="C32" s="434">
        <v>74</v>
      </c>
      <c r="J32" t="s">
        <v>53</v>
      </c>
      <c r="K32" s="434">
        <v>1</v>
      </c>
    </row>
    <row r="33" spans="2:11" x14ac:dyDescent="0.35">
      <c r="B33" t="s">
        <v>52</v>
      </c>
      <c r="C33" s="434">
        <v>27</v>
      </c>
      <c r="J33" t="s">
        <v>54</v>
      </c>
      <c r="K33" s="434">
        <v>2</v>
      </c>
    </row>
    <row r="34" spans="2:11" x14ac:dyDescent="0.35">
      <c r="B34" t="s">
        <v>53</v>
      </c>
      <c r="C34" s="434">
        <v>1</v>
      </c>
      <c r="J34" t="s">
        <v>55</v>
      </c>
      <c r="K34" s="434">
        <v>27</v>
      </c>
    </row>
    <row r="35" spans="2:11" x14ac:dyDescent="0.35">
      <c r="B35" t="s">
        <v>54</v>
      </c>
      <c r="C35" s="434">
        <v>2</v>
      </c>
      <c r="J35" t="s">
        <v>56</v>
      </c>
      <c r="K35" s="434">
        <v>15</v>
      </c>
    </row>
    <row r="36" spans="2:11" x14ac:dyDescent="0.35">
      <c r="B36" t="s">
        <v>55</v>
      </c>
      <c r="C36" s="434">
        <v>27</v>
      </c>
      <c r="J36" t="s">
        <v>57</v>
      </c>
      <c r="K36" s="434">
        <v>27</v>
      </c>
    </row>
    <row r="37" spans="2:11" x14ac:dyDescent="0.35">
      <c r="B37" t="s">
        <v>56</v>
      </c>
      <c r="C37" s="434">
        <v>15</v>
      </c>
      <c r="J37" t="s">
        <v>58</v>
      </c>
      <c r="K37" s="434">
        <v>3</v>
      </c>
    </row>
    <row r="38" spans="2:11" x14ac:dyDescent="0.35">
      <c r="B38" t="s">
        <v>57</v>
      </c>
      <c r="C38" s="434">
        <v>27</v>
      </c>
    </row>
    <row r="39" spans="2:11" x14ac:dyDescent="0.35">
      <c r="B39" t="s">
        <v>58</v>
      </c>
      <c r="C39" s="434">
        <v>3</v>
      </c>
    </row>
    <row r="40" spans="2:11" x14ac:dyDescent="0.35">
      <c r="B40" t="s">
        <v>20</v>
      </c>
      <c r="C40" s="434">
        <v>265</v>
      </c>
    </row>
  </sheetData>
  <pageMargins left="0.7" right="0.7" top="0.75" bottom="0.75" header="0.3" footer="0.3"/>
  <pageSetup orientation="portrait" r:id="rId3"/>
  <drawing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4C7AB9-FD37-4087-A082-C8E27824440D}">
  <dimension ref="E2:I61"/>
  <sheetViews>
    <sheetView topLeftCell="K19" workbookViewId="0">
      <selection activeCell="E48" sqref="E48"/>
    </sheetView>
  </sheetViews>
  <sheetFormatPr defaultRowHeight="14.5" x14ac:dyDescent="0.35"/>
  <cols>
    <col min="5" max="5" width="38.1796875" bestFit="1" customWidth="1"/>
    <col min="6" max="7" width="9.26953125" bestFit="1" customWidth="1"/>
    <col min="8" max="8" width="10.7265625" bestFit="1" customWidth="1"/>
    <col min="9" max="9" width="9.26953125" bestFit="1" customWidth="1"/>
    <col min="10" max="10" width="10.7265625" bestFit="1" customWidth="1"/>
  </cols>
  <sheetData>
    <row r="2" spans="5:9" x14ac:dyDescent="0.35">
      <c r="E2" s="54" t="s">
        <v>27</v>
      </c>
      <c r="F2" t="s">
        <v>28</v>
      </c>
    </row>
    <row r="4" spans="5:9" x14ac:dyDescent="0.35">
      <c r="E4" s="54" t="s">
        <v>14</v>
      </c>
      <c r="F4" s="54" t="s">
        <v>15</v>
      </c>
    </row>
    <row r="5" spans="5:9" x14ac:dyDescent="0.35">
      <c r="E5" s="54" t="s">
        <v>32</v>
      </c>
      <c r="F5" t="s">
        <v>17</v>
      </c>
      <c r="G5" t="s">
        <v>18</v>
      </c>
      <c r="H5" t="s">
        <v>19</v>
      </c>
      <c r="I5" t="s">
        <v>20</v>
      </c>
    </row>
    <row r="6" spans="5:9" x14ac:dyDescent="0.35">
      <c r="E6" t="s">
        <v>34</v>
      </c>
      <c r="F6">
        <v>1</v>
      </c>
      <c r="G6">
        <v>1</v>
      </c>
      <c r="I6">
        <v>2</v>
      </c>
    </row>
    <row r="7" spans="5:9" x14ac:dyDescent="0.35">
      <c r="E7" t="s">
        <v>36</v>
      </c>
      <c r="F7">
        <v>4</v>
      </c>
      <c r="H7">
        <v>1</v>
      </c>
      <c r="I7">
        <v>5</v>
      </c>
    </row>
    <row r="8" spans="5:9" x14ac:dyDescent="0.35">
      <c r="E8" t="s">
        <v>38</v>
      </c>
      <c r="F8">
        <v>6</v>
      </c>
      <c r="G8">
        <v>2</v>
      </c>
      <c r="H8">
        <v>1</v>
      </c>
      <c r="I8">
        <v>9</v>
      </c>
    </row>
    <row r="9" spans="5:9" x14ac:dyDescent="0.35">
      <c r="E9" t="s">
        <v>33</v>
      </c>
      <c r="F9">
        <v>19</v>
      </c>
      <c r="G9">
        <v>4</v>
      </c>
      <c r="H9">
        <v>4</v>
      </c>
      <c r="I9">
        <v>27</v>
      </c>
    </row>
    <row r="10" spans="5:9" x14ac:dyDescent="0.35">
      <c r="E10" t="s">
        <v>35</v>
      </c>
      <c r="F10">
        <v>13</v>
      </c>
      <c r="G10">
        <v>7</v>
      </c>
      <c r="H10">
        <v>1</v>
      </c>
      <c r="I10">
        <v>21</v>
      </c>
    </row>
    <row r="11" spans="5:9" x14ac:dyDescent="0.35">
      <c r="E11" t="s">
        <v>37</v>
      </c>
      <c r="F11">
        <v>28</v>
      </c>
      <c r="G11">
        <v>5</v>
      </c>
      <c r="I11">
        <v>33</v>
      </c>
    </row>
    <row r="12" spans="5:9" x14ac:dyDescent="0.35">
      <c r="E12" t="s">
        <v>46</v>
      </c>
      <c r="G12">
        <v>2</v>
      </c>
      <c r="I12">
        <v>2</v>
      </c>
    </row>
    <row r="13" spans="5:9" x14ac:dyDescent="0.35">
      <c r="E13" t="s">
        <v>39</v>
      </c>
      <c r="F13">
        <v>4</v>
      </c>
      <c r="H13">
        <v>2</v>
      </c>
      <c r="I13">
        <v>6</v>
      </c>
    </row>
    <row r="14" spans="5:9" x14ac:dyDescent="0.35">
      <c r="E14" t="s">
        <v>30</v>
      </c>
      <c r="F14">
        <v>31</v>
      </c>
      <c r="G14">
        <v>8</v>
      </c>
      <c r="I14">
        <v>39</v>
      </c>
    </row>
    <row r="15" spans="5:9" x14ac:dyDescent="0.35">
      <c r="E15" t="s">
        <v>44</v>
      </c>
      <c r="F15">
        <v>22</v>
      </c>
      <c r="G15">
        <v>8</v>
      </c>
      <c r="H15">
        <v>3</v>
      </c>
      <c r="I15">
        <v>33</v>
      </c>
    </row>
    <row r="16" spans="5:9" x14ac:dyDescent="0.35">
      <c r="E16" t="s">
        <v>40</v>
      </c>
      <c r="F16">
        <v>17</v>
      </c>
      <c r="G16">
        <v>6</v>
      </c>
      <c r="H16">
        <v>7</v>
      </c>
      <c r="I16">
        <v>30</v>
      </c>
    </row>
    <row r="17" spans="5:9" x14ac:dyDescent="0.35">
      <c r="E17" t="s">
        <v>41</v>
      </c>
      <c r="F17">
        <v>18</v>
      </c>
      <c r="G17">
        <v>8</v>
      </c>
      <c r="H17">
        <v>1</v>
      </c>
      <c r="I17">
        <v>27</v>
      </c>
    </row>
    <row r="18" spans="5:9" x14ac:dyDescent="0.35">
      <c r="E18" t="s">
        <v>43</v>
      </c>
      <c r="F18">
        <v>24</v>
      </c>
      <c r="G18">
        <v>2</v>
      </c>
      <c r="H18">
        <v>5</v>
      </c>
      <c r="I18">
        <v>31</v>
      </c>
    </row>
    <row r="19" spans="5:9" x14ac:dyDescent="0.35">
      <c r="E19" t="s">
        <v>20</v>
      </c>
      <c r="F19">
        <v>187</v>
      </c>
      <c r="G19">
        <v>53</v>
      </c>
      <c r="H19">
        <v>25</v>
      </c>
      <c r="I19">
        <v>265</v>
      </c>
    </row>
    <row r="24" spans="5:9" x14ac:dyDescent="0.35">
      <c r="E24" s="54" t="s">
        <v>15</v>
      </c>
      <c r="F24" t="s">
        <v>29</v>
      </c>
    </row>
    <row r="26" spans="5:9" x14ac:dyDescent="0.35">
      <c r="E26" s="54" t="s">
        <v>59</v>
      </c>
      <c r="F26" s="54" t="s">
        <v>27</v>
      </c>
    </row>
    <row r="27" spans="5:9" x14ac:dyDescent="0.35">
      <c r="E27" s="54" t="s">
        <v>32</v>
      </c>
      <c r="F27" t="s">
        <v>25</v>
      </c>
      <c r="G27" t="s">
        <v>24</v>
      </c>
      <c r="H27" t="s">
        <v>20</v>
      </c>
    </row>
    <row r="28" spans="5:9" x14ac:dyDescent="0.35">
      <c r="E28" t="s">
        <v>34</v>
      </c>
      <c r="G28">
        <v>2</v>
      </c>
      <c r="H28">
        <v>2</v>
      </c>
    </row>
    <row r="29" spans="5:9" x14ac:dyDescent="0.35">
      <c r="E29" t="s">
        <v>36</v>
      </c>
      <c r="F29">
        <v>1</v>
      </c>
      <c r="G29">
        <v>4</v>
      </c>
      <c r="H29">
        <v>5</v>
      </c>
    </row>
    <row r="30" spans="5:9" x14ac:dyDescent="0.35">
      <c r="E30" t="s">
        <v>38</v>
      </c>
      <c r="F30">
        <v>6</v>
      </c>
      <c r="G30">
        <v>3</v>
      </c>
      <c r="H30">
        <v>9</v>
      </c>
    </row>
    <row r="31" spans="5:9" x14ac:dyDescent="0.35">
      <c r="E31" t="s">
        <v>33</v>
      </c>
      <c r="F31">
        <v>11</v>
      </c>
      <c r="G31">
        <v>16</v>
      </c>
      <c r="H31">
        <v>27</v>
      </c>
    </row>
    <row r="32" spans="5:9" x14ac:dyDescent="0.35">
      <c r="E32" t="s">
        <v>35</v>
      </c>
      <c r="F32">
        <v>16</v>
      </c>
      <c r="G32">
        <v>5</v>
      </c>
      <c r="H32">
        <v>21</v>
      </c>
    </row>
    <row r="33" spans="5:8" x14ac:dyDescent="0.35">
      <c r="E33" t="s">
        <v>37</v>
      </c>
      <c r="F33">
        <v>18</v>
      </c>
      <c r="G33">
        <v>15</v>
      </c>
      <c r="H33">
        <v>33</v>
      </c>
    </row>
    <row r="34" spans="5:8" x14ac:dyDescent="0.35">
      <c r="E34" t="s">
        <v>39</v>
      </c>
      <c r="F34">
        <v>3</v>
      </c>
      <c r="G34">
        <v>3</v>
      </c>
      <c r="H34">
        <v>6</v>
      </c>
    </row>
    <row r="35" spans="5:8" x14ac:dyDescent="0.35">
      <c r="E35" t="s">
        <v>30</v>
      </c>
      <c r="F35">
        <v>23</v>
      </c>
      <c r="G35">
        <v>16</v>
      </c>
      <c r="H35">
        <v>39</v>
      </c>
    </row>
    <row r="36" spans="5:8" x14ac:dyDescent="0.35">
      <c r="E36" t="s">
        <v>44</v>
      </c>
      <c r="F36">
        <v>12</v>
      </c>
      <c r="G36">
        <v>21</v>
      </c>
      <c r="H36">
        <v>33</v>
      </c>
    </row>
    <row r="37" spans="5:8" x14ac:dyDescent="0.35">
      <c r="E37" t="s">
        <v>40</v>
      </c>
      <c r="F37">
        <v>23</v>
      </c>
      <c r="G37">
        <v>7</v>
      </c>
      <c r="H37">
        <v>30</v>
      </c>
    </row>
    <row r="38" spans="5:8" x14ac:dyDescent="0.35">
      <c r="E38" t="s">
        <v>41</v>
      </c>
      <c r="F38">
        <v>11</v>
      </c>
      <c r="G38">
        <v>16</v>
      </c>
      <c r="H38">
        <v>27</v>
      </c>
    </row>
    <row r="39" spans="5:8" x14ac:dyDescent="0.35">
      <c r="E39" t="s">
        <v>43</v>
      </c>
      <c r="F39">
        <v>22</v>
      </c>
      <c r="G39">
        <v>9</v>
      </c>
      <c r="H39">
        <v>31</v>
      </c>
    </row>
    <row r="40" spans="5:8" x14ac:dyDescent="0.35">
      <c r="E40" t="s">
        <v>46</v>
      </c>
      <c r="F40">
        <v>1</v>
      </c>
      <c r="G40">
        <v>1</v>
      </c>
      <c r="H40">
        <v>2</v>
      </c>
    </row>
    <row r="41" spans="5:8" x14ac:dyDescent="0.35">
      <c r="E41" t="s">
        <v>20</v>
      </c>
      <c r="F41">
        <v>147</v>
      </c>
      <c r="G41">
        <v>118</v>
      </c>
      <c r="H41">
        <v>265</v>
      </c>
    </row>
    <row r="46" spans="5:8" x14ac:dyDescent="0.35">
      <c r="E46" s="54" t="s">
        <v>100</v>
      </c>
      <c r="F46" t="s">
        <v>149</v>
      </c>
    </row>
    <row r="48" spans="5:8" x14ac:dyDescent="0.35">
      <c r="E48" s="54" t="s">
        <v>59</v>
      </c>
      <c r="F48" s="54" t="s">
        <v>27</v>
      </c>
    </row>
    <row r="49" spans="5:8" x14ac:dyDescent="0.35">
      <c r="E49" s="54" t="s">
        <v>32</v>
      </c>
      <c r="F49" t="s">
        <v>25</v>
      </c>
      <c r="G49" t="s">
        <v>24</v>
      </c>
      <c r="H49" t="s">
        <v>20</v>
      </c>
    </row>
    <row r="50" spans="5:8" x14ac:dyDescent="0.35">
      <c r="E50" t="s">
        <v>36</v>
      </c>
      <c r="F50">
        <v>1</v>
      </c>
      <c r="G50">
        <v>2</v>
      </c>
      <c r="H50">
        <v>3</v>
      </c>
    </row>
    <row r="51" spans="5:8" x14ac:dyDescent="0.35">
      <c r="E51" t="s">
        <v>38</v>
      </c>
      <c r="F51">
        <v>2</v>
      </c>
      <c r="H51">
        <v>2</v>
      </c>
    </row>
    <row r="52" spans="5:8" x14ac:dyDescent="0.35">
      <c r="E52" t="s">
        <v>33</v>
      </c>
      <c r="F52">
        <v>2</v>
      </c>
      <c r="G52">
        <v>4</v>
      </c>
      <c r="H52">
        <v>6</v>
      </c>
    </row>
    <row r="53" spans="5:8" x14ac:dyDescent="0.35">
      <c r="E53" t="s">
        <v>35</v>
      </c>
      <c r="F53">
        <v>8</v>
      </c>
      <c r="G53">
        <v>2</v>
      </c>
      <c r="H53">
        <v>10</v>
      </c>
    </row>
    <row r="54" spans="5:8" x14ac:dyDescent="0.35">
      <c r="E54" t="s">
        <v>37</v>
      </c>
      <c r="F54">
        <v>10</v>
      </c>
      <c r="G54">
        <v>10</v>
      </c>
      <c r="H54">
        <v>20</v>
      </c>
    </row>
    <row r="55" spans="5:8" x14ac:dyDescent="0.35">
      <c r="E55" t="s">
        <v>39</v>
      </c>
      <c r="F55">
        <v>1</v>
      </c>
      <c r="G55">
        <v>2</v>
      </c>
      <c r="H55">
        <v>3</v>
      </c>
    </row>
    <row r="56" spans="5:8" x14ac:dyDescent="0.35">
      <c r="E56" t="s">
        <v>30</v>
      </c>
      <c r="F56">
        <v>5</v>
      </c>
      <c r="G56">
        <v>9</v>
      </c>
      <c r="H56">
        <v>14</v>
      </c>
    </row>
    <row r="57" spans="5:8" x14ac:dyDescent="0.35">
      <c r="E57" t="s">
        <v>44</v>
      </c>
      <c r="F57">
        <v>4</v>
      </c>
      <c r="G57">
        <v>10</v>
      </c>
      <c r="H57">
        <v>14</v>
      </c>
    </row>
    <row r="58" spans="5:8" x14ac:dyDescent="0.35">
      <c r="E58" t="s">
        <v>40</v>
      </c>
      <c r="F58">
        <v>4</v>
      </c>
      <c r="H58">
        <v>4</v>
      </c>
    </row>
    <row r="59" spans="5:8" x14ac:dyDescent="0.35">
      <c r="E59" t="s">
        <v>41</v>
      </c>
      <c r="F59">
        <v>6</v>
      </c>
      <c r="G59">
        <v>6</v>
      </c>
      <c r="H59">
        <v>12</v>
      </c>
    </row>
    <row r="60" spans="5:8" x14ac:dyDescent="0.35">
      <c r="E60" t="s">
        <v>43</v>
      </c>
      <c r="F60">
        <v>6</v>
      </c>
      <c r="G60">
        <v>4</v>
      </c>
      <c r="H60">
        <v>10</v>
      </c>
    </row>
    <row r="61" spans="5:8" x14ac:dyDescent="0.35">
      <c r="E61" t="s">
        <v>20</v>
      </c>
      <c r="F61">
        <v>49</v>
      </c>
      <c r="G61">
        <v>49</v>
      </c>
      <c r="H61">
        <v>98</v>
      </c>
    </row>
  </sheetData>
  <pageMargins left="0.7" right="0.7" top="0.75" bottom="0.75" header="0.3" footer="0.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Dashboard</vt:lpstr>
      <vt:lpstr>Pivot Analysis</vt:lpstr>
      <vt:lpstr>Sheet2</vt:lpstr>
      <vt:lpstr>Summary of terminations</vt:lpstr>
      <vt:lpstr>Fellows</vt:lpstr>
      <vt:lpstr>Terminations</vt:lpstr>
      <vt:lpstr>Sheet1</vt:lpstr>
      <vt:lpstr>Sheet3</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NAOMI NJENGA</dc:creator>
  <cp:keywords/>
  <dc:description/>
  <cp:lastModifiedBy>Naomi Njenga</cp:lastModifiedBy>
  <cp:revision/>
  <dcterms:created xsi:type="dcterms:W3CDTF">2020-03-27T09:58:40Z</dcterms:created>
  <dcterms:modified xsi:type="dcterms:W3CDTF">2025-07-29T16:36:39Z</dcterms:modified>
  <cp:category/>
  <cp:contentStatus/>
</cp:coreProperties>
</file>