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enda\OneDrive\Documents\GitHub\ClassSubmissions\Homeworks\01-Excel\Homework\Results\"/>
    </mc:Choice>
  </mc:AlternateContent>
  <xr:revisionPtr revIDLastSave="0" documentId="13_ncr:1_{A018E5D2-30E3-4458-9B76-44314632E635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Pivot1" sheetId="2" r:id="rId2"/>
    <sheet name="Pivot2" sheetId="3" r:id="rId3"/>
    <sheet name="Pivot3" sheetId="4" r:id="rId4"/>
    <sheet name="Bonus" sheetId="5" r:id="rId5"/>
    <sheet name="StatAnalysis" sheetId="8" r:id="rId6"/>
    <sheet name="KGConclusions" sheetId="9" r:id="rId7"/>
  </sheet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7" i="8" l="1"/>
  <c r="J6" i="8"/>
  <c r="I7" i="8"/>
  <c r="I6" i="8"/>
  <c r="B25" i="2"/>
  <c r="B24" i="2"/>
  <c r="B23" i="2"/>
  <c r="B22" i="2"/>
  <c r="B21" i="2"/>
  <c r="B20" i="2"/>
  <c r="B19" i="2"/>
  <c r="B18" i="2"/>
  <c r="B17" i="2"/>
  <c r="J8" i="8" l="1"/>
  <c r="J5" i="8"/>
  <c r="J4" i="8"/>
  <c r="J3" i="8"/>
  <c r="I8" i="8"/>
  <c r="I5" i="8"/>
  <c r="I4" i="8"/>
  <c r="I3" i="8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E12" i="5" s="1"/>
  <c r="B11" i="5"/>
  <c r="B10" i="5"/>
  <c r="B9" i="5"/>
  <c r="B8" i="5"/>
  <c r="E8" i="5" s="1"/>
  <c r="B7" i="5"/>
  <c r="B6" i="5"/>
  <c r="B5" i="5"/>
  <c r="B4" i="5"/>
  <c r="E4" i="5" s="1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4" i="1" l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G4" i="5"/>
  <c r="G8" i="5"/>
  <c r="G12" i="5"/>
  <c r="H4" i="5"/>
  <c r="H8" i="5"/>
  <c r="H12" i="5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E2" i="5"/>
  <c r="F2" i="5" s="1"/>
  <c r="E10" i="5"/>
  <c r="H10" i="5" s="1"/>
  <c r="E6" i="5"/>
  <c r="G6" i="5" s="1"/>
  <c r="F12" i="5"/>
  <c r="F8" i="5"/>
  <c r="F4" i="5"/>
  <c r="E13" i="5"/>
  <c r="H13" i="5" s="1"/>
  <c r="E9" i="5"/>
  <c r="G9" i="5" s="1"/>
  <c r="E5" i="5"/>
  <c r="F5" i="5" s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E11" i="5"/>
  <c r="H11" i="5" s="1"/>
  <c r="E7" i="5"/>
  <c r="H7" i="5" s="1"/>
  <c r="E3" i="5"/>
  <c r="G3" i="5" s="1"/>
  <c r="H9" i="5" l="1"/>
  <c r="G5" i="5"/>
  <c r="H3" i="5"/>
  <c r="F11" i="5"/>
  <c r="H6" i="5"/>
  <c r="G2" i="5"/>
  <c r="H5" i="5"/>
  <c r="F13" i="5"/>
  <c r="G11" i="5"/>
  <c r="F7" i="5"/>
  <c r="H2" i="5"/>
  <c r="F10" i="5"/>
  <c r="D23" i="9"/>
  <c r="D19" i="9"/>
  <c r="D15" i="9"/>
  <c r="C21" i="9"/>
  <c r="C17" i="9"/>
  <c r="B23" i="9"/>
  <c r="B19" i="9"/>
  <c r="B15" i="9"/>
  <c r="D22" i="9"/>
  <c r="D18" i="9"/>
  <c r="D14" i="9"/>
  <c r="C20" i="9"/>
  <c r="C16" i="9"/>
  <c r="B22" i="9"/>
  <c r="B18" i="9"/>
  <c r="B14" i="9"/>
  <c r="D21" i="9"/>
  <c r="D17" i="9"/>
  <c r="C23" i="9"/>
  <c r="C19" i="9"/>
  <c r="C15" i="9"/>
  <c r="B21" i="9"/>
  <c r="E21" i="9" s="1"/>
  <c r="F21" i="9" s="1"/>
  <c r="B17" i="9"/>
  <c r="D20" i="9"/>
  <c r="D16" i="9"/>
  <c r="B20" i="9"/>
  <c r="C22" i="9"/>
  <c r="B16" i="9"/>
  <c r="C18" i="9"/>
  <c r="C14" i="9"/>
  <c r="G13" i="5"/>
  <c r="F9" i="5"/>
  <c r="G7" i="5"/>
  <c r="F3" i="5"/>
  <c r="G10" i="5"/>
  <c r="F6" i="5"/>
  <c r="E16" i="9" l="1"/>
  <c r="H16" i="9" s="1"/>
  <c r="F14" i="9"/>
  <c r="E14" i="9"/>
  <c r="E15" i="9"/>
  <c r="F15" i="9" s="1"/>
  <c r="G21" i="9"/>
  <c r="E17" i="9"/>
  <c r="G17" i="9" s="1"/>
  <c r="E18" i="9"/>
  <c r="F18" i="9" s="1"/>
  <c r="H14" i="9"/>
  <c r="E19" i="9"/>
  <c r="G19" i="9" s="1"/>
  <c r="H15" i="9"/>
  <c r="G14" i="9"/>
  <c r="E20" i="9"/>
  <c r="G20" i="9" s="1"/>
  <c r="H17" i="9"/>
  <c r="E22" i="9"/>
  <c r="H22" i="9" s="1"/>
  <c r="E23" i="9"/>
  <c r="G23" i="9" s="1"/>
  <c r="H19" i="9"/>
  <c r="G15" i="9"/>
  <c r="H21" i="9"/>
  <c r="G16" i="9"/>
  <c r="F22" i="9" l="1"/>
  <c r="F17" i="9"/>
  <c r="G18" i="9"/>
  <c r="H18" i="9"/>
  <c r="F20" i="9"/>
  <c r="F19" i="9"/>
  <c r="H20" i="9"/>
  <c r="H23" i="9"/>
  <c r="F16" i="9"/>
  <c r="F23" i="9"/>
  <c r="G22" i="9"/>
</calcChain>
</file>

<file path=xl/sharedStrings.xml><?xml version="1.0" encoding="utf-8"?>
<sst xmlns="http://schemas.openxmlformats.org/spreadsheetml/2006/main" count="28629" uniqueCount="8431">
  <si>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</si>
  <si>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</si>
  <si>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</si>
  <si>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</si>
  <si>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</si>
  <si>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</si>
  <si>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</si>
  <si>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</si>
  <si>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</si>
  <si>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</si>
  <si>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</si>
  <si>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</si>
  <si>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</si>
  <si>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</si>
  <si>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</si>
  <si>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</si>
  <si>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</si>
  <si>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</si>
  <si>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</si>
  <si>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</si>
  <si>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</si>
  <si>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</si>
  <si>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</si>
  <si>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</si>
  <si>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</si>
  <si>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</si>
  <si>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</si>
  <si>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</si>
  <si>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</si>
  <si>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</si>
  <si>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</si>
  <si>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</si>
  <si>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</si>
  <si>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</si>
  <si>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</si>
  <si>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</si>
  <si>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</si>
  <si>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</si>
  <si>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</si>
  <si>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</si>
  <si>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</si>
  <si>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</si>
  <si>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</si>
  <si>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</si>
  <si>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</si>
  <si>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</si>
  <si>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</si>
  <si>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</si>
  <si>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</si>
  <si>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</si>
  <si>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</si>
  <si>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</si>
  <si>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</si>
  <si>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</si>
  <si>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</si>
  <si>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</si>
  <si>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</si>
  <si>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</si>
  <si>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</si>
  <si>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</si>
  <si>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</si>
  <si>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</si>
  <si>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</si>
  <si>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</si>
  <si>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</si>
  <si>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</si>
  <si>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</si>
  <si>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</si>
  <si>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</si>
  <si>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</si>
  <si>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</si>
  <si>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</si>
  <si>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</si>
  <si>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</si>
  <si>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</si>
  <si>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</si>
  <si>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</si>
  <si>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</si>
  <si>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</si>
  <si>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</si>
  <si>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</si>
  <si>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</si>
  <si>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</si>
  <si>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</si>
  <si>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</si>
  <si>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</si>
  <si>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</si>
  <si>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</si>
  <si>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</si>
  <si>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</si>
  <si>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</si>
  <si>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</si>
  <si>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</si>
  <si>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</si>
  <si>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</si>
  <si>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</si>
  <si>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</si>
  <si>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</si>
  <si>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</si>
  <si>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</si>
  <si>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</si>
  <si>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</si>
  <si>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</si>
  <si>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</si>
  <si>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</si>
  <si>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</si>
  <si>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</si>
  <si>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</si>
  <si>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</si>
  <si>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</si>
  <si>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</si>
  <si>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</si>
  <si>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</si>
  <si>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</si>
  <si>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</si>
  <si>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</si>
  <si>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</si>
  <si>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</si>
  <si>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</si>
  <si>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</si>
  <si>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</si>
  <si>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</si>
  <si>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</si>
  <si>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</si>
  <si>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</si>
  <si>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</si>
  <si>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</si>
  <si>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</si>
  <si>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</si>
  <si>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</si>
  <si>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</si>
  <si>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</si>
  <si>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</si>
  <si>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</si>
  <si>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</si>
  <si>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</si>
  <si>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</si>
  <si>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</si>
  <si>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</si>
  <si>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</si>
  <si>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</si>
  <si>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</si>
  <si>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</si>
  <si>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</si>
  <si>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</si>
  <si>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</si>
  <si>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</si>
  <si>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</si>
  <si>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</si>
  <si>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</si>
  <si>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</si>
  <si>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</si>
  <si>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</si>
  <si>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</si>
  <si>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</si>
  <si>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</si>
  <si>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</si>
  <si>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</si>
  <si>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</si>
  <si>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</si>
  <si>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</si>
  <si>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</si>
  <si>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</si>
  <si>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</si>
  <si>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</si>
  <si>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</si>
  <si>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</si>
  <si>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</si>
  <si>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</si>
  <si>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</si>
  <si>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</si>
  <si>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</si>
  <si>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</si>
  <si>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</si>
  <si>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</si>
  <si>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</si>
  <si>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</si>
  <si>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</si>
  <si>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</si>
  <si>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</si>
  <si>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</si>
  <si>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</si>
  <si>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</si>
  <si>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</si>
  <si>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</si>
  <si>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</si>
  <si>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</si>
  <si>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</si>
  <si>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</si>
  <si>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</si>
  <si>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</si>
  <si>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</si>
  <si>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</si>
  <si>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</si>
  <si>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</si>
  <si>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</si>
  <si>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</si>
  <si>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</si>
  <si>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</si>
  <si>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</si>
  <si>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</si>
  <si>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</si>
  <si>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</si>
  <si>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</si>
  <si>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</si>
  <si>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</si>
  <si>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</si>
  <si>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</si>
  <si>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</si>
  <si>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</si>
  <si>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</si>
  <si>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</si>
  <si>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</si>
  <si>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</si>
  <si>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</si>
  <si>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</si>
  <si>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</si>
  <si>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</si>
  <si>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</si>
  <si>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</si>
  <si>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</si>
  <si>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</si>
  <si>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</si>
  <si>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</si>
  <si>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</si>
  <si>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</si>
  <si>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</si>
  <si>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</si>
  <si>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</si>
  <si>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</si>
  <si>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</si>
  <si>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</si>
  <si>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</si>
  <si>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</si>
  <si>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</si>
  <si>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</si>
  <si>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</si>
  <si>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</si>
  <si>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</si>
  <si>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</si>
  <si>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</si>
  <si>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</si>
  <si>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</si>
  <si>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</si>
  <si>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</si>
  <si>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</si>
  <si>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</si>
  <si>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</si>
  <si>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</si>
  <si>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</si>
  <si>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</si>
  <si>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</si>
  <si>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</si>
  <si>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</si>
  <si>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</si>
  <si>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</si>
  <si>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</si>
  <si>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</si>
  <si>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</si>
  <si>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</si>
  <si>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</si>
  <si>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</si>
  <si>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</si>
  <si>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</si>
  <si>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</si>
  <si>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</si>
  <si>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</si>
  <si>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</si>
  <si>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</si>
  <si>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</si>
  <si>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</si>
  <si>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</si>
  <si>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</si>
  <si>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</si>
  <si>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</si>
  <si>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</si>
  <si>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</si>
  <si>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</si>
  <si>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</si>
  <si>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</si>
  <si>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</si>
  <si>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</si>
  <si>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</si>
  <si>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</si>
  <si>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</si>
  <si>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</si>
  <si>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</si>
  <si>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</si>
  <si>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</si>
  <si>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</si>
  <si>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</si>
  <si>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</si>
  <si>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</si>
  <si>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</si>
  <si>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</si>
  <si>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</si>
  <si>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</si>
  <si>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</si>
  <si>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</si>
  <si>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</si>
  <si>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</si>
  <si>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</si>
  <si>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</si>
  <si>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</si>
  <si>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</si>
  <si>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</si>
  <si>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</si>
  <si>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</si>
  <si>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</si>
  <si>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</si>
  <si>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</si>
  <si>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</si>
  <si>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</si>
  <si>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</si>
  <si>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</si>
  <si>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</si>
  <si>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</si>
  <si>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</si>
  <si>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</si>
  <si>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</si>
  <si>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</si>
  <si>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</si>
  <si>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</si>
  <si>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</si>
  <si>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</si>
  <si>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</si>
  <si>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</si>
  <si>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</si>
  <si>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</si>
  <si>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</si>
  <si>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</si>
  <si>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</si>
  <si>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</si>
  <si>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</si>
  <si>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</si>
  <si>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</si>
  <si>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</si>
  <si>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</si>
  <si>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</si>
  <si>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</si>
  <si>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</si>
  <si>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</si>
  <si>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</si>
  <si>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</si>
  <si>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</si>
  <si>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</si>
  <si>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</si>
  <si>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</si>
  <si>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</si>
  <si>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</si>
  <si>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</si>
  <si>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</si>
  <si>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</si>
  <si>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</si>
  <si>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</si>
  <si>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</si>
  <si>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</si>
  <si>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</si>
  <si>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</si>
  <si>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</si>
  <si>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</si>
  <si>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</si>
  <si>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</si>
  <si>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</si>
  <si>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</si>
  <si>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</si>
  <si>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</si>
  <si>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</si>
  <si>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</si>
  <si>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</si>
  <si>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</si>
  <si>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</si>
  <si>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</si>
  <si>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</si>
  <si>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</si>
  <si>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</si>
  <si>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</si>
  <si>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</si>
  <si>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</si>
  <si>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</si>
  <si>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</si>
  <si>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</si>
  <si>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</si>
  <si>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</si>
  <si>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</si>
  <si>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</si>
  <si>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</si>
  <si>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</si>
  <si>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</si>
  <si>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</si>
  <si>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</si>
  <si>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</si>
  <si>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</si>
  <si>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</si>
  <si>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</si>
  <si>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</si>
  <si>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</si>
  <si>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</si>
  <si>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</si>
  <si>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</si>
  <si>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</si>
  <si>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</si>
  <si>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</si>
  <si>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</si>
  <si>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</si>
  <si>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</si>
  <si>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</si>
  <si>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</si>
  <si>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</si>
  <si>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</si>
  <si>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</si>
  <si>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</si>
  <si>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</si>
  <si>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</si>
  <si>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</si>
  <si>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</si>
  <si>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</si>
  <si>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</si>
  <si>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</si>
  <si>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</si>
  <si>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</si>
  <si>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</si>
  <si>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</si>
  <si>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</si>
  <si>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</si>
  <si>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</si>
  <si>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</si>
  <si>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</si>
  <si>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</si>
  <si>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</si>
  <si>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</si>
  <si>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</si>
  <si>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</si>
  <si>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</si>
  <si>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</si>
  <si>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</si>
  <si>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</si>
  <si>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</si>
  <si>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</si>
  <si>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</si>
  <si>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</si>
  <si>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</si>
  <si>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</si>
  <si>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</si>
  <si>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</si>
  <si>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</si>
  <si>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</si>
  <si>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</si>
  <si>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</si>
  <si>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</si>
  <si>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</si>
  <si>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</si>
  <si>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</si>
  <si>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</si>
  <si>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</si>
  <si>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</si>
  <si>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</si>
  <si>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</si>
  <si>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</si>
  <si>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</si>
  <si>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</si>
  <si>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</si>
  <si>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</si>
  <si>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</si>
  <si>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</si>
  <si>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</si>
  <si>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</si>
  <si>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</si>
  <si>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</si>
  <si>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</si>
  <si>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</si>
  <si>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</si>
  <si>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</si>
  <si>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</si>
  <si>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</si>
  <si>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</si>
  <si>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</si>
  <si>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</si>
  <si>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</si>
  <si>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</si>
  <si>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</si>
  <si>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</si>
  <si>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</si>
  <si>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</si>
  <si>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</si>
  <si>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</si>
  <si>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</si>
  <si>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</si>
  <si>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</si>
  <si>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</si>
  <si>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</si>
  <si>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</si>
  <si>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</si>
  <si>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</si>
  <si>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</si>
  <si>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</si>
  <si>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</si>
  <si>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</si>
  <si>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</si>
  <si>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</si>
  <si>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</si>
  <si>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</si>
  <si>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</si>
  <si>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</si>
  <si>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</si>
  <si>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</si>
  <si>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</si>
  <si>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</si>
  <si>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</si>
  <si>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</si>
  <si>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</si>
  <si>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</si>
  <si>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</si>
  <si>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</si>
  <si>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</si>
  <si>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</si>
  <si>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</si>
  <si>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</si>
  <si>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</si>
  <si>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</si>
  <si>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</si>
  <si>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</si>
  <si>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</si>
  <si>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</si>
  <si>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</si>
  <si>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</si>
  <si>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</si>
  <si>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</si>
  <si>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</si>
  <si>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</si>
  <si>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</si>
  <si>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</si>
  <si>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</si>
  <si>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</si>
  <si>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</si>
  <si>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</si>
  <si>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</si>
  <si>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</si>
  <si>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</si>
  <si>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</si>
  <si>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</si>
  <si>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</si>
  <si>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</si>
  <si>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</si>
  <si>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</si>
  <si>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</si>
  <si>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</si>
  <si>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</si>
  <si>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</si>
  <si>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</si>
  <si>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</si>
  <si>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</si>
  <si>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</si>
  <si>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</si>
  <si>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</si>
  <si>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</si>
  <si>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</si>
  <si>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</si>
  <si>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</si>
  <si>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</si>
  <si>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</si>
  <si>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</si>
  <si>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</si>
  <si>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</si>
  <si>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</si>
  <si>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</si>
  <si>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</si>
  <si>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</si>
  <si>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</si>
  <si>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</si>
  <si>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</si>
  <si>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</si>
  <si>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</si>
  <si>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</si>
  <si>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</si>
  <si>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</si>
  <si>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</si>
  <si>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</si>
  <si>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</si>
  <si>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</si>
  <si>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</si>
  <si>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</si>
  <si>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</si>
  <si>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</si>
  <si>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</si>
  <si>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</si>
  <si>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</si>
  <si>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</si>
  <si>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</si>
  <si>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</si>
  <si>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</si>
  <si>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</si>
  <si>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</si>
  <si>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</si>
  <si>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</si>
  <si>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</si>
  <si>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</si>
  <si>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</si>
  <si>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</si>
  <si>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</si>
  <si>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</si>
  <si>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</si>
  <si>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</si>
  <si>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</si>
  <si>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</si>
  <si>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</si>
  <si>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</si>
  <si>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</si>
  <si>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</si>
  <si>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</si>
  <si>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</si>
  <si>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</si>
  <si>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</si>
  <si>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</si>
  <si>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</si>
  <si>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</si>
  <si>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</si>
  <si>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</si>
  <si>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</si>
  <si>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</si>
  <si>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</si>
  <si>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</si>
  <si>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</si>
  <si>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</si>
  <si>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</si>
  <si>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</si>
  <si>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</si>
  <si>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</si>
  <si>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</si>
  <si>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</si>
  <si>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</si>
  <si>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</si>
  <si>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</si>
  <si>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</si>
  <si>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</si>
  <si>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</si>
  <si>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</si>
  <si>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</si>
  <si>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</si>
  <si>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</si>
  <si>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</si>
  <si>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</si>
  <si>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</si>
  <si>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</si>
  <si>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</si>
  <si>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</si>
  <si>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</si>
  <si>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</si>
  <si>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</si>
  <si>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</si>
  <si>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</si>
  <si>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</si>
  <si>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</si>
  <si>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</si>
  <si>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</si>
  <si>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</si>
  <si>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</si>
  <si>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</si>
  <si>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</si>
  <si>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</si>
  <si>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</si>
  <si>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</si>
  <si>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</si>
  <si>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</si>
  <si>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</si>
  <si>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</si>
  <si>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</si>
  <si>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</si>
  <si>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</si>
  <si>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</si>
  <si>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</si>
  <si>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</si>
  <si>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</si>
  <si>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</si>
  <si>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</si>
  <si>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</si>
  <si>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</si>
  <si>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</si>
  <si>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</si>
  <si>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</si>
  <si>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</si>
  <si>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</si>
  <si>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</si>
  <si>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</si>
  <si>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</si>
  <si>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</si>
  <si>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</si>
  <si>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</si>
  <si>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</si>
  <si>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</si>
  <si>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</si>
  <si>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</si>
  <si>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</si>
  <si>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</si>
  <si>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</si>
  <si>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</si>
  <si>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</si>
  <si>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</si>
  <si>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</si>
  <si>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</si>
  <si>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</si>
  <si>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</si>
  <si>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</si>
  <si>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</si>
  <si>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</si>
  <si>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</si>
  <si>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</si>
  <si>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</si>
  <si>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</si>
  <si>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</si>
  <si>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</si>
  <si>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</si>
  <si>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</si>
  <si>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</si>
  <si>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</si>
  <si>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</si>
  <si>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</si>
  <si>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</si>
  <si>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</si>
  <si>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</si>
  <si>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</si>
  <si>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</si>
  <si>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</si>
  <si>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</si>
  <si>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</si>
  <si>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</si>
  <si>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</si>
  <si>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</si>
  <si>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</si>
  <si>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</si>
  <si>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</si>
  <si>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</si>
  <si>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</si>
  <si>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</si>
  <si>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</si>
  <si>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</si>
  <si>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</si>
  <si>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</si>
  <si>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</si>
  <si>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</si>
  <si>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</si>
  <si>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</si>
  <si>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</si>
  <si>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</si>
  <si>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</si>
  <si>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</si>
  <si>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</si>
  <si>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</si>
  <si>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</si>
  <si>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</si>
  <si>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</si>
  <si>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</si>
  <si>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</si>
  <si>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</si>
  <si>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</si>
  <si>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</si>
  <si>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</si>
  <si>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</si>
  <si>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</si>
  <si>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</si>
  <si>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</si>
  <si>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</si>
  <si>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</si>
  <si>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</si>
  <si>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</si>
  <si>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</si>
  <si>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</si>
  <si>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</si>
  <si>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</si>
  <si>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</si>
  <si>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</si>
  <si>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</si>
  <si>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</si>
  <si>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</si>
  <si>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</si>
  <si>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</si>
  <si>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</si>
  <si>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</si>
  <si>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</si>
  <si>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</si>
  <si>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</si>
  <si>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</si>
  <si>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</si>
  <si>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</si>
  <si>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</si>
  <si>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</si>
  <si>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</si>
  <si>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</si>
  <si>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</si>
  <si>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</si>
  <si>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</si>
  <si>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</si>
  <si>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</si>
  <si>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</si>
  <si>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</si>
  <si>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</si>
  <si>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</si>
  <si>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</si>
  <si>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</si>
  <si>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</si>
  <si>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</si>
  <si>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</si>
  <si>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</si>
  <si>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</si>
  <si>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</si>
  <si>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</si>
  <si>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</si>
  <si>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</si>
  <si>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</si>
  <si>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</si>
  <si>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</si>
  <si>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</si>
  <si>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</si>
  <si>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</si>
  <si>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</si>
  <si>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</si>
  <si>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</si>
  <si>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</si>
  <si>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</si>
  <si>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</si>
  <si>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</si>
  <si>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</si>
  <si>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</si>
  <si>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</si>
  <si>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</si>
  <si>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</si>
  <si>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</si>
  <si>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</si>
  <si>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</si>
  <si>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</si>
  <si>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</si>
  <si>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</si>
  <si>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</si>
  <si>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</si>
  <si>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</si>
  <si>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</si>
  <si>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</si>
  <si>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</si>
  <si>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</si>
  <si>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</si>
  <si>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</si>
  <si>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</si>
  <si>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</si>
  <si>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</si>
  <si>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</si>
  <si>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</si>
  <si>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</si>
  <si>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</si>
  <si>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</si>
  <si>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</si>
  <si>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</si>
  <si>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</si>
  <si>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</si>
  <si>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</si>
  <si>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</si>
  <si>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</si>
  <si>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</si>
  <si>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</si>
  <si>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</si>
  <si>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</si>
  <si>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</si>
  <si>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</si>
  <si>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</si>
  <si>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</si>
  <si>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</si>
  <si>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</si>
  <si>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</si>
  <si>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</si>
  <si>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</si>
  <si>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</si>
  <si>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</si>
  <si>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</si>
  <si>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</si>
  <si>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</si>
  <si>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</si>
  <si>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</si>
  <si>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</si>
  <si>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</si>
  <si>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</si>
  <si>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</si>
  <si>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</si>
  <si>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</si>
  <si>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</si>
  <si>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</si>
  <si>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</si>
  <si>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</si>
  <si>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</si>
  <si>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</si>
  <si>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</si>
  <si>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</si>
  <si>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</si>
  <si>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</si>
  <si>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</si>
  <si>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</si>
  <si>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</si>
  <si>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</si>
  <si>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</si>
  <si>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</si>
  <si>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</si>
  <si>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</si>
  <si>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</si>
  <si>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</si>
  <si>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</si>
  <si>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</si>
  <si>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</si>
  <si>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</si>
  <si>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</si>
  <si>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</si>
  <si>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</si>
  <si>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</si>
  <si>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</si>
  <si>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</si>
  <si>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</si>
  <si>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</si>
  <si>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</si>
  <si>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</si>
  <si>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</si>
  <si>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</si>
  <si>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</si>
  <si>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</si>
  <si>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</si>
  <si>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</si>
  <si>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</si>
  <si>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</si>
  <si>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</si>
  <si>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</si>
  <si>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</si>
  <si>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</si>
  <si>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</si>
  <si>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</si>
  <si>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</si>
  <si>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</si>
  <si>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</si>
  <si>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</si>
  <si>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</si>
  <si>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</si>
  <si>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</si>
  <si>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</si>
  <si>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</si>
  <si>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</si>
  <si>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</si>
  <si>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</si>
  <si>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</si>
  <si>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</si>
  <si>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</si>
  <si>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</si>
  <si>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</si>
  <si>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</si>
  <si>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</si>
  <si>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</si>
  <si>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</si>
  <si>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</si>
  <si>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</si>
  <si>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</si>
  <si>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</si>
  <si>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</si>
  <si>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</si>
  <si>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</si>
  <si>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</si>
  <si>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</si>
  <si>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</si>
  <si>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</si>
  <si>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</si>
  <si>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</si>
  <si>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</si>
  <si>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</si>
  <si>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</si>
  <si>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</si>
  <si>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</si>
  <si>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</si>
  <si>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</si>
  <si>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</si>
  <si>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</si>
  <si>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</si>
  <si>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</si>
  <si>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</si>
  <si>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</si>
  <si>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</si>
  <si>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</si>
  <si>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</si>
  <si>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</si>
  <si>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</si>
  <si>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</si>
  <si>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</si>
  <si>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</si>
  <si>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</si>
  <si>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</si>
  <si>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</si>
  <si>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</si>
  <si>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</si>
  <si>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</si>
  <si>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</si>
  <si>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</si>
  <si>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</si>
  <si>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</si>
  <si>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</si>
  <si>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</si>
  <si>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</si>
  <si>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</si>
  <si>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</si>
  <si>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</si>
  <si>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</si>
  <si>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</si>
  <si>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</si>
  <si>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</si>
  <si>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</si>
  <si>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</si>
  <si>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</si>
  <si>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</si>
  <si>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</si>
  <si>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</si>
  <si>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</si>
  <si>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</si>
  <si>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</si>
  <si>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</si>
  <si>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</si>
  <si>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</si>
  <si>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</si>
  <si>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</si>
  <si>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</si>
  <si>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</si>
  <si>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</si>
  <si>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</si>
  <si>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</si>
  <si>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</si>
  <si>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</si>
  <si>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</si>
  <si>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</si>
  <si>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</si>
  <si>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</si>
  <si>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</si>
  <si>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</si>
  <si>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</si>
  <si>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</si>
  <si>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</si>
  <si>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</si>
  <si>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</si>
  <si>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</si>
  <si>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</si>
  <si>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</si>
  <si>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</si>
  <si>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</si>
  <si>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</si>
  <si>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</si>
  <si>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</si>
  <si>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</si>
  <si>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</si>
  <si>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</si>
  <si>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</si>
  <si>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</si>
  <si>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</si>
  <si>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</si>
  <si>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</si>
  <si>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</si>
  <si>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</si>
  <si>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</si>
  <si>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</si>
  <si>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</si>
  <si>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</si>
  <si>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</si>
  <si>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</si>
  <si>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</si>
  <si>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</si>
  <si>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</si>
  <si>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</si>
  <si>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</si>
  <si>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</si>
  <si>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</si>
  <si>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</si>
  <si>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</si>
  <si>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</si>
  <si>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</si>
  <si>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</si>
  <si>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</si>
  <si>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</si>
  <si>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</si>
  <si>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</si>
  <si>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</si>
  <si>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</si>
  <si>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</si>
  <si>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</si>
  <si>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</si>
  <si>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</si>
  <si>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</si>
  <si>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</si>
  <si>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</si>
  <si>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</si>
  <si>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</si>
  <si>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</si>
  <si>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</si>
  <si>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</si>
  <si>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</si>
  <si>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</si>
  <si>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</si>
  <si>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</si>
  <si>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</si>
  <si>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</si>
  <si>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</si>
  <si>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</si>
  <si>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</si>
  <si>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</si>
  <si>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</si>
  <si>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</si>
  <si>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</si>
  <si>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</si>
  <si>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</si>
  <si>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</si>
  <si>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</si>
  <si>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</si>
  <si>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</si>
  <si>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</si>
  <si>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</si>
  <si>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</si>
  <si>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</si>
  <si>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</si>
  <si>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</si>
  <si>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</si>
  <si>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</si>
  <si>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</si>
  <si>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</si>
  <si>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</si>
  <si>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</si>
  <si>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</si>
  <si>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</si>
  <si>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</si>
  <si>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</si>
  <si>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</si>
  <si>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</si>
  <si>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</si>
  <si>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</si>
  <si>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</si>
  <si>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</si>
  <si>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</si>
  <si>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</si>
  <si>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</si>
  <si>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</si>
  <si>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</si>
  <si>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</si>
  <si>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</si>
  <si>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</si>
  <si>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</si>
  <si>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</si>
  <si>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</si>
  <si>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</si>
  <si>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</si>
  <si>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</si>
  <si>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</si>
  <si>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</si>
  <si>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</si>
  <si>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</si>
  <si>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</si>
  <si>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</si>
  <si>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</si>
  <si>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</si>
  <si>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</si>
  <si>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</si>
  <si>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</si>
  <si>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</si>
  <si>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</si>
  <si>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</si>
  <si>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</si>
  <si>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</si>
  <si>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</si>
  <si>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</si>
  <si>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</si>
  <si>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</si>
  <si>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</si>
  <si>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</si>
  <si>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</si>
  <si>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</si>
  <si>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</si>
  <si>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</si>
  <si>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</si>
  <si>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</si>
  <si>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</si>
  <si>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</si>
  <si>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</si>
  <si>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</si>
  <si>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</si>
  <si>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</si>
  <si>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</si>
  <si>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</si>
  <si>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</si>
  <si>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</si>
  <si>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</si>
  <si>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</si>
  <si>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</si>
  <si>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</si>
  <si>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</si>
  <si>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</si>
  <si>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</si>
  <si>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</si>
  <si>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</si>
  <si>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</si>
  <si>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</si>
  <si>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</si>
  <si>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</si>
  <si>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</si>
  <si>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</si>
  <si>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</si>
  <si>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</si>
  <si>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</si>
  <si>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</si>
  <si>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</si>
  <si>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</si>
  <si>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</si>
  <si>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</si>
  <si>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</si>
  <si>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</si>
  <si>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</si>
  <si>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</si>
  <si>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</si>
  <si>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</si>
  <si>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</si>
  <si>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</si>
  <si>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</si>
  <si>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</si>
  <si>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</si>
  <si>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</si>
  <si>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</si>
  <si>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</si>
  <si>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</si>
  <si>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</si>
  <si>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</si>
  <si>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</si>
  <si>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</si>
  <si>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</si>
  <si>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</si>
  <si>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</si>
  <si>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</si>
  <si>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</si>
  <si>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</si>
  <si>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</si>
  <si>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</si>
  <si>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</si>
  <si>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</si>
  <si>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</si>
  <si>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</si>
  <si>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</si>
  <si>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</si>
  <si>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</si>
  <si>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</si>
  <si>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</si>
  <si>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</si>
  <si>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</si>
  <si>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</si>
  <si>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</si>
  <si>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</si>
  <si>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</si>
  <si>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</si>
  <si>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</si>
  <si>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</si>
  <si>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</si>
  <si>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</si>
  <si>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</si>
  <si>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</si>
  <si>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</si>
  <si>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</si>
  <si>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</si>
  <si>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</si>
  <si>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</si>
  <si>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</si>
  <si>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</si>
  <si>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</si>
  <si>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</si>
  <si>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</si>
  <si>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</si>
  <si>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</si>
  <si>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</si>
  <si>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</si>
  <si>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</si>
  <si>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</si>
  <si>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</si>
  <si>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</si>
  <si>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</si>
  <si>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</si>
  <si>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</si>
  <si>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</si>
  <si>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</si>
  <si>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</si>
  <si>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</si>
  <si>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</si>
  <si>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</si>
  <si>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</si>
  <si>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</si>
  <si>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</si>
  <si>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</si>
  <si>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</si>
  <si>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</si>
  <si>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</si>
  <si>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</si>
  <si>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</si>
  <si>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</si>
  <si>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</si>
  <si>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</si>
  <si>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</si>
  <si>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</si>
  <si>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</si>
  <si>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</si>
  <si>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</si>
  <si>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</si>
  <si>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</si>
  <si>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</si>
  <si>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</si>
  <si>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</si>
  <si>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</si>
  <si>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</si>
  <si>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</si>
  <si>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</si>
  <si>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</si>
  <si>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</si>
  <si>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</si>
  <si>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</si>
  <si>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</si>
  <si>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</si>
  <si>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</si>
  <si>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</si>
  <si>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</si>
  <si>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</si>
  <si>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</si>
  <si>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</si>
  <si>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</si>
  <si>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</si>
  <si>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</si>
  <si>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</si>
  <si>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</si>
  <si>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</si>
  <si>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</si>
  <si>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</si>
  <si>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</si>
  <si>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</si>
  <si>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</si>
  <si>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</si>
  <si>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</si>
  <si>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</si>
  <si>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</si>
  <si>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</si>
  <si>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</si>
  <si>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</si>
  <si>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</si>
  <si>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</si>
  <si>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</si>
  <si>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</si>
  <si>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</si>
  <si>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</si>
  <si>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</si>
  <si>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</si>
  <si>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</si>
  <si>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</si>
  <si>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</si>
  <si>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</si>
  <si>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</si>
  <si>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</si>
  <si>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</si>
  <si>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</si>
  <si>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</si>
  <si>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</si>
  <si>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</si>
  <si>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</si>
  <si>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</si>
  <si>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</si>
  <si>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</si>
  <si>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</si>
  <si>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</si>
  <si>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</si>
  <si>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</si>
  <si>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</si>
  <si>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</si>
  <si>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</si>
  <si>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</si>
  <si>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</si>
  <si>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</si>
  <si>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</si>
  <si>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</si>
  <si>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</si>
  <si>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</si>
  <si>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</si>
  <si>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</si>
  <si>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</si>
  <si>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</si>
  <si>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</si>
  <si>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</si>
  <si>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</si>
  <si>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</si>
  <si>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</si>
  <si>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</si>
  <si>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</si>
  <si>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</si>
  <si>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</si>
  <si>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</si>
  <si>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</si>
  <si>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</si>
  <si>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</si>
  <si>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</si>
  <si>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</si>
  <si>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</si>
  <si>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</si>
  <si>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</si>
  <si>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</si>
  <si>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</si>
  <si>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</si>
  <si>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</si>
  <si>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</si>
  <si>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</si>
  <si>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</si>
  <si>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</si>
  <si>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</si>
  <si>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</si>
  <si>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</si>
  <si>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</si>
  <si>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</si>
  <si>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</si>
  <si>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</si>
  <si>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</si>
  <si>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</si>
  <si>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</si>
  <si>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</si>
  <si>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</si>
  <si>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</si>
  <si>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</si>
  <si>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</si>
  <si>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</si>
  <si>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</si>
  <si>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</si>
  <si>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</si>
  <si>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</si>
  <si>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</si>
  <si>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</si>
  <si>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</si>
  <si>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</si>
  <si>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</si>
  <si>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</si>
  <si>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</si>
  <si>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</si>
  <si>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</si>
  <si>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</si>
  <si>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</si>
  <si>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</si>
  <si>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</si>
  <si>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</si>
  <si>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</si>
  <si>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</si>
  <si>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</si>
  <si>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</si>
  <si>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</si>
  <si>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</si>
  <si>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</si>
  <si>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</si>
  <si>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</si>
  <si>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</si>
  <si>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</si>
  <si>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</si>
  <si>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</si>
  <si>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</si>
  <si>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</si>
  <si>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</si>
  <si>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</si>
  <si>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</si>
  <si>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</si>
  <si>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</si>
  <si>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</si>
  <si>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</si>
  <si>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</si>
  <si>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</si>
  <si>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</si>
  <si>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</si>
  <si>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</si>
  <si>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</si>
  <si>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</si>
  <si>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</si>
  <si>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</si>
  <si>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</si>
  <si>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</si>
  <si>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</si>
  <si>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</si>
  <si>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</si>
  <si>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</si>
  <si>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</si>
  <si>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</si>
  <si>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</si>
  <si>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</si>
  <si>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</si>
  <si>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</si>
  <si>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</si>
  <si>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</si>
  <si>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</si>
  <si>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</si>
  <si>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</si>
  <si>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</si>
  <si>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</si>
  <si>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</si>
  <si>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</si>
  <si>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</si>
  <si>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</si>
  <si>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</si>
  <si>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</si>
  <si>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</si>
  <si>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</si>
  <si>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</si>
  <si>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</si>
  <si>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</si>
  <si>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</si>
  <si>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</si>
  <si>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</si>
  <si>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</si>
  <si>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</si>
  <si>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</si>
  <si>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</si>
  <si>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</si>
  <si>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</si>
  <si>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</si>
  <si>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</si>
  <si>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</si>
  <si>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</si>
  <si>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</si>
  <si>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</si>
  <si>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</si>
  <si>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</si>
  <si>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</si>
  <si>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</si>
  <si>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</si>
  <si>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</si>
  <si>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</si>
  <si>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</si>
  <si>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</si>
  <si>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</si>
  <si>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</si>
  <si>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</si>
  <si>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</si>
  <si>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</si>
  <si>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</si>
  <si>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</si>
  <si>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</si>
  <si>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</si>
  <si>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</si>
  <si>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</si>
  <si>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</si>
  <si>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</si>
  <si>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</si>
  <si>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</si>
  <si>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</si>
  <si>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</si>
  <si>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</si>
  <si>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</si>
  <si>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</si>
  <si>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</si>
  <si>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</si>
  <si>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</si>
  <si>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</si>
  <si>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</si>
  <si>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</si>
  <si>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</si>
  <si>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</si>
  <si>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</si>
  <si>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</si>
  <si>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</si>
  <si>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</si>
  <si>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</si>
  <si>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</si>
  <si>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</si>
  <si>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</si>
  <si>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</si>
  <si>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</si>
  <si>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</si>
  <si>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</si>
  <si>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</si>
  <si>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</si>
  <si>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</si>
  <si>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</si>
  <si>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</si>
  <si>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</si>
  <si>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</si>
  <si>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</si>
  <si>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</si>
  <si>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</si>
  <si>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</si>
  <si>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</si>
  <si>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</si>
  <si>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</si>
  <si>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</si>
  <si>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</si>
  <si>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</si>
  <si>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</si>
  <si>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</si>
  <si>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</si>
  <si>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</si>
  <si>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</si>
  <si>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</si>
  <si>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</si>
  <si>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</si>
  <si>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</si>
  <si>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</si>
  <si>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</si>
  <si>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</si>
  <si>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</si>
  <si>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</si>
  <si>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</si>
  <si>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</si>
  <si>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</si>
  <si>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</si>
  <si>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</si>
  <si>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</si>
  <si>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</si>
  <si>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</si>
  <si>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</si>
  <si>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</si>
  <si>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</si>
  <si>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</si>
  <si>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</si>
  <si>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</si>
  <si>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</si>
  <si>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</si>
  <si>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</si>
  <si>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</si>
  <si>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</si>
  <si>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</si>
  <si>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</si>
  <si>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</si>
  <si>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</si>
  <si>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</si>
  <si>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</si>
  <si>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</si>
  <si>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</si>
  <si>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</si>
  <si>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</si>
  <si>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</si>
  <si>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</si>
  <si>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</si>
  <si>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</si>
  <si>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</si>
  <si>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</si>
  <si>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</si>
  <si>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</si>
  <si>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</si>
  <si>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</si>
  <si>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</si>
  <si>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</si>
  <si>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</si>
  <si>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</si>
  <si>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</si>
  <si>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</si>
  <si>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</si>
  <si>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</si>
  <si>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</si>
  <si>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</si>
  <si>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</si>
  <si>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</si>
  <si>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</si>
  <si>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</si>
  <si>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</si>
  <si>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</si>
  <si>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</si>
  <si>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</si>
  <si>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</si>
  <si>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</si>
  <si>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</si>
  <si>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</si>
  <si>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</si>
  <si>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</si>
  <si>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</si>
  <si>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</si>
  <si>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</si>
  <si>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</si>
  <si>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</si>
  <si>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</si>
  <si>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</si>
  <si>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</si>
  <si>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</si>
  <si>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</si>
  <si>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</si>
  <si>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</si>
  <si>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</si>
  <si>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</si>
  <si>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</si>
  <si>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</si>
  <si>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</si>
  <si>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</si>
  <si>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</si>
  <si>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</si>
  <si>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</si>
  <si>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</si>
  <si>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</si>
  <si>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</si>
  <si>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</si>
  <si>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</si>
  <si>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</si>
  <si>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</si>
  <si>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</si>
  <si>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</si>
  <si>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</si>
  <si>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</si>
  <si>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</si>
  <si>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</si>
  <si>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</si>
  <si>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</si>
  <si>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</si>
  <si>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</si>
  <si>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</si>
  <si>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</si>
  <si>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</si>
  <si>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</si>
  <si>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</si>
  <si>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</si>
  <si>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</si>
  <si>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</si>
  <si>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</si>
  <si>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</si>
  <si>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</si>
  <si>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</si>
  <si>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</si>
  <si>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</si>
  <si>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</si>
  <si>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</si>
  <si>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</si>
  <si>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</si>
  <si>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</si>
  <si>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</si>
  <si>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</si>
  <si>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</si>
  <si>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</si>
  <si>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</si>
  <si>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</si>
  <si>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</si>
  <si>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</si>
  <si>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</si>
  <si>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</si>
  <si>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</si>
  <si>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</si>
  <si>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</si>
  <si>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</si>
  <si>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</si>
  <si>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</si>
  <si>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</si>
  <si>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</si>
  <si>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</si>
  <si>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</si>
  <si>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</si>
  <si>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</si>
  <si>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</si>
  <si>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</si>
  <si>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</si>
  <si>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</si>
  <si>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</si>
  <si>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</si>
  <si>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</si>
  <si>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</si>
  <si>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</si>
  <si>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</si>
  <si>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</si>
  <si>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</si>
  <si>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</si>
  <si>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</si>
  <si>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</si>
  <si>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</si>
  <si>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</si>
  <si>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</si>
  <si>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</si>
  <si>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</si>
  <si>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</si>
  <si>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</si>
  <si>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</si>
  <si>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</si>
  <si>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</si>
  <si>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</si>
  <si>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</si>
  <si>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</si>
  <si>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</si>
  <si>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</si>
  <si>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</si>
  <si>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</si>
  <si>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</si>
  <si>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</si>
  <si>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</si>
  <si>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</si>
  <si>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</si>
  <si>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</si>
  <si>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</si>
  <si>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</si>
  <si>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</si>
  <si>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</si>
  <si>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</si>
  <si>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</si>
  <si>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</si>
  <si>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</si>
  <si>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</si>
  <si>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</si>
  <si>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</si>
  <si>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</si>
  <si>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</si>
  <si>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</si>
  <si>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</si>
  <si>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</si>
  <si>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</si>
  <si>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</si>
  <si>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</si>
  <si>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</si>
  <si>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</si>
  <si>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</si>
  <si>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</si>
  <si>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</si>
  <si>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</si>
  <si>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</si>
  <si>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</si>
  <si>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</si>
  <si>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</si>
  <si>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</si>
  <si>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</si>
  <si>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</si>
  <si>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</si>
  <si>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</si>
  <si>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</si>
  <si>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</si>
  <si>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</si>
  <si>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</si>
  <si>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</si>
  <si>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</si>
  <si>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</si>
  <si>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</si>
  <si>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</si>
  <si>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</si>
  <si>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</si>
  <si>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</si>
  <si>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</si>
  <si>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</si>
  <si>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</si>
  <si>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</si>
  <si>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</si>
  <si>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</si>
  <si>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</si>
  <si>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</si>
  <si>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</si>
  <si>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</si>
  <si>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</si>
  <si>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</si>
  <si>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</si>
  <si>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</si>
  <si>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</si>
  <si>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</si>
  <si>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</si>
  <si>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</si>
  <si>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</si>
  <si>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</si>
  <si>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</si>
  <si>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</si>
  <si>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</si>
  <si>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</si>
  <si>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</si>
  <si>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</si>
  <si>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</si>
  <si>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</si>
  <si>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</si>
  <si>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</si>
  <si>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</si>
  <si>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</si>
  <si>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</si>
  <si>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</si>
  <si>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</si>
  <si>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</si>
  <si>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</si>
  <si>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</si>
  <si>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</si>
  <si>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</si>
  <si>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</si>
  <si>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</si>
  <si>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</si>
  <si>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</si>
  <si>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</si>
  <si>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</si>
  <si>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</si>
  <si>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</si>
  <si>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</si>
  <si>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</si>
  <si>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</si>
  <si>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</si>
  <si>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</si>
  <si>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</si>
  <si>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</si>
  <si>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</si>
  <si>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</si>
  <si>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</si>
  <si>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</si>
  <si>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</si>
  <si>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</si>
  <si>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</si>
  <si>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</si>
  <si>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</si>
  <si>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</si>
  <si>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</si>
  <si>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</si>
  <si>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</si>
  <si>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</si>
  <si>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</si>
  <si>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</si>
  <si>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</si>
  <si>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</si>
  <si>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</si>
  <si>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</si>
  <si>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</si>
  <si>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</si>
  <si>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</si>
  <si>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</si>
  <si>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</si>
  <si>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</si>
  <si>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</si>
  <si>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</si>
  <si>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</si>
  <si>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</si>
  <si>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</si>
  <si>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</si>
  <si>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</si>
  <si>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</si>
  <si>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</si>
  <si>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</si>
  <si>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</si>
  <si>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</si>
  <si>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</si>
  <si>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</si>
  <si>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</si>
  <si>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</si>
  <si>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</si>
  <si>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</si>
  <si>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</si>
  <si>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</si>
  <si>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</si>
  <si>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</si>
  <si>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</si>
  <si>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</si>
  <si>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</si>
  <si>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</si>
  <si>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</si>
  <si>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</si>
  <si>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</si>
  <si>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</si>
  <si>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</si>
  <si>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</si>
  <si>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</si>
  <si>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</si>
  <si>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</si>
  <si>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</si>
  <si>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</si>
  <si>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</si>
  <si>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</si>
  <si>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</si>
  <si>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</si>
  <si>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</si>
  <si>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</si>
  <si>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</si>
  <si>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</si>
  <si>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</si>
  <si>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</si>
  <si>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</si>
  <si>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</si>
  <si>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</si>
  <si>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</si>
  <si>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</si>
  <si>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</si>
  <si>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</si>
  <si>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</si>
  <si>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</si>
  <si>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</si>
  <si>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</si>
  <si>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</si>
  <si>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</si>
  <si>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</si>
  <si>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</si>
  <si>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</si>
  <si>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</si>
  <si>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</si>
  <si>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</si>
  <si>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</si>
  <si>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</si>
  <si>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</si>
  <si>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</si>
  <si>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</si>
  <si>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</si>
  <si>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</si>
  <si>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</si>
  <si>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</si>
  <si>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</si>
  <si>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</si>
  <si>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</si>
  <si>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</si>
  <si>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</si>
  <si>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</si>
  <si>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</si>
  <si>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</si>
  <si>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</si>
  <si>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</si>
  <si>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</si>
  <si>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</si>
  <si>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</si>
  <si>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</si>
  <si>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</si>
  <si>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</si>
  <si>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</si>
  <si>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</si>
  <si>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</si>
  <si>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</si>
  <si>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</si>
  <si>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</si>
  <si>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</si>
  <si>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</si>
  <si>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</si>
  <si>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</si>
  <si>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</si>
  <si>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</si>
  <si>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</si>
  <si>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</si>
  <si>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</si>
  <si>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</si>
  <si>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</si>
  <si>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</si>
  <si>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</si>
  <si>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</si>
  <si>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</si>
  <si>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</si>
  <si>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</si>
  <si>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</si>
  <si>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</si>
  <si>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</si>
  <si>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</si>
  <si>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</si>
  <si>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</si>
  <si>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</si>
  <si>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</si>
  <si>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</si>
  <si>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</si>
  <si>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</si>
  <si>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</si>
  <si>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</si>
  <si>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</si>
  <si>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</si>
  <si>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</si>
  <si>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</si>
  <si>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</si>
  <si>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</si>
  <si>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</si>
  <si>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</si>
  <si>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</si>
  <si>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</si>
  <si>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</si>
  <si>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</si>
  <si>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</si>
  <si>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</si>
  <si>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</si>
  <si>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</si>
  <si>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</si>
  <si>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</si>
  <si>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</si>
  <si>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</si>
  <si>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</si>
  <si>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</si>
  <si>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</si>
  <si>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</si>
  <si>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</si>
  <si>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</si>
  <si>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</si>
  <si>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</si>
  <si>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</si>
  <si>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</si>
  <si>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</si>
  <si>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</si>
  <si>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</si>
  <si>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</si>
  <si>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</si>
  <si>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</si>
  <si>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</si>
  <si>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</si>
  <si>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</si>
  <si>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</si>
  <si>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</si>
  <si>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</si>
  <si>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</si>
  <si>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</si>
  <si>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</si>
  <si>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</si>
  <si>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</si>
  <si>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</si>
  <si>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</si>
  <si>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</si>
  <si>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</si>
  <si>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</si>
  <si>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</si>
  <si>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</si>
  <si>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</si>
  <si>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</si>
  <si>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</si>
  <si>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</si>
  <si>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</si>
  <si>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</si>
  <si>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</si>
  <si>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</si>
  <si>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</si>
  <si>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</si>
  <si>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</si>
  <si>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</si>
  <si>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</si>
  <si>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</si>
  <si>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</si>
  <si>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</si>
  <si>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</si>
  <si>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</si>
  <si>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</si>
  <si>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</si>
  <si>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</si>
  <si>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</si>
  <si>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</si>
  <si>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</si>
  <si>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</si>
  <si>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</si>
  <si>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</si>
  <si>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</si>
  <si>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</si>
  <si>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</si>
  <si>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</si>
  <si>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</si>
  <si>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</si>
  <si>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</si>
  <si>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</si>
  <si>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</si>
  <si>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</si>
  <si>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</si>
  <si>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</si>
  <si>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</si>
  <si>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</si>
  <si>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</si>
  <si>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</si>
  <si>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</si>
  <si>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</si>
  <si>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</si>
  <si>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</si>
  <si>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</si>
  <si>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</si>
  <si>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</si>
  <si>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</si>
  <si>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</si>
  <si>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</si>
  <si>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</si>
  <si>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</si>
  <si>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</si>
  <si>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</si>
  <si>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</si>
  <si>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</si>
  <si>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</si>
  <si>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</si>
  <si>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</si>
  <si>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</si>
  <si>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</si>
  <si>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</si>
  <si>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</si>
  <si>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</si>
  <si>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</si>
  <si>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</si>
  <si>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</si>
  <si>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</si>
  <si>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</si>
  <si>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</si>
  <si>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</si>
  <si>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</si>
  <si>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</si>
  <si>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</si>
  <si>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</si>
  <si>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</si>
  <si>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</si>
  <si>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</si>
  <si>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</si>
  <si>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</si>
  <si>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</si>
  <si>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</si>
  <si>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</si>
  <si>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</si>
  <si>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</si>
  <si>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</si>
  <si>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</si>
  <si>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</si>
  <si>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</si>
  <si>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</si>
  <si>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</si>
  <si>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</si>
  <si>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</si>
  <si>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</si>
  <si>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</si>
  <si>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</si>
  <si>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</si>
  <si>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</si>
  <si>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</si>
  <si>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</si>
  <si>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</si>
  <si>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</si>
  <si>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</si>
  <si>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</si>
  <si>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</si>
  <si>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</si>
  <si>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</si>
  <si>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</si>
  <si>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</si>
  <si>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</si>
  <si>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</si>
  <si>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</si>
  <si>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</si>
  <si>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</si>
  <si>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</si>
  <si>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</si>
  <si>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</si>
  <si>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</si>
  <si>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</si>
  <si>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</si>
  <si>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</si>
  <si>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</si>
  <si>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</si>
  <si>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</si>
  <si>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</si>
  <si>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</si>
  <si>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</si>
  <si>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</si>
  <si>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</si>
  <si>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</si>
  <si>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</si>
  <si>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</si>
  <si>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</si>
  <si>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</si>
  <si>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</si>
  <si>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</si>
  <si>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</si>
  <si>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</si>
  <si>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</si>
  <si>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</si>
  <si>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</si>
  <si>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</si>
  <si>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</si>
  <si>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</si>
  <si>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</si>
  <si>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</si>
  <si>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</si>
  <si>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</si>
  <si>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</si>
  <si>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</si>
  <si>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</si>
  <si>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</si>
  <si>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</si>
  <si>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</si>
  <si>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</si>
  <si>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</si>
  <si>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</si>
  <si>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</si>
  <si>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</si>
  <si>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</si>
  <si>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</si>
  <si>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</si>
  <si>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</si>
  <si>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</si>
  <si>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</si>
  <si>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</si>
  <si>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</si>
  <si>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</si>
  <si>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</si>
  <si>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</si>
  <si>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</si>
  <si>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</si>
  <si>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</si>
  <si>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</si>
  <si>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</si>
  <si>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</si>
  <si>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</si>
  <si>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</si>
  <si>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</si>
  <si>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</si>
  <si>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</si>
  <si>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</si>
  <si>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</si>
  <si>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</si>
  <si>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</si>
  <si>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</si>
  <si>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</si>
  <si>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</si>
  <si>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</si>
  <si>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</si>
  <si>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</si>
  <si>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</si>
  <si>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</si>
  <si>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</si>
  <si>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</si>
  <si>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</si>
  <si>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</si>
  <si>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</si>
  <si>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</si>
  <si>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</si>
  <si>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</si>
  <si>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</si>
  <si>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</si>
  <si>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</si>
  <si>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</si>
  <si>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</si>
  <si>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</si>
  <si>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</si>
  <si>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</si>
  <si>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</si>
  <si>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</si>
  <si>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</si>
  <si>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</si>
  <si>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</si>
  <si>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</si>
  <si>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</si>
  <si>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</si>
  <si>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</si>
  <si>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</si>
  <si>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</si>
  <si>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</si>
  <si>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</si>
  <si>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</si>
  <si>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</si>
  <si>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</si>
  <si>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</si>
  <si>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</si>
  <si>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</si>
  <si>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</si>
  <si>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</si>
  <si>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</si>
  <si>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</si>
  <si>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</si>
  <si>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</si>
  <si>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</si>
  <si>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</si>
  <si>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</si>
  <si>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</si>
  <si>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</si>
  <si>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</si>
  <si>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</si>
  <si>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</si>
  <si>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</si>
  <si>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</si>
  <si>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</si>
  <si>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</si>
  <si>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</si>
  <si>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</si>
  <si>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</si>
  <si>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</si>
  <si>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</si>
  <si>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</si>
  <si>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</si>
  <si>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</si>
  <si>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</si>
  <si>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</si>
  <si>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</si>
  <si>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</si>
  <si>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</si>
  <si>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</si>
  <si>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</si>
  <si>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</si>
  <si>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</si>
  <si>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</si>
  <si>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</si>
  <si>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</si>
  <si>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</si>
  <si>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</si>
  <si>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</si>
  <si>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</si>
  <si>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</si>
  <si>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</si>
  <si>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</si>
  <si>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</si>
  <si>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</si>
  <si>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</si>
  <si>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</si>
  <si>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</si>
  <si>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</si>
  <si>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</si>
  <si>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</si>
  <si>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</si>
  <si>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</si>
  <si>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</si>
  <si>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</si>
  <si>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</si>
  <si>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</si>
  <si>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</si>
  <si>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</si>
  <si>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</si>
  <si>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</si>
  <si>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</si>
  <si>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</si>
  <si>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</si>
  <si>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</si>
  <si>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</si>
  <si>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</si>
  <si>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</si>
  <si>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</si>
  <si>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</si>
  <si>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</si>
  <si>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</si>
  <si>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</si>
  <si>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</si>
  <si>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</si>
  <si>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</si>
  <si>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</si>
  <si>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</si>
  <si>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</si>
  <si>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</si>
  <si>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</si>
  <si>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</si>
  <si>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</si>
  <si>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</si>
  <si>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</si>
  <si>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</si>
  <si>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</si>
  <si>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</si>
  <si>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</si>
  <si>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</si>
  <si>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</si>
  <si>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</si>
  <si>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</si>
  <si>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</si>
  <si>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</si>
  <si>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</si>
  <si>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</si>
  <si>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</si>
  <si>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</si>
  <si>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</si>
  <si>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</si>
  <si>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</si>
  <si>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</si>
  <si>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</si>
  <si>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</si>
  <si>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</si>
  <si>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</si>
  <si>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</si>
  <si>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</si>
  <si>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</si>
  <si>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</si>
  <si>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</si>
  <si>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</si>
  <si>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</si>
  <si>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</si>
  <si>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</si>
  <si>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</si>
  <si>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</si>
  <si>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</si>
  <si>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</si>
  <si>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</si>
  <si>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</si>
  <si>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</si>
  <si>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</si>
  <si>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</si>
  <si>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</si>
  <si>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</si>
  <si>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</si>
  <si>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</si>
  <si>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</si>
  <si>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</si>
  <si>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</si>
  <si>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</si>
  <si>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</si>
  <si>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</si>
  <si>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</si>
  <si>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</si>
  <si>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</si>
  <si>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</si>
  <si>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</si>
  <si>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</si>
  <si>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</si>
  <si>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</si>
  <si>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</si>
  <si>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</si>
  <si>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</si>
  <si>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</si>
  <si>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</si>
  <si>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</si>
  <si>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</si>
  <si>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</si>
  <si>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</si>
  <si>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</si>
  <si>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</si>
  <si>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</si>
  <si>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</si>
  <si>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</si>
  <si>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</si>
  <si>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</si>
  <si>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</si>
  <si>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</si>
  <si>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</si>
  <si>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</si>
  <si>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</si>
  <si>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</si>
  <si>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</si>
  <si>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</si>
  <si>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</si>
  <si>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</si>
  <si>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</si>
  <si>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</si>
  <si>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</si>
  <si>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</si>
  <si>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</si>
  <si>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</si>
  <si>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</si>
  <si>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</si>
  <si>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</si>
  <si>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</si>
  <si>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</si>
  <si>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</si>
  <si>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</si>
  <si>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</si>
  <si>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</si>
  <si>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</si>
  <si>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</si>
  <si>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</si>
  <si>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</si>
  <si>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</si>
  <si>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</si>
  <si>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</si>
  <si>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</si>
  <si>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</si>
  <si>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</si>
  <si>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</si>
  <si>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</si>
  <si>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</si>
  <si>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</si>
  <si>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</si>
  <si>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</si>
  <si>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</si>
  <si>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</si>
  <si>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</si>
  <si>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</si>
  <si>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</si>
  <si>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</si>
  <si>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</si>
  <si>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</si>
  <si>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</si>
  <si>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</si>
  <si>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</si>
  <si>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</si>
  <si>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</si>
  <si>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</si>
  <si>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</si>
  <si>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</si>
  <si>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</si>
  <si>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</si>
  <si>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</si>
  <si>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</si>
  <si>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</si>
  <si>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</si>
  <si>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</si>
  <si>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</si>
  <si>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</si>
  <si>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</si>
  <si>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</si>
  <si>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</si>
  <si>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</si>
  <si>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</si>
  <si>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</si>
  <si>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</si>
  <si>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</si>
  <si>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</si>
  <si>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</si>
  <si>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</si>
  <si>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</si>
  <si>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</si>
  <si>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</si>
  <si>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</si>
  <si>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</si>
  <si>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</si>
  <si>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</si>
  <si>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</si>
  <si>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</si>
  <si>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</si>
  <si>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</si>
  <si>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</si>
  <si>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</si>
  <si>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</si>
  <si>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</si>
  <si>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</si>
  <si>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</si>
  <si>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</si>
  <si>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</si>
  <si>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</si>
  <si>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</si>
  <si>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</si>
  <si>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</si>
  <si>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</si>
  <si>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</si>
  <si>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</si>
  <si>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</si>
  <si>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</si>
  <si>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</si>
  <si>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</si>
  <si>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</si>
  <si>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</si>
  <si>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</si>
  <si>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</si>
  <si>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</si>
  <si>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</si>
  <si>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</si>
  <si>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</si>
  <si>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</si>
  <si>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</si>
  <si>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</si>
  <si>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</si>
  <si>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</si>
  <si>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</si>
  <si>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</si>
  <si>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</si>
  <si>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</si>
  <si>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</si>
  <si>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</si>
  <si>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</si>
  <si>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</si>
  <si>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</si>
  <si>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</si>
  <si>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</si>
  <si>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</si>
  <si>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</si>
  <si>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</si>
  <si>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</si>
  <si>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</si>
  <si>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</si>
  <si>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</si>
  <si>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</si>
  <si>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</si>
  <si>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</si>
  <si>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</si>
  <si>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</si>
  <si>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</si>
  <si>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</si>
  <si>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</si>
  <si>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</si>
  <si>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</si>
  <si>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</si>
  <si>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</si>
  <si>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</si>
  <si>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</si>
  <si>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</si>
  <si>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</si>
  <si>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</si>
  <si>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</si>
  <si>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</si>
  <si>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</si>
  <si>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</si>
  <si>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</si>
  <si>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</si>
  <si>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</si>
  <si>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</si>
  <si>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</si>
  <si>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</si>
  <si>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</si>
  <si>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</si>
  <si>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</si>
  <si>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</si>
  <si>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</si>
  <si>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</si>
  <si>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</si>
  <si>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</si>
  <si>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</si>
  <si>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</si>
  <si>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</si>
  <si>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</si>
  <si>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</si>
  <si>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</si>
  <si>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</si>
  <si>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</si>
  <si>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</si>
  <si>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</si>
  <si>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</si>
  <si>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</si>
  <si>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</si>
  <si>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</si>
  <si>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</si>
  <si>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</si>
  <si>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</si>
  <si>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</si>
  <si>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</si>
  <si>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</si>
  <si>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</si>
  <si>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</si>
  <si>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</si>
  <si>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</si>
  <si>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</si>
  <si>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</si>
  <si>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</si>
  <si>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</si>
  <si>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</si>
  <si>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</si>
  <si>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</si>
  <si>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</si>
  <si>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</si>
  <si>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</si>
  <si>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</si>
  <si>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</si>
  <si>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</si>
  <si>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</si>
  <si>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</si>
  <si>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</si>
  <si>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</si>
  <si>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</si>
  <si>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</si>
  <si>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</si>
  <si>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</si>
  <si>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</si>
  <si>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</si>
  <si>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</si>
  <si>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</si>
  <si>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</si>
  <si>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</si>
  <si>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</si>
  <si>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</si>
  <si>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</si>
  <si>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</si>
  <si>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</si>
  <si>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</si>
  <si>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</si>
  <si>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</si>
  <si>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</si>
  <si>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</si>
  <si>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</si>
  <si>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</si>
  <si>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</si>
  <si>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</si>
  <si>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</si>
  <si>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</si>
  <si>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</si>
  <si>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</si>
  <si>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</si>
  <si>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</si>
  <si>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</si>
  <si>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</si>
  <si>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</si>
  <si>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</si>
  <si>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</si>
  <si>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</si>
  <si>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</si>
  <si>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</si>
  <si>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</si>
  <si>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</si>
  <si>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</si>
  <si>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</si>
  <si>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</si>
  <si>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</si>
  <si>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</si>
  <si>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</si>
  <si>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</si>
  <si>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</si>
  <si>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</si>
  <si>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</si>
  <si>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</si>
  <si>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</si>
  <si>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</si>
  <si>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</si>
  <si>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</si>
  <si>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</si>
  <si>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</si>
  <si>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</si>
  <si>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</si>
  <si>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</si>
  <si>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</si>
  <si>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</si>
  <si>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</si>
  <si>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</si>
  <si>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</si>
  <si>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</si>
  <si>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</si>
  <si>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</si>
  <si>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</si>
  <si>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</si>
  <si>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</si>
  <si>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</si>
  <si>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</si>
  <si>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</si>
  <si>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</si>
  <si>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</si>
  <si>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</si>
  <si>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</si>
  <si>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</si>
  <si>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</si>
  <si>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</si>
  <si>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</si>
  <si>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</si>
  <si>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</si>
  <si>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</si>
  <si>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</si>
  <si>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</si>
  <si>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</si>
  <si>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</si>
  <si>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</si>
  <si>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</si>
  <si>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</si>
  <si>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</si>
  <si>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</si>
  <si>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</si>
  <si>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</si>
  <si>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</si>
  <si>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</si>
  <si>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</si>
  <si>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</si>
  <si>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</si>
  <si>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</si>
  <si>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</si>
  <si>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</si>
  <si>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</si>
  <si>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</si>
  <si>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</si>
  <si>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</si>
  <si>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</si>
  <si>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</si>
  <si>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</si>
  <si>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</si>
  <si>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</si>
  <si>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</si>
  <si>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</si>
  <si>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</si>
  <si>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</si>
  <si>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</si>
  <si>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</si>
  <si>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</si>
  <si>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</si>
  <si>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</si>
  <si>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</si>
  <si>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</si>
  <si>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</si>
  <si>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</si>
  <si>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</si>
  <si>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</si>
  <si>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</si>
  <si>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</si>
  <si>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</si>
  <si>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</si>
  <si>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</si>
  <si>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</si>
  <si>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</si>
  <si>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</si>
  <si>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</si>
  <si>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</si>
  <si>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</si>
  <si>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</si>
  <si>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</si>
  <si>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</si>
  <si>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</si>
  <si>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</si>
  <si>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</si>
  <si>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</si>
  <si>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</si>
  <si>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</si>
  <si>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</si>
  <si>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</si>
  <si>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</si>
  <si>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</si>
  <si>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</si>
  <si>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</si>
  <si>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</si>
  <si>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</si>
  <si>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</si>
  <si>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</si>
  <si>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</si>
  <si>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</si>
  <si>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</si>
  <si>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</si>
  <si>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</si>
  <si>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</si>
  <si>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</si>
  <si>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</si>
  <si>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</si>
  <si>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</si>
  <si>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</si>
  <si>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</si>
  <si>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</si>
  <si>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</si>
  <si>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</si>
  <si>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</si>
  <si>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</si>
  <si>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</si>
  <si>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</si>
  <si>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</si>
  <si>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</si>
  <si>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</si>
  <si>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</si>
  <si>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</si>
  <si>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</si>
  <si>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</si>
  <si>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</si>
  <si>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</si>
  <si>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</si>
  <si>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</si>
  <si>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</si>
  <si>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</si>
  <si>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</si>
  <si>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</si>
  <si>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</si>
  <si>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</si>
  <si>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</si>
  <si>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</si>
  <si>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</si>
  <si>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</si>
  <si>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</si>
  <si>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</si>
  <si>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</si>
  <si>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</si>
  <si>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</si>
  <si>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</si>
  <si>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</si>
  <si>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</si>
  <si>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</si>
  <si>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</si>
  <si>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</si>
  <si>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</si>
  <si>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</si>
  <si>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</si>
  <si>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</si>
  <si>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</si>
  <si>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</si>
  <si>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</si>
  <si>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</si>
  <si>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</si>
  <si>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</si>
  <si>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</si>
  <si>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</si>
  <si>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</si>
  <si>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</si>
  <si>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</si>
  <si>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</si>
  <si>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</si>
  <si>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</si>
  <si>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</si>
  <si>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</si>
  <si>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</si>
  <si>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</si>
  <si>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</si>
  <si>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</si>
  <si>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</si>
  <si>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</si>
  <si>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</si>
  <si>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</si>
  <si>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</si>
  <si>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</si>
  <si>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</si>
  <si>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</si>
  <si>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</si>
  <si>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</si>
  <si>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</si>
  <si>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</si>
  <si>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</si>
  <si>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</si>
  <si>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</si>
  <si>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</si>
  <si>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</si>
  <si>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</si>
  <si>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</si>
  <si>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</si>
  <si>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</si>
  <si>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</si>
  <si>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</si>
  <si>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</si>
  <si>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</si>
  <si>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</si>
  <si>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</si>
  <si>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</si>
  <si>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</si>
  <si>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</si>
  <si>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</si>
  <si>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</si>
  <si>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</si>
  <si>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</si>
  <si>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</si>
  <si>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</si>
  <si>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</si>
  <si>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</si>
  <si>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</si>
  <si>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</si>
  <si>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</si>
  <si>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</si>
  <si>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</si>
  <si>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</si>
  <si>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</si>
  <si>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</si>
  <si>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</si>
  <si>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</si>
  <si>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</si>
  <si>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</si>
  <si>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</si>
  <si>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</si>
  <si>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</si>
  <si>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</si>
  <si>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</si>
  <si>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</si>
  <si>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</si>
  <si>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</si>
  <si>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</si>
  <si>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</si>
  <si>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</si>
  <si>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</si>
  <si>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</si>
  <si>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</si>
  <si>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</si>
  <si>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</si>
  <si>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</si>
  <si>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</si>
  <si>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</si>
  <si>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</si>
  <si>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</si>
  <si>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</si>
  <si>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</si>
  <si>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</si>
  <si>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</si>
  <si>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</si>
  <si>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</si>
  <si>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</si>
  <si>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</si>
  <si>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</si>
  <si>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</si>
  <si>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</si>
  <si>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</si>
  <si>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</si>
  <si>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</si>
  <si>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</si>
  <si>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</si>
  <si>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</si>
  <si>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</si>
  <si>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</si>
  <si>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</si>
  <si>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</si>
  <si>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</si>
  <si>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</si>
  <si>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</si>
  <si>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</si>
  <si>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</si>
  <si>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</si>
  <si>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</si>
  <si>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</si>
  <si>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</si>
  <si>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</si>
  <si>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</si>
  <si>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</si>
  <si>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</si>
  <si>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</si>
  <si>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</si>
  <si>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</si>
  <si>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</si>
  <si>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</si>
  <si>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</si>
  <si>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</si>
  <si>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</si>
  <si>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</si>
  <si>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</si>
  <si>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</si>
  <si>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</si>
  <si>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</si>
  <si>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</si>
  <si>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</si>
  <si>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</si>
  <si>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</si>
  <si>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</si>
  <si>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</si>
  <si>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</si>
  <si>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</si>
  <si>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</si>
  <si>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</si>
  <si>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</si>
  <si>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</si>
  <si>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</si>
  <si>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</si>
  <si>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</si>
  <si>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</si>
  <si>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</si>
  <si>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</si>
  <si>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</si>
  <si>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</si>
  <si>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</si>
  <si>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</si>
  <si>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</si>
  <si>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</si>
  <si>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</si>
  <si>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</si>
  <si>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</si>
  <si>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</si>
  <si>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</si>
  <si>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</si>
  <si>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</si>
  <si>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</si>
  <si>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</si>
  <si>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</si>
  <si>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</si>
  <si>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</si>
  <si>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</si>
  <si>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</si>
  <si>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</si>
  <si>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</si>
  <si>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</si>
  <si>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</si>
  <si>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</si>
  <si>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</si>
  <si>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</si>
  <si>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</si>
  <si>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</si>
  <si>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</si>
  <si>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</si>
  <si>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</si>
  <si>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</si>
  <si>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</si>
  <si>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</si>
  <si>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</si>
  <si>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</si>
  <si>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</si>
  <si>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</si>
  <si>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</si>
  <si>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</si>
  <si>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</si>
  <si>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</si>
  <si>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</si>
  <si>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</si>
  <si>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</si>
  <si>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</si>
  <si>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</si>
  <si>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</si>
  <si>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</si>
  <si>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</si>
  <si>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</si>
  <si>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</si>
  <si>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</si>
  <si>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</si>
  <si>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</si>
  <si>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</si>
  <si>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</si>
  <si>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</si>
  <si>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</si>
  <si>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</si>
  <si>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</si>
  <si>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</si>
  <si>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</si>
  <si>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</si>
  <si>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</si>
  <si>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</si>
  <si>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</si>
  <si>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</si>
  <si>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</si>
  <si>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</si>
  <si>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</si>
  <si>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</si>
  <si>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</si>
  <si>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</si>
  <si>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</si>
  <si>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</si>
  <si>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</si>
  <si>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</si>
  <si>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</si>
  <si>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</si>
  <si>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</si>
  <si>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</si>
  <si>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</si>
  <si>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</si>
  <si>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</si>
  <si>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</si>
  <si>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</si>
  <si>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</si>
  <si>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</si>
  <si>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</si>
  <si>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</si>
  <si>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</si>
  <si>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</si>
  <si>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</si>
  <si>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</si>
  <si>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</si>
  <si>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</si>
  <si>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</si>
  <si>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</si>
  <si>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</si>
  <si>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</si>
  <si>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</si>
  <si>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</si>
  <si>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</si>
  <si>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</si>
  <si>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</si>
  <si>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</si>
  <si>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</si>
  <si>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</si>
  <si>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</si>
  <si>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</si>
  <si>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</si>
  <si>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</si>
  <si>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</si>
  <si>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</si>
  <si>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</si>
  <si>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</si>
  <si>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</si>
  <si>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</si>
  <si>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</si>
  <si>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</si>
  <si>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</si>
  <si>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</si>
  <si>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</si>
  <si>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</si>
  <si>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</si>
  <si>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</si>
  <si>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</si>
  <si>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</si>
  <si>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</si>
  <si>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</si>
  <si>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</si>
  <si>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</si>
  <si>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</si>
  <si>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</si>
  <si>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</si>
  <si>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</si>
  <si>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</si>
  <si>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</si>
  <si>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</si>
  <si>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</si>
  <si>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</si>
  <si>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</si>
  <si>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</si>
  <si>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</si>
  <si>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</si>
  <si>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</si>
  <si>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</si>
  <si>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</si>
  <si>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</si>
  <si>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</si>
  <si>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</si>
  <si>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</si>
  <si>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</si>
  <si>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</si>
  <si>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</si>
  <si>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</si>
  <si>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</si>
  <si>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</si>
  <si>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</si>
  <si>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</si>
  <si>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</si>
  <si>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</si>
  <si>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</si>
  <si>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</si>
  <si>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</si>
  <si>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</si>
  <si>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</si>
  <si>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</si>
  <si>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</si>
  <si>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</si>
  <si>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</si>
  <si>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</si>
  <si>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</si>
  <si>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</si>
  <si>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</si>
  <si>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</si>
  <si>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</si>
  <si>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</si>
  <si>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</si>
  <si>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</si>
  <si>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</si>
  <si>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</si>
  <si>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</si>
  <si>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</si>
  <si>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</si>
  <si>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</si>
  <si>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</si>
  <si>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</si>
  <si>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</si>
  <si>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</si>
  <si>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</si>
  <si>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</si>
  <si>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</si>
  <si>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</si>
  <si>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</si>
  <si>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</si>
  <si>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</si>
  <si>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</si>
  <si>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</si>
  <si>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</si>
  <si>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</si>
  <si>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</si>
  <si>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</si>
  <si>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</si>
  <si>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</si>
  <si>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</si>
  <si>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</si>
  <si>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</si>
  <si>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</si>
  <si>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</si>
  <si>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</si>
  <si>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</si>
  <si>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</si>
  <si>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</si>
  <si>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</si>
  <si>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</si>
  <si>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</si>
  <si>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</si>
  <si>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</si>
  <si>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</si>
  <si>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</si>
  <si>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</si>
  <si>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</si>
  <si>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</si>
  <si>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</si>
  <si>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</si>
  <si>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</si>
  <si>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</si>
  <si>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</si>
  <si>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</si>
  <si>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</si>
  <si>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</si>
  <si>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</si>
  <si>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</si>
  <si>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</si>
  <si>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</si>
  <si>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</si>
  <si>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</si>
  <si>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</si>
  <si>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</si>
  <si>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</si>
  <si>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</si>
  <si>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</si>
  <si>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</si>
  <si>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</si>
  <si>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</si>
  <si>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</si>
  <si>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</si>
  <si>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</si>
  <si>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</si>
  <si>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</si>
  <si>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</si>
  <si>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</si>
  <si>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</si>
  <si>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</si>
  <si>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</si>
  <si>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</si>
  <si>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</si>
  <si>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</si>
  <si>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</si>
  <si>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</si>
  <si>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</si>
  <si>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</si>
  <si>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</si>
  <si>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</si>
  <si>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</si>
  <si>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</si>
  <si>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</si>
  <si>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</si>
  <si>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</si>
  <si>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</si>
  <si>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</si>
  <si>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</si>
  <si>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</si>
  <si>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</si>
  <si>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</si>
  <si>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</si>
  <si>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</si>
  <si>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</si>
  <si>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</si>
  <si>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</si>
  <si>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</si>
  <si>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</si>
  <si>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</si>
  <si>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</si>
  <si>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</si>
  <si>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</si>
  <si>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</si>
  <si>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</si>
  <si>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</si>
  <si>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</si>
  <si>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</si>
  <si>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</si>
  <si>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</si>
  <si>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</si>
  <si>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</si>
  <si>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</si>
  <si>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</si>
  <si>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</si>
  <si>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</si>
  <si>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</si>
  <si>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</si>
  <si>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</si>
  <si>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</si>
  <si>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</si>
  <si>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</si>
  <si>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</si>
  <si>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</si>
  <si>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</si>
  <si>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</si>
  <si>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</si>
  <si>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</si>
  <si>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</si>
  <si>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</si>
  <si>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</si>
  <si>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</si>
  <si>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</si>
  <si>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</si>
  <si>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</si>
  <si>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</si>
  <si>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</si>
  <si>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</si>
  <si>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</si>
  <si>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</si>
  <si>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</si>
  <si>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</si>
  <si>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</si>
  <si>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</si>
  <si>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</si>
  <si>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</si>
  <si>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</si>
  <si>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</si>
  <si>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</si>
  <si>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</si>
  <si>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</si>
  <si>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</si>
  <si>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</si>
  <si>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</si>
  <si>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</si>
  <si>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</si>
  <si>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</si>
  <si>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</si>
  <si>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</si>
  <si>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</si>
  <si>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</si>
  <si>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</si>
  <si>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</si>
  <si>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</si>
  <si>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</si>
  <si>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</si>
  <si>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</si>
  <si>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</si>
  <si>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</si>
  <si>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</si>
  <si>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</si>
  <si>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</si>
  <si>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</si>
  <si>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</si>
  <si>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</si>
  <si>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</si>
  <si>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</si>
  <si>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</si>
  <si>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</si>
  <si>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</si>
  <si>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</si>
  <si>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</si>
  <si>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</si>
  <si>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</si>
  <si>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</si>
  <si>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</si>
  <si>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</si>
  <si>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</si>
  <si>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</si>
  <si>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</si>
  <si>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</si>
  <si>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</si>
  <si>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</si>
  <si>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</si>
  <si>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</si>
  <si>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</si>
  <si>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</si>
  <si>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</si>
  <si>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</si>
  <si>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</si>
  <si>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</si>
  <si>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</si>
  <si>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</si>
  <si>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</si>
  <si>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</si>
  <si>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</si>
  <si>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</si>
  <si>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</si>
  <si>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</si>
  <si>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</si>
  <si>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</si>
  <si>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</si>
  <si>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</si>
  <si>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</si>
  <si>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</si>
  <si>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</si>
  <si>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</si>
  <si>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</si>
  <si>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</si>
  <si>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</si>
  <si>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</si>
  <si>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</si>
  <si>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</si>
  <si>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</si>
  <si>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</si>
  <si>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</si>
  <si>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</si>
  <si>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</si>
  <si>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</si>
  <si>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</si>
  <si>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</si>
  <si>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</si>
  <si>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</si>
  <si>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</si>
  <si>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</si>
  <si>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</si>
  <si>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</si>
  <si>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</si>
  <si>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</si>
  <si>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</si>
  <si>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</si>
  <si>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</si>
  <si>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</si>
  <si>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</si>
  <si>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</si>
  <si>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</si>
  <si>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</si>
  <si>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</si>
  <si>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</si>
  <si>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</si>
  <si>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</si>
  <si>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</si>
  <si>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</si>
  <si>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</si>
  <si>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</si>
  <si>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</si>
  <si>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</si>
  <si>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</si>
  <si>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</si>
  <si>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</si>
  <si>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</si>
  <si>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</si>
  <si>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</si>
  <si>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</si>
  <si>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</si>
  <si>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</si>
  <si>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</si>
  <si>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</si>
  <si>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</si>
  <si>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</si>
  <si>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</si>
  <si>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</si>
  <si>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</si>
  <si>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</si>
  <si>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</si>
  <si>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</si>
  <si>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</si>
  <si>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</si>
  <si>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</si>
  <si>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</si>
  <si>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</si>
  <si>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</si>
  <si>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</si>
  <si>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</si>
  <si>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</si>
  <si>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</si>
  <si>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</si>
  <si>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</si>
  <si>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</si>
  <si>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</si>
  <si>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</si>
  <si>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</si>
  <si>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</si>
  <si>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</si>
  <si>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</si>
  <si>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</si>
  <si>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</si>
  <si>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</si>
  <si>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</si>
  <si>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</si>
  <si>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</si>
  <si>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</si>
  <si>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</si>
  <si>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</si>
  <si>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</si>
  <si>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</si>
  <si>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</si>
  <si>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</si>
  <si>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</si>
  <si>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</si>
  <si>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</si>
  <si>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</si>
  <si>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</si>
  <si>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</si>
  <si>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</si>
  <si>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</si>
  <si>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</si>
  <si>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</si>
  <si>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</si>
  <si>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</si>
  <si>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</si>
  <si>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</si>
  <si>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</si>
  <si>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</si>
  <si>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</si>
  <si>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</si>
  <si>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</si>
  <si>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</si>
  <si>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</si>
  <si>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</si>
  <si>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</si>
  <si>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</si>
  <si>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</si>
  <si>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</si>
  <si>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</si>
  <si>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</si>
  <si>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</si>
  <si>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</si>
  <si>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</si>
  <si>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</si>
  <si>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</si>
  <si>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</si>
  <si>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</si>
  <si>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</si>
  <si>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</si>
  <si>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</si>
  <si>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</si>
  <si>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</si>
  <si>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</si>
  <si>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</si>
  <si>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</si>
  <si>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</si>
  <si>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</si>
  <si>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</si>
  <si>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</si>
  <si>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</si>
  <si>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</si>
  <si>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</si>
  <si>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</si>
  <si>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</si>
  <si>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</si>
  <si>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</si>
  <si>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</si>
  <si>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</si>
  <si>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</si>
  <si>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</si>
  <si>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</si>
  <si>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</si>
  <si>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</si>
  <si>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</si>
  <si>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</si>
  <si>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</si>
  <si>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</si>
  <si>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</si>
  <si>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</si>
  <si>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</si>
  <si>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</si>
  <si>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</si>
  <si>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</si>
  <si>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</si>
  <si>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</si>
  <si>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</si>
  <si>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</si>
  <si>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</si>
  <si>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</si>
  <si>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</si>
  <si>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</si>
  <si>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</si>
  <si>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</si>
  <si>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</si>
  <si>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</si>
  <si>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</si>
  <si>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</si>
  <si>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</si>
  <si>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</si>
  <si>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</si>
  <si>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</si>
  <si>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</si>
  <si>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</si>
  <si>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</si>
  <si>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</si>
  <si>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</si>
  <si>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</si>
  <si>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</si>
  <si>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</si>
  <si>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</si>
  <si>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</si>
  <si>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</si>
  <si>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</si>
  <si>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</si>
  <si>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</si>
  <si>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</si>
  <si>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</si>
  <si>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</si>
  <si>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</si>
  <si>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</si>
  <si>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</si>
  <si>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</si>
  <si>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</si>
  <si>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</si>
  <si>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</si>
  <si>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</si>
  <si>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</si>
  <si>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</si>
  <si>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</si>
  <si>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</si>
  <si>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</si>
  <si>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</si>
  <si>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</si>
  <si>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</si>
  <si>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</si>
  <si>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</si>
  <si>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</si>
  <si>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</si>
  <si>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</si>
  <si>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</si>
  <si>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</si>
  <si>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</si>
  <si>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</si>
  <si>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</si>
  <si>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</si>
  <si>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</si>
  <si>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</si>
  <si>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</si>
  <si>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</si>
  <si>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</si>
  <si>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</si>
  <si>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</si>
  <si>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</si>
  <si>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</si>
  <si>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</si>
  <si>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</si>
  <si>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</si>
  <si>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</si>
  <si>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</si>
  <si>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</si>
  <si>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</si>
  <si>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</si>
  <si>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</si>
  <si>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</si>
  <si>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</si>
  <si>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</si>
  <si>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</si>
  <si>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</si>
  <si>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</si>
  <si>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</si>
  <si>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</si>
  <si>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</si>
  <si>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</si>
  <si>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</si>
  <si>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</si>
  <si>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</si>
  <si>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</si>
  <si>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</si>
  <si>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</si>
  <si>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</si>
  <si>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</si>
  <si>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</si>
  <si>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</si>
  <si>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</si>
  <si>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</si>
  <si>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</si>
  <si>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</si>
  <si>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</si>
  <si>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</si>
  <si>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</si>
  <si>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</si>
  <si>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</si>
  <si>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</si>
  <si>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</si>
  <si>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</si>
  <si>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</si>
  <si>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</si>
  <si>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</si>
  <si>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</si>
  <si>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</si>
  <si>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</si>
  <si>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</si>
  <si>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</si>
  <si>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</si>
  <si>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</si>
  <si>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</si>
  <si>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</si>
  <si>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</si>
  <si>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</si>
  <si>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</si>
  <si>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</si>
  <si>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</si>
  <si>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</si>
  <si>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</si>
  <si>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</si>
  <si>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</si>
  <si>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</si>
  <si>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</si>
  <si>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</si>
  <si>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</si>
  <si>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</si>
  <si>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</si>
  <si>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</si>
  <si>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</si>
  <si>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</si>
  <si>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</si>
  <si>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</si>
  <si>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</si>
  <si>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</si>
  <si>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</si>
  <si>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</si>
  <si>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</si>
  <si>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</si>
  <si>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</si>
  <si>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</si>
  <si>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</si>
  <si>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</si>
  <si>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</si>
  <si>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</si>
  <si>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</si>
  <si>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</si>
  <si>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</si>
  <si>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</si>
  <si>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</si>
  <si>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</si>
  <si>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</si>
  <si>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</si>
  <si>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</si>
  <si>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</si>
  <si>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</si>
  <si>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</si>
  <si>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</si>
  <si>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</si>
  <si>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</si>
  <si>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</si>
  <si>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</si>
  <si>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</si>
  <si>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</si>
  <si>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</si>
  <si>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</si>
  <si>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</si>
  <si>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</si>
  <si>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</si>
  <si>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</si>
  <si>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</si>
  <si>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</si>
  <si>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</si>
  <si>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</si>
  <si>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</si>
  <si>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</si>
  <si>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</si>
  <si>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</si>
  <si>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</si>
  <si>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</si>
  <si>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</si>
  <si>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</si>
  <si>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</si>
  <si>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</si>
  <si>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</si>
  <si>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</si>
  <si>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</si>
  <si>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</si>
  <si>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</si>
  <si>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</si>
  <si>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</si>
  <si>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</si>
  <si>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</si>
  <si>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</si>
  <si>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</si>
  <si>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</si>
  <si>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</si>
  <si>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</si>
  <si>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</si>
  <si>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</si>
  <si>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</si>
  <si>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</si>
  <si>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</si>
  <si>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</si>
  <si>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</si>
  <si>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</si>
  <si>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</si>
  <si>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</si>
  <si>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</si>
  <si>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</si>
  <si>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</si>
  <si>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</si>
  <si>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</si>
  <si>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</si>
  <si>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</si>
  <si>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</si>
  <si>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</si>
  <si>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</si>
  <si>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</si>
  <si>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</si>
  <si>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</si>
  <si>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</si>
  <si>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</si>
  <si>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</si>
  <si>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</si>
  <si>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</si>
  <si>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</si>
  <si>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</si>
  <si>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</si>
  <si>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</si>
  <si>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</si>
  <si>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</si>
  <si>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</si>
  <si>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</si>
  <si>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</si>
  <si>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</si>
  <si>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</si>
  <si>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</si>
  <si>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</si>
  <si>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</si>
  <si>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</si>
  <si>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</si>
  <si>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</si>
  <si>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</si>
  <si>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</si>
  <si>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</si>
  <si>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</si>
  <si>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</si>
  <si>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</si>
  <si>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</si>
  <si>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</si>
  <si>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</si>
  <si>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</si>
  <si>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</si>
  <si>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</si>
  <si>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</si>
  <si>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</si>
  <si>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</si>
  <si>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</si>
  <si>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</si>
  <si>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</si>
  <si>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</si>
  <si>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</si>
  <si>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</si>
  <si>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</si>
  <si>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</si>
  <si>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</si>
  <si>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</si>
  <si>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</si>
  <si>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</si>
  <si>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</si>
  <si>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</si>
  <si>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</si>
  <si>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</si>
  <si>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</si>
  <si>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</si>
  <si>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</si>
  <si>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</si>
  <si>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</si>
  <si>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</si>
  <si>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</si>
  <si>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</si>
  <si>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</si>
  <si>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</si>
  <si>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</si>
  <si>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</si>
  <si>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</si>
  <si>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</si>
  <si>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</si>
  <si>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</si>
  <si>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</si>
  <si>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</si>
  <si>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</si>
  <si>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</si>
  <si>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</si>
  <si>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</si>
  <si>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</si>
  <si>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</si>
  <si>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</si>
  <si>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</si>
  <si>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</si>
  <si>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</si>
  <si>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</si>
  <si>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</si>
  <si>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</si>
  <si>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</si>
  <si>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</si>
  <si>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</si>
  <si>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</si>
  <si>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</si>
  <si>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</si>
  <si>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</si>
  <si>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</si>
  <si>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</si>
  <si>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</si>
  <si>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</si>
  <si>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</si>
  <si>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</si>
  <si>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</si>
  <si>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</si>
  <si>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</si>
  <si>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</si>
  <si>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</si>
  <si>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</si>
  <si>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</si>
  <si>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</si>
  <si>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</si>
  <si>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</si>
  <si>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</si>
  <si>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</si>
  <si>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</si>
  <si>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</si>
  <si>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</si>
  <si>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</si>
  <si>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</si>
  <si>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</si>
  <si>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</si>
  <si>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</si>
  <si>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</si>
  <si>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</si>
  <si>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</si>
  <si>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</si>
  <si>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</si>
  <si>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</si>
  <si>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</si>
  <si>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</si>
  <si>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</si>
  <si>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</si>
  <si>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</si>
  <si>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</si>
  <si>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</si>
  <si>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</si>
  <si>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</si>
  <si>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</si>
  <si>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</si>
  <si>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</si>
  <si>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</si>
  <si>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</si>
  <si>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</si>
  <si>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</si>
  <si>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</si>
  <si>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</si>
  <si>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</si>
  <si>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</si>
  <si>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</si>
  <si>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</si>
  <si>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</si>
  <si>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</si>
  <si>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</si>
  <si>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</si>
  <si>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</si>
  <si>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</si>
  <si>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</si>
  <si>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</si>
  <si>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</si>
  <si>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</si>
  <si>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</si>
  <si>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</si>
  <si>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</si>
  <si>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</si>
  <si>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</si>
  <si>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</si>
  <si>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</si>
  <si>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</si>
  <si>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</si>
  <si>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</si>
  <si>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</si>
  <si>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</si>
  <si>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</si>
  <si>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</si>
  <si>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</si>
  <si>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</si>
  <si>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</si>
  <si>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</si>
  <si>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</si>
  <si>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</si>
  <si>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</si>
  <si>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</si>
  <si>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</si>
  <si>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</si>
  <si>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</si>
  <si>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</si>
  <si>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</si>
  <si>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</si>
  <si>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</si>
  <si>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</si>
  <si>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</si>
  <si>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</si>
  <si>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</si>
  <si>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</si>
  <si>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</si>
  <si>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</si>
  <si>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</si>
  <si>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</si>
  <si>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</si>
  <si>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</si>
  <si>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</si>
  <si>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</si>
  <si>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</si>
  <si>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</si>
  <si>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</si>
  <si>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</si>
  <si>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</si>
  <si>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</si>
  <si>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</si>
  <si>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</si>
  <si>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</si>
  <si>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</si>
  <si>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</si>
  <si>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</si>
  <si>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</si>
  <si>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</si>
  <si>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</si>
  <si>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</si>
  <si>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</si>
  <si>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</si>
  <si>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</si>
  <si>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</si>
  <si>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</si>
  <si>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</si>
  <si>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</si>
  <si>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</si>
  <si>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</si>
  <si>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</si>
  <si>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</si>
  <si>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</si>
  <si>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</si>
  <si>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</si>
  <si>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</si>
  <si>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</si>
  <si>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</si>
  <si>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</si>
  <si>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</si>
  <si>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</si>
  <si>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</si>
  <si>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</si>
  <si>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</si>
  <si>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</si>
  <si>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</si>
  <si>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</si>
  <si>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</si>
  <si>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</si>
  <si>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</si>
  <si>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</si>
  <si>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</si>
  <si>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</si>
  <si>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</si>
  <si>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</si>
  <si>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</si>
  <si>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</si>
  <si>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</si>
  <si>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</si>
  <si>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</si>
  <si>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</si>
  <si>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</si>
  <si>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</si>
  <si>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</si>
  <si>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</si>
  <si>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</si>
  <si>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</si>
  <si>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</si>
  <si>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</si>
  <si>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</si>
  <si>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</si>
  <si>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</si>
  <si>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</si>
  <si>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</si>
  <si>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</si>
  <si>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</si>
  <si>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</si>
  <si>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</si>
  <si>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</si>
  <si>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</si>
  <si>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</si>
  <si>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</si>
  <si>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</si>
  <si>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</si>
  <si>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</si>
  <si>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</si>
  <si>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</si>
  <si>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</si>
  <si>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</si>
  <si>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</si>
  <si>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</si>
  <si>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</si>
  <si>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</si>
  <si>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</si>
  <si>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</si>
  <si>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</si>
  <si>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</si>
  <si>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</si>
  <si>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</si>
  <si>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</si>
  <si>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</si>
  <si>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</si>
  <si>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</si>
  <si>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</si>
  <si>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</si>
  <si>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</si>
  <si>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</si>
  <si>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</si>
  <si>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</si>
  <si>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</si>
  <si>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</si>
  <si>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</si>
  <si>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</si>
  <si>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</si>
  <si>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</si>
  <si>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</si>
  <si>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</si>
  <si>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</si>
  <si>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</si>
  <si>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</si>
  <si>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</si>
  <si>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</si>
  <si>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</si>
  <si>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</si>
  <si>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</si>
  <si>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</si>
  <si>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</si>
  <si>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</si>
  <si>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</si>
  <si>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</si>
  <si>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</si>
  <si>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</si>
  <si>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</si>
  <si>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</si>
  <si>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</si>
  <si>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</si>
  <si>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</si>
  <si>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</si>
  <si>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</si>
  <si>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</si>
  <si>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</si>
  <si>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</si>
  <si>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</si>
  <si>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</si>
  <si>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</si>
  <si>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</si>
  <si>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</si>
  <si>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</si>
  <si>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</si>
  <si>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</si>
  <si>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</si>
  <si>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</si>
  <si>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</si>
  <si>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</si>
  <si>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</si>
  <si>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</si>
  <si>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</si>
  <si>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</si>
  <si>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</si>
  <si>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</si>
  <si>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</si>
  <si>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</si>
  <si>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</si>
  <si>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</si>
  <si>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</si>
  <si>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</si>
  <si>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</si>
  <si>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</si>
  <si>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</si>
  <si>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</si>
  <si>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</si>
  <si>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</si>
  <si>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</si>
  <si>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</si>
  <si>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</si>
  <si>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</si>
  <si>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</si>
  <si>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</si>
  <si>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</si>
  <si>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</si>
  <si>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</si>
  <si>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</si>
  <si>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</si>
  <si>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</si>
  <si>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</si>
  <si>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</si>
  <si>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</si>
  <si>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</si>
  <si>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</si>
  <si>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</si>
  <si>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</si>
  <si>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</si>
  <si>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</si>
  <si>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</si>
  <si>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</si>
  <si>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</si>
  <si>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</si>
  <si>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</si>
  <si>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</si>
  <si>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</si>
  <si>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</si>
  <si>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</si>
  <si>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</si>
  <si>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</si>
  <si>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</si>
  <si>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</si>
  <si>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</si>
  <si>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</si>
  <si>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</si>
  <si>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</si>
  <si>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</si>
  <si>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</si>
  <si>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</si>
  <si>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</si>
  <si>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</si>
  <si>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</si>
  <si>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</si>
  <si>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</si>
  <si>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</si>
  <si>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</si>
  <si>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</si>
  <si>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</si>
  <si>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</si>
  <si>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</si>
  <si>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</si>
  <si>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</si>
  <si>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</si>
  <si>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</si>
  <si>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</si>
  <si>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</si>
  <si>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</si>
  <si>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</si>
  <si>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</si>
  <si>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</si>
  <si>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</si>
  <si>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</si>
  <si>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</si>
  <si>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</si>
  <si>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</si>
  <si>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</si>
  <si>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</si>
  <si>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</si>
  <si>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</si>
  <si>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</si>
  <si>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</si>
  <si>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</si>
  <si>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</si>
  <si>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</si>
  <si>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</si>
  <si>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</si>
  <si>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</si>
  <si>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</si>
  <si>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</si>
  <si>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</si>
  <si>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</si>
  <si>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</si>
  <si>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</si>
  <si>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</si>
  <si>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</si>
  <si>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</si>
  <si>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</si>
  <si>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</si>
  <si>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</si>
  <si>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</si>
  <si>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</si>
  <si>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</si>
  <si>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</si>
  <si>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</si>
  <si>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</si>
  <si>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</si>
  <si>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</si>
  <si>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</si>
  <si>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</si>
  <si>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</si>
  <si>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</si>
  <si>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</si>
  <si>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</si>
  <si>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</si>
  <si>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</si>
  <si>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</si>
  <si>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</si>
  <si>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</si>
  <si>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</si>
  <si>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</si>
  <si>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</si>
  <si>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</si>
  <si>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</si>
  <si>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</si>
  <si>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</si>
  <si>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</si>
  <si>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</si>
  <si>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</si>
  <si>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</si>
  <si>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</si>
  <si>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</si>
  <si>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</si>
  <si>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</si>
  <si>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</si>
  <si>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</si>
  <si>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</si>
  <si>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</si>
  <si>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</si>
  <si>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</si>
  <si>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</si>
  <si>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</si>
  <si>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</si>
  <si>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</si>
  <si>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</si>
  <si>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</si>
  <si>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</si>
  <si>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</si>
  <si>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</si>
  <si>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</si>
  <si>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</si>
  <si>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</si>
  <si>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</si>
  <si>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</si>
  <si>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</si>
  <si>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</si>
  <si>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</si>
  <si>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</si>
  <si>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</si>
  <si>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</si>
  <si>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</si>
  <si>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</si>
  <si>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</si>
  <si>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</si>
  <si>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</si>
  <si>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</si>
  <si>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</si>
  <si>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</si>
  <si>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</si>
  <si>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</si>
  <si>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</si>
  <si>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</si>
  <si>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</si>
  <si>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</si>
  <si>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</si>
  <si>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</si>
  <si>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</si>
  <si>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</si>
  <si>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</si>
  <si>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</si>
  <si>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</si>
  <si>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</si>
  <si>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</si>
  <si>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</si>
  <si>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</si>
  <si>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</si>
  <si>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</si>
  <si>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</si>
  <si>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</si>
  <si>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</si>
  <si>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</si>
  <si>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</si>
  <si>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</si>
  <si>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</si>
  <si>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</si>
  <si>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</si>
  <si>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</si>
  <si>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</si>
  <si>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</si>
  <si>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</si>
  <si>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</si>
  <si>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</si>
  <si>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</si>
  <si>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</si>
  <si>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</si>
  <si>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</si>
  <si>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</si>
  <si>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</si>
  <si>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</si>
  <si>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</si>
  <si>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</si>
  <si>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</si>
  <si>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</si>
  <si>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</si>
  <si>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</si>
  <si>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</si>
  <si>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</si>
  <si>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</si>
  <si>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</si>
  <si>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</si>
  <si>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</si>
  <si>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</si>
  <si>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</si>
  <si>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</si>
  <si>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</si>
  <si>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</si>
  <si>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</si>
  <si>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</si>
  <si>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</si>
  <si>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</si>
  <si>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</si>
  <si>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</si>
  <si>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</si>
  <si>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</si>
  <si>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</si>
  <si>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</si>
  <si>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</si>
  <si>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</si>
  <si>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</si>
  <si>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</si>
  <si>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</si>
  <si>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</si>
  <si>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</si>
  <si>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</si>
  <si>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</si>
  <si>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</si>
  <si>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</si>
  <si>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</si>
  <si>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</si>
  <si>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</si>
  <si>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</si>
  <si>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</si>
  <si>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</si>
  <si>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</si>
  <si>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</si>
  <si>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</si>
  <si>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</si>
  <si>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</si>
  <si>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</si>
  <si>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</si>
  <si>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</si>
  <si>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</si>
  <si>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</si>
  <si>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</si>
  <si>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</si>
  <si>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</si>
  <si>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</si>
  <si>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</si>
  <si>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</si>
  <si>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</si>
  <si>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</si>
  <si>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</si>
  <si>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</si>
  <si>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</si>
  <si>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</si>
  <si>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</si>
  <si>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</si>
  <si>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</si>
  <si>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</si>
  <si>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</si>
  <si>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</si>
  <si>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</si>
  <si>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</si>
  <si>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</si>
  <si>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</si>
  <si>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</si>
  <si>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</si>
  <si>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</si>
  <si>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</si>
  <si>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</si>
  <si>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</si>
  <si>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</si>
  <si>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</si>
  <si>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</si>
  <si>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</si>
  <si>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</si>
  <si>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</si>
  <si>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</si>
  <si>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</si>
  <si>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</si>
  <si>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</si>
  <si>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</si>
  <si>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</si>
  <si>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</si>
  <si>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</si>
  <si>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</si>
  <si>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</si>
  <si>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</si>
  <si>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</si>
  <si>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</si>
  <si>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</si>
  <si>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</si>
  <si>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</si>
  <si>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</si>
  <si>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</si>
  <si>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</si>
  <si>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</si>
  <si>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</si>
  <si>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</si>
  <si>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</si>
  <si>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</si>
  <si>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</si>
  <si>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</si>
  <si>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</si>
  <si>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</si>
  <si>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</si>
  <si>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</si>
  <si>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</si>
  <si>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</si>
  <si>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</si>
  <si>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</si>
  <si>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</si>
  <si>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</si>
  <si>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</si>
  <si>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</si>
  <si>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</si>
  <si>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</si>
  <si>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</si>
  <si>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</si>
  <si>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</si>
  <si>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</si>
  <si>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</si>
  <si>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</si>
  <si>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</si>
  <si>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</si>
  <si>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</si>
  <si>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</si>
  <si>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</si>
  <si>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</si>
  <si>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</si>
  <si>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</si>
  <si>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</si>
  <si>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</si>
  <si>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</si>
  <si>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</si>
  <si>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</si>
  <si>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</si>
  <si>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</si>
  <si>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</si>
  <si>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</si>
  <si>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</si>
  <si>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</si>
  <si>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</si>
  <si>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</si>
  <si>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</si>
  <si>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</si>
  <si>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</si>
  <si>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</si>
  <si>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</si>
  <si>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</si>
  <si>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</si>
  <si>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</si>
  <si>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</si>
  <si>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</si>
  <si>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</si>
  <si>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</si>
  <si>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</si>
  <si>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</si>
  <si>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</si>
  <si>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</si>
  <si>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</si>
  <si>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</si>
  <si>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</si>
  <si>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</si>
  <si>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</si>
  <si>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</si>
  <si>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</si>
  <si>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</si>
  <si>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</si>
  <si>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</si>
  <si>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</si>
  <si>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</si>
  <si>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</si>
  <si>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</si>
  <si>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</si>
  <si>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</si>
  <si>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</si>
  <si>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</si>
  <si>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</si>
  <si>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</si>
  <si>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</si>
  <si>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</si>
  <si>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</si>
  <si>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</si>
  <si>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</si>
  <si>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</si>
  <si>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</si>
  <si>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</si>
  <si>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</si>
  <si>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</si>
  <si>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</si>
  <si>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</si>
  <si>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</si>
  <si>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</si>
  <si>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</si>
  <si>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</si>
  <si>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</si>
  <si>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</si>
  <si>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</si>
  <si>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</si>
  <si>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</si>
  <si>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</si>
  <si>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</si>
  <si>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</si>
  <si>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</si>
  <si>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</si>
  <si>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</si>
  <si>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</si>
  <si>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</si>
  <si>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</si>
  <si>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</si>
  <si>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</si>
  <si>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</si>
  <si>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</si>
  <si>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</si>
  <si>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</si>
  <si>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</si>
  <si>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</si>
  <si>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</si>
  <si>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</si>
  <si>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</si>
  <si>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</si>
  <si>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</si>
  <si>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</si>
  <si>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</si>
  <si>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</si>
  <si>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</si>
  <si>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</si>
  <si>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</si>
  <si>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</si>
  <si>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</si>
  <si>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</si>
  <si>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</si>
  <si>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</si>
  <si>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</si>
  <si>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</si>
  <si>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</si>
  <si>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</si>
  <si>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</si>
  <si>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</si>
  <si>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</si>
  <si>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</si>
  <si>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</si>
  <si>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</si>
  <si>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</si>
  <si>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</si>
  <si>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</si>
  <si>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</si>
  <si>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</si>
  <si>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</si>
  <si>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</si>
  <si>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</si>
  <si>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</si>
  <si>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</si>
  <si>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</si>
  <si>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</si>
  <si>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</si>
  <si>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</si>
  <si>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</si>
  <si>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</si>
  <si>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</si>
  <si>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</si>
  <si>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</si>
  <si>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</si>
  <si>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</si>
  <si>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</si>
  <si>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</si>
  <si>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</si>
  <si>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</si>
  <si>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</si>
  <si>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</si>
  <si>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</si>
  <si>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</si>
  <si>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</si>
  <si>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</si>
  <si>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</si>
  <si>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</si>
  <si>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</si>
  <si>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</si>
  <si>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</si>
  <si>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</si>
  <si>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</si>
  <si>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</si>
  <si>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</si>
  <si>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</si>
  <si>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</si>
  <si>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</si>
  <si>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</si>
  <si>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</si>
  <si>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</si>
  <si>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</si>
  <si>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</si>
  <si>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</si>
  <si>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</si>
  <si>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</si>
  <si>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</si>
  <si>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</si>
  <si>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</si>
  <si>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</si>
  <si>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</si>
  <si>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</si>
  <si>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</si>
  <si>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</si>
  <si>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</si>
  <si>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</si>
  <si>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</si>
  <si>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</si>
  <si>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</si>
  <si>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</si>
  <si>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</si>
  <si>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</si>
  <si>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</si>
  <si>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</si>
  <si>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</si>
  <si>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</si>
  <si>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</si>
  <si>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</si>
  <si>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</si>
  <si>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</si>
  <si>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</si>
  <si>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</si>
  <si>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</si>
  <si>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</si>
  <si>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</si>
  <si>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</si>
  <si>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</si>
  <si>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</si>
  <si>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</si>
  <si>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</si>
  <si>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</si>
  <si>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</si>
  <si>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</si>
  <si>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</si>
  <si>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</si>
  <si>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</si>
  <si>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</si>
  <si>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</si>
  <si>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</si>
  <si>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</si>
  <si>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</si>
  <si>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</si>
  <si>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</si>
  <si>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</si>
  <si>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</si>
  <si>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</si>
  <si>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</si>
  <si>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</si>
  <si>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</si>
  <si>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</si>
  <si>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</si>
  <si>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</si>
  <si>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</si>
  <si>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</si>
  <si>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</si>
  <si>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</si>
  <si>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</si>
  <si>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</si>
  <si>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</si>
  <si>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</si>
  <si>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</si>
  <si>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</si>
  <si>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</si>
  <si>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</si>
  <si>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</si>
  <si>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</si>
  <si>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</si>
  <si>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</si>
  <si>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</si>
  <si>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</si>
  <si>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</si>
  <si>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</si>
  <si>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</si>
  <si>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</si>
  <si>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</si>
  <si>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</si>
  <si>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</si>
  <si>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</si>
  <si>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</si>
  <si>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</si>
  <si>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</si>
  <si>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</si>
  <si>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</si>
  <si>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</si>
  <si>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</si>
  <si>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</si>
  <si>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</si>
  <si>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</si>
  <si>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</si>
  <si>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</si>
  <si>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</si>
  <si>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</si>
  <si>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</si>
  <si>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</si>
  <si>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</si>
  <si>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</si>
  <si>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</si>
  <si>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</si>
  <si>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</si>
  <si>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</si>
  <si>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</si>
  <si>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</si>
  <si>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</si>
  <si>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</si>
  <si>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</si>
  <si>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</si>
  <si>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</si>
  <si>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</si>
  <si>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</si>
  <si>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</si>
  <si>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</si>
  <si>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</si>
  <si>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</si>
  <si>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</si>
  <si>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</si>
  <si>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</si>
  <si>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</si>
  <si>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</si>
  <si>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</si>
  <si>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</si>
  <si>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</si>
  <si>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</si>
  <si>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</si>
  <si>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</si>
  <si>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</si>
  <si>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</si>
  <si>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</si>
  <si>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</si>
  <si>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</si>
  <si>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</si>
  <si>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</si>
  <si>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</si>
  <si>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</si>
  <si>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</si>
  <si>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</si>
  <si>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</si>
  <si>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</si>
  <si>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</si>
  <si>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</si>
  <si>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</si>
  <si>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</si>
  <si>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</si>
  <si>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</si>
  <si>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</si>
  <si>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</si>
  <si>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</si>
  <si>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</si>
  <si>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</si>
  <si>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</si>
  <si>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</si>
  <si>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</si>
  <si>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</si>
  <si>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</si>
  <si>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</si>
  <si>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</si>
  <si>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</si>
  <si>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</si>
  <si>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</si>
  <si>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</si>
  <si>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</si>
  <si>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</si>
  <si>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</si>
  <si>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</si>
  <si>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</si>
  <si>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</si>
  <si>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</si>
  <si>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</si>
  <si>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</si>
  <si>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</si>
  <si>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</si>
  <si>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</si>
  <si>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</si>
  <si>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</si>
  <si>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</si>
  <si>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</si>
  <si>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</si>
  <si>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</si>
  <si>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</si>
  <si>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</si>
  <si>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</si>
  <si>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</si>
  <si>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</si>
  <si>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</si>
  <si>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</si>
  <si>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</si>
  <si>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</si>
  <si>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</si>
  <si>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</si>
  <si>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</si>
  <si>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</si>
  <si>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</si>
  <si>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</si>
  <si>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</si>
  <si>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</si>
  <si>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</si>
  <si>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</si>
  <si>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</si>
  <si>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</si>
  <si>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</si>
  <si>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</si>
  <si>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</si>
  <si>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</si>
  <si>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</si>
  <si>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</si>
  <si>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</si>
  <si>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</si>
  <si>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</si>
  <si>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</si>
  <si>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</si>
  <si>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</si>
  <si>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</si>
  <si>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</si>
  <si>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</si>
  <si>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</si>
  <si>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</si>
  <si>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</si>
  <si>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</si>
  <si>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</si>
  <si>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</si>
  <si>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</si>
  <si>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</si>
  <si>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</si>
  <si>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</si>
  <si>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</si>
  <si>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</si>
  <si>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</si>
  <si>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</si>
  <si>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</si>
  <si>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</si>
  <si>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</si>
  <si>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</si>
  <si>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</si>
  <si>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</si>
  <si>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</si>
  <si>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</si>
  <si>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</si>
  <si>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</si>
  <si>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</si>
  <si>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</si>
  <si>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</si>
  <si>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</si>
  <si>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</si>
  <si>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</si>
  <si>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</si>
  <si>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</si>
  <si>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</si>
  <si>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</si>
  <si>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</si>
  <si>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</si>
  <si>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</si>
  <si>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</si>
  <si>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</si>
  <si>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</si>
  <si>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</si>
  <si>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</si>
  <si>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</si>
  <si>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</si>
  <si>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</si>
  <si>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</si>
  <si>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</si>
  <si>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</si>
  <si>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</si>
  <si>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</si>
  <si>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</si>
  <si>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</si>
  <si>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</si>
  <si>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</si>
  <si>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</si>
  <si>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</si>
  <si>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</si>
  <si>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</si>
  <si>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</si>
  <si>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</si>
  <si>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</si>
  <si>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</si>
  <si>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</si>
  <si>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</si>
  <si>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</si>
  <si>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</si>
  <si>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</si>
  <si>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</si>
  <si>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</si>
  <si>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</si>
  <si>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</si>
  <si>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</si>
  <si>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</si>
  <si>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</si>
  <si>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</si>
  <si>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</si>
  <si>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</si>
  <si>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</si>
  <si>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</si>
  <si>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</si>
  <si>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</si>
  <si>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</si>
  <si>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</si>
  <si>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</si>
  <si>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</si>
  <si>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</si>
  <si>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</si>
  <si>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</si>
  <si>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</si>
  <si>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</si>
  <si>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</si>
  <si>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</si>
  <si>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</si>
  <si>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</si>
  <si>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</si>
  <si>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</si>
  <si>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</si>
  <si>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</si>
  <si>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</si>
  <si>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</si>
  <si>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</si>
  <si>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</si>
  <si>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</si>
  <si>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</si>
  <si>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</si>
  <si>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</si>
  <si>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</si>
  <si>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</si>
  <si>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</si>
  <si>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</si>
  <si>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</si>
  <si>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</si>
  <si>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</si>
  <si>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</si>
  <si>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</si>
  <si>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</si>
  <si>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</si>
  <si>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</si>
  <si>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</si>
  <si>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</si>
  <si>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</si>
  <si>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</si>
  <si>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</si>
  <si>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</si>
  <si>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</si>
  <si>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</si>
  <si>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</si>
  <si>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</si>
  <si>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</si>
  <si>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</si>
  <si>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</si>
  <si>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</si>
  <si>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</si>
  <si>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</si>
  <si>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</si>
  <si>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</si>
  <si>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</si>
  <si>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</si>
  <si>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</si>
  <si>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</si>
  <si>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</si>
  <si>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</si>
  <si>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</si>
  <si>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</si>
  <si>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</si>
  <si>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</si>
  <si>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</si>
  <si>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</si>
  <si>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</si>
  <si>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</si>
  <si>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</si>
  <si>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</si>
  <si>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</si>
  <si>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</si>
  <si>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</si>
  <si>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</si>
  <si>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</si>
  <si>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</si>
  <si>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</si>
  <si>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</si>
  <si>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</si>
  <si>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</si>
  <si>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</si>
  <si>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</si>
  <si>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</si>
  <si>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</si>
  <si>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</si>
  <si>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</si>
  <si>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</si>
  <si>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</si>
  <si>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</si>
  <si>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</si>
  <si>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</si>
  <si>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</si>
  <si>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</si>
  <si>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</si>
  <si>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</si>
  <si>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</si>
  <si>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</si>
  <si>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</si>
  <si>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</si>
  <si>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</si>
  <si>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</si>
  <si>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</si>
  <si>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</si>
  <si>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</si>
  <si>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</si>
  <si>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</si>
  <si>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</si>
  <si>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</si>
  <si>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</si>
  <si>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</si>
  <si>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</si>
  <si>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</si>
  <si>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</si>
  <si>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</si>
  <si>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</si>
  <si>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</si>
  <si>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</si>
  <si>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</si>
  <si>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</si>
  <si>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</si>
  <si>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</si>
  <si>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</si>
  <si>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</si>
  <si>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</si>
  <si>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</si>
  <si>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</si>
  <si>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</si>
  <si>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</si>
  <si>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</si>
  <si>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</si>
  <si>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</si>
  <si>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</si>
  <si>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</si>
  <si>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</si>
  <si>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</si>
  <si>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</si>
  <si>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</si>
  <si>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</si>
  <si>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</si>
  <si>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</si>
  <si>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</si>
  <si>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</si>
  <si>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</si>
  <si>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</si>
  <si>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</si>
  <si>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</si>
  <si>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</si>
  <si>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</si>
  <si>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</si>
  <si>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</si>
  <si>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</si>
  <si>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</si>
  <si>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</si>
  <si>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</si>
  <si>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</si>
  <si>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</si>
  <si>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</si>
  <si>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</si>
  <si>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</si>
  <si>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</si>
  <si>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</si>
  <si>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</si>
  <si>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</si>
  <si>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</si>
  <si>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</si>
  <si>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</si>
  <si>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</si>
  <si>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</si>
  <si>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</si>
  <si>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</si>
  <si>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</si>
  <si>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</si>
  <si>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</si>
  <si>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</si>
  <si>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</si>
  <si>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</si>
  <si>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</si>
  <si>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</si>
  <si>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</si>
  <si>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</si>
  <si>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</si>
  <si>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</si>
  <si>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</si>
  <si>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</si>
  <si>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</si>
  <si>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</si>
  <si>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</si>
  <si>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</si>
  <si>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</si>
  <si>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</si>
  <si>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</si>
  <si>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</si>
  <si>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</si>
  <si>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</si>
  <si>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</si>
  <si>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</si>
  <si>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</si>
  <si>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</si>
  <si>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</si>
  <si>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</si>
  <si>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</si>
  <si>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</si>
  <si>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</si>
  <si>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</si>
  <si>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</si>
  <si>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</si>
  <si>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</si>
  <si>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</si>
  <si>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</si>
  <si>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</si>
  <si>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</si>
  <si>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</si>
  <si>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</si>
  <si>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</si>
  <si>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</si>
  <si>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</si>
  <si>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</si>
  <si>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</si>
  <si>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</si>
  <si>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</si>
  <si>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</si>
  <si>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</si>
  <si>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</si>
  <si>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</si>
  <si>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</si>
  <si>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</si>
  <si>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</si>
  <si>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</si>
  <si>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</si>
  <si>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</si>
  <si>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</si>
  <si>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</si>
  <si>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</si>
  <si>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</si>
  <si>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</si>
  <si>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</si>
  <si>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</si>
  <si>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</si>
  <si>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</si>
  <si>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</si>
  <si>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</si>
  <si>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</si>
  <si>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</si>
  <si>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</si>
  <si>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</si>
  <si>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</si>
  <si>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</si>
  <si>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</si>
  <si>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</si>
  <si>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</si>
  <si>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</si>
  <si>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</si>
  <si>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</si>
  <si>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</si>
  <si>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</si>
  <si>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</si>
  <si>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</si>
  <si>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</si>
  <si>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</si>
  <si>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</si>
  <si>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</si>
  <si>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</si>
  <si>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</si>
  <si>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</si>
  <si>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</si>
  <si>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</si>
  <si>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</si>
  <si>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</si>
  <si>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</si>
  <si>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</si>
  <si>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</si>
  <si>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</si>
  <si>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</si>
  <si>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</si>
  <si>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</si>
  <si>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</si>
  <si>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</si>
  <si>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</si>
  <si>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</si>
  <si>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</si>
  <si>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</si>
  <si>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</si>
  <si>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</si>
  <si>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</si>
  <si>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</si>
  <si>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</si>
  <si>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</si>
  <si>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</si>
  <si>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</si>
  <si>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</si>
  <si>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</si>
  <si>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</si>
  <si>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</si>
  <si>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</si>
  <si>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</si>
  <si>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</si>
  <si>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</si>
  <si>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</si>
  <si>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</si>
  <si>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</si>
  <si>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</si>
  <si>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</si>
  <si>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</si>
  <si>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</si>
  <si>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</si>
  <si>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</si>
  <si>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</si>
  <si>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</si>
  <si>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</si>
  <si>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</si>
  <si>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</si>
  <si>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</si>
  <si>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</si>
  <si>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</si>
  <si>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</si>
  <si>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</si>
  <si>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</si>
  <si>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</si>
  <si>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</si>
  <si>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</si>
  <si>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</si>
  <si>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</si>
  <si>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</si>
  <si>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</si>
  <si>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</si>
  <si>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</si>
  <si>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</si>
  <si>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</si>
  <si>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</si>
  <si>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</si>
  <si>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</si>
  <si>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</si>
  <si>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</si>
  <si>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</si>
  <si>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</si>
  <si>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</si>
  <si>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</si>
  <si>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</si>
  <si>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</si>
  <si>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</si>
  <si>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</si>
  <si>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</si>
  <si>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</si>
  <si>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</si>
  <si>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</si>
  <si>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</si>
  <si>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</si>
  <si>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</si>
  <si>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</si>
  <si>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</si>
  <si>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</si>
  <si>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</si>
  <si>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</si>
  <si>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</si>
  <si>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</si>
  <si>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</si>
  <si>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</si>
  <si>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</si>
  <si>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</si>
  <si>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</si>
  <si>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</si>
  <si>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</si>
  <si>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</si>
  <si>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</si>
  <si>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</si>
  <si>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</si>
  <si>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</si>
  <si>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</si>
  <si>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</si>
  <si>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</si>
  <si>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</si>
  <si>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</si>
  <si>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</si>
  <si>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</si>
  <si>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</si>
  <si>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</si>
  <si>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</si>
  <si>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</si>
  <si>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</si>
  <si>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</si>
  <si>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</si>
  <si>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</si>
  <si>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</si>
  <si>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</si>
  <si>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</si>
  <si>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</si>
  <si>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</si>
  <si>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</si>
  <si>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</si>
  <si>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</si>
  <si>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</si>
  <si>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</si>
  <si>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</si>
  <si>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</si>
  <si>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</si>
  <si>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</si>
  <si>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</si>
  <si>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</si>
  <si>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</si>
  <si>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</si>
  <si>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</si>
  <si>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</si>
  <si>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</si>
  <si>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</si>
  <si>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</si>
  <si>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</si>
  <si>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</si>
  <si>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</si>
  <si>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</si>
  <si>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</si>
  <si>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</si>
  <si>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</si>
  <si>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</si>
  <si>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</si>
  <si>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</si>
  <si>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</si>
  <si>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</si>
  <si>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</si>
  <si>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</si>
  <si>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</si>
  <si>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</si>
  <si>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</si>
  <si>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</si>
  <si>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</si>
  <si>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</si>
  <si>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</si>
  <si>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</si>
  <si>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</si>
  <si>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</si>
  <si>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</si>
  <si>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</si>
  <si>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</si>
  <si>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</si>
  <si>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</si>
  <si>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</si>
  <si>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</si>
  <si>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</si>
  <si>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</si>
  <si>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</si>
  <si>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</si>
  <si>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</si>
  <si>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</si>
  <si>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</si>
  <si>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</si>
  <si>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</si>
  <si>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</si>
  <si>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</si>
  <si>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</si>
  <si>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</si>
  <si>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</si>
  <si>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</si>
  <si>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</si>
  <si>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</si>
  <si>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</si>
  <si>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</si>
  <si>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</si>
  <si>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</si>
  <si>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</si>
  <si>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</si>
  <si>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</si>
  <si>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</si>
  <si>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</si>
  <si>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</si>
  <si>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</si>
  <si>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</si>
  <si>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</si>
  <si>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</si>
  <si>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</si>
  <si>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</si>
  <si>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</si>
  <si>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</si>
  <si>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</si>
  <si>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</si>
  <si>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</si>
  <si>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</si>
  <si>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</si>
  <si>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</si>
  <si>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</si>
  <si>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</si>
  <si>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</si>
  <si>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</si>
  <si>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</si>
  <si>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</si>
  <si>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</si>
  <si>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</si>
  <si>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</si>
  <si>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</si>
  <si>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</si>
  <si>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</si>
  <si>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</si>
  <si>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</si>
  <si>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</si>
  <si>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</si>
  <si>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</si>
  <si>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</si>
  <si>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</si>
  <si>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</si>
  <si>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</si>
  <si>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</si>
  <si>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</si>
  <si>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</si>
  <si>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</si>
  <si>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</si>
  <si>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</si>
  <si>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</si>
  <si>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</si>
  <si>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</si>
  <si>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</si>
  <si>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</si>
  <si>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</si>
  <si>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</si>
  <si>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</si>
  <si>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</si>
  <si>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</si>
  <si>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</si>
  <si>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</si>
  <si>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</si>
  <si>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</si>
  <si>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</si>
  <si>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</si>
  <si>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</si>
  <si>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</si>
  <si>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</si>
  <si>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</si>
  <si>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</si>
  <si>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</si>
  <si>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</si>
  <si>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</si>
  <si>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</si>
  <si>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</si>
  <si>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</si>
  <si>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</si>
  <si>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</si>
  <si>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</si>
  <si>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</si>
  <si>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</si>
  <si>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</si>
  <si>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</si>
  <si>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</si>
  <si>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</si>
  <si>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</si>
  <si>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</si>
  <si>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</si>
  <si>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</si>
  <si>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</si>
  <si>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</si>
  <si>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</si>
  <si>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</si>
  <si>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</si>
  <si>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</si>
  <si>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</si>
  <si>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</si>
  <si>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</si>
  <si>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</si>
  <si>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</si>
  <si>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</si>
  <si>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</si>
  <si>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</si>
  <si>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</si>
  <si>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</si>
  <si>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</si>
  <si>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</si>
  <si>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</si>
  <si>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</si>
  <si>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</si>
  <si>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</si>
  <si>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</si>
  <si>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</si>
  <si>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</si>
  <si>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</si>
  <si>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</si>
  <si>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</si>
  <si>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</si>
  <si>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</si>
  <si>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</si>
  <si>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</si>
  <si>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</si>
  <si>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</si>
  <si>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</si>
  <si>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</si>
  <si>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</si>
  <si>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</si>
  <si>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</si>
  <si>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</si>
  <si>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</si>
  <si>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</si>
  <si>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</si>
  <si>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</si>
  <si>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</si>
  <si>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</si>
  <si>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</si>
  <si>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</si>
  <si>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</si>
  <si>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</si>
  <si>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</si>
  <si>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</si>
  <si>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</si>
  <si>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</si>
  <si>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</si>
  <si>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</si>
  <si>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</si>
  <si>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</si>
  <si>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</si>
  <si>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</si>
  <si>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</si>
  <si>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</si>
  <si>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</si>
  <si>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</si>
  <si>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</si>
  <si>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</si>
  <si>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</si>
  <si>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</si>
  <si>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</si>
  <si>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</si>
  <si>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</si>
  <si>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</si>
  <si>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</si>
  <si>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</si>
  <si>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</si>
  <si>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</si>
  <si>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</si>
  <si>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</si>
  <si>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</si>
  <si>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</si>
  <si>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</si>
  <si>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</si>
  <si>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</si>
  <si>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</si>
  <si>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</si>
  <si>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</si>
  <si>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</si>
  <si>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</si>
  <si>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</si>
  <si>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</si>
  <si>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</si>
  <si>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</si>
  <si>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</si>
  <si>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</si>
  <si>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</si>
  <si>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</si>
  <si>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</si>
  <si>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</si>
  <si>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</si>
  <si>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</si>
  <si>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</si>
  <si>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</si>
  <si>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</si>
  <si>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</si>
  <si>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</si>
  <si>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</si>
  <si>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</si>
  <si>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</si>
  <si>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</si>
  <si>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</si>
  <si>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</si>
  <si>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</si>
  <si>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</si>
  <si>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</si>
  <si>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</si>
  <si>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</si>
  <si>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</si>
  <si>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</si>
  <si>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</si>
  <si>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</si>
  <si>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</si>
  <si>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</si>
  <si>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</si>
  <si>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</si>
  <si>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</si>
  <si>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</si>
  <si>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</si>
  <si>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</si>
  <si>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</si>
  <si>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</si>
  <si>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</si>
  <si>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</si>
  <si>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</si>
  <si>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</si>
  <si>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</si>
  <si>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</si>
  <si>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</si>
  <si>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</si>
  <si>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</si>
  <si>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</si>
  <si>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</si>
  <si>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</si>
  <si>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</si>
  <si>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</si>
  <si>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</si>
  <si>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</si>
  <si>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</si>
  <si>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</si>
  <si>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</si>
  <si>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</si>
  <si>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</si>
  <si>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</si>
  <si>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</si>
  <si>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</si>
  <si>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</si>
  <si>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</si>
  <si>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</si>
  <si>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</si>
  <si>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</si>
  <si>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</si>
  <si>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</si>
  <si>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</si>
  <si>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</si>
  <si>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</si>
  <si>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</si>
  <si>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</si>
  <si>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</si>
  <si>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</si>
  <si>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</si>
  <si>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</si>
  <si>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</si>
  <si>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</si>
  <si>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</si>
  <si>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</si>
  <si>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</si>
  <si>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</si>
  <si>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</si>
  <si>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</si>
  <si>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</si>
  <si>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</si>
  <si>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</si>
  <si>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</si>
  <si>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</si>
  <si>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</si>
  <si>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</si>
  <si>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</si>
  <si>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</si>
  <si>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</si>
  <si>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</si>
  <si>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</si>
  <si>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</si>
  <si>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</si>
  <si>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</si>
  <si>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</si>
  <si>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</si>
  <si>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</si>
  <si>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</si>
  <si>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</si>
  <si>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</si>
  <si>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</si>
  <si>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</si>
  <si>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</si>
  <si>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</si>
  <si>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</si>
  <si>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</si>
  <si>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</si>
  <si>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</si>
  <si>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</si>
  <si>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</si>
  <si>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</si>
  <si>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</si>
  <si>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</si>
  <si>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</si>
  <si>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</si>
  <si>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</si>
  <si>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</si>
  <si>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</si>
  <si>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</si>
  <si>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</si>
  <si>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</si>
  <si>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</si>
  <si>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</si>
  <si>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</si>
  <si>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</si>
  <si>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</si>
  <si>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</si>
  <si>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</si>
  <si>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</si>
  <si>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</si>
  <si>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</si>
  <si>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</si>
  <si>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</si>
  <si>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</si>
  <si>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</si>
  <si>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</si>
  <si>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</si>
  <si>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</si>
  <si>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</si>
  <si>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</si>
  <si>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</si>
  <si>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</si>
  <si>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</si>
  <si>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</si>
  <si>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</si>
  <si>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</si>
  <si>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</si>
  <si>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</si>
  <si>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</si>
  <si>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</si>
  <si>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</si>
  <si>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</si>
  <si>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</si>
  <si>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</si>
  <si>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</si>
  <si>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</si>
  <si>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</si>
  <si>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</si>
  <si>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</si>
  <si>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</si>
  <si>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</si>
  <si>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</si>
  <si>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</si>
  <si>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</si>
  <si>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</si>
  <si>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</si>
  <si>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</si>
  <si>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</si>
  <si>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</si>
  <si>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</si>
  <si>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</si>
  <si>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</si>
  <si>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</si>
  <si>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</si>
  <si>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</si>
  <si>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</si>
  <si>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</si>
  <si>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</si>
  <si>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</si>
  <si>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</si>
  <si>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</si>
  <si>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</si>
  <si>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</si>
  <si>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</si>
  <si>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</si>
  <si>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</si>
  <si>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</si>
  <si>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</si>
  <si>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</si>
  <si>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</si>
  <si>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</si>
  <si>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</si>
  <si>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</si>
  <si>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</si>
  <si>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</si>
  <si>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</si>
  <si>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</si>
  <si>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</si>
  <si>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</si>
  <si>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</si>
  <si>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</si>
  <si>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</si>
  <si>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</si>
  <si>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</si>
  <si>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</si>
  <si>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</si>
  <si>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</si>
  <si>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</si>
  <si>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</si>
  <si>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</si>
  <si>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</si>
  <si>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</si>
  <si>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</si>
  <si>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</si>
  <si>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</si>
  <si>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</si>
  <si>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</si>
  <si>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</si>
  <si>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</si>
  <si>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</si>
  <si>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</si>
  <si>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</si>
  <si>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</si>
  <si>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</si>
  <si>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</si>
  <si>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</si>
  <si>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</si>
  <si>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</si>
  <si>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</si>
  <si>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</si>
  <si>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</si>
  <si>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</si>
  <si>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</si>
  <si>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</si>
  <si>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</si>
  <si>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</si>
  <si>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</si>
  <si>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</si>
  <si>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</si>
  <si>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</si>
  <si>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</si>
  <si>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</si>
  <si>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</si>
  <si>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</si>
  <si>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</si>
  <si>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</si>
  <si>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</si>
  <si>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</si>
  <si>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</si>
  <si>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</si>
  <si>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</si>
  <si>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</si>
  <si>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</si>
  <si>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</si>
  <si>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</si>
  <si>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</si>
  <si>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</si>
  <si>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</si>
  <si>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</si>
  <si>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</si>
  <si>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</si>
  <si>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</si>
  <si>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</si>
  <si>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</si>
  <si>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</si>
  <si>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</si>
  <si>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</si>
  <si>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</si>
  <si>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</si>
  <si>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</si>
  <si>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</si>
  <si>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</si>
  <si>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</si>
  <si>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</si>
  <si>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</si>
  <si>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</si>
  <si>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</si>
  <si>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</si>
  <si>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</si>
  <si>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</si>
  <si>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</si>
  <si>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</si>
  <si>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</si>
  <si>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</si>
  <si>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</si>
  <si>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</si>
  <si>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</si>
  <si>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</si>
  <si>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</si>
  <si>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</si>
  <si>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</si>
  <si>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</si>
  <si>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</si>
  <si>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</si>
  <si>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</si>
  <si>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</si>
  <si>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</si>
  <si>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</si>
  <si>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</si>
  <si>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</si>
  <si>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</si>
  <si>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</si>
  <si>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</si>
  <si>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</si>
  <si>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</si>
  <si>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</si>
  <si>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</si>
  <si>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</si>
  <si>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</si>
  <si>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</si>
  <si>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</si>
  <si>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</si>
  <si>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</si>
  <si>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</si>
  <si>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</si>
  <si>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</si>
  <si>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</si>
  <si>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</si>
  <si>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</si>
  <si>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</si>
  <si>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</si>
  <si>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</si>
  <si>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</si>
  <si>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</si>
  <si>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</si>
  <si>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</si>
  <si>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</si>
  <si>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</si>
  <si>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</si>
  <si>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</si>
  <si>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</si>
  <si>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</si>
  <si>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</si>
  <si>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</si>
  <si>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</si>
  <si>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</si>
  <si>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</si>
  <si>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</si>
  <si>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</si>
  <si>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</si>
  <si>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</si>
  <si>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</si>
  <si>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</si>
  <si>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</si>
  <si>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</si>
  <si>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</si>
  <si>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</si>
  <si>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</si>
  <si>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</si>
  <si>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</si>
  <si>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</si>
  <si>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</si>
  <si>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</si>
  <si>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</si>
  <si>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</si>
  <si>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</si>
  <si>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</si>
  <si>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</si>
  <si>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</si>
  <si>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</si>
  <si>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</si>
  <si>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</si>
  <si>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</si>
  <si>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</si>
  <si>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</si>
  <si>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</si>
  <si>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</si>
  <si>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</si>
  <si>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</si>
  <si>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</si>
  <si>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</si>
  <si>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</si>
  <si>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</si>
  <si>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</si>
  <si>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</si>
  <si>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</si>
  <si>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</si>
  <si>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</si>
  <si>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</si>
  <si>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</si>
  <si>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</si>
  <si>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</si>
  <si>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</si>
  <si>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</si>
  <si>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</si>
  <si>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</si>
  <si>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</si>
  <si>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</si>
  <si>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</si>
  <si>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</si>
  <si>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</si>
  <si>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</si>
  <si>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</si>
  <si>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</si>
  <si>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</si>
  <si>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</si>
  <si>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</si>
  <si>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</si>
  <si>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</si>
  <si>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</si>
  <si>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</si>
  <si>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</si>
  <si>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</si>
  <si>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</si>
  <si>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</si>
  <si>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</si>
  <si>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</si>
  <si>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</si>
  <si>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</si>
  <si>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</si>
  <si>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</si>
  <si>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</si>
  <si>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</si>
  <si>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</si>
  <si>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</si>
  <si>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</si>
  <si>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</si>
  <si>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</si>
  <si>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</si>
  <si>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</si>
  <si>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</si>
  <si>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</si>
  <si>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</si>
  <si>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</si>
  <si>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</si>
  <si>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</si>
  <si>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</si>
  <si>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</si>
  <si>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</si>
  <si>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</si>
  <si>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</si>
  <si>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</si>
  <si>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</si>
  <si>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</si>
  <si>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</si>
  <si>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</si>
  <si>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</si>
  <si>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</si>
  <si>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</si>
  <si>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</si>
  <si>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</si>
  <si>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</si>
  <si>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</si>
  <si>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</si>
  <si>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</si>
  <si>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</si>
  <si>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</si>
  <si>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</si>
  <si>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</si>
  <si>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</si>
  <si>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</si>
  <si>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</si>
  <si>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</si>
  <si>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</si>
  <si>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</si>
  <si>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</si>
  <si>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</si>
  <si>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</si>
  <si>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</si>
  <si>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</si>
  <si>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</si>
  <si>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</si>
  <si>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</si>
  <si>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</si>
  <si>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</si>
  <si>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</si>
  <si>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</si>
  <si>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</si>
  <si>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</si>
  <si>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</si>
  <si>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</si>
  <si>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</si>
  <si>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</si>
  <si>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</si>
  <si>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</si>
  <si>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</si>
  <si>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</si>
  <si>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</si>
  <si>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</si>
  <si>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</si>
  <si>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</si>
  <si>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</si>
  <si>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</si>
  <si>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</si>
  <si>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</si>
  <si>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</si>
  <si>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</si>
  <si>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</si>
  <si>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</si>
  <si>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</si>
  <si>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</si>
  <si>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</si>
  <si>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</si>
  <si>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</si>
  <si>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</si>
  <si>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</si>
  <si>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</si>
  <si>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</si>
  <si>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</si>
  <si>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</si>
  <si>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</si>
  <si>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</si>
  <si>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</si>
  <si>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</si>
  <si>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</si>
  <si>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</si>
  <si>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</si>
  <si>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</si>
  <si>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</si>
  <si>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</si>
  <si>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</si>
  <si>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</si>
  <si>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</si>
  <si>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</si>
  <si>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</si>
  <si>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</si>
  <si>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</si>
  <si>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</si>
  <si>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</si>
  <si>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</si>
  <si>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</si>
  <si>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</si>
  <si>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</si>
  <si>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</si>
  <si>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</si>
  <si>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</si>
  <si>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</si>
  <si>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</si>
  <si>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</si>
  <si>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</si>
  <si>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</si>
  <si>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</si>
  <si>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</si>
  <si>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</si>
  <si>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</si>
  <si>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</si>
  <si>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</si>
  <si>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</si>
  <si>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</si>
  <si>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</si>
  <si>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</si>
  <si>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</si>
  <si>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</si>
  <si>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</si>
  <si>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</si>
  <si>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</si>
  <si>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</si>
  <si>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</si>
  <si>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</si>
  <si>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</si>
  <si>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</si>
  <si>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</si>
  <si>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</si>
  <si>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</si>
  <si>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</si>
  <si>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</si>
  <si>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</si>
  <si>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</si>
  <si>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</si>
  <si>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</si>
  <si>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</si>
  <si>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</si>
  <si>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</si>
  <si>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</si>
  <si>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</si>
  <si>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</si>
  <si>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</si>
  <si>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</si>
  <si>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</si>
  <si>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</si>
  <si>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</si>
  <si>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</si>
  <si>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</si>
  <si>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</si>
  <si>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</si>
  <si>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</si>
  <si>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</si>
  <si>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</si>
  <si>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</si>
  <si>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</si>
  <si>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</si>
  <si>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</si>
  <si>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</si>
  <si>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</si>
  <si>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</si>
  <si>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</si>
  <si>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</si>
  <si>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</si>
  <si>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</si>
  <si>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</si>
  <si>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</si>
  <si>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</si>
  <si>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</si>
  <si>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</si>
  <si>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</si>
  <si>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</si>
  <si>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</si>
  <si>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</si>
  <si>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</si>
  <si>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</si>
  <si>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</si>
  <si>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</si>
  <si>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</si>
  <si>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</si>
  <si>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</si>
  <si>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</si>
  <si>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</si>
  <si>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</si>
  <si>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</si>
  <si>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</si>
  <si>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</si>
  <si>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</si>
  <si>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</si>
  <si>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</si>
  <si>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</si>
  <si>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</si>
  <si>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</si>
  <si>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</si>
  <si>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</si>
  <si>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</si>
  <si>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</si>
  <si>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</si>
  <si>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</si>
  <si>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</si>
  <si>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</si>
  <si>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</si>
  <si>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</si>
  <si>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</si>
  <si>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</si>
  <si>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</si>
  <si>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</si>
  <si>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</si>
  <si>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</si>
  <si>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</si>
  <si>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</si>
  <si>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</si>
  <si>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</si>
  <si>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</si>
  <si>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</si>
  <si>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</si>
  <si>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</si>
  <si>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</si>
  <si>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</si>
  <si>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</si>
  <si>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</si>
  <si>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</si>
  <si>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</si>
  <si>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</si>
  <si>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</si>
  <si>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</si>
  <si>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</si>
  <si>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</si>
  <si>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</si>
  <si>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</si>
  <si>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</si>
  <si>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</si>
  <si>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</si>
  <si>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</si>
  <si>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</si>
  <si>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</si>
  <si>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</si>
  <si>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</si>
  <si>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</si>
  <si>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</si>
  <si>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</si>
  <si>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</si>
  <si>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</si>
  <si>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</si>
  <si>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</si>
  <si>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</si>
  <si>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</si>
  <si>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</si>
  <si>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</si>
  <si>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</si>
  <si>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</si>
  <si>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</si>
  <si>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</si>
  <si>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</si>
  <si>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</si>
  <si>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</si>
  <si>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</si>
  <si>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</si>
  <si>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</si>
  <si>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</si>
  <si>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</si>
  <si>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</si>
  <si>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</si>
  <si>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</si>
  <si>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</si>
  <si>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</si>
  <si>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</si>
  <si>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</si>
  <si>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</si>
  <si>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</si>
  <si>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</si>
  <si>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</si>
  <si>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</si>
  <si>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</si>
  <si>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</si>
  <si>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</si>
  <si>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</si>
  <si>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</si>
  <si>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</si>
  <si>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</si>
  <si>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</si>
  <si>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</si>
  <si>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</si>
  <si>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</si>
  <si>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</si>
  <si>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</si>
  <si>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</si>
  <si>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</si>
  <si>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</si>
  <si>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</si>
  <si>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</si>
  <si>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</si>
  <si>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</si>
  <si>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</si>
  <si>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</si>
  <si>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</si>
  <si>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</si>
  <si>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</si>
  <si>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</si>
  <si>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</si>
  <si>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</si>
  <si>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</si>
  <si>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</si>
  <si>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</si>
  <si>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</si>
  <si>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</si>
  <si>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</si>
  <si>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</si>
  <si>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</si>
  <si>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</si>
  <si>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</si>
  <si>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</si>
  <si>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</si>
  <si>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</si>
  <si>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</si>
  <si>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</si>
  <si>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</si>
  <si>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</si>
  <si>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</si>
  <si>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</si>
  <si>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</si>
  <si>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</si>
  <si>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</si>
  <si>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</si>
  <si>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</si>
  <si>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</si>
  <si>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</si>
  <si>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</si>
  <si>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</si>
  <si>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</si>
  <si>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</si>
  <si>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</si>
  <si>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</si>
  <si>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</si>
  <si>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</si>
  <si>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</si>
  <si>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</si>
  <si>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</si>
  <si>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</si>
  <si>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</si>
  <si>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</si>
  <si>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</si>
  <si>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</si>
  <si>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</si>
  <si>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</si>
  <si>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</si>
  <si>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</si>
  <si>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</si>
  <si>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</si>
  <si>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</si>
  <si>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</si>
  <si>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</si>
  <si>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</si>
  <si>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</si>
  <si>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</si>
  <si>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</si>
  <si>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</si>
  <si>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</si>
  <si>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</si>
  <si>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</si>
  <si>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</si>
  <si>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</si>
  <si>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</si>
  <si>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</si>
  <si>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</si>
  <si>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</si>
  <si>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</si>
  <si>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</si>
  <si>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</si>
  <si>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</si>
  <si>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</si>
  <si>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</si>
  <si>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</si>
  <si>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</si>
  <si>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</si>
  <si>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</si>
  <si>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</si>
  <si>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</si>
  <si>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</si>
  <si>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</si>
  <si>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</si>
  <si>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</si>
  <si>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</si>
  <si>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</si>
  <si>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</si>
  <si>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</si>
  <si>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</si>
  <si>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</si>
  <si>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</si>
  <si>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</si>
  <si>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</si>
  <si>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</si>
  <si>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</si>
  <si>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</si>
  <si>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</si>
  <si>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</si>
  <si>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</si>
  <si>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</si>
  <si>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</si>
  <si>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</si>
  <si>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</si>
  <si>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</si>
  <si>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</si>
  <si>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</si>
  <si>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</si>
  <si>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</si>
  <si>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</si>
  <si>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</si>
  <si>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</si>
  <si>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</si>
  <si>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</si>
  <si>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</si>
  <si>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</si>
  <si>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</si>
  <si>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</si>
  <si>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</si>
  <si>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</si>
  <si>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</si>
  <si>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</si>
  <si>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</si>
  <si>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</si>
  <si>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</si>
  <si>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</si>
  <si>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</si>
  <si>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</si>
  <si>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</si>
  <si>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</si>
  <si>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</si>
  <si>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</si>
  <si>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</si>
  <si>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</si>
  <si>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</si>
  <si>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</si>
  <si>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</si>
  <si>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</si>
  <si>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</si>
  <si>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</si>
  <si>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</si>
  <si>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</si>
  <si>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</si>
  <si>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</si>
  <si>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</si>
  <si>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</si>
  <si>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</si>
  <si>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</si>
  <si>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</si>
  <si>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</si>
  <si>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</si>
  <si>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</si>
  <si>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</si>
  <si>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</si>
  <si>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</si>
  <si>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</si>
  <si>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</si>
  <si>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</si>
  <si>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</si>
  <si>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</si>
  <si>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</si>
  <si>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</si>
  <si>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</si>
  <si>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</si>
  <si>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</si>
  <si>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</si>
  <si>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</si>
  <si>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</si>
  <si>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</si>
  <si>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</si>
  <si>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</si>
  <si>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</si>
  <si>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</si>
  <si>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</si>
  <si>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</si>
  <si>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</si>
  <si>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</si>
  <si>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</si>
  <si>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</si>
  <si>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</si>
  <si>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</si>
  <si>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</si>
  <si>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</si>
  <si>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</si>
  <si>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</si>
  <si>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</si>
  <si>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</si>
  <si>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</si>
  <si>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</si>
  <si>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</si>
  <si>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</si>
  <si>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</si>
  <si>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</si>
  <si>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</si>
  <si>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</si>
  <si>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</si>
  <si>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</si>
  <si>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</si>
  <si>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</si>
  <si>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</si>
  <si>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</si>
  <si>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</si>
  <si>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</si>
  <si>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</si>
  <si>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</si>
  <si>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</si>
  <si>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</si>
  <si>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</si>
  <si>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</si>
  <si>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</si>
  <si>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</si>
  <si>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</si>
  <si>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</si>
  <si>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</si>
  <si>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</si>
  <si>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</si>
  <si>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</si>
  <si>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</si>
  <si>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</si>
  <si>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</si>
  <si>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</si>
  <si>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</si>
  <si>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</si>
  <si>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</si>
  <si>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</si>
  <si>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</si>
  <si>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</si>
  <si>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</si>
  <si>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</si>
  <si>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</si>
  <si>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</si>
  <si>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</si>
  <si>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</si>
  <si>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</si>
  <si>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</si>
  <si>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</si>
  <si>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</si>
  <si>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</si>
  <si>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</si>
  <si>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</si>
  <si>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</si>
  <si>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</si>
  <si>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</si>
  <si>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</si>
  <si>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</si>
  <si>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</si>
  <si>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</si>
  <si>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</si>
  <si>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</si>
  <si>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</si>
  <si>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</si>
  <si>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</si>
  <si>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</si>
  <si>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</si>
  <si>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</si>
  <si>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</si>
  <si>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</si>
  <si>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</si>
  <si>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</si>
  <si>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</si>
  <si>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</si>
  <si>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</si>
  <si>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</si>
  <si>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</si>
  <si>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</si>
  <si>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</si>
  <si>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</si>
  <si>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</si>
  <si>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</si>
  <si>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</si>
  <si>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</si>
  <si>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</si>
  <si>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</si>
  <si>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</si>
  <si>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</si>
  <si>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</si>
  <si>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</si>
  <si>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</si>
  <si>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</si>
  <si>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</si>
  <si>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</si>
  <si>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</si>
  <si>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</si>
  <si>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</si>
  <si>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</si>
  <si>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</si>
  <si>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</si>
  <si>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</si>
  <si>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</si>
  <si>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</si>
  <si>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</si>
  <si>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</si>
  <si>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</si>
  <si>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</si>
  <si>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</si>
  <si>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</si>
  <si>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</si>
  <si>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</si>
  <si>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</si>
  <si>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</si>
  <si>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</si>
  <si>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</si>
  <si>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</si>
  <si>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</si>
  <si>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</si>
  <si>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</si>
  <si>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</si>
  <si>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</si>
  <si>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</si>
  <si>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</si>
  <si>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</si>
  <si>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</si>
  <si>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</si>
  <si>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</si>
  <si>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</si>
  <si>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</si>
  <si>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</si>
  <si>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</si>
  <si>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</si>
  <si>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</si>
  <si>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</si>
  <si>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</si>
  <si>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</si>
  <si>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</si>
  <si>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</si>
  <si>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</si>
  <si>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</si>
  <si>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</si>
  <si>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</si>
  <si>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</si>
  <si>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</si>
  <si>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</si>
  <si>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</si>
  <si>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</si>
  <si>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</si>
  <si>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</si>
  <si>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</si>
  <si>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</si>
  <si>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</si>
  <si>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</si>
  <si>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</si>
  <si>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</si>
  <si>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</si>
  <si>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</si>
  <si>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</si>
  <si>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</si>
  <si>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</si>
  <si>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</si>
  <si>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</si>
  <si>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</si>
  <si>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</si>
  <si>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</si>
  <si>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</si>
  <si>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</si>
  <si>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</si>
  <si>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</si>
  <si>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</si>
  <si>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</si>
  <si>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</si>
  <si>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</si>
  <si>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</si>
  <si>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</si>
  <si>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</si>
  <si>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</si>
  <si>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</si>
  <si>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</si>
  <si>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</si>
  <si>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</si>
  <si>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</si>
  <si>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</si>
  <si>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</si>
  <si>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</si>
  <si>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</si>
  <si>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</si>
  <si>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</si>
  <si>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</si>
  <si>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</si>
  <si>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</si>
  <si>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</si>
  <si>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</si>
  <si>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</si>
  <si>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</si>
  <si>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</si>
  <si>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</si>
  <si>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</si>
  <si>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</si>
  <si>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</si>
  <si>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</si>
  <si>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</si>
  <si>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</si>
  <si>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</si>
  <si>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</si>
  <si>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</si>
  <si>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</si>
  <si>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</si>
  <si>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</si>
  <si>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</si>
  <si>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</si>
  <si>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</si>
  <si>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</si>
  <si>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</si>
  <si>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</si>
  <si>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</si>
  <si>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</si>
  <si>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</si>
  <si>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</si>
  <si>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</si>
  <si>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</si>
  <si>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</si>
  <si>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</si>
  <si>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</si>
  <si>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</si>
  <si>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</si>
  <si>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</si>
  <si>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</si>
  <si>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</si>
  <si>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</si>
  <si>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</si>
  <si>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</si>
  <si>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</si>
  <si>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</si>
  <si>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</si>
  <si>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</si>
  <si>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</si>
  <si>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</si>
  <si>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</si>
  <si>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</si>
  <si>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</si>
  <si>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</si>
  <si>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</si>
  <si>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</si>
  <si>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</si>
  <si>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</si>
  <si>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</si>
  <si>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</si>
  <si>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</si>
  <si>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</si>
  <si>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</si>
  <si>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</si>
  <si>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</si>
  <si>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</si>
  <si>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</si>
  <si>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</si>
  <si>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</si>
  <si>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</si>
  <si>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</si>
  <si>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</si>
  <si>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</si>
  <si>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</si>
  <si>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</si>
  <si>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</si>
  <si>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</si>
  <si>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</si>
  <si>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</si>
  <si>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</si>
  <si>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</si>
  <si>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</si>
  <si>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</si>
  <si>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</si>
  <si>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</si>
  <si>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</si>
  <si>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</si>
  <si>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</si>
  <si>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</si>
  <si>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</si>
  <si>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</si>
  <si>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</si>
  <si>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</si>
  <si>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</si>
  <si>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</si>
  <si>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</si>
  <si>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</si>
  <si>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</si>
  <si>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</si>
  <si>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</si>
  <si>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</si>
  <si>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</si>
  <si>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</si>
  <si>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</si>
  <si>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</si>
  <si>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</si>
  <si>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</si>
  <si>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</si>
  <si>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</si>
  <si>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</si>
  <si>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</si>
  <si>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</si>
  <si>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</si>
  <si>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</si>
  <si>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</si>
  <si>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</si>
  <si>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</si>
  <si>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</si>
  <si>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</si>
  <si>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</si>
  <si>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</si>
  <si>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</si>
  <si>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</si>
  <si>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</si>
  <si>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</si>
  <si>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</si>
  <si>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</si>
  <si>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</si>
  <si>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</si>
  <si>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</si>
  <si>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</si>
  <si>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</si>
  <si>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</si>
  <si>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</si>
  <si>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</si>
  <si>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</si>
  <si>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</si>
  <si>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</si>
  <si>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</si>
  <si>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</si>
  <si>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</si>
  <si>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</si>
  <si>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</si>
  <si>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</si>
  <si>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</si>
  <si>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</si>
  <si>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</si>
  <si>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</si>
  <si>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</si>
  <si>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</si>
  <si>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</si>
  <si>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</si>
  <si>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</si>
  <si>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</si>
  <si>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</si>
  <si>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</si>
  <si>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</si>
  <si>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</si>
  <si>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</si>
  <si>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</si>
  <si>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</si>
  <si>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</si>
  <si>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</si>
  <si>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</si>
  <si>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</si>
  <si>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</si>
  <si>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</si>
  <si>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</si>
  <si>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</si>
  <si>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</si>
  <si>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</si>
  <si>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</si>
  <si>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</si>
  <si>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</si>
  <si>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</si>
  <si>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</si>
  <si>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</si>
  <si>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</si>
  <si>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</si>
  <si>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</si>
  <si>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</si>
  <si>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</si>
  <si>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</si>
  <si>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</si>
  <si>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</si>
  <si>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</si>
  <si>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</si>
  <si>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</si>
  <si>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</si>
  <si>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</si>
  <si>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</si>
  <si>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</si>
  <si>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</si>
  <si>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</si>
  <si>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</si>
  <si>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</si>
  <si>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</si>
  <si>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</si>
  <si>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</si>
  <si>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</si>
  <si>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</si>
  <si>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</si>
  <si>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</si>
  <si>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</si>
  <si>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</si>
  <si>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</si>
  <si>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</si>
  <si>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</si>
  <si>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</si>
  <si>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</si>
  <si>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</si>
  <si>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</si>
  <si>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</si>
  <si>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</si>
  <si>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</si>
  <si>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</si>
  <si>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</si>
  <si>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</si>
  <si>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</si>
  <si>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</si>
  <si>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</si>
  <si>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</si>
  <si>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</si>
  <si>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</si>
  <si>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</si>
  <si>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</si>
  <si>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</si>
  <si>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</si>
  <si>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</si>
  <si>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</si>
  <si>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</si>
  <si>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</si>
  <si>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</si>
  <si>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</si>
  <si>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</si>
  <si>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</si>
  <si>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</si>
  <si>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</si>
  <si>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</si>
  <si>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</si>
  <si>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</si>
  <si>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</si>
  <si>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</si>
  <si>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</si>
  <si>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</si>
  <si>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</si>
  <si>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</si>
  <si>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</si>
  <si>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</si>
  <si>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</si>
  <si>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</si>
  <si>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</si>
  <si>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</si>
  <si>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</si>
  <si>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</si>
  <si>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</si>
  <si>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</si>
  <si>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</si>
  <si>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</si>
  <si>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</si>
  <si>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</si>
  <si>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</si>
  <si>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</si>
  <si>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</si>
  <si>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</si>
  <si>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</si>
  <si>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</si>
  <si>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</si>
  <si>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</si>
  <si>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</si>
  <si>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</si>
  <si>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</si>
  <si>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</si>
  <si>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</si>
  <si>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</si>
  <si>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</si>
  <si>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</si>
  <si>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</si>
  <si>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</si>
  <si>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</si>
  <si>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</si>
  <si>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</si>
  <si>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</si>
  <si>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</si>
  <si>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</si>
  <si>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</si>
  <si>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</si>
  <si>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</si>
  <si>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</si>
  <si>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</si>
  <si>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</si>
  <si>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</si>
  <si>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</si>
  <si>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</si>
  <si>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</si>
  <si>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</si>
  <si>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</si>
  <si>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</si>
  <si>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</si>
  <si>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</si>
  <si>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</si>
  <si>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</si>
  <si>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</si>
  <si>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</si>
  <si>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</si>
  <si>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</si>
  <si>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</si>
  <si>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</si>
  <si>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</si>
  <si>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</si>
  <si>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</si>
  <si>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</si>
  <si>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</si>
  <si>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</si>
  <si>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</si>
  <si>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</si>
  <si>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</si>
  <si>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</si>
  <si>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</si>
  <si>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</si>
  <si>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</si>
  <si>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</si>
  <si>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</si>
  <si>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</si>
  <si>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</si>
  <si>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</si>
  <si>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</si>
  <si>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</si>
  <si>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</si>
  <si>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</si>
  <si>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</si>
  <si>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</si>
  <si>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</si>
  <si>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</si>
  <si>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</si>
  <si>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</si>
  <si>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</si>
  <si>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</si>
  <si>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</si>
  <si>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</si>
  <si>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</si>
  <si>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</si>
  <si>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</si>
  <si>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</si>
  <si>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</si>
  <si>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</si>
  <si>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</si>
  <si>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</si>
  <si>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</si>
  <si>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</si>
  <si>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</si>
  <si>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</si>
  <si>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</si>
  <si>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</si>
  <si>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</si>
  <si>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</si>
  <si>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</si>
  <si>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</si>
  <si>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</si>
  <si>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</si>
  <si>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</si>
  <si>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</si>
  <si>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</si>
  <si>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</si>
  <si>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</si>
  <si>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</si>
  <si>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</si>
  <si>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</si>
  <si>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</si>
  <si>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</si>
  <si>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</si>
  <si>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</si>
  <si>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</si>
  <si>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</si>
  <si>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</si>
  <si>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</si>
  <si>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</si>
  <si>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</si>
  <si>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</si>
  <si>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</si>
  <si>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</si>
  <si>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</si>
  <si>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</si>
  <si>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</si>
  <si>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</si>
  <si>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</si>
  <si>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</si>
  <si>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</si>
  <si>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</si>
  <si>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</si>
  <si>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</si>
  <si>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</si>
  <si>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</si>
  <si>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</si>
  <si>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</si>
  <si>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</si>
  <si>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</si>
  <si>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</si>
  <si>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</si>
  <si>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</si>
  <si>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</si>
  <si>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</si>
  <si>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</si>
  <si>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</si>
  <si>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</si>
  <si>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</si>
  <si>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</si>
  <si>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</si>
  <si>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</si>
  <si>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</si>
  <si>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</si>
  <si>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</si>
  <si>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</si>
  <si>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</si>
  <si>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</si>
  <si>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</si>
  <si>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</si>
  <si>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</si>
  <si>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</si>
  <si>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</si>
  <si>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</si>
  <si>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</si>
  <si>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</si>
  <si>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</si>
  <si>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</si>
  <si>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</si>
  <si>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</si>
  <si>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</si>
  <si>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</si>
  <si>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</si>
  <si>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</si>
  <si>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</si>
  <si>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</si>
  <si>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</si>
  <si>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</si>
  <si>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</si>
  <si>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</si>
  <si>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</si>
  <si>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</si>
  <si>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</si>
  <si>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</si>
  <si>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</si>
  <si>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</si>
  <si>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</si>
  <si>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</si>
  <si>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</si>
  <si>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</si>
  <si>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</si>
  <si>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</si>
  <si>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</si>
  <si>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</si>
  <si>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</si>
  <si>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</si>
  <si>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</si>
  <si>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</si>
  <si>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</si>
  <si>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</si>
  <si>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</si>
  <si>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</si>
  <si>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</si>
  <si>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</si>
  <si>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</si>
  <si>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</si>
  <si>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</si>
  <si>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</si>
  <si>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</si>
  <si>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</si>
  <si>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</si>
  <si>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</si>
  <si>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</si>
  <si>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</si>
  <si>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</si>
  <si>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</si>
  <si>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</si>
  <si>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</si>
  <si>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</si>
  <si>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</si>
  <si>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</si>
  <si>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</si>
  <si>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</si>
  <si>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</si>
  <si>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</si>
  <si>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</si>
  <si>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</si>
  <si>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</si>
  <si>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</si>
  <si>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</si>
  <si>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</si>
  <si>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</si>
  <si>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</si>
  <si>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</si>
  <si>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</si>
  <si>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</si>
  <si>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</si>
  <si>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</si>
  <si>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</si>
  <si>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</si>
  <si>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</si>
  <si>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</si>
  <si>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</si>
  <si>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</si>
  <si>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</si>
  <si>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</si>
  <si>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</si>
  <si>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</si>
  <si>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</si>
  <si>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</si>
  <si>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</si>
  <si>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</si>
  <si>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</si>
  <si>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</si>
  <si>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</si>
  <si>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</si>
  <si>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</si>
  <si>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</si>
  <si>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</si>
  <si>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</si>
  <si>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</si>
  <si>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</si>
  <si>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</si>
  <si>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</si>
  <si>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</si>
  <si>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</si>
  <si>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</si>
  <si>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</si>
  <si>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</si>
  <si>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</si>
  <si>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</si>
  <si>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</si>
  <si>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</si>
  <si>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</si>
  <si>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</si>
  <si>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</si>
  <si>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</si>
  <si>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</si>
  <si>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</si>
  <si>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</si>
  <si>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</si>
  <si>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</si>
  <si>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</si>
  <si>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</si>
  <si>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</si>
  <si>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</si>
  <si>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</si>
  <si>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</si>
  <si>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</si>
  <si>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</si>
  <si>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</si>
  <si>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</si>
  <si>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</si>
  <si>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</si>
  <si>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</si>
  <si>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</si>
  <si>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</si>
  <si>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</si>
  <si>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</si>
  <si>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</si>
  <si>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</si>
  <si>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</si>
  <si>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</si>
  <si>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</si>
  <si>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</si>
  <si>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</si>
  <si>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</si>
  <si>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</si>
  <si>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</si>
  <si>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</si>
  <si>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</si>
  <si>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</si>
  <si>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</si>
  <si>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</si>
  <si>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</si>
  <si>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</si>
  <si>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</si>
  <si>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</si>
  <si>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</si>
  <si>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</si>
  <si>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</si>
  <si>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</si>
  <si>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</si>
  <si>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</si>
  <si>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</si>
  <si>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</si>
  <si>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</si>
  <si>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</si>
  <si>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</si>
  <si>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</si>
  <si>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</si>
  <si>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</si>
  <si>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</si>
  <si>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</si>
  <si>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</si>
  <si>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</si>
  <si>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</si>
  <si>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</si>
  <si>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</si>
  <si>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</si>
  <si>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</si>
  <si>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</si>
  <si>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</si>
  <si>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</si>
  <si>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</si>
  <si>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</si>
  <si>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</si>
  <si>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</si>
  <si>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</si>
  <si>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</si>
  <si>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</si>
  <si>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</si>
  <si>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</si>
  <si>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</si>
  <si>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</si>
  <si>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</si>
  <si>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</si>
  <si>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</si>
  <si>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</si>
  <si>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</si>
  <si>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</si>
  <si>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</si>
  <si>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</si>
  <si>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</si>
  <si>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</si>
  <si>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</si>
  <si>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</si>
  <si>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</si>
  <si>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</si>
  <si>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</si>
  <si>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</si>
  <si>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</si>
  <si>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</si>
  <si>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</si>
  <si>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</si>
  <si>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</si>
  <si>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</si>
  <si>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</si>
  <si>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</si>
  <si>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</si>
  <si>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</si>
  <si>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</si>
  <si>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</si>
  <si>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</si>
  <si>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</si>
  <si>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</si>
  <si>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</si>
  <si>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</si>
  <si>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</si>
  <si>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</si>
  <si>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</si>
  <si>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</si>
  <si>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</si>
  <si>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</si>
  <si>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</si>
  <si>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</si>
  <si>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</si>
  <si>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</si>
  <si>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</si>
  <si>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</si>
  <si>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</si>
  <si>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</si>
  <si>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</si>
  <si>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</si>
  <si>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</si>
  <si>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</si>
  <si>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</si>
  <si>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</si>
  <si>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</si>
  <si>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</si>
  <si>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</si>
  <si>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</si>
  <si>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</si>
  <si>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</si>
  <si>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</si>
  <si>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</si>
  <si>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</si>
  <si>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</si>
  <si>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</si>
  <si>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</si>
  <si>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</si>
  <si>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</si>
  <si>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</si>
  <si>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</si>
  <si>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</si>
  <si>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</si>
  <si>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</si>
  <si>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</si>
  <si>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</si>
  <si>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</si>
  <si>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</si>
  <si>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</si>
  <si>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</si>
  <si>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</si>
  <si>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</si>
  <si>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</si>
  <si>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</si>
  <si>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</si>
  <si>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</si>
  <si>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</si>
  <si>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</si>
  <si>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</si>
  <si>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</si>
  <si>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</si>
  <si>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</si>
  <si>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</si>
  <si>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</si>
  <si>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</si>
  <si>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</si>
  <si>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</si>
  <si>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</si>
  <si>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</si>
  <si>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</si>
  <si>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</si>
  <si>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</si>
  <si>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</si>
  <si>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</si>
  <si>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</si>
  <si>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</si>
  <si>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</si>
  <si>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</si>
  <si>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</si>
  <si>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</si>
  <si>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</si>
  <si>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</si>
  <si>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</si>
  <si>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</si>
  <si>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</si>
  <si>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</si>
  <si>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</si>
  <si>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</si>
  <si>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</si>
  <si>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</si>
  <si>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</si>
  <si>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</si>
  <si>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</si>
  <si>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</si>
  <si>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</si>
  <si>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</si>
  <si>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</si>
  <si>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</si>
  <si>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</si>
  <si>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</si>
  <si>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</si>
  <si>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</si>
  <si>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</si>
  <si>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</si>
  <si>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</si>
  <si>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</si>
  <si>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</si>
  <si>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</si>
  <si>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</si>
  <si>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</si>
  <si>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</si>
  <si>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</si>
  <si>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</si>
  <si>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</si>
  <si>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</si>
  <si>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</si>
  <si>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</si>
  <si>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</si>
  <si>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</si>
  <si>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</si>
  <si>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</si>
  <si>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</si>
  <si>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</si>
  <si>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</si>
  <si>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</si>
  <si>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</si>
  <si>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</si>
  <si>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</si>
  <si>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</si>
  <si>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</si>
  <si>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</si>
  <si>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</si>
  <si>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</si>
  <si>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</si>
  <si>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</si>
  <si>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</si>
  <si>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</si>
  <si>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</si>
  <si>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</si>
  <si>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</si>
  <si>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</si>
  <si>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</si>
  <si>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</si>
  <si>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</si>
  <si>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</si>
  <si>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</si>
  <si>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</si>
  <si>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</si>
  <si>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</si>
  <si>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</si>
  <si>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</si>
  <si>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</si>
  <si>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</si>
  <si>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</si>
  <si>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</si>
  <si>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</si>
  <si>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</si>
  <si>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</si>
  <si>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</si>
  <si>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</si>
  <si>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</si>
  <si>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</si>
  <si>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</si>
  <si>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</si>
  <si>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</si>
  <si>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</si>
  <si>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</si>
  <si>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</si>
  <si>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</si>
  <si>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</si>
  <si>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</si>
  <si>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</si>
  <si>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</si>
  <si>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</si>
  <si>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</si>
  <si>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</si>
  <si>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</si>
  <si>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</si>
  <si>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</si>
  <si>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</si>
  <si>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</si>
  <si>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</si>
  <si>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</si>
  <si>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</si>
  <si>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</si>
  <si>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</si>
  <si>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</si>
  <si>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</si>
  <si>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</si>
  <si>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</si>
  <si>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</si>
  <si>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</si>
  <si>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</si>
  <si>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</si>
  <si>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</si>
  <si>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</si>
  <si>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</si>
  <si>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</si>
  <si>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</si>
  <si>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</si>
  <si>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</si>
  <si>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</si>
  <si>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</si>
  <si>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</si>
  <si>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</si>
  <si>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</si>
  <si>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</si>
  <si>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</si>
  <si>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</si>
  <si>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</si>
  <si>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</si>
  <si>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</si>
  <si>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</si>
  <si>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</si>
  <si>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</si>
  <si>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</si>
  <si>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</si>
  <si>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</si>
  <si>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</si>
  <si>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</si>
  <si>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</si>
  <si>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</si>
  <si>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</si>
  <si>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</si>
  <si>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</si>
  <si>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</si>
  <si>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</si>
  <si>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</si>
  <si>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</si>
  <si>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</si>
  <si>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</si>
  <si>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</si>
  <si>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</si>
  <si>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</si>
  <si>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</si>
  <si>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</si>
  <si>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</si>
  <si>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</si>
  <si>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</si>
  <si>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</si>
  <si>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</si>
  <si>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</si>
  <si>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</si>
  <si>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</si>
  <si>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</si>
  <si>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</si>
  <si>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</si>
  <si>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</si>
  <si>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</si>
  <si>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</si>
  <si>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</si>
  <si>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</si>
  <si>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</si>
  <si>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</si>
  <si>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</si>
  <si>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</si>
  <si>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</si>
  <si>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</si>
  <si>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</si>
  <si>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</si>
  <si>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</si>
  <si>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</si>
  <si>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</si>
  <si>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</si>
  <si>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</si>
  <si>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</si>
  <si>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</si>
  <si>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</si>
  <si>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</si>
  <si>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</si>
  <si>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</si>
  <si>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</si>
  <si>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</si>
  <si>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</si>
  <si>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</si>
  <si>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</si>
  <si>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</si>
  <si>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</si>
  <si>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</si>
  <si>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</si>
  <si>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</si>
  <si>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</si>
  <si>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</si>
  <si>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</si>
  <si>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</si>
  <si>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</si>
  <si>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</si>
  <si>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</si>
  <si>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</si>
  <si>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</si>
  <si>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</si>
  <si>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</si>
  <si>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</si>
  <si>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</si>
  <si>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</si>
  <si>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</si>
  <si>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</si>
  <si>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</si>
  <si>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</si>
  <si>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</si>
  <si>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</si>
  <si>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</si>
  <si>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</si>
  <si>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</si>
  <si>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</si>
  <si>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</si>
  <si>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</si>
  <si>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</si>
  <si>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</si>
  <si>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</si>
  <si>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</si>
  <si>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</si>
  <si>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</si>
  <si>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</si>
  <si>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</si>
  <si>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</si>
  <si>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</si>
  <si>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</si>
  <si>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</si>
  <si>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</si>
  <si>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</si>
  <si>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</si>
  <si>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</si>
  <si>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</si>
  <si>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</si>
  <si>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</si>
  <si>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</si>
  <si>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</si>
  <si>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</si>
  <si>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</si>
  <si>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</si>
  <si>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</si>
  <si>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</si>
  <si>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</si>
  <si>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</si>
  <si>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</si>
  <si>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</si>
  <si>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</si>
  <si>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</si>
  <si>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</si>
  <si>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</si>
  <si>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</si>
  <si>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</si>
  <si>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</si>
  <si>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</si>
  <si>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</si>
  <si>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</si>
  <si>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</si>
  <si>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</si>
  <si>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</si>
  <si>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</si>
  <si>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</si>
  <si>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</si>
  <si>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</si>
  <si>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</si>
  <si>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</si>
  <si>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</si>
  <si>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</si>
  <si>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</si>
  <si>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</si>
  <si>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</si>
  <si>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</si>
  <si>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</si>
  <si>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</si>
  <si>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</si>
  <si>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</si>
  <si>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</si>
  <si>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</si>
  <si>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</si>
  <si>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</si>
  <si>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</si>
  <si>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</si>
  <si>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</si>
  <si>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</si>
  <si>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</si>
  <si>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</si>
  <si>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</si>
  <si>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</si>
  <si>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</si>
  <si>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</si>
  <si>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</si>
  <si>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</si>
  <si>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</si>
  <si>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</si>
  <si>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</si>
  <si>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</si>
  <si>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</si>
  <si>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</si>
  <si>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</si>
  <si>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</si>
  <si>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</si>
  <si>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</si>
  <si>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</si>
  <si>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</si>
  <si>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</si>
  <si>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</si>
  <si>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</si>
  <si>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</si>
  <si>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</si>
  <si>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</si>
  <si>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</si>
  <si>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</si>
  <si>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</si>
  <si>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</si>
  <si>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</si>
  <si>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</si>
  <si>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</si>
  <si>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</si>
  <si>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</si>
  <si>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</si>
  <si>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</si>
  <si>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</si>
  <si>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</si>
  <si>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</si>
  <si>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</si>
  <si>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</si>
  <si>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</si>
  <si>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</si>
  <si>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</si>
  <si>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</si>
  <si>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</si>
  <si>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</si>
  <si>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</si>
  <si>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</si>
  <si>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</si>
  <si>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</si>
  <si>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</si>
  <si>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</si>
  <si>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</si>
  <si>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</si>
  <si>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</si>
  <si>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</si>
  <si>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</si>
  <si>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</si>
  <si>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</si>
  <si>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</si>
  <si>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</si>
  <si>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</si>
  <si>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</si>
  <si>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</si>
  <si>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</si>
  <si>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</si>
  <si>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</si>
  <si>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</si>
  <si>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</si>
  <si>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</si>
  <si>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</si>
  <si>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</si>
  <si>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</si>
  <si>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</si>
  <si>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</si>
  <si>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</si>
  <si>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</si>
  <si>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</si>
  <si>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</si>
  <si>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</si>
  <si>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</si>
  <si>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</si>
  <si>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</si>
  <si>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</si>
  <si>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</si>
  <si>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</si>
  <si>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</si>
  <si>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</si>
  <si>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</si>
  <si>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</si>
  <si>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</si>
  <si>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</si>
  <si>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</si>
  <si>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</si>
  <si>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</si>
  <si>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</si>
  <si>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</si>
  <si>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</si>
  <si>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</si>
  <si>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</si>
  <si>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</si>
  <si>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</si>
  <si>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</si>
  <si>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</si>
  <si>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</si>
  <si>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</si>
  <si>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</si>
  <si>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</si>
  <si>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</si>
  <si>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</si>
  <si>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</si>
  <si>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</si>
  <si>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</si>
  <si>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</si>
  <si>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</si>
  <si>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</si>
  <si>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</si>
  <si>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</si>
  <si>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</si>
  <si>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</si>
  <si>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</si>
  <si>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</si>
  <si>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</si>
  <si>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</si>
  <si>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</si>
  <si>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</si>
  <si>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</si>
  <si>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</si>
  <si>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</si>
  <si>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</si>
  <si>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</si>
  <si>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</si>
  <si>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</si>
  <si>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</si>
  <si>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</si>
  <si>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</si>
  <si>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</si>
  <si>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</si>
  <si>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</si>
  <si>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</si>
  <si>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</si>
  <si>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</si>
  <si>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</si>
  <si>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</si>
  <si>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</si>
  <si>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</si>
  <si>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</si>
  <si>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</si>
  <si>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</si>
  <si>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</si>
  <si>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</si>
  <si>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</si>
  <si>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</si>
  <si>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</si>
  <si>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</si>
  <si>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</si>
  <si>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</si>
  <si>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</si>
  <si>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</si>
  <si>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</si>
  <si>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</si>
  <si>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</si>
  <si>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</si>
  <si>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</si>
  <si>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</si>
  <si>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</si>
  <si>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</si>
  <si>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</si>
  <si>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</si>
  <si>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</si>
  <si>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</si>
  <si>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</si>
  <si>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</si>
  <si>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</si>
  <si>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</si>
  <si>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</si>
  <si>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</si>
  <si>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</si>
  <si>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</si>
  <si>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</si>
  <si>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</si>
  <si>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</si>
  <si>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</si>
  <si>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</si>
  <si>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</si>
  <si>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</si>
  <si>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</si>
  <si>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</si>
  <si>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</si>
  <si>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</si>
  <si>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</si>
  <si>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</si>
  <si>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</si>
  <si>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</si>
  <si>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</si>
  <si>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</si>
  <si>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</si>
  <si>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</si>
  <si>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</si>
  <si>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</si>
  <si>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</si>
  <si>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</si>
  <si>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</si>
  <si>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</si>
  <si>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</si>
  <si>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</si>
  <si>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</si>
  <si>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</si>
  <si>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</si>
  <si>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</si>
  <si>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</si>
  <si>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</si>
  <si>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</si>
  <si>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</si>
  <si>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</si>
  <si>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</si>
  <si>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</si>
  <si>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</si>
  <si>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</si>
  <si>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</si>
  <si>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</si>
  <si>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</si>
  <si>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</si>
  <si>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</si>
  <si>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</si>
  <si>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</si>
  <si>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</si>
  <si>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</si>
  <si>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</si>
  <si>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</si>
  <si>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</si>
  <si>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</si>
  <si>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</si>
  <si>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</si>
  <si>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</si>
  <si>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</si>
  <si>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</si>
  <si>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</si>
  <si>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</si>
  <si>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</si>
  <si>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</si>
  <si>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</si>
  <si>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</si>
  <si>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</si>
  <si>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</si>
  <si>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</si>
  <si>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</si>
  <si>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</si>
  <si>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</si>
  <si>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</si>
  <si>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</si>
  <si>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</si>
  <si>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</si>
  <si>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</si>
  <si>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</si>
  <si>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</si>
  <si>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</si>
  <si>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</si>
  <si>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</si>
  <si>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</si>
  <si>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</si>
  <si>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</si>
  <si>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</si>
  <si>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</si>
  <si>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</si>
  <si>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</si>
  <si>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</si>
  <si>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</si>
  <si>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</si>
  <si>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</si>
  <si>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</si>
  <si>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</si>
  <si>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</si>
  <si>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</si>
  <si>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</si>
  <si>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</si>
  <si>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</si>
  <si>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</si>
  <si>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</si>
  <si>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</si>
  <si>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</si>
  <si>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</si>
  <si>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</si>
  <si>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</si>
  <si>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</si>
  <si>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</si>
  <si>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</si>
  <si>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</si>
  <si>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</si>
  <si>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</si>
  <si>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</si>
  <si>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</si>
  <si>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</si>
  <si>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</si>
  <si>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</si>
  <si>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</si>
  <si>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</si>
  <si>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</si>
  <si>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</si>
  <si>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</si>
  <si>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</si>
  <si>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</si>
  <si>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</si>
  <si>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</si>
  <si>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</si>
  <si>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</si>
  <si>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</si>
  <si>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</si>
  <si>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</si>
  <si>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</si>
  <si>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</si>
  <si>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</si>
  <si>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</si>
  <si>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</si>
  <si>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</si>
  <si>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</si>
  <si>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</si>
  <si>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</si>
  <si>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</si>
  <si>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</si>
  <si>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</si>
  <si>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</si>
  <si>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</si>
  <si>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</si>
  <si>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</si>
  <si>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</si>
  <si>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</si>
  <si>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</si>
  <si>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</si>
  <si>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</si>
  <si>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</si>
  <si>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</si>
  <si>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</si>
  <si>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</si>
  <si>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</si>
  <si>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</si>
  <si>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</si>
  <si>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</si>
  <si>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</si>
  <si>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</si>
  <si>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</si>
  <si>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</si>
  <si>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</si>
  <si>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</si>
  <si>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</si>
  <si>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</si>
  <si>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</si>
  <si>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</si>
  <si>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</si>
  <si>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</si>
  <si>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</si>
  <si>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</si>
  <si>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</si>
  <si>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</si>
  <si>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</si>
  <si>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</si>
  <si>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</si>
  <si>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</si>
  <si>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</si>
  <si>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</si>
  <si>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</si>
  <si>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</si>
  <si>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</si>
  <si>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</si>
  <si>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</si>
  <si>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</si>
  <si>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</si>
  <si>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</si>
  <si>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</si>
  <si>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</si>
  <si>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</si>
  <si>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</si>
  <si>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</si>
  <si>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</si>
  <si>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</si>
  <si>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</si>
  <si>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</si>
  <si>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</si>
  <si>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</si>
  <si>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</si>
  <si>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</si>
  <si>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</si>
  <si>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</si>
  <si>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</si>
  <si>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</si>
  <si>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</si>
  <si>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</si>
  <si>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</si>
  <si>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</si>
  <si>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</si>
  <si>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</si>
  <si>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</si>
  <si>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</si>
  <si>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</si>
  <si>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</si>
  <si>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</si>
  <si>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</si>
  <si>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</si>
  <si>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</si>
  <si>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</si>
  <si>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</si>
  <si>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</si>
  <si>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</si>
  <si>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</si>
  <si>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</si>
  <si>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</si>
  <si>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</si>
  <si>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</si>
  <si>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</si>
  <si>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</si>
  <si>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</si>
  <si>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</si>
  <si>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</si>
  <si>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</si>
  <si>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</si>
  <si>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</si>
  <si>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</si>
  <si>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</si>
  <si>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</si>
  <si>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</si>
  <si>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</si>
  <si>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</si>
  <si>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</si>
  <si>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</si>
  <si>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</si>
  <si>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</si>
  <si>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</si>
  <si>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</si>
  <si>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</si>
  <si>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</si>
  <si>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</si>
  <si>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</si>
  <si>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</si>
  <si>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</si>
  <si>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</si>
  <si>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</si>
  <si>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</si>
  <si>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</si>
  <si>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</si>
  <si>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</si>
  <si>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</si>
  <si>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</si>
  <si>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</si>
  <si>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</si>
  <si>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</si>
  <si>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</si>
  <si>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</si>
  <si>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</si>
  <si>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</si>
  <si>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</si>
  <si>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</si>
  <si>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</si>
  <si>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</si>
  <si>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</si>
  <si>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</si>
  <si>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</si>
  <si>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</si>
  <si>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</si>
  <si>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</si>
  <si>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</si>
  <si>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</si>
  <si>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</si>
  <si>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</si>
  <si>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</si>
  <si>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</si>
  <si>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</si>
  <si>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</si>
  <si>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</si>
  <si>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</si>
  <si>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</si>
  <si>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</si>
  <si>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</si>
  <si>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</si>
  <si>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</si>
  <si>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</si>
  <si>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</si>
  <si>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</si>
  <si>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</si>
  <si>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</si>
  <si>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</si>
  <si>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</si>
  <si>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</si>
  <si>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</si>
  <si>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</si>
  <si>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</si>
  <si>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</si>
  <si>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</si>
  <si>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</si>
  <si>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</si>
  <si>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</si>
  <si>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</si>
  <si>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</si>
  <si>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</si>
  <si>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</si>
  <si>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</si>
  <si>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</si>
  <si>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</si>
  <si>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</si>
  <si>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</si>
  <si>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</si>
  <si>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</si>
  <si>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</si>
  <si>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</si>
  <si>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</si>
  <si>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</si>
  <si>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</si>
  <si>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</si>
  <si>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</si>
  <si>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</si>
  <si>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</si>
  <si>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</si>
  <si>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</si>
  <si>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</si>
  <si>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</si>
  <si>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</si>
  <si>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</si>
  <si>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</si>
  <si>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</si>
  <si>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</si>
  <si>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</si>
  <si>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</si>
  <si>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</si>
  <si>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</si>
  <si>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</si>
  <si>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</si>
  <si>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</si>
  <si>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</si>
  <si>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</si>
  <si>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</si>
  <si>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</si>
  <si>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</si>
  <si>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</si>
  <si>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</si>
  <si>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</si>
  <si>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</si>
  <si>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</si>
  <si>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</si>
  <si>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</si>
  <si>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</si>
  <si>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</si>
  <si>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</si>
  <si>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</si>
  <si>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</si>
  <si>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</si>
  <si>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</si>
  <si>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</si>
  <si>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</si>
  <si>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</si>
  <si>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</si>
  <si>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</si>
  <si>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</si>
  <si>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</si>
  <si>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</si>
  <si>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</si>
  <si>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</si>
  <si>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</si>
  <si>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</si>
  <si>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</si>
  <si>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</si>
  <si>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</si>
  <si>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</si>
  <si>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</si>
  <si>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</si>
  <si>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</si>
  <si>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</si>
  <si>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</si>
  <si>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</si>
  <si>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</si>
  <si>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</si>
  <si>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</si>
  <si>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</si>
  <si>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</si>
  <si>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</si>
  <si>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</si>
  <si>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</si>
  <si>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</si>
  <si>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</si>
  <si>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</si>
  <si>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</si>
  <si>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</si>
  <si>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</si>
  <si>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</si>
  <si>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</si>
  <si>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</si>
  <si>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</si>
  <si>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creation converstion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</si>
  <si>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</si>
  <si>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</si>
  <si>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</si>
  <si>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</si>
  <si>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</si>
  <si>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</si>
  <si>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</si>
  <si>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</si>
  <si>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</si>
  <si>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</si>
  <si>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</si>
  <si>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</si>
  <si>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</si>
  <si>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</si>
  <si>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</si>
  <si>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</si>
  <si>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Susccessful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</si>
  <si>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</si>
  <si>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</si>
  <si>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</si>
  <si>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</si>
  <si>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</si>
  <si>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</si>
  <si>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</si>
  <si>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</si>
  <si>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</si>
  <si>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</si>
  <si>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</si>
  <si>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</si>
  <si>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</si>
  <si>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</si>
  <si>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</si>
  <si>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</si>
  <si>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</si>
  <si>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&gt;= 50,000</t>
  </si>
  <si>
    <t>Unsuccessful</t>
  </si>
  <si>
    <t>Backer_Count</t>
  </si>
  <si>
    <t>Successful</t>
  </si>
  <si>
    <t>Mean</t>
  </si>
  <si>
    <t>Median</t>
  </si>
  <si>
    <t>MinBacker</t>
  </si>
  <si>
    <t>MaxBacker</t>
  </si>
  <si>
    <t>Std Dev</t>
  </si>
  <si>
    <t>Variance</t>
  </si>
  <si>
    <t>In this instance Median would be the better discriptor of the data</t>
  </si>
  <si>
    <t>Both sets of data end with large outliers that are skewing the mean</t>
  </si>
  <si>
    <t>time on kickstart</t>
  </si>
  <si>
    <t>FALSE</t>
  </si>
  <si>
    <t>TRUE</t>
  </si>
  <si>
    <t>Time on Kickstart</t>
  </si>
  <si>
    <t>0-10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</si>
  <si>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</si>
  <si>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</si>
  <si>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</si>
  <si>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</si>
  <si>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</si>
  <si>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</si>
  <si>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</si>
  <si>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</si>
  <si>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91-100</t>
  </si>
  <si>
    <t>Staff Picked?</t>
  </si>
  <si>
    <t>Country Success Rate</t>
  </si>
  <si>
    <t>Backer Count Vs Successful</t>
  </si>
  <si>
    <t>Category</t>
  </si>
  <si>
    <t>% of Successful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</si>
</sst>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&quot;$&quot;#,##0.00"/>
    <numFmt numFmtId="165" formatCode="0.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EB8181"/>
        <bgColor indexed="64"/>
      </patternFill>
    </fill>
    <fill>
      <patternFill patternType="solid">
        <fgColor theme="9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1" xfId="1" applyNumberFormat="1" applyFont="1" applyBorder="1" applyAlignment="1">
      <alignment horizontal="center" vertical="center"/>
    </xf>
    <xf numFmtId="10" fontId="0" fillId="0" borderId="1" xfId="2" applyNumberFormat="1" applyFont="1" applyBorder="1" applyAlignment="1">
      <alignment horizontal="center" vertical="center"/>
    </xf>
    <xf numFmtId="3" fontId="0" fillId="0" borderId="2" xfId="1" applyNumberFormat="1" applyFont="1" applyBorder="1" applyAlignment="1">
      <alignment horizontal="center" vertical="center"/>
    </xf>
    <xf numFmtId="10" fontId="0" fillId="0" borderId="2" xfId="2" applyNumberFormat="1" applyFont="1" applyBorder="1" applyAlignment="1">
      <alignment horizontal="center" vertical="center"/>
    </xf>
    <xf numFmtId="3" fontId="0" fillId="0" borderId="7" xfId="1" applyNumberFormat="1" applyFont="1" applyBorder="1" applyAlignment="1">
      <alignment horizontal="center" vertical="center"/>
    </xf>
    <xf numFmtId="3" fontId="0" fillId="0" borderId="8" xfId="1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10" fontId="0" fillId="0" borderId="13" xfId="2" applyNumberFormat="1" applyFont="1" applyBorder="1" applyAlignment="1">
      <alignment horizontal="center" vertical="center"/>
    </xf>
    <xf numFmtId="3" fontId="0" fillId="0" borderId="14" xfId="1" applyNumberFormat="1" applyFont="1" applyBorder="1" applyAlignment="1">
      <alignment horizontal="center" vertical="center"/>
    </xf>
    <xf numFmtId="3" fontId="0" fillId="0" borderId="15" xfId="1" applyNumberFormat="1" applyFont="1" applyBorder="1" applyAlignment="1">
      <alignment horizontal="center" vertical="center"/>
    </xf>
    <xf numFmtId="10" fontId="0" fillId="0" borderId="15" xfId="2" applyNumberFormat="1" applyFont="1" applyBorder="1" applyAlignment="1">
      <alignment horizontal="center" vertical="center"/>
    </xf>
    <xf numFmtId="10" fontId="0" fillId="0" borderId="16" xfId="2" applyNumberFormat="1" applyFont="1" applyBorder="1" applyAlignment="1">
      <alignment horizontal="center" vertical="center"/>
    </xf>
    <xf numFmtId="0" fontId="1" fillId="2" borderId="3" xfId="0" applyFont="1" applyFill="1" applyBorder="1"/>
    <xf numFmtId="0" fontId="1" fillId="2" borderId="9" xfId="0" applyFont="1" applyFill="1" applyBorder="1"/>
    <xf numFmtId="0" fontId="1" fillId="2" borderId="10" xfId="0" applyFont="1" applyFill="1" applyBorder="1"/>
    <xf numFmtId="0" fontId="1" fillId="2" borderId="6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11" xfId="0" applyFont="1" applyFill="1" applyBorder="1"/>
    <xf numFmtId="0" fontId="0" fillId="3" borderId="0" xfId="0" applyFill="1"/>
    <xf numFmtId="0" fontId="0" fillId="4" borderId="0" xfId="0" applyFill="1"/>
    <xf numFmtId="0" fontId="1" fillId="0" borderId="0" xfId="0" applyFont="1"/>
    <xf numFmtId="4" fontId="0" fillId="0" borderId="0" xfId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1" fontId="0" fillId="0" borderId="0" xfId="0" applyNumberFormat="1"/>
    <xf numFmtId="16" fontId="1" fillId="2" borderId="10" xfId="0" quotePrefix="1" applyNumberFormat="1" applyFont="1" applyFill="1" applyBorder="1"/>
    <xf numFmtId="0" fontId="1" fillId="2" borderId="10" xfId="0" quotePrefix="1" applyFont="1" applyFill="1" applyBorder="1"/>
    <xf numFmtId="0" fontId="1" fillId="2" borderId="11" xfId="0" quotePrefix="1" applyFont="1" applyFill="1" applyBorder="1"/>
    <xf numFmtId="3" fontId="0" fillId="0" borderId="0" xfId="0" applyNumberFormat="1"/>
    <xf numFmtId="165" fontId="0" fillId="0" borderId="0" xfId="2" applyNumberFormat="1" applyFont="1"/>
    <xf numFmtId="0" fontId="1" fillId="2" borderId="0" xfId="0" applyFont="1" applyFill="1" applyBorder="1"/>
    <xf numFmtId="0" fontId="1" fillId="0" borderId="0" xfId="0" applyFon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EB8181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EB81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4-473F-8B27-417070C91BB4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E84-473F-8B27-417070C91BB4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E84-473F-8B27-417070C91BB4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E84-473F-8B27-417070C91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7698223"/>
        <c:axId val="2022817311"/>
      </c:barChart>
      <c:catAx>
        <c:axId val="201769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817311"/>
        <c:crosses val="autoZero"/>
        <c:auto val="1"/>
        <c:lblAlgn val="ctr"/>
        <c:lblOffset val="100"/>
        <c:noMultiLvlLbl val="0"/>
      </c:catAx>
      <c:valAx>
        <c:axId val="202281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69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5C-4A20-B533-079408743E17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5C-4A20-B533-079408743E17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5C-4A20-B533-079408743E17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5C-4A20-B533-079408743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1160783"/>
        <c:axId val="2017369711"/>
      </c:barChart>
      <c:catAx>
        <c:axId val="198116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69711"/>
        <c:crosses val="autoZero"/>
        <c:auto val="1"/>
        <c:lblAlgn val="ctr"/>
        <c:lblOffset val="100"/>
        <c:noMultiLvlLbl val="0"/>
      </c:catAx>
      <c:valAx>
        <c:axId val="201736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6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A-4B12-A6D9-E257A9A3D88D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125</c:v>
                </c:pt>
                <c:pt idx="1">
                  <c:v>98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A-4B12-A6D9-E257A9A3D88D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148</c:v>
                </c:pt>
                <c:pt idx="1">
                  <c:v>179</c:v>
                </c:pt>
                <c:pt idx="2">
                  <c:v>178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6A-4B12-A6D9-E257A9A3D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807615"/>
        <c:axId val="2017361807"/>
      </c:lineChart>
      <c:catAx>
        <c:axId val="189880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61807"/>
        <c:crosses val="autoZero"/>
        <c:auto val="1"/>
        <c:lblAlgn val="ctr"/>
        <c:lblOffset val="100"/>
        <c:noMultiLvlLbl val="0"/>
      </c:catAx>
      <c:valAx>
        <c:axId val="20173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80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D7-4554-B3A2-6739D653B5D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D7-4554-B3A2-6739D653B5D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D7-4554-B3A2-6739D653B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097535"/>
        <c:axId val="2022821055"/>
      </c:lineChart>
      <c:catAx>
        <c:axId val="190209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821055"/>
        <c:crosses val="autoZero"/>
        <c:auto val="1"/>
        <c:lblAlgn val="ctr"/>
        <c:lblOffset val="100"/>
        <c:noMultiLvlLbl val="0"/>
      </c:catAx>
      <c:valAx>
        <c:axId val="202282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9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Unsuccessful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rgbClr val="EB8181"/>
              </a:solidFill>
              <a:round/>
            </a:ln>
            <a:effectLst/>
          </c:spPr>
          <c:marker>
            <c:symbol val="none"/>
          </c:marker>
          <c:yVal>
            <c:numRef>
              <c:f>StatAnalysis!$E$2:$E$1531</c:f>
              <c:numCache>
                <c:formatCode>General</c:formatCode>
                <c:ptCount val="15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14</c:v>
                </c:pt>
                <c:pt idx="1190">
                  <c:v>14</c:v>
                </c:pt>
                <c:pt idx="1191">
                  <c:v>14</c:v>
                </c:pt>
                <c:pt idx="1192">
                  <c:v>14</c:v>
                </c:pt>
                <c:pt idx="1193">
                  <c:v>14</c:v>
                </c:pt>
                <c:pt idx="1194">
                  <c:v>14</c:v>
                </c:pt>
                <c:pt idx="1195">
                  <c:v>14</c:v>
                </c:pt>
                <c:pt idx="1196">
                  <c:v>14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14</c:v>
                </c:pt>
                <c:pt idx="1201">
                  <c:v>14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21</c:v>
                </c:pt>
                <c:pt idx="1275">
                  <c:v>21</c:v>
                </c:pt>
                <c:pt idx="1276">
                  <c:v>21</c:v>
                </c:pt>
                <c:pt idx="1277">
                  <c:v>21</c:v>
                </c:pt>
                <c:pt idx="1278">
                  <c:v>21</c:v>
                </c:pt>
                <c:pt idx="1279">
                  <c:v>21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22</c:v>
                </c:pt>
                <c:pt idx="1284">
                  <c:v>22</c:v>
                </c:pt>
                <c:pt idx="1285">
                  <c:v>22</c:v>
                </c:pt>
                <c:pt idx="1286">
                  <c:v>22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25</c:v>
                </c:pt>
                <c:pt idx="1311">
                  <c:v>25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28</c:v>
                </c:pt>
                <c:pt idx="1331">
                  <c:v>28</c:v>
                </c:pt>
                <c:pt idx="1332">
                  <c:v>28</c:v>
                </c:pt>
                <c:pt idx="1333">
                  <c:v>28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28</c:v>
                </c:pt>
                <c:pt idx="1338">
                  <c:v>29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33</c:v>
                </c:pt>
                <c:pt idx="1365">
                  <c:v>33</c:v>
                </c:pt>
                <c:pt idx="1366">
                  <c:v>33</c:v>
                </c:pt>
                <c:pt idx="1367">
                  <c:v>33</c:v>
                </c:pt>
                <c:pt idx="1368">
                  <c:v>33</c:v>
                </c:pt>
                <c:pt idx="1369">
                  <c:v>33</c:v>
                </c:pt>
                <c:pt idx="1370">
                  <c:v>33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35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37</c:v>
                </c:pt>
                <c:pt idx="1383">
                  <c:v>37</c:v>
                </c:pt>
                <c:pt idx="1384">
                  <c:v>37</c:v>
                </c:pt>
                <c:pt idx="1385">
                  <c:v>37</c:v>
                </c:pt>
                <c:pt idx="1386">
                  <c:v>37</c:v>
                </c:pt>
                <c:pt idx="1387">
                  <c:v>37</c:v>
                </c:pt>
                <c:pt idx="1388">
                  <c:v>37</c:v>
                </c:pt>
                <c:pt idx="1389">
                  <c:v>37</c:v>
                </c:pt>
                <c:pt idx="1390">
                  <c:v>38</c:v>
                </c:pt>
                <c:pt idx="1391">
                  <c:v>38</c:v>
                </c:pt>
                <c:pt idx="1392">
                  <c:v>38</c:v>
                </c:pt>
                <c:pt idx="1393">
                  <c:v>38</c:v>
                </c:pt>
                <c:pt idx="1394">
                  <c:v>38</c:v>
                </c:pt>
                <c:pt idx="1395">
                  <c:v>39</c:v>
                </c:pt>
                <c:pt idx="1396">
                  <c:v>39</c:v>
                </c:pt>
                <c:pt idx="1397">
                  <c:v>39</c:v>
                </c:pt>
                <c:pt idx="1398">
                  <c:v>39</c:v>
                </c:pt>
                <c:pt idx="1399">
                  <c:v>39</c:v>
                </c:pt>
                <c:pt idx="1400">
                  <c:v>39</c:v>
                </c:pt>
                <c:pt idx="1401">
                  <c:v>40</c:v>
                </c:pt>
                <c:pt idx="1402">
                  <c:v>40</c:v>
                </c:pt>
                <c:pt idx="1403">
                  <c:v>40</c:v>
                </c:pt>
                <c:pt idx="1404">
                  <c:v>41</c:v>
                </c:pt>
                <c:pt idx="1405">
                  <c:v>41</c:v>
                </c:pt>
                <c:pt idx="1406">
                  <c:v>41</c:v>
                </c:pt>
                <c:pt idx="1407">
                  <c:v>42</c:v>
                </c:pt>
                <c:pt idx="1408">
                  <c:v>42</c:v>
                </c:pt>
                <c:pt idx="1409">
                  <c:v>43</c:v>
                </c:pt>
                <c:pt idx="1410">
                  <c:v>44</c:v>
                </c:pt>
                <c:pt idx="1411">
                  <c:v>45</c:v>
                </c:pt>
                <c:pt idx="1412">
                  <c:v>45</c:v>
                </c:pt>
                <c:pt idx="1413">
                  <c:v>45</c:v>
                </c:pt>
                <c:pt idx="1414">
                  <c:v>46</c:v>
                </c:pt>
                <c:pt idx="1415">
                  <c:v>47</c:v>
                </c:pt>
                <c:pt idx="1416">
                  <c:v>47</c:v>
                </c:pt>
                <c:pt idx="1417">
                  <c:v>48</c:v>
                </c:pt>
                <c:pt idx="1418">
                  <c:v>48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50</c:v>
                </c:pt>
                <c:pt idx="1423">
                  <c:v>50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53</c:v>
                </c:pt>
                <c:pt idx="1428">
                  <c:v>53</c:v>
                </c:pt>
                <c:pt idx="1429">
                  <c:v>55</c:v>
                </c:pt>
                <c:pt idx="1430">
                  <c:v>55</c:v>
                </c:pt>
                <c:pt idx="1431">
                  <c:v>56</c:v>
                </c:pt>
                <c:pt idx="1432">
                  <c:v>57</c:v>
                </c:pt>
                <c:pt idx="1433">
                  <c:v>57</c:v>
                </c:pt>
                <c:pt idx="1434">
                  <c:v>59</c:v>
                </c:pt>
                <c:pt idx="1435">
                  <c:v>60</c:v>
                </c:pt>
                <c:pt idx="1436">
                  <c:v>60</c:v>
                </c:pt>
                <c:pt idx="1437">
                  <c:v>66</c:v>
                </c:pt>
                <c:pt idx="1438">
                  <c:v>67</c:v>
                </c:pt>
                <c:pt idx="1439">
                  <c:v>68</c:v>
                </c:pt>
                <c:pt idx="1440">
                  <c:v>70</c:v>
                </c:pt>
                <c:pt idx="1441">
                  <c:v>70</c:v>
                </c:pt>
                <c:pt idx="1442">
                  <c:v>72</c:v>
                </c:pt>
                <c:pt idx="1443">
                  <c:v>72</c:v>
                </c:pt>
                <c:pt idx="1444">
                  <c:v>73</c:v>
                </c:pt>
                <c:pt idx="1445">
                  <c:v>75</c:v>
                </c:pt>
                <c:pt idx="1446">
                  <c:v>76</c:v>
                </c:pt>
                <c:pt idx="1447">
                  <c:v>76</c:v>
                </c:pt>
                <c:pt idx="1448">
                  <c:v>76</c:v>
                </c:pt>
                <c:pt idx="1449">
                  <c:v>79</c:v>
                </c:pt>
                <c:pt idx="1450">
                  <c:v>81</c:v>
                </c:pt>
                <c:pt idx="1451">
                  <c:v>81</c:v>
                </c:pt>
                <c:pt idx="1452">
                  <c:v>83</c:v>
                </c:pt>
                <c:pt idx="1453">
                  <c:v>84</c:v>
                </c:pt>
                <c:pt idx="1454">
                  <c:v>84</c:v>
                </c:pt>
                <c:pt idx="1455">
                  <c:v>84</c:v>
                </c:pt>
                <c:pt idx="1456">
                  <c:v>85</c:v>
                </c:pt>
                <c:pt idx="1457">
                  <c:v>86</c:v>
                </c:pt>
                <c:pt idx="1458">
                  <c:v>89</c:v>
                </c:pt>
                <c:pt idx="1459">
                  <c:v>90</c:v>
                </c:pt>
                <c:pt idx="1460">
                  <c:v>91</c:v>
                </c:pt>
                <c:pt idx="1461">
                  <c:v>92</c:v>
                </c:pt>
                <c:pt idx="1462">
                  <c:v>92</c:v>
                </c:pt>
                <c:pt idx="1463">
                  <c:v>93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95</c:v>
                </c:pt>
                <c:pt idx="1468">
                  <c:v>96</c:v>
                </c:pt>
                <c:pt idx="1469">
                  <c:v>96</c:v>
                </c:pt>
                <c:pt idx="1470">
                  <c:v>96</c:v>
                </c:pt>
                <c:pt idx="1471">
                  <c:v>96</c:v>
                </c:pt>
                <c:pt idx="1472">
                  <c:v>98</c:v>
                </c:pt>
                <c:pt idx="1473">
                  <c:v>99</c:v>
                </c:pt>
                <c:pt idx="1474">
                  <c:v>99</c:v>
                </c:pt>
                <c:pt idx="1475">
                  <c:v>100</c:v>
                </c:pt>
                <c:pt idx="1476">
                  <c:v>103</c:v>
                </c:pt>
                <c:pt idx="1477">
                  <c:v>105</c:v>
                </c:pt>
                <c:pt idx="1478">
                  <c:v>108</c:v>
                </c:pt>
                <c:pt idx="1479">
                  <c:v>110</c:v>
                </c:pt>
                <c:pt idx="1480">
                  <c:v>113</c:v>
                </c:pt>
                <c:pt idx="1481">
                  <c:v>114</c:v>
                </c:pt>
                <c:pt idx="1482">
                  <c:v>114</c:v>
                </c:pt>
                <c:pt idx="1483">
                  <c:v>117</c:v>
                </c:pt>
                <c:pt idx="1484">
                  <c:v>118</c:v>
                </c:pt>
                <c:pt idx="1485">
                  <c:v>121</c:v>
                </c:pt>
                <c:pt idx="1486">
                  <c:v>122</c:v>
                </c:pt>
                <c:pt idx="1487">
                  <c:v>123</c:v>
                </c:pt>
                <c:pt idx="1488">
                  <c:v>123</c:v>
                </c:pt>
                <c:pt idx="1489">
                  <c:v>124</c:v>
                </c:pt>
                <c:pt idx="1490">
                  <c:v>124</c:v>
                </c:pt>
                <c:pt idx="1491">
                  <c:v>125</c:v>
                </c:pt>
                <c:pt idx="1492">
                  <c:v>129</c:v>
                </c:pt>
                <c:pt idx="1493">
                  <c:v>135</c:v>
                </c:pt>
                <c:pt idx="1494">
                  <c:v>139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147</c:v>
                </c:pt>
                <c:pt idx="1499">
                  <c:v>147</c:v>
                </c:pt>
                <c:pt idx="1500">
                  <c:v>148</c:v>
                </c:pt>
                <c:pt idx="1501">
                  <c:v>152</c:v>
                </c:pt>
                <c:pt idx="1502">
                  <c:v>167</c:v>
                </c:pt>
                <c:pt idx="1503">
                  <c:v>170</c:v>
                </c:pt>
                <c:pt idx="1504">
                  <c:v>171</c:v>
                </c:pt>
                <c:pt idx="1505">
                  <c:v>171</c:v>
                </c:pt>
                <c:pt idx="1506">
                  <c:v>179</c:v>
                </c:pt>
                <c:pt idx="1507">
                  <c:v>185</c:v>
                </c:pt>
                <c:pt idx="1508">
                  <c:v>188</c:v>
                </c:pt>
                <c:pt idx="1509">
                  <c:v>196</c:v>
                </c:pt>
                <c:pt idx="1510">
                  <c:v>196</c:v>
                </c:pt>
                <c:pt idx="1511">
                  <c:v>197</c:v>
                </c:pt>
                <c:pt idx="1512">
                  <c:v>201</c:v>
                </c:pt>
                <c:pt idx="1513">
                  <c:v>202</c:v>
                </c:pt>
                <c:pt idx="1514">
                  <c:v>215</c:v>
                </c:pt>
                <c:pt idx="1515">
                  <c:v>229</c:v>
                </c:pt>
                <c:pt idx="1516">
                  <c:v>236</c:v>
                </c:pt>
                <c:pt idx="1517">
                  <c:v>285</c:v>
                </c:pt>
                <c:pt idx="1518">
                  <c:v>296</c:v>
                </c:pt>
                <c:pt idx="1519">
                  <c:v>310</c:v>
                </c:pt>
                <c:pt idx="1520">
                  <c:v>311</c:v>
                </c:pt>
                <c:pt idx="1521">
                  <c:v>312</c:v>
                </c:pt>
                <c:pt idx="1522">
                  <c:v>336</c:v>
                </c:pt>
                <c:pt idx="1523">
                  <c:v>338</c:v>
                </c:pt>
                <c:pt idx="1524">
                  <c:v>369</c:v>
                </c:pt>
                <c:pt idx="1525">
                  <c:v>456</c:v>
                </c:pt>
                <c:pt idx="1526">
                  <c:v>534</c:v>
                </c:pt>
                <c:pt idx="1527">
                  <c:v>890</c:v>
                </c:pt>
                <c:pt idx="1528">
                  <c:v>975</c:v>
                </c:pt>
                <c:pt idx="1529">
                  <c:v>1293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E4-4354-8B97-DC8263462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070175"/>
        <c:axId val="1168090143"/>
      </c:scatterChart>
      <c:valAx>
        <c:axId val="1243070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090143"/>
        <c:crosses val="autoZero"/>
        <c:crossBetween val="midCat"/>
      </c:valAx>
      <c:valAx>
        <c:axId val="116809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070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yVal>
            <c:numRef>
              <c:f>StatAnalysis!$B$2:$B$2186</c:f>
              <c:numCache>
                <c:formatCode>General</c:formatCode>
                <c:ptCount val="218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55</c:v>
                </c:pt>
                <c:pt idx="995">
                  <c:v>55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56</c:v>
                </c:pt>
                <c:pt idx="1013">
                  <c:v>56</c:v>
                </c:pt>
                <c:pt idx="1014">
                  <c:v>56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58</c:v>
                </c:pt>
                <c:pt idx="1050">
                  <c:v>58</c:v>
                </c:pt>
                <c:pt idx="1051">
                  <c:v>58</c:v>
                </c:pt>
                <c:pt idx="1052">
                  <c:v>58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61</c:v>
                </c:pt>
                <c:pt idx="1077">
                  <c:v>61</c:v>
                </c:pt>
                <c:pt idx="1078">
                  <c:v>61</c:v>
                </c:pt>
                <c:pt idx="1079">
                  <c:v>61</c:v>
                </c:pt>
                <c:pt idx="1080">
                  <c:v>61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61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61</c:v>
                </c:pt>
                <c:pt idx="1090">
                  <c:v>62</c:v>
                </c:pt>
                <c:pt idx="1091">
                  <c:v>62</c:v>
                </c:pt>
                <c:pt idx="1092">
                  <c:v>62</c:v>
                </c:pt>
                <c:pt idx="1093">
                  <c:v>62</c:v>
                </c:pt>
                <c:pt idx="1094">
                  <c:v>62</c:v>
                </c:pt>
                <c:pt idx="1095">
                  <c:v>62</c:v>
                </c:pt>
                <c:pt idx="1096">
                  <c:v>62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62</c:v>
                </c:pt>
                <c:pt idx="1101">
                  <c:v>62</c:v>
                </c:pt>
                <c:pt idx="1102">
                  <c:v>62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63</c:v>
                </c:pt>
                <c:pt idx="1109">
                  <c:v>63</c:v>
                </c:pt>
                <c:pt idx="1110">
                  <c:v>63</c:v>
                </c:pt>
                <c:pt idx="1111">
                  <c:v>63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63</c:v>
                </c:pt>
                <c:pt idx="1118">
                  <c:v>63</c:v>
                </c:pt>
                <c:pt idx="1119">
                  <c:v>63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68</c:v>
                </c:pt>
                <c:pt idx="1167">
                  <c:v>68</c:v>
                </c:pt>
                <c:pt idx="1168">
                  <c:v>69</c:v>
                </c:pt>
                <c:pt idx="1169">
                  <c:v>69</c:v>
                </c:pt>
                <c:pt idx="1170">
                  <c:v>69</c:v>
                </c:pt>
                <c:pt idx="1171">
                  <c:v>69</c:v>
                </c:pt>
                <c:pt idx="1172">
                  <c:v>69</c:v>
                </c:pt>
                <c:pt idx="1173">
                  <c:v>69</c:v>
                </c:pt>
                <c:pt idx="1174">
                  <c:v>69</c:v>
                </c:pt>
                <c:pt idx="1175">
                  <c:v>69</c:v>
                </c:pt>
                <c:pt idx="1176">
                  <c:v>69</c:v>
                </c:pt>
                <c:pt idx="1177">
                  <c:v>69</c:v>
                </c:pt>
                <c:pt idx="1178">
                  <c:v>69</c:v>
                </c:pt>
                <c:pt idx="1179">
                  <c:v>69</c:v>
                </c:pt>
                <c:pt idx="1180">
                  <c:v>69</c:v>
                </c:pt>
                <c:pt idx="1181">
                  <c:v>69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72</c:v>
                </c:pt>
                <c:pt idx="1227">
                  <c:v>72</c:v>
                </c:pt>
                <c:pt idx="1228">
                  <c:v>73</c:v>
                </c:pt>
                <c:pt idx="1229">
                  <c:v>73</c:v>
                </c:pt>
                <c:pt idx="1230">
                  <c:v>73</c:v>
                </c:pt>
                <c:pt idx="1231">
                  <c:v>73</c:v>
                </c:pt>
                <c:pt idx="1232">
                  <c:v>73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74</c:v>
                </c:pt>
                <c:pt idx="1241">
                  <c:v>74</c:v>
                </c:pt>
                <c:pt idx="1242">
                  <c:v>74</c:v>
                </c:pt>
                <c:pt idx="1243">
                  <c:v>74</c:v>
                </c:pt>
                <c:pt idx="1244">
                  <c:v>74</c:v>
                </c:pt>
                <c:pt idx="1245">
                  <c:v>74</c:v>
                </c:pt>
                <c:pt idx="1246">
                  <c:v>74</c:v>
                </c:pt>
                <c:pt idx="1247">
                  <c:v>74</c:v>
                </c:pt>
                <c:pt idx="1248">
                  <c:v>74</c:v>
                </c:pt>
                <c:pt idx="1249">
                  <c:v>74</c:v>
                </c:pt>
                <c:pt idx="1250">
                  <c:v>74</c:v>
                </c:pt>
                <c:pt idx="1251">
                  <c:v>74</c:v>
                </c:pt>
                <c:pt idx="1252">
                  <c:v>74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81</c:v>
                </c:pt>
                <c:pt idx="1323">
                  <c:v>81</c:v>
                </c:pt>
                <c:pt idx="1324">
                  <c:v>81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82</c:v>
                </c:pt>
                <c:pt idx="1330">
                  <c:v>82</c:v>
                </c:pt>
                <c:pt idx="1331">
                  <c:v>82</c:v>
                </c:pt>
                <c:pt idx="1332">
                  <c:v>82</c:v>
                </c:pt>
                <c:pt idx="1333">
                  <c:v>82</c:v>
                </c:pt>
                <c:pt idx="1334">
                  <c:v>83</c:v>
                </c:pt>
                <c:pt idx="1335">
                  <c:v>83</c:v>
                </c:pt>
                <c:pt idx="1336">
                  <c:v>83</c:v>
                </c:pt>
                <c:pt idx="1337">
                  <c:v>83</c:v>
                </c:pt>
                <c:pt idx="1338">
                  <c:v>83</c:v>
                </c:pt>
                <c:pt idx="1339">
                  <c:v>83</c:v>
                </c:pt>
                <c:pt idx="1340">
                  <c:v>83</c:v>
                </c:pt>
                <c:pt idx="1341">
                  <c:v>83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87</c:v>
                </c:pt>
                <c:pt idx="1359">
                  <c:v>87</c:v>
                </c:pt>
                <c:pt idx="1360">
                  <c:v>87</c:v>
                </c:pt>
                <c:pt idx="1361">
                  <c:v>87</c:v>
                </c:pt>
                <c:pt idx="1362">
                  <c:v>87</c:v>
                </c:pt>
                <c:pt idx="1363">
                  <c:v>87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88</c:v>
                </c:pt>
                <c:pt idx="1368">
                  <c:v>88</c:v>
                </c:pt>
                <c:pt idx="1369">
                  <c:v>88</c:v>
                </c:pt>
                <c:pt idx="1370">
                  <c:v>88</c:v>
                </c:pt>
                <c:pt idx="1371">
                  <c:v>88</c:v>
                </c:pt>
                <c:pt idx="1372">
                  <c:v>88</c:v>
                </c:pt>
                <c:pt idx="1373">
                  <c:v>89</c:v>
                </c:pt>
                <c:pt idx="1374">
                  <c:v>89</c:v>
                </c:pt>
                <c:pt idx="1375">
                  <c:v>89</c:v>
                </c:pt>
                <c:pt idx="1376">
                  <c:v>89</c:v>
                </c:pt>
                <c:pt idx="1377">
                  <c:v>89</c:v>
                </c:pt>
                <c:pt idx="1378">
                  <c:v>89</c:v>
                </c:pt>
                <c:pt idx="1379">
                  <c:v>89</c:v>
                </c:pt>
                <c:pt idx="1380">
                  <c:v>89</c:v>
                </c:pt>
                <c:pt idx="1381">
                  <c:v>89</c:v>
                </c:pt>
                <c:pt idx="1382">
                  <c:v>89</c:v>
                </c:pt>
                <c:pt idx="1383">
                  <c:v>89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95</c:v>
                </c:pt>
                <c:pt idx="1416">
                  <c:v>95</c:v>
                </c:pt>
                <c:pt idx="1417">
                  <c:v>95</c:v>
                </c:pt>
                <c:pt idx="1418">
                  <c:v>95</c:v>
                </c:pt>
                <c:pt idx="1419">
                  <c:v>95</c:v>
                </c:pt>
                <c:pt idx="1420">
                  <c:v>95</c:v>
                </c:pt>
                <c:pt idx="1421">
                  <c:v>95</c:v>
                </c:pt>
                <c:pt idx="1422">
                  <c:v>96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97</c:v>
                </c:pt>
                <c:pt idx="1433">
                  <c:v>97</c:v>
                </c:pt>
                <c:pt idx="1434">
                  <c:v>97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98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102</c:v>
                </c:pt>
                <c:pt idx="1465">
                  <c:v>102</c:v>
                </c:pt>
                <c:pt idx="1466">
                  <c:v>102</c:v>
                </c:pt>
                <c:pt idx="1467">
                  <c:v>102</c:v>
                </c:pt>
                <c:pt idx="1468">
                  <c:v>102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103</c:v>
                </c:pt>
                <c:pt idx="1473">
                  <c:v>103</c:v>
                </c:pt>
                <c:pt idx="1474">
                  <c:v>103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104</c:v>
                </c:pt>
                <c:pt idx="1480">
                  <c:v>104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104</c:v>
                </c:pt>
                <c:pt idx="1486">
                  <c:v>104</c:v>
                </c:pt>
                <c:pt idx="1487">
                  <c:v>104</c:v>
                </c:pt>
                <c:pt idx="1488">
                  <c:v>104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106</c:v>
                </c:pt>
                <c:pt idx="1495">
                  <c:v>107</c:v>
                </c:pt>
                <c:pt idx="1496">
                  <c:v>107</c:v>
                </c:pt>
                <c:pt idx="1497">
                  <c:v>107</c:v>
                </c:pt>
                <c:pt idx="1498">
                  <c:v>107</c:v>
                </c:pt>
                <c:pt idx="1499">
                  <c:v>107</c:v>
                </c:pt>
                <c:pt idx="1500">
                  <c:v>107</c:v>
                </c:pt>
                <c:pt idx="1501">
                  <c:v>107</c:v>
                </c:pt>
                <c:pt idx="1502">
                  <c:v>108</c:v>
                </c:pt>
                <c:pt idx="1503">
                  <c:v>108</c:v>
                </c:pt>
                <c:pt idx="1504">
                  <c:v>108</c:v>
                </c:pt>
                <c:pt idx="1505">
                  <c:v>108</c:v>
                </c:pt>
                <c:pt idx="1506">
                  <c:v>108</c:v>
                </c:pt>
                <c:pt idx="1507">
                  <c:v>108</c:v>
                </c:pt>
                <c:pt idx="1508">
                  <c:v>108</c:v>
                </c:pt>
                <c:pt idx="1509">
                  <c:v>108</c:v>
                </c:pt>
                <c:pt idx="1510">
                  <c:v>108</c:v>
                </c:pt>
                <c:pt idx="1511">
                  <c:v>108</c:v>
                </c:pt>
                <c:pt idx="1512">
                  <c:v>108</c:v>
                </c:pt>
                <c:pt idx="1513">
                  <c:v>109</c:v>
                </c:pt>
                <c:pt idx="1514">
                  <c:v>109</c:v>
                </c:pt>
                <c:pt idx="1515">
                  <c:v>109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111</c:v>
                </c:pt>
                <c:pt idx="1521">
                  <c:v>111</c:v>
                </c:pt>
                <c:pt idx="1522">
                  <c:v>111</c:v>
                </c:pt>
                <c:pt idx="1523">
                  <c:v>111</c:v>
                </c:pt>
                <c:pt idx="1524">
                  <c:v>111</c:v>
                </c:pt>
                <c:pt idx="1525">
                  <c:v>111</c:v>
                </c:pt>
                <c:pt idx="1526">
                  <c:v>111</c:v>
                </c:pt>
                <c:pt idx="1527">
                  <c:v>112</c:v>
                </c:pt>
                <c:pt idx="1528">
                  <c:v>112</c:v>
                </c:pt>
                <c:pt idx="1529">
                  <c:v>112</c:v>
                </c:pt>
                <c:pt idx="1530">
                  <c:v>112</c:v>
                </c:pt>
                <c:pt idx="1531">
                  <c:v>112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113</c:v>
                </c:pt>
                <c:pt idx="1537">
                  <c:v>113</c:v>
                </c:pt>
                <c:pt idx="1538">
                  <c:v>113</c:v>
                </c:pt>
                <c:pt idx="1539">
                  <c:v>113</c:v>
                </c:pt>
                <c:pt idx="1540">
                  <c:v>114</c:v>
                </c:pt>
                <c:pt idx="1541">
                  <c:v>114</c:v>
                </c:pt>
                <c:pt idx="1542">
                  <c:v>114</c:v>
                </c:pt>
                <c:pt idx="1543">
                  <c:v>115</c:v>
                </c:pt>
                <c:pt idx="1544">
                  <c:v>115</c:v>
                </c:pt>
                <c:pt idx="1545">
                  <c:v>115</c:v>
                </c:pt>
                <c:pt idx="1546">
                  <c:v>115</c:v>
                </c:pt>
                <c:pt idx="1547">
                  <c:v>115</c:v>
                </c:pt>
                <c:pt idx="1548">
                  <c:v>115</c:v>
                </c:pt>
                <c:pt idx="1549">
                  <c:v>115</c:v>
                </c:pt>
                <c:pt idx="1550">
                  <c:v>115</c:v>
                </c:pt>
                <c:pt idx="1551">
                  <c:v>115</c:v>
                </c:pt>
                <c:pt idx="1552">
                  <c:v>115</c:v>
                </c:pt>
                <c:pt idx="1553">
                  <c:v>116</c:v>
                </c:pt>
                <c:pt idx="1554">
                  <c:v>116</c:v>
                </c:pt>
                <c:pt idx="1555">
                  <c:v>117</c:v>
                </c:pt>
                <c:pt idx="1556">
                  <c:v>117</c:v>
                </c:pt>
                <c:pt idx="1557">
                  <c:v>117</c:v>
                </c:pt>
                <c:pt idx="1558">
                  <c:v>117</c:v>
                </c:pt>
                <c:pt idx="1559">
                  <c:v>118</c:v>
                </c:pt>
                <c:pt idx="1560">
                  <c:v>118</c:v>
                </c:pt>
                <c:pt idx="1561">
                  <c:v>118</c:v>
                </c:pt>
                <c:pt idx="1562">
                  <c:v>119</c:v>
                </c:pt>
                <c:pt idx="1563">
                  <c:v>119</c:v>
                </c:pt>
                <c:pt idx="1564">
                  <c:v>119</c:v>
                </c:pt>
                <c:pt idx="1565">
                  <c:v>119</c:v>
                </c:pt>
                <c:pt idx="1566">
                  <c:v>119</c:v>
                </c:pt>
                <c:pt idx="1567">
                  <c:v>119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121</c:v>
                </c:pt>
                <c:pt idx="1578">
                  <c:v>121</c:v>
                </c:pt>
                <c:pt idx="1579">
                  <c:v>122</c:v>
                </c:pt>
                <c:pt idx="1580">
                  <c:v>122</c:v>
                </c:pt>
                <c:pt idx="1581">
                  <c:v>122</c:v>
                </c:pt>
                <c:pt idx="1582">
                  <c:v>123</c:v>
                </c:pt>
                <c:pt idx="1583">
                  <c:v>123</c:v>
                </c:pt>
                <c:pt idx="1584">
                  <c:v>123</c:v>
                </c:pt>
                <c:pt idx="1585">
                  <c:v>123</c:v>
                </c:pt>
                <c:pt idx="1586">
                  <c:v>124</c:v>
                </c:pt>
                <c:pt idx="1587">
                  <c:v>125</c:v>
                </c:pt>
                <c:pt idx="1588">
                  <c:v>125</c:v>
                </c:pt>
                <c:pt idx="1589">
                  <c:v>125</c:v>
                </c:pt>
                <c:pt idx="1590">
                  <c:v>126</c:v>
                </c:pt>
                <c:pt idx="1591">
                  <c:v>126</c:v>
                </c:pt>
                <c:pt idx="1592">
                  <c:v>126</c:v>
                </c:pt>
                <c:pt idx="1593">
                  <c:v>127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129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132</c:v>
                </c:pt>
                <c:pt idx="1612">
                  <c:v>132</c:v>
                </c:pt>
                <c:pt idx="1613">
                  <c:v>133</c:v>
                </c:pt>
                <c:pt idx="1614">
                  <c:v>133</c:v>
                </c:pt>
                <c:pt idx="1615">
                  <c:v>133</c:v>
                </c:pt>
                <c:pt idx="1616">
                  <c:v>133</c:v>
                </c:pt>
                <c:pt idx="1617">
                  <c:v>133</c:v>
                </c:pt>
                <c:pt idx="1618">
                  <c:v>134</c:v>
                </c:pt>
                <c:pt idx="1619">
                  <c:v>134</c:v>
                </c:pt>
                <c:pt idx="1620">
                  <c:v>134</c:v>
                </c:pt>
                <c:pt idx="1621">
                  <c:v>134</c:v>
                </c:pt>
                <c:pt idx="1622">
                  <c:v>134</c:v>
                </c:pt>
                <c:pt idx="1623">
                  <c:v>134</c:v>
                </c:pt>
                <c:pt idx="1624">
                  <c:v>135</c:v>
                </c:pt>
                <c:pt idx="1625">
                  <c:v>136</c:v>
                </c:pt>
                <c:pt idx="1626">
                  <c:v>136</c:v>
                </c:pt>
                <c:pt idx="1627">
                  <c:v>136</c:v>
                </c:pt>
                <c:pt idx="1628">
                  <c:v>137</c:v>
                </c:pt>
                <c:pt idx="1629">
                  <c:v>137</c:v>
                </c:pt>
                <c:pt idx="1630">
                  <c:v>138</c:v>
                </c:pt>
                <c:pt idx="1631">
                  <c:v>139</c:v>
                </c:pt>
                <c:pt idx="1632">
                  <c:v>139</c:v>
                </c:pt>
                <c:pt idx="1633">
                  <c:v>139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141</c:v>
                </c:pt>
                <c:pt idx="1639">
                  <c:v>141</c:v>
                </c:pt>
                <c:pt idx="1640">
                  <c:v>141</c:v>
                </c:pt>
                <c:pt idx="1641">
                  <c:v>141</c:v>
                </c:pt>
                <c:pt idx="1642">
                  <c:v>141</c:v>
                </c:pt>
                <c:pt idx="1643">
                  <c:v>141</c:v>
                </c:pt>
                <c:pt idx="1644">
                  <c:v>142</c:v>
                </c:pt>
                <c:pt idx="1645">
                  <c:v>142</c:v>
                </c:pt>
                <c:pt idx="1646">
                  <c:v>143</c:v>
                </c:pt>
                <c:pt idx="1647">
                  <c:v>143</c:v>
                </c:pt>
                <c:pt idx="1648">
                  <c:v>144</c:v>
                </c:pt>
                <c:pt idx="1649">
                  <c:v>144</c:v>
                </c:pt>
                <c:pt idx="1650">
                  <c:v>145</c:v>
                </c:pt>
                <c:pt idx="1651">
                  <c:v>145</c:v>
                </c:pt>
                <c:pt idx="1652">
                  <c:v>145</c:v>
                </c:pt>
                <c:pt idx="1653">
                  <c:v>145</c:v>
                </c:pt>
                <c:pt idx="1654">
                  <c:v>145</c:v>
                </c:pt>
                <c:pt idx="1655">
                  <c:v>145</c:v>
                </c:pt>
                <c:pt idx="1656">
                  <c:v>146</c:v>
                </c:pt>
                <c:pt idx="1657">
                  <c:v>146</c:v>
                </c:pt>
                <c:pt idx="1658">
                  <c:v>146</c:v>
                </c:pt>
                <c:pt idx="1659">
                  <c:v>147</c:v>
                </c:pt>
                <c:pt idx="1660">
                  <c:v>147</c:v>
                </c:pt>
                <c:pt idx="1661">
                  <c:v>147</c:v>
                </c:pt>
                <c:pt idx="1662">
                  <c:v>147</c:v>
                </c:pt>
                <c:pt idx="1663">
                  <c:v>147</c:v>
                </c:pt>
                <c:pt idx="1664">
                  <c:v>147</c:v>
                </c:pt>
                <c:pt idx="1665">
                  <c:v>148</c:v>
                </c:pt>
                <c:pt idx="1666">
                  <c:v>148</c:v>
                </c:pt>
                <c:pt idx="1667">
                  <c:v>149</c:v>
                </c:pt>
                <c:pt idx="1668">
                  <c:v>149</c:v>
                </c:pt>
                <c:pt idx="1669">
                  <c:v>149</c:v>
                </c:pt>
                <c:pt idx="1670">
                  <c:v>149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151</c:v>
                </c:pt>
                <c:pt idx="1677">
                  <c:v>151</c:v>
                </c:pt>
                <c:pt idx="1678">
                  <c:v>151</c:v>
                </c:pt>
                <c:pt idx="1679">
                  <c:v>152</c:v>
                </c:pt>
                <c:pt idx="1680">
                  <c:v>153</c:v>
                </c:pt>
                <c:pt idx="1681">
                  <c:v>154</c:v>
                </c:pt>
                <c:pt idx="1682">
                  <c:v>156</c:v>
                </c:pt>
                <c:pt idx="1683">
                  <c:v>156</c:v>
                </c:pt>
                <c:pt idx="1684">
                  <c:v>157</c:v>
                </c:pt>
                <c:pt idx="1685">
                  <c:v>157</c:v>
                </c:pt>
                <c:pt idx="1686">
                  <c:v>158</c:v>
                </c:pt>
                <c:pt idx="1687">
                  <c:v>158</c:v>
                </c:pt>
                <c:pt idx="1688">
                  <c:v>158</c:v>
                </c:pt>
                <c:pt idx="1689">
                  <c:v>158</c:v>
                </c:pt>
                <c:pt idx="1690">
                  <c:v>158</c:v>
                </c:pt>
                <c:pt idx="1691">
                  <c:v>158</c:v>
                </c:pt>
                <c:pt idx="1692">
                  <c:v>159</c:v>
                </c:pt>
                <c:pt idx="1693">
                  <c:v>159</c:v>
                </c:pt>
                <c:pt idx="1694">
                  <c:v>159</c:v>
                </c:pt>
                <c:pt idx="1695">
                  <c:v>159</c:v>
                </c:pt>
                <c:pt idx="1696">
                  <c:v>159</c:v>
                </c:pt>
                <c:pt idx="1697">
                  <c:v>159</c:v>
                </c:pt>
                <c:pt idx="1698">
                  <c:v>159</c:v>
                </c:pt>
                <c:pt idx="1699">
                  <c:v>160</c:v>
                </c:pt>
                <c:pt idx="1700">
                  <c:v>160</c:v>
                </c:pt>
                <c:pt idx="1701">
                  <c:v>162</c:v>
                </c:pt>
                <c:pt idx="1702">
                  <c:v>162</c:v>
                </c:pt>
                <c:pt idx="1703">
                  <c:v>163</c:v>
                </c:pt>
                <c:pt idx="1704">
                  <c:v>163</c:v>
                </c:pt>
                <c:pt idx="1705">
                  <c:v>163</c:v>
                </c:pt>
                <c:pt idx="1706">
                  <c:v>163</c:v>
                </c:pt>
                <c:pt idx="1707">
                  <c:v>163</c:v>
                </c:pt>
                <c:pt idx="1708">
                  <c:v>165</c:v>
                </c:pt>
                <c:pt idx="1709">
                  <c:v>165</c:v>
                </c:pt>
                <c:pt idx="1710">
                  <c:v>165</c:v>
                </c:pt>
                <c:pt idx="1711">
                  <c:v>166</c:v>
                </c:pt>
                <c:pt idx="1712">
                  <c:v>167</c:v>
                </c:pt>
                <c:pt idx="1713">
                  <c:v>167</c:v>
                </c:pt>
                <c:pt idx="1714">
                  <c:v>167</c:v>
                </c:pt>
                <c:pt idx="1715">
                  <c:v>167</c:v>
                </c:pt>
                <c:pt idx="1716">
                  <c:v>167</c:v>
                </c:pt>
                <c:pt idx="1717">
                  <c:v>167</c:v>
                </c:pt>
                <c:pt idx="1718">
                  <c:v>167</c:v>
                </c:pt>
                <c:pt idx="1719">
                  <c:v>168</c:v>
                </c:pt>
                <c:pt idx="1720">
                  <c:v>168</c:v>
                </c:pt>
                <c:pt idx="1721">
                  <c:v>168</c:v>
                </c:pt>
                <c:pt idx="1722">
                  <c:v>168</c:v>
                </c:pt>
                <c:pt idx="1723">
                  <c:v>169</c:v>
                </c:pt>
                <c:pt idx="1724">
                  <c:v>169</c:v>
                </c:pt>
                <c:pt idx="1725">
                  <c:v>169</c:v>
                </c:pt>
                <c:pt idx="1726">
                  <c:v>169</c:v>
                </c:pt>
                <c:pt idx="1727">
                  <c:v>169</c:v>
                </c:pt>
                <c:pt idx="1728">
                  <c:v>170</c:v>
                </c:pt>
                <c:pt idx="1729">
                  <c:v>170</c:v>
                </c:pt>
                <c:pt idx="1730">
                  <c:v>170</c:v>
                </c:pt>
                <c:pt idx="1731">
                  <c:v>171</c:v>
                </c:pt>
                <c:pt idx="1732">
                  <c:v>172</c:v>
                </c:pt>
                <c:pt idx="1733">
                  <c:v>173</c:v>
                </c:pt>
                <c:pt idx="1734">
                  <c:v>173</c:v>
                </c:pt>
                <c:pt idx="1735">
                  <c:v>174</c:v>
                </c:pt>
                <c:pt idx="1736">
                  <c:v>174</c:v>
                </c:pt>
                <c:pt idx="1737">
                  <c:v>174</c:v>
                </c:pt>
                <c:pt idx="1738">
                  <c:v>175</c:v>
                </c:pt>
                <c:pt idx="1739">
                  <c:v>175</c:v>
                </c:pt>
                <c:pt idx="1740">
                  <c:v>176</c:v>
                </c:pt>
                <c:pt idx="1741">
                  <c:v>176</c:v>
                </c:pt>
                <c:pt idx="1742">
                  <c:v>176</c:v>
                </c:pt>
                <c:pt idx="1743">
                  <c:v>176</c:v>
                </c:pt>
                <c:pt idx="1744">
                  <c:v>177</c:v>
                </c:pt>
                <c:pt idx="1745">
                  <c:v>178</c:v>
                </c:pt>
                <c:pt idx="1746">
                  <c:v>179</c:v>
                </c:pt>
                <c:pt idx="1747">
                  <c:v>179</c:v>
                </c:pt>
                <c:pt idx="1748">
                  <c:v>179</c:v>
                </c:pt>
                <c:pt idx="1749">
                  <c:v>179</c:v>
                </c:pt>
                <c:pt idx="1750">
                  <c:v>180</c:v>
                </c:pt>
                <c:pt idx="1751">
                  <c:v>180</c:v>
                </c:pt>
                <c:pt idx="1752">
                  <c:v>181</c:v>
                </c:pt>
                <c:pt idx="1753">
                  <c:v>181</c:v>
                </c:pt>
                <c:pt idx="1754">
                  <c:v>181</c:v>
                </c:pt>
                <c:pt idx="1755">
                  <c:v>182</c:v>
                </c:pt>
                <c:pt idx="1756">
                  <c:v>182</c:v>
                </c:pt>
                <c:pt idx="1757">
                  <c:v>182</c:v>
                </c:pt>
                <c:pt idx="1758">
                  <c:v>183</c:v>
                </c:pt>
                <c:pt idx="1759">
                  <c:v>183</c:v>
                </c:pt>
                <c:pt idx="1760">
                  <c:v>183</c:v>
                </c:pt>
                <c:pt idx="1761">
                  <c:v>183</c:v>
                </c:pt>
                <c:pt idx="1762">
                  <c:v>184</c:v>
                </c:pt>
                <c:pt idx="1763">
                  <c:v>184</c:v>
                </c:pt>
                <c:pt idx="1764">
                  <c:v>184</c:v>
                </c:pt>
                <c:pt idx="1765">
                  <c:v>184</c:v>
                </c:pt>
                <c:pt idx="1766">
                  <c:v>185</c:v>
                </c:pt>
                <c:pt idx="1767">
                  <c:v>185</c:v>
                </c:pt>
                <c:pt idx="1768">
                  <c:v>186</c:v>
                </c:pt>
                <c:pt idx="1769">
                  <c:v>186</c:v>
                </c:pt>
                <c:pt idx="1770">
                  <c:v>186</c:v>
                </c:pt>
                <c:pt idx="1771">
                  <c:v>187</c:v>
                </c:pt>
                <c:pt idx="1772">
                  <c:v>188</c:v>
                </c:pt>
                <c:pt idx="1773">
                  <c:v>188</c:v>
                </c:pt>
                <c:pt idx="1774">
                  <c:v>188</c:v>
                </c:pt>
                <c:pt idx="1775">
                  <c:v>189</c:v>
                </c:pt>
                <c:pt idx="1776">
                  <c:v>189</c:v>
                </c:pt>
                <c:pt idx="1777">
                  <c:v>190</c:v>
                </c:pt>
                <c:pt idx="1778">
                  <c:v>190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193</c:v>
                </c:pt>
                <c:pt idx="1785">
                  <c:v>193</c:v>
                </c:pt>
                <c:pt idx="1786">
                  <c:v>193</c:v>
                </c:pt>
                <c:pt idx="1787">
                  <c:v>194</c:v>
                </c:pt>
                <c:pt idx="1788">
                  <c:v>194</c:v>
                </c:pt>
                <c:pt idx="1789">
                  <c:v>196</c:v>
                </c:pt>
                <c:pt idx="1790">
                  <c:v>196</c:v>
                </c:pt>
                <c:pt idx="1791">
                  <c:v>196</c:v>
                </c:pt>
                <c:pt idx="1792">
                  <c:v>197</c:v>
                </c:pt>
                <c:pt idx="1793">
                  <c:v>197</c:v>
                </c:pt>
                <c:pt idx="1794">
                  <c:v>199</c:v>
                </c:pt>
                <c:pt idx="1795">
                  <c:v>199</c:v>
                </c:pt>
                <c:pt idx="1796">
                  <c:v>199</c:v>
                </c:pt>
                <c:pt idx="1797">
                  <c:v>200</c:v>
                </c:pt>
                <c:pt idx="1798">
                  <c:v>200</c:v>
                </c:pt>
                <c:pt idx="1799">
                  <c:v>202</c:v>
                </c:pt>
                <c:pt idx="1800">
                  <c:v>202</c:v>
                </c:pt>
                <c:pt idx="1801">
                  <c:v>202</c:v>
                </c:pt>
                <c:pt idx="1802">
                  <c:v>202</c:v>
                </c:pt>
                <c:pt idx="1803">
                  <c:v>203</c:v>
                </c:pt>
                <c:pt idx="1804">
                  <c:v>204</c:v>
                </c:pt>
                <c:pt idx="1805">
                  <c:v>204</c:v>
                </c:pt>
                <c:pt idx="1806">
                  <c:v>205</c:v>
                </c:pt>
                <c:pt idx="1807">
                  <c:v>205</c:v>
                </c:pt>
                <c:pt idx="1808">
                  <c:v>205</c:v>
                </c:pt>
                <c:pt idx="1809">
                  <c:v>205</c:v>
                </c:pt>
                <c:pt idx="1810">
                  <c:v>206</c:v>
                </c:pt>
                <c:pt idx="1811">
                  <c:v>206</c:v>
                </c:pt>
                <c:pt idx="1812">
                  <c:v>206</c:v>
                </c:pt>
                <c:pt idx="1813">
                  <c:v>206</c:v>
                </c:pt>
                <c:pt idx="1814">
                  <c:v>206</c:v>
                </c:pt>
                <c:pt idx="1815">
                  <c:v>207</c:v>
                </c:pt>
                <c:pt idx="1816">
                  <c:v>207</c:v>
                </c:pt>
                <c:pt idx="1817">
                  <c:v>208</c:v>
                </c:pt>
                <c:pt idx="1818">
                  <c:v>209</c:v>
                </c:pt>
                <c:pt idx="1819">
                  <c:v>210</c:v>
                </c:pt>
                <c:pt idx="1820">
                  <c:v>211</c:v>
                </c:pt>
                <c:pt idx="1821">
                  <c:v>211</c:v>
                </c:pt>
                <c:pt idx="1822">
                  <c:v>211</c:v>
                </c:pt>
                <c:pt idx="1823">
                  <c:v>213</c:v>
                </c:pt>
                <c:pt idx="1824">
                  <c:v>213</c:v>
                </c:pt>
                <c:pt idx="1825">
                  <c:v>215</c:v>
                </c:pt>
                <c:pt idx="1826">
                  <c:v>216</c:v>
                </c:pt>
                <c:pt idx="1827">
                  <c:v>217</c:v>
                </c:pt>
                <c:pt idx="1828">
                  <c:v>217</c:v>
                </c:pt>
                <c:pt idx="1829">
                  <c:v>218</c:v>
                </c:pt>
                <c:pt idx="1830">
                  <c:v>218</c:v>
                </c:pt>
                <c:pt idx="1831">
                  <c:v>220</c:v>
                </c:pt>
                <c:pt idx="1832">
                  <c:v>221</c:v>
                </c:pt>
                <c:pt idx="1833">
                  <c:v>221</c:v>
                </c:pt>
                <c:pt idx="1834">
                  <c:v>221</c:v>
                </c:pt>
                <c:pt idx="1835">
                  <c:v>222</c:v>
                </c:pt>
                <c:pt idx="1836">
                  <c:v>222</c:v>
                </c:pt>
                <c:pt idx="1837">
                  <c:v>223</c:v>
                </c:pt>
                <c:pt idx="1838">
                  <c:v>224</c:v>
                </c:pt>
                <c:pt idx="1839">
                  <c:v>226</c:v>
                </c:pt>
                <c:pt idx="1840">
                  <c:v>226</c:v>
                </c:pt>
                <c:pt idx="1841">
                  <c:v>226</c:v>
                </c:pt>
                <c:pt idx="1842">
                  <c:v>227</c:v>
                </c:pt>
                <c:pt idx="1843">
                  <c:v>229</c:v>
                </c:pt>
                <c:pt idx="1844">
                  <c:v>229</c:v>
                </c:pt>
                <c:pt idx="1845">
                  <c:v>232</c:v>
                </c:pt>
                <c:pt idx="1846">
                  <c:v>234</c:v>
                </c:pt>
                <c:pt idx="1847">
                  <c:v>234</c:v>
                </c:pt>
                <c:pt idx="1848">
                  <c:v>235</c:v>
                </c:pt>
                <c:pt idx="1849">
                  <c:v>235</c:v>
                </c:pt>
                <c:pt idx="1850">
                  <c:v>236</c:v>
                </c:pt>
                <c:pt idx="1851">
                  <c:v>236</c:v>
                </c:pt>
                <c:pt idx="1852">
                  <c:v>236</c:v>
                </c:pt>
                <c:pt idx="1853">
                  <c:v>237</c:v>
                </c:pt>
                <c:pt idx="1854">
                  <c:v>237</c:v>
                </c:pt>
                <c:pt idx="1855">
                  <c:v>237</c:v>
                </c:pt>
                <c:pt idx="1856">
                  <c:v>238</c:v>
                </c:pt>
                <c:pt idx="1857">
                  <c:v>238</c:v>
                </c:pt>
                <c:pt idx="1858">
                  <c:v>238</c:v>
                </c:pt>
                <c:pt idx="1859">
                  <c:v>238</c:v>
                </c:pt>
                <c:pt idx="1860">
                  <c:v>240</c:v>
                </c:pt>
                <c:pt idx="1861">
                  <c:v>241</c:v>
                </c:pt>
                <c:pt idx="1862">
                  <c:v>241</c:v>
                </c:pt>
                <c:pt idx="1863">
                  <c:v>241</c:v>
                </c:pt>
                <c:pt idx="1864">
                  <c:v>242</c:v>
                </c:pt>
                <c:pt idx="1865">
                  <c:v>244</c:v>
                </c:pt>
                <c:pt idx="1866">
                  <c:v>244</c:v>
                </c:pt>
                <c:pt idx="1867">
                  <c:v>246</c:v>
                </c:pt>
                <c:pt idx="1868">
                  <c:v>246</c:v>
                </c:pt>
                <c:pt idx="1869">
                  <c:v>248</c:v>
                </c:pt>
                <c:pt idx="1870">
                  <c:v>249</c:v>
                </c:pt>
                <c:pt idx="1871">
                  <c:v>249</c:v>
                </c:pt>
                <c:pt idx="1872">
                  <c:v>251</c:v>
                </c:pt>
                <c:pt idx="1873">
                  <c:v>251</c:v>
                </c:pt>
                <c:pt idx="1874">
                  <c:v>251</c:v>
                </c:pt>
                <c:pt idx="1875">
                  <c:v>253</c:v>
                </c:pt>
                <c:pt idx="1876">
                  <c:v>253</c:v>
                </c:pt>
                <c:pt idx="1877">
                  <c:v>253</c:v>
                </c:pt>
                <c:pt idx="1878">
                  <c:v>255</c:v>
                </c:pt>
                <c:pt idx="1879">
                  <c:v>259</c:v>
                </c:pt>
                <c:pt idx="1880">
                  <c:v>263</c:v>
                </c:pt>
                <c:pt idx="1881">
                  <c:v>263</c:v>
                </c:pt>
                <c:pt idx="1882">
                  <c:v>263</c:v>
                </c:pt>
                <c:pt idx="1883">
                  <c:v>263</c:v>
                </c:pt>
                <c:pt idx="1884">
                  <c:v>263</c:v>
                </c:pt>
                <c:pt idx="1885">
                  <c:v>264</c:v>
                </c:pt>
                <c:pt idx="1886">
                  <c:v>265</c:v>
                </c:pt>
                <c:pt idx="1887">
                  <c:v>265</c:v>
                </c:pt>
                <c:pt idx="1888">
                  <c:v>266</c:v>
                </c:pt>
                <c:pt idx="1889">
                  <c:v>266</c:v>
                </c:pt>
                <c:pt idx="1890">
                  <c:v>267</c:v>
                </c:pt>
                <c:pt idx="1891">
                  <c:v>269</c:v>
                </c:pt>
                <c:pt idx="1892">
                  <c:v>269</c:v>
                </c:pt>
                <c:pt idx="1893">
                  <c:v>269</c:v>
                </c:pt>
                <c:pt idx="1894">
                  <c:v>270</c:v>
                </c:pt>
                <c:pt idx="1895">
                  <c:v>271</c:v>
                </c:pt>
                <c:pt idx="1896">
                  <c:v>271</c:v>
                </c:pt>
                <c:pt idx="1897">
                  <c:v>271</c:v>
                </c:pt>
                <c:pt idx="1898">
                  <c:v>271</c:v>
                </c:pt>
                <c:pt idx="1899">
                  <c:v>273</c:v>
                </c:pt>
                <c:pt idx="1900">
                  <c:v>274</c:v>
                </c:pt>
                <c:pt idx="1901">
                  <c:v>274</c:v>
                </c:pt>
                <c:pt idx="1902">
                  <c:v>274</c:v>
                </c:pt>
                <c:pt idx="1903">
                  <c:v>275</c:v>
                </c:pt>
                <c:pt idx="1904">
                  <c:v>276</c:v>
                </c:pt>
                <c:pt idx="1905">
                  <c:v>277</c:v>
                </c:pt>
                <c:pt idx="1906">
                  <c:v>278</c:v>
                </c:pt>
                <c:pt idx="1907">
                  <c:v>279</c:v>
                </c:pt>
                <c:pt idx="1908">
                  <c:v>280</c:v>
                </c:pt>
                <c:pt idx="1909">
                  <c:v>282</c:v>
                </c:pt>
                <c:pt idx="1910">
                  <c:v>283</c:v>
                </c:pt>
                <c:pt idx="1911">
                  <c:v>284</c:v>
                </c:pt>
                <c:pt idx="1912">
                  <c:v>284</c:v>
                </c:pt>
                <c:pt idx="1913">
                  <c:v>284</c:v>
                </c:pt>
                <c:pt idx="1914">
                  <c:v>285</c:v>
                </c:pt>
                <c:pt idx="1915">
                  <c:v>286</c:v>
                </c:pt>
                <c:pt idx="1916">
                  <c:v>286</c:v>
                </c:pt>
                <c:pt idx="1917">
                  <c:v>286</c:v>
                </c:pt>
                <c:pt idx="1918">
                  <c:v>287</c:v>
                </c:pt>
                <c:pt idx="1919">
                  <c:v>288</c:v>
                </c:pt>
                <c:pt idx="1920">
                  <c:v>288</c:v>
                </c:pt>
                <c:pt idx="1921">
                  <c:v>290</c:v>
                </c:pt>
                <c:pt idx="1922">
                  <c:v>290</c:v>
                </c:pt>
                <c:pt idx="1923">
                  <c:v>290</c:v>
                </c:pt>
                <c:pt idx="1924">
                  <c:v>293</c:v>
                </c:pt>
                <c:pt idx="1925">
                  <c:v>294</c:v>
                </c:pt>
                <c:pt idx="1926">
                  <c:v>294</c:v>
                </c:pt>
                <c:pt idx="1927">
                  <c:v>296</c:v>
                </c:pt>
                <c:pt idx="1928">
                  <c:v>298</c:v>
                </c:pt>
                <c:pt idx="1929">
                  <c:v>299</c:v>
                </c:pt>
                <c:pt idx="1930">
                  <c:v>301</c:v>
                </c:pt>
                <c:pt idx="1931">
                  <c:v>302</c:v>
                </c:pt>
                <c:pt idx="1932">
                  <c:v>302</c:v>
                </c:pt>
                <c:pt idx="1933">
                  <c:v>303</c:v>
                </c:pt>
                <c:pt idx="1934">
                  <c:v>303</c:v>
                </c:pt>
                <c:pt idx="1935">
                  <c:v>304</c:v>
                </c:pt>
                <c:pt idx="1936">
                  <c:v>305</c:v>
                </c:pt>
                <c:pt idx="1937">
                  <c:v>305</c:v>
                </c:pt>
                <c:pt idx="1938">
                  <c:v>306</c:v>
                </c:pt>
                <c:pt idx="1939">
                  <c:v>307</c:v>
                </c:pt>
                <c:pt idx="1940">
                  <c:v>308</c:v>
                </c:pt>
                <c:pt idx="1941">
                  <c:v>311</c:v>
                </c:pt>
                <c:pt idx="1942">
                  <c:v>314</c:v>
                </c:pt>
                <c:pt idx="1943">
                  <c:v>314</c:v>
                </c:pt>
                <c:pt idx="1944">
                  <c:v>315</c:v>
                </c:pt>
                <c:pt idx="1945">
                  <c:v>316</c:v>
                </c:pt>
                <c:pt idx="1946">
                  <c:v>320</c:v>
                </c:pt>
                <c:pt idx="1947">
                  <c:v>321</c:v>
                </c:pt>
                <c:pt idx="1948">
                  <c:v>321</c:v>
                </c:pt>
                <c:pt idx="1949">
                  <c:v>321</c:v>
                </c:pt>
                <c:pt idx="1950">
                  <c:v>322</c:v>
                </c:pt>
                <c:pt idx="1951">
                  <c:v>325</c:v>
                </c:pt>
                <c:pt idx="1952">
                  <c:v>325</c:v>
                </c:pt>
                <c:pt idx="1953">
                  <c:v>325</c:v>
                </c:pt>
                <c:pt idx="1954">
                  <c:v>328</c:v>
                </c:pt>
                <c:pt idx="1955">
                  <c:v>329</c:v>
                </c:pt>
                <c:pt idx="1956">
                  <c:v>329</c:v>
                </c:pt>
                <c:pt idx="1957">
                  <c:v>332</c:v>
                </c:pt>
                <c:pt idx="1958">
                  <c:v>335</c:v>
                </c:pt>
                <c:pt idx="1959">
                  <c:v>336</c:v>
                </c:pt>
                <c:pt idx="1960">
                  <c:v>336</c:v>
                </c:pt>
                <c:pt idx="1961">
                  <c:v>337</c:v>
                </c:pt>
                <c:pt idx="1962">
                  <c:v>337</c:v>
                </c:pt>
                <c:pt idx="1963">
                  <c:v>339</c:v>
                </c:pt>
                <c:pt idx="1964">
                  <c:v>340</c:v>
                </c:pt>
                <c:pt idx="1965">
                  <c:v>340</c:v>
                </c:pt>
                <c:pt idx="1966">
                  <c:v>340</c:v>
                </c:pt>
                <c:pt idx="1967">
                  <c:v>342</c:v>
                </c:pt>
                <c:pt idx="1968">
                  <c:v>343</c:v>
                </c:pt>
                <c:pt idx="1969">
                  <c:v>345</c:v>
                </c:pt>
                <c:pt idx="1970">
                  <c:v>348</c:v>
                </c:pt>
                <c:pt idx="1971">
                  <c:v>350</c:v>
                </c:pt>
                <c:pt idx="1972">
                  <c:v>351</c:v>
                </c:pt>
                <c:pt idx="1973">
                  <c:v>352</c:v>
                </c:pt>
                <c:pt idx="1974">
                  <c:v>353</c:v>
                </c:pt>
                <c:pt idx="1975">
                  <c:v>354</c:v>
                </c:pt>
                <c:pt idx="1976">
                  <c:v>354</c:v>
                </c:pt>
                <c:pt idx="1977">
                  <c:v>356</c:v>
                </c:pt>
                <c:pt idx="1978">
                  <c:v>361</c:v>
                </c:pt>
                <c:pt idx="1979">
                  <c:v>364</c:v>
                </c:pt>
                <c:pt idx="1980">
                  <c:v>365</c:v>
                </c:pt>
                <c:pt idx="1981">
                  <c:v>369</c:v>
                </c:pt>
                <c:pt idx="1982">
                  <c:v>369</c:v>
                </c:pt>
                <c:pt idx="1983">
                  <c:v>372</c:v>
                </c:pt>
                <c:pt idx="1984">
                  <c:v>375</c:v>
                </c:pt>
                <c:pt idx="1985">
                  <c:v>375</c:v>
                </c:pt>
                <c:pt idx="1986">
                  <c:v>376</c:v>
                </c:pt>
                <c:pt idx="1987">
                  <c:v>379</c:v>
                </c:pt>
                <c:pt idx="1988">
                  <c:v>379</c:v>
                </c:pt>
                <c:pt idx="1989">
                  <c:v>380</c:v>
                </c:pt>
                <c:pt idx="1990">
                  <c:v>383</c:v>
                </c:pt>
                <c:pt idx="1991">
                  <c:v>385</c:v>
                </c:pt>
                <c:pt idx="1992">
                  <c:v>388</c:v>
                </c:pt>
                <c:pt idx="1993">
                  <c:v>389</c:v>
                </c:pt>
                <c:pt idx="1994">
                  <c:v>391</c:v>
                </c:pt>
                <c:pt idx="1995">
                  <c:v>392</c:v>
                </c:pt>
                <c:pt idx="1996">
                  <c:v>392</c:v>
                </c:pt>
                <c:pt idx="1997">
                  <c:v>392</c:v>
                </c:pt>
                <c:pt idx="1998">
                  <c:v>394</c:v>
                </c:pt>
                <c:pt idx="1999">
                  <c:v>398</c:v>
                </c:pt>
                <c:pt idx="2000">
                  <c:v>398</c:v>
                </c:pt>
                <c:pt idx="2001">
                  <c:v>402</c:v>
                </c:pt>
                <c:pt idx="2002">
                  <c:v>403</c:v>
                </c:pt>
                <c:pt idx="2003">
                  <c:v>404</c:v>
                </c:pt>
                <c:pt idx="2004">
                  <c:v>404</c:v>
                </c:pt>
                <c:pt idx="2005">
                  <c:v>405</c:v>
                </c:pt>
                <c:pt idx="2006">
                  <c:v>405</c:v>
                </c:pt>
                <c:pt idx="2007">
                  <c:v>406</c:v>
                </c:pt>
                <c:pt idx="2008">
                  <c:v>410</c:v>
                </c:pt>
                <c:pt idx="2009">
                  <c:v>413</c:v>
                </c:pt>
                <c:pt idx="2010">
                  <c:v>415</c:v>
                </c:pt>
                <c:pt idx="2011">
                  <c:v>415</c:v>
                </c:pt>
                <c:pt idx="2012">
                  <c:v>424</c:v>
                </c:pt>
                <c:pt idx="2013">
                  <c:v>426</c:v>
                </c:pt>
                <c:pt idx="2014">
                  <c:v>426</c:v>
                </c:pt>
                <c:pt idx="2015">
                  <c:v>429</c:v>
                </c:pt>
                <c:pt idx="2016">
                  <c:v>433</c:v>
                </c:pt>
                <c:pt idx="2017">
                  <c:v>437</c:v>
                </c:pt>
                <c:pt idx="2018">
                  <c:v>438</c:v>
                </c:pt>
                <c:pt idx="2019">
                  <c:v>441</c:v>
                </c:pt>
                <c:pt idx="2020">
                  <c:v>443</c:v>
                </c:pt>
                <c:pt idx="2021">
                  <c:v>445</c:v>
                </c:pt>
                <c:pt idx="2022">
                  <c:v>447</c:v>
                </c:pt>
                <c:pt idx="2023">
                  <c:v>450</c:v>
                </c:pt>
                <c:pt idx="2024">
                  <c:v>452</c:v>
                </c:pt>
                <c:pt idx="2025">
                  <c:v>454</c:v>
                </c:pt>
                <c:pt idx="2026">
                  <c:v>455</c:v>
                </c:pt>
                <c:pt idx="2027">
                  <c:v>456</c:v>
                </c:pt>
                <c:pt idx="2028">
                  <c:v>465</c:v>
                </c:pt>
                <c:pt idx="2029">
                  <c:v>467</c:v>
                </c:pt>
                <c:pt idx="2030">
                  <c:v>470</c:v>
                </c:pt>
                <c:pt idx="2031">
                  <c:v>473</c:v>
                </c:pt>
                <c:pt idx="2032">
                  <c:v>478</c:v>
                </c:pt>
                <c:pt idx="2033">
                  <c:v>479</c:v>
                </c:pt>
                <c:pt idx="2034">
                  <c:v>480</c:v>
                </c:pt>
                <c:pt idx="2035">
                  <c:v>480</c:v>
                </c:pt>
                <c:pt idx="2036">
                  <c:v>489</c:v>
                </c:pt>
                <c:pt idx="2037">
                  <c:v>493</c:v>
                </c:pt>
                <c:pt idx="2038">
                  <c:v>493</c:v>
                </c:pt>
                <c:pt idx="2039">
                  <c:v>498</c:v>
                </c:pt>
                <c:pt idx="2040">
                  <c:v>498</c:v>
                </c:pt>
                <c:pt idx="2041">
                  <c:v>499</c:v>
                </c:pt>
                <c:pt idx="2042">
                  <c:v>508</c:v>
                </c:pt>
                <c:pt idx="2043">
                  <c:v>508</c:v>
                </c:pt>
                <c:pt idx="2044">
                  <c:v>508</c:v>
                </c:pt>
                <c:pt idx="2045">
                  <c:v>510</c:v>
                </c:pt>
                <c:pt idx="2046">
                  <c:v>512</c:v>
                </c:pt>
                <c:pt idx="2047">
                  <c:v>514</c:v>
                </c:pt>
                <c:pt idx="2048">
                  <c:v>524</c:v>
                </c:pt>
                <c:pt idx="2049">
                  <c:v>531</c:v>
                </c:pt>
                <c:pt idx="2050">
                  <c:v>537</c:v>
                </c:pt>
                <c:pt idx="2051">
                  <c:v>537</c:v>
                </c:pt>
                <c:pt idx="2052">
                  <c:v>539</c:v>
                </c:pt>
                <c:pt idx="2053">
                  <c:v>539</c:v>
                </c:pt>
                <c:pt idx="2054">
                  <c:v>541</c:v>
                </c:pt>
                <c:pt idx="2055">
                  <c:v>549</c:v>
                </c:pt>
                <c:pt idx="2056">
                  <c:v>551</c:v>
                </c:pt>
                <c:pt idx="2057">
                  <c:v>554</c:v>
                </c:pt>
                <c:pt idx="2058">
                  <c:v>555</c:v>
                </c:pt>
                <c:pt idx="2059">
                  <c:v>555</c:v>
                </c:pt>
                <c:pt idx="2060">
                  <c:v>557</c:v>
                </c:pt>
                <c:pt idx="2061">
                  <c:v>558</c:v>
                </c:pt>
                <c:pt idx="2062">
                  <c:v>560</c:v>
                </c:pt>
                <c:pt idx="2063">
                  <c:v>562</c:v>
                </c:pt>
                <c:pt idx="2064">
                  <c:v>563</c:v>
                </c:pt>
                <c:pt idx="2065">
                  <c:v>571</c:v>
                </c:pt>
                <c:pt idx="2066">
                  <c:v>574</c:v>
                </c:pt>
                <c:pt idx="2067">
                  <c:v>576</c:v>
                </c:pt>
                <c:pt idx="2068">
                  <c:v>577</c:v>
                </c:pt>
                <c:pt idx="2069">
                  <c:v>600</c:v>
                </c:pt>
                <c:pt idx="2070">
                  <c:v>607</c:v>
                </c:pt>
                <c:pt idx="2071">
                  <c:v>613</c:v>
                </c:pt>
                <c:pt idx="2072">
                  <c:v>614</c:v>
                </c:pt>
                <c:pt idx="2073">
                  <c:v>615</c:v>
                </c:pt>
                <c:pt idx="2074">
                  <c:v>621</c:v>
                </c:pt>
                <c:pt idx="2075">
                  <c:v>623</c:v>
                </c:pt>
                <c:pt idx="2076">
                  <c:v>625</c:v>
                </c:pt>
                <c:pt idx="2077">
                  <c:v>635</c:v>
                </c:pt>
                <c:pt idx="2078">
                  <c:v>644</c:v>
                </c:pt>
                <c:pt idx="2079">
                  <c:v>651</c:v>
                </c:pt>
                <c:pt idx="2080">
                  <c:v>660</c:v>
                </c:pt>
                <c:pt idx="2081">
                  <c:v>665</c:v>
                </c:pt>
                <c:pt idx="2082">
                  <c:v>666</c:v>
                </c:pt>
                <c:pt idx="2083">
                  <c:v>670</c:v>
                </c:pt>
                <c:pt idx="2084">
                  <c:v>676</c:v>
                </c:pt>
                <c:pt idx="2085">
                  <c:v>680</c:v>
                </c:pt>
                <c:pt idx="2086">
                  <c:v>680</c:v>
                </c:pt>
                <c:pt idx="2087">
                  <c:v>682</c:v>
                </c:pt>
                <c:pt idx="2088">
                  <c:v>682</c:v>
                </c:pt>
                <c:pt idx="2089">
                  <c:v>688</c:v>
                </c:pt>
                <c:pt idx="2090">
                  <c:v>701</c:v>
                </c:pt>
                <c:pt idx="2091">
                  <c:v>707</c:v>
                </c:pt>
                <c:pt idx="2092">
                  <c:v>711</c:v>
                </c:pt>
                <c:pt idx="2093">
                  <c:v>714</c:v>
                </c:pt>
                <c:pt idx="2094">
                  <c:v>721</c:v>
                </c:pt>
                <c:pt idx="2095">
                  <c:v>729</c:v>
                </c:pt>
                <c:pt idx="2096">
                  <c:v>736</c:v>
                </c:pt>
                <c:pt idx="2097">
                  <c:v>740</c:v>
                </c:pt>
                <c:pt idx="2098">
                  <c:v>742</c:v>
                </c:pt>
                <c:pt idx="2099">
                  <c:v>760</c:v>
                </c:pt>
                <c:pt idx="2100">
                  <c:v>813</c:v>
                </c:pt>
                <c:pt idx="2101">
                  <c:v>821</c:v>
                </c:pt>
                <c:pt idx="2102">
                  <c:v>827</c:v>
                </c:pt>
                <c:pt idx="2103">
                  <c:v>834</c:v>
                </c:pt>
                <c:pt idx="2104">
                  <c:v>848</c:v>
                </c:pt>
                <c:pt idx="2105">
                  <c:v>859</c:v>
                </c:pt>
                <c:pt idx="2106">
                  <c:v>874</c:v>
                </c:pt>
                <c:pt idx="2107">
                  <c:v>878</c:v>
                </c:pt>
                <c:pt idx="2108">
                  <c:v>885</c:v>
                </c:pt>
                <c:pt idx="2109">
                  <c:v>897</c:v>
                </c:pt>
                <c:pt idx="2110">
                  <c:v>902</c:v>
                </c:pt>
                <c:pt idx="2111">
                  <c:v>916</c:v>
                </c:pt>
                <c:pt idx="2112">
                  <c:v>930</c:v>
                </c:pt>
                <c:pt idx="2113">
                  <c:v>942</c:v>
                </c:pt>
                <c:pt idx="2114">
                  <c:v>943</c:v>
                </c:pt>
                <c:pt idx="2115">
                  <c:v>944</c:v>
                </c:pt>
                <c:pt idx="2116">
                  <c:v>951</c:v>
                </c:pt>
                <c:pt idx="2117">
                  <c:v>963</c:v>
                </c:pt>
                <c:pt idx="2118">
                  <c:v>964</c:v>
                </c:pt>
                <c:pt idx="2119">
                  <c:v>971</c:v>
                </c:pt>
                <c:pt idx="2120">
                  <c:v>983</c:v>
                </c:pt>
                <c:pt idx="2121">
                  <c:v>988</c:v>
                </c:pt>
                <c:pt idx="2122">
                  <c:v>1013</c:v>
                </c:pt>
                <c:pt idx="2123">
                  <c:v>1019</c:v>
                </c:pt>
                <c:pt idx="2124">
                  <c:v>1021</c:v>
                </c:pt>
                <c:pt idx="2125">
                  <c:v>1049</c:v>
                </c:pt>
                <c:pt idx="2126">
                  <c:v>1062</c:v>
                </c:pt>
                <c:pt idx="2127">
                  <c:v>1071</c:v>
                </c:pt>
                <c:pt idx="2128">
                  <c:v>1088</c:v>
                </c:pt>
                <c:pt idx="2129">
                  <c:v>1095</c:v>
                </c:pt>
                <c:pt idx="2130">
                  <c:v>1104</c:v>
                </c:pt>
                <c:pt idx="2131">
                  <c:v>1107</c:v>
                </c:pt>
                <c:pt idx="2132">
                  <c:v>1113</c:v>
                </c:pt>
                <c:pt idx="2133">
                  <c:v>1151</c:v>
                </c:pt>
                <c:pt idx="2134">
                  <c:v>1204</c:v>
                </c:pt>
                <c:pt idx="2135">
                  <c:v>1224</c:v>
                </c:pt>
                <c:pt idx="2136">
                  <c:v>1251</c:v>
                </c:pt>
                <c:pt idx="2137">
                  <c:v>1260</c:v>
                </c:pt>
                <c:pt idx="2138">
                  <c:v>1281</c:v>
                </c:pt>
                <c:pt idx="2139">
                  <c:v>1328</c:v>
                </c:pt>
                <c:pt idx="2140">
                  <c:v>1356</c:v>
                </c:pt>
                <c:pt idx="2141">
                  <c:v>1364</c:v>
                </c:pt>
                <c:pt idx="2142">
                  <c:v>1373</c:v>
                </c:pt>
                <c:pt idx="2143">
                  <c:v>1375</c:v>
                </c:pt>
                <c:pt idx="2144">
                  <c:v>1420</c:v>
                </c:pt>
                <c:pt idx="2145">
                  <c:v>1510</c:v>
                </c:pt>
                <c:pt idx="2146">
                  <c:v>1513</c:v>
                </c:pt>
                <c:pt idx="2147">
                  <c:v>1530</c:v>
                </c:pt>
                <c:pt idx="2148">
                  <c:v>1556</c:v>
                </c:pt>
                <c:pt idx="2149">
                  <c:v>1596</c:v>
                </c:pt>
                <c:pt idx="2150">
                  <c:v>1633</c:v>
                </c:pt>
                <c:pt idx="2151">
                  <c:v>1637</c:v>
                </c:pt>
                <c:pt idx="2152">
                  <c:v>1670</c:v>
                </c:pt>
                <c:pt idx="2153">
                  <c:v>1737</c:v>
                </c:pt>
                <c:pt idx="2154">
                  <c:v>1762</c:v>
                </c:pt>
                <c:pt idx="2155">
                  <c:v>1780</c:v>
                </c:pt>
                <c:pt idx="2156">
                  <c:v>1789</c:v>
                </c:pt>
                <c:pt idx="2157">
                  <c:v>1876</c:v>
                </c:pt>
                <c:pt idx="2158">
                  <c:v>1887</c:v>
                </c:pt>
                <c:pt idx="2159">
                  <c:v>1945</c:v>
                </c:pt>
                <c:pt idx="2160">
                  <c:v>1980</c:v>
                </c:pt>
                <c:pt idx="2161">
                  <c:v>2035</c:v>
                </c:pt>
                <c:pt idx="2162">
                  <c:v>2051</c:v>
                </c:pt>
                <c:pt idx="2163">
                  <c:v>2139</c:v>
                </c:pt>
                <c:pt idx="2164">
                  <c:v>2165</c:v>
                </c:pt>
                <c:pt idx="2165">
                  <c:v>2174</c:v>
                </c:pt>
                <c:pt idx="2166">
                  <c:v>2436</c:v>
                </c:pt>
                <c:pt idx="2167">
                  <c:v>2478</c:v>
                </c:pt>
                <c:pt idx="2168">
                  <c:v>2525</c:v>
                </c:pt>
                <c:pt idx="2169">
                  <c:v>2602</c:v>
                </c:pt>
                <c:pt idx="2170">
                  <c:v>3238</c:v>
                </c:pt>
                <c:pt idx="2171">
                  <c:v>3355</c:v>
                </c:pt>
                <c:pt idx="2172">
                  <c:v>3468</c:v>
                </c:pt>
                <c:pt idx="2173">
                  <c:v>3562</c:v>
                </c:pt>
                <c:pt idx="2174">
                  <c:v>3663</c:v>
                </c:pt>
                <c:pt idx="2175">
                  <c:v>3863</c:v>
                </c:pt>
                <c:pt idx="2176">
                  <c:v>4245</c:v>
                </c:pt>
                <c:pt idx="2177">
                  <c:v>4330</c:v>
                </c:pt>
                <c:pt idx="2178">
                  <c:v>4562</c:v>
                </c:pt>
                <c:pt idx="2179">
                  <c:v>4883</c:v>
                </c:pt>
                <c:pt idx="2180">
                  <c:v>5812</c:v>
                </c:pt>
                <c:pt idx="2181">
                  <c:v>8200</c:v>
                </c:pt>
                <c:pt idx="2182">
                  <c:v>8359</c:v>
                </c:pt>
                <c:pt idx="2183">
                  <c:v>20242</c:v>
                </c:pt>
                <c:pt idx="2184">
                  <c:v>26457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C1-43DD-B1EA-D3F908F08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799535"/>
        <c:axId val="1168094719"/>
      </c:scatterChart>
      <c:valAx>
        <c:axId val="116579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094719"/>
        <c:crosses val="autoZero"/>
        <c:crossBetween val="midCat"/>
      </c:valAx>
      <c:valAx>
        <c:axId val="116809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799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[StarterBook.xlsx]KGConclusions!PivotTable4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KGConclusions!$B$52:$B$53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KGConclusions!$A$54:$A$538</c:f>
              <c:strCache>
                <c:ptCount val="4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162</c:v>
                </c:pt>
                <c:pt idx="160">
                  <c:v>163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193</c:v>
                </c:pt>
                <c:pt idx="189">
                  <c:v>194</c:v>
                </c:pt>
                <c:pt idx="190">
                  <c:v>196</c:v>
                </c:pt>
                <c:pt idx="191">
                  <c:v>197</c:v>
                </c:pt>
                <c:pt idx="192">
                  <c:v>199</c:v>
                </c:pt>
                <c:pt idx="193">
                  <c:v>200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213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220</c:v>
                </c:pt>
                <c:pt idx="210">
                  <c:v>221</c:v>
                </c:pt>
                <c:pt idx="211">
                  <c:v>222</c:v>
                </c:pt>
                <c:pt idx="212">
                  <c:v>223</c:v>
                </c:pt>
                <c:pt idx="213">
                  <c:v>224</c:v>
                </c:pt>
                <c:pt idx="214">
                  <c:v>226</c:v>
                </c:pt>
                <c:pt idx="215">
                  <c:v>227</c:v>
                </c:pt>
                <c:pt idx="216">
                  <c:v>229</c:v>
                </c:pt>
                <c:pt idx="217">
                  <c:v>232</c:v>
                </c:pt>
                <c:pt idx="218">
                  <c:v>234</c:v>
                </c:pt>
                <c:pt idx="219">
                  <c:v>235</c:v>
                </c:pt>
                <c:pt idx="220">
                  <c:v>236</c:v>
                </c:pt>
                <c:pt idx="221">
                  <c:v>237</c:v>
                </c:pt>
                <c:pt idx="222">
                  <c:v>238</c:v>
                </c:pt>
                <c:pt idx="223">
                  <c:v>240</c:v>
                </c:pt>
                <c:pt idx="224">
                  <c:v>241</c:v>
                </c:pt>
                <c:pt idx="225">
                  <c:v>242</c:v>
                </c:pt>
                <c:pt idx="226">
                  <c:v>244</c:v>
                </c:pt>
                <c:pt idx="227">
                  <c:v>246</c:v>
                </c:pt>
                <c:pt idx="228">
                  <c:v>248</c:v>
                </c:pt>
                <c:pt idx="229">
                  <c:v>249</c:v>
                </c:pt>
                <c:pt idx="230">
                  <c:v>251</c:v>
                </c:pt>
                <c:pt idx="231">
                  <c:v>253</c:v>
                </c:pt>
                <c:pt idx="232">
                  <c:v>255</c:v>
                </c:pt>
                <c:pt idx="233">
                  <c:v>259</c:v>
                </c:pt>
                <c:pt idx="234">
                  <c:v>263</c:v>
                </c:pt>
                <c:pt idx="235">
                  <c:v>264</c:v>
                </c:pt>
                <c:pt idx="236">
                  <c:v>265</c:v>
                </c:pt>
                <c:pt idx="237">
                  <c:v>266</c:v>
                </c:pt>
                <c:pt idx="238">
                  <c:v>267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290</c:v>
                </c:pt>
                <c:pt idx="258">
                  <c:v>293</c:v>
                </c:pt>
                <c:pt idx="259">
                  <c:v>294</c:v>
                </c:pt>
                <c:pt idx="260">
                  <c:v>296</c:v>
                </c:pt>
                <c:pt idx="261">
                  <c:v>298</c:v>
                </c:pt>
                <c:pt idx="262">
                  <c:v>299</c:v>
                </c:pt>
                <c:pt idx="263">
                  <c:v>301</c:v>
                </c:pt>
                <c:pt idx="264">
                  <c:v>302</c:v>
                </c:pt>
                <c:pt idx="265">
                  <c:v>303</c:v>
                </c:pt>
                <c:pt idx="266">
                  <c:v>304</c:v>
                </c:pt>
                <c:pt idx="267">
                  <c:v>305</c:v>
                </c:pt>
                <c:pt idx="268">
                  <c:v>306</c:v>
                </c:pt>
                <c:pt idx="269">
                  <c:v>307</c:v>
                </c:pt>
                <c:pt idx="270">
                  <c:v>308</c:v>
                </c:pt>
                <c:pt idx="271">
                  <c:v>311</c:v>
                </c:pt>
                <c:pt idx="272">
                  <c:v>314</c:v>
                </c:pt>
                <c:pt idx="273">
                  <c:v>315</c:v>
                </c:pt>
                <c:pt idx="274">
                  <c:v>316</c:v>
                </c:pt>
                <c:pt idx="275">
                  <c:v>320</c:v>
                </c:pt>
                <c:pt idx="276">
                  <c:v>321</c:v>
                </c:pt>
                <c:pt idx="277">
                  <c:v>322</c:v>
                </c:pt>
                <c:pt idx="278">
                  <c:v>325</c:v>
                </c:pt>
                <c:pt idx="279">
                  <c:v>328</c:v>
                </c:pt>
                <c:pt idx="280">
                  <c:v>329</c:v>
                </c:pt>
                <c:pt idx="281">
                  <c:v>332</c:v>
                </c:pt>
                <c:pt idx="282">
                  <c:v>335</c:v>
                </c:pt>
                <c:pt idx="283">
                  <c:v>336</c:v>
                </c:pt>
                <c:pt idx="284">
                  <c:v>337</c:v>
                </c:pt>
                <c:pt idx="285">
                  <c:v>339</c:v>
                </c:pt>
                <c:pt idx="286">
                  <c:v>340</c:v>
                </c:pt>
                <c:pt idx="287">
                  <c:v>342</c:v>
                </c:pt>
                <c:pt idx="288">
                  <c:v>343</c:v>
                </c:pt>
                <c:pt idx="289">
                  <c:v>345</c:v>
                </c:pt>
                <c:pt idx="290">
                  <c:v>348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356</c:v>
                </c:pt>
                <c:pt idx="297">
                  <c:v>361</c:v>
                </c:pt>
                <c:pt idx="298">
                  <c:v>364</c:v>
                </c:pt>
                <c:pt idx="299">
                  <c:v>365</c:v>
                </c:pt>
                <c:pt idx="300">
                  <c:v>369</c:v>
                </c:pt>
                <c:pt idx="301">
                  <c:v>372</c:v>
                </c:pt>
                <c:pt idx="302">
                  <c:v>375</c:v>
                </c:pt>
                <c:pt idx="303">
                  <c:v>376</c:v>
                </c:pt>
                <c:pt idx="304">
                  <c:v>379</c:v>
                </c:pt>
                <c:pt idx="305">
                  <c:v>380</c:v>
                </c:pt>
                <c:pt idx="306">
                  <c:v>383</c:v>
                </c:pt>
                <c:pt idx="307">
                  <c:v>385</c:v>
                </c:pt>
                <c:pt idx="308">
                  <c:v>388</c:v>
                </c:pt>
                <c:pt idx="309">
                  <c:v>389</c:v>
                </c:pt>
                <c:pt idx="310">
                  <c:v>391</c:v>
                </c:pt>
                <c:pt idx="311">
                  <c:v>392</c:v>
                </c:pt>
                <c:pt idx="312">
                  <c:v>394</c:v>
                </c:pt>
                <c:pt idx="313">
                  <c:v>398</c:v>
                </c:pt>
                <c:pt idx="314">
                  <c:v>402</c:v>
                </c:pt>
                <c:pt idx="315">
                  <c:v>403</c:v>
                </c:pt>
                <c:pt idx="316">
                  <c:v>404</c:v>
                </c:pt>
                <c:pt idx="317">
                  <c:v>405</c:v>
                </c:pt>
                <c:pt idx="318">
                  <c:v>406</c:v>
                </c:pt>
                <c:pt idx="319">
                  <c:v>410</c:v>
                </c:pt>
                <c:pt idx="320">
                  <c:v>413</c:v>
                </c:pt>
                <c:pt idx="321">
                  <c:v>415</c:v>
                </c:pt>
                <c:pt idx="322">
                  <c:v>424</c:v>
                </c:pt>
                <c:pt idx="323">
                  <c:v>426</c:v>
                </c:pt>
                <c:pt idx="324">
                  <c:v>429</c:v>
                </c:pt>
                <c:pt idx="325">
                  <c:v>433</c:v>
                </c:pt>
                <c:pt idx="326">
                  <c:v>437</c:v>
                </c:pt>
                <c:pt idx="327">
                  <c:v>438</c:v>
                </c:pt>
                <c:pt idx="328">
                  <c:v>441</c:v>
                </c:pt>
                <c:pt idx="329">
                  <c:v>443</c:v>
                </c:pt>
                <c:pt idx="330">
                  <c:v>445</c:v>
                </c:pt>
                <c:pt idx="331">
                  <c:v>447</c:v>
                </c:pt>
                <c:pt idx="332">
                  <c:v>450</c:v>
                </c:pt>
                <c:pt idx="333">
                  <c:v>452</c:v>
                </c:pt>
                <c:pt idx="334">
                  <c:v>454</c:v>
                </c:pt>
                <c:pt idx="335">
                  <c:v>455</c:v>
                </c:pt>
                <c:pt idx="336">
                  <c:v>456</c:v>
                </c:pt>
                <c:pt idx="337">
                  <c:v>465</c:v>
                </c:pt>
                <c:pt idx="338">
                  <c:v>467</c:v>
                </c:pt>
                <c:pt idx="339">
                  <c:v>470</c:v>
                </c:pt>
                <c:pt idx="340">
                  <c:v>473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489</c:v>
                </c:pt>
                <c:pt idx="345">
                  <c:v>493</c:v>
                </c:pt>
                <c:pt idx="346">
                  <c:v>498</c:v>
                </c:pt>
                <c:pt idx="347">
                  <c:v>499</c:v>
                </c:pt>
                <c:pt idx="348">
                  <c:v>508</c:v>
                </c:pt>
                <c:pt idx="349">
                  <c:v>510</c:v>
                </c:pt>
                <c:pt idx="350">
                  <c:v>512</c:v>
                </c:pt>
                <c:pt idx="351">
                  <c:v>514</c:v>
                </c:pt>
                <c:pt idx="352">
                  <c:v>524</c:v>
                </c:pt>
                <c:pt idx="353">
                  <c:v>531</c:v>
                </c:pt>
                <c:pt idx="354">
                  <c:v>537</c:v>
                </c:pt>
                <c:pt idx="355">
                  <c:v>539</c:v>
                </c:pt>
                <c:pt idx="356">
                  <c:v>541</c:v>
                </c:pt>
                <c:pt idx="357">
                  <c:v>549</c:v>
                </c:pt>
                <c:pt idx="358">
                  <c:v>551</c:v>
                </c:pt>
                <c:pt idx="359">
                  <c:v>554</c:v>
                </c:pt>
                <c:pt idx="360">
                  <c:v>555</c:v>
                </c:pt>
                <c:pt idx="361">
                  <c:v>557</c:v>
                </c:pt>
                <c:pt idx="362">
                  <c:v>558</c:v>
                </c:pt>
                <c:pt idx="363">
                  <c:v>560</c:v>
                </c:pt>
                <c:pt idx="364">
                  <c:v>562</c:v>
                </c:pt>
                <c:pt idx="365">
                  <c:v>563</c:v>
                </c:pt>
                <c:pt idx="366">
                  <c:v>571</c:v>
                </c:pt>
                <c:pt idx="367">
                  <c:v>574</c:v>
                </c:pt>
                <c:pt idx="368">
                  <c:v>576</c:v>
                </c:pt>
                <c:pt idx="369">
                  <c:v>577</c:v>
                </c:pt>
                <c:pt idx="370">
                  <c:v>600</c:v>
                </c:pt>
                <c:pt idx="371">
                  <c:v>607</c:v>
                </c:pt>
                <c:pt idx="372">
                  <c:v>613</c:v>
                </c:pt>
                <c:pt idx="373">
                  <c:v>614</c:v>
                </c:pt>
                <c:pt idx="374">
                  <c:v>615</c:v>
                </c:pt>
                <c:pt idx="375">
                  <c:v>621</c:v>
                </c:pt>
                <c:pt idx="376">
                  <c:v>623</c:v>
                </c:pt>
                <c:pt idx="377">
                  <c:v>625</c:v>
                </c:pt>
                <c:pt idx="378">
                  <c:v>635</c:v>
                </c:pt>
                <c:pt idx="379">
                  <c:v>644</c:v>
                </c:pt>
                <c:pt idx="380">
                  <c:v>651</c:v>
                </c:pt>
                <c:pt idx="381">
                  <c:v>660</c:v>
                </c:pt>
                <c:pt idx="382">
                  <c:v>665</c:v>
                </c:pt>
                <c:pt idx="383">
                  <c:v>666</c:v>
                </c:pt>
                <c:pt idx="384">
                  <c:v>670</c:v>
                </c:pt>
                <c:pt idx="385">
                  <c:v>676</c:v>
                </c:pt>
                <c:pt idx="386">
                  <c:v>680</c:v>
                </c:pt>
                <c:pt idx="387">
                  <c:v>682</c:v>
                </c:pt>
                <c:pt idx="388">
                  <c:v>688</c:v>
                </c:pt>
                <c:pt idx="389">
                  <c:v>701</c:v>
                </c:pt>
                <c:pt idx="390">
                  <c:v>707</c:v>
                </c:pt>
                <c:pt idx="391">
                  <c:v>711</c:v>
                </c:pt>
                <c:pt idx="392">
                  <c:v>714</c:v>
                </c:pt>
                <c:pt idx="393">
                  <c:v>721</c:v>
                </c:pt>
                <c:pt idx="394">
                  <c:v>729</c:v>
                </c:pt>
                <c:pt idx="395">
                  <c:v>736</c:v>
                </c:pt>
                <c:pt idx="396">
                  <c:v>740</c:v>
                </c:pt>
                <c:pt idx="397">
                  <c:v>742</c:v>
                </c:pt>
                <c:pt idx="398">
                  <c:v>760</c:v>
                </c:pt>
                <c:pt idx="399">
                  <c:v>813</c:v>
                </c:pt>
                <c:pt idx="400">
                  <c:v>821</c:v>
                </c:pt>
                <c:pt idx="401">
                  <c:v>827</c:v>
                </c:pt>
                <c:pt idx="402">
                  <c:v>834</c:v>
                </c:pt>
                <c:pt idx="403">
                  <c:v>848</c:v>
                </c:pt>
                <c:pt idx="404">
                  <c:v>859</c:v>
                </c:pt>
                <c:pt idx="405">
                  <c:v>874</c:v>
                </c:pt>
                <c:pt idx="406">
                  <c:v>878</c:v>
                </c:pt>
                <c:pt idx="407">
                  <c:v>885</c:v>
                </c:pt>
                <c:pt idx="408">
                  <c:v>897</c:v>
                </c:pt>
                <c:pt idx="409">
                  <c:v>902</c:v>
                </c:pt>
                <c:pt idx="410">
                  <c:v>916</c:v>
                </c:pt>
                <c:pt idx="411">
                  <c:v>930</c:v>
                </c:pt>
                <c:pt idx="412">
                  <c:v>942</c:v>
                </c:pt>
                <c:pt idx="413">
                  <c:v>943</c:v>
                </c:pt>
                <c:pt idx="414">
                  <c:v>944</c:v>
                </c:pt>
                <c:pt idx="415">
                  <c:v>951</c:v>
                </c:pt>
                <c:pt idx="416">
                  <c:v>963</c:v>
                </c:pt>
                <c:pt idx="417">
                  <c:v>964</c:v>
                </c:pt>
                <c:pt idx="418">
                  <c:v>971</c:v>
                </c:pt>
                <c:pt idx="419">
                  <c:v>983</c:v>
                </c:pt>
                <c:pt idx="420">
                  <c:v>988</c:v>
                </c:pt>
                <c:pt idx="421">
                  <c:v>1013</c:v>
                </c:pt>
                <c:pt idx="422">
                  <c:v>1019</c:v>
                </c:pt>
                <c:pt idx="423">
                  <c:v>1021</c:v>
                </c:pt>
                <c:pt idx="424">
                  <c:v>1049</c:v>
                </c:pt>
                <c:pt idx="425">
                  <c:v>1062</c:v>
                </c:pt>
                <c:pt idx="426">
                  <c:v>1071</c:v>
                </c:pt>
                <c:pt idx="427">
                  <c:v>1088</c:v>
                </c:pt>
                <c:pt idx="428">
                  <c:v>1095</c:v>
                </c:pt>
                <c:pt idx="429">
                  <c:v>1104</c:v>
                </c:pt>
                <c:pt idx="430">
                  <c:v>1107</c:v>
                </c:pt>
                <c:pt idx="431">
                  <c:v>1113</c:v>
                </c:pt>
                <c:pt idx="432">
                  <c:v>1151</c:v>
                </c:pt>
                <c:pt idx="433">
                  <c:v>1204</c:v>
                </c:pt>
                <c:pt idx="434">
                  <c:v>1224</c:v>
                </c:pt>
                <c:pt idx="435">
                  <c:v>1251</c:v>
                </c:pt>
                <c:pt idx="436">
                  <c:v>1260</c:v>
                </c:pt>
                <c:pt idx="437">
                  <c:v>1281</c:v>
                </c:pt>
                <c:pt idx="438">
                  <c:v>1328</c:v>
                </c:pt>
                <c:pt idx="439">
                  <c:v>1356</c:v>
                </c:pt>
                <c:pt idx="440">
                  <c:v>1364</c:v>
                </c:pt>
                <c:pt idx="441">
                  <c:v>1373</c:v>
                </c:pt>
                <c:pt idx="442">
                  <c:v>1375</c:v>
                </c:pt>
                <c:pt idx="443">
                  <c:v>1420</c:v>
                </c:pt>
                <c:pt idx="444">
                  <c:v>1510</c:v>
                </c:pt>
                <c:pt idx="445">
                  <c:v>1513</c:v>
                </c:pt>
                <c:pt idx="446">
                  <c:v>1530</c:v>
                </c:pt>
                <c:pt idx="447">
                  <c:v>1556</c:v>
                </c:pt>
                <c:pt idx="448">
                  <c:v>1596</c:v>
                </c:pt>
                <c:pt idx="449">
                  <c:v>1633</c:v>
                </c:pt>
                <c:pt idx="450">
                  <c:v>1637</c:v>
                </c:pt>
                <c:pt idx="451">
                  <c:v>1670</c:v>
                </c:pt>
                <c:pt idx="452">
                  <c:v>1737</c:v>
                </c:pt>
                <c:pt idx="453">
                  <c:v>1762</c:v>
                </c:pt>
                <c:pt idx="454">
                  <c:v>1780</c:v>
                </c:pt>
                <c:pt idx="455">
                  <c:v>1789</c:v>
                </c:pt>
                <c:pt idx="456">
                  <c:v>1876</c:v>
                </c:pt>
                <c:pt idx="457">
                  <c:v>1887</c:v>
                </c:pt>
                <c:pt idx="458">
                  <c:v>1945</c:v>
                </c:pt>
                <c:pt idx="459">
                  <c:v>1980</c:v>
                </c:pt>
                <c:pt idx="460">
                  <c:v>2035</c:v>
                </c:pt>
                <c:pt idx="461">
                  <c:v>2051</c:v>
                </c:pt>
                <c:pt idx="462">
                  <c:v>2139</c:v>
                </c:pt>
                <c:pt idx="463">
                  <c:v>2165</c:v>
                </c:pt>
                <c:pt idx="464">
                  <c:v>2174</c:v>
                </c:pt>
                <c:pt idx="465">
                  <c:v>2436</c:v>
                </c:pt>
                <c:pt idx="466">
                  <c:v>2478</c:v>
                </c:pt>
                <c:pt idx="467">
                  <c:v>2525</c:v>
                </c:pt>
                <c:pt idx="468">
                  <c:v>2602</c:v>
                </c:pt>
                <c:pt idx="469">
                  <c:v>3238</c:v>
                </c:pt>
                <c:pt idx="470">
                  <c:v>3355</c:v>
                </c:pt>
                <c:pt idx="471">
                  <c:v>3468</c:v>
                </c:pt>
                <c:pt idx="472">
                  <c:v>3562</c:v>
                </c:pt>
                <c:pt idx="473">
                  <c:v>3663</c:v>
                </c:pt>
                <c:pt idx="474">
                  <c:v>3863</c:v>
                </c:pt>
                <c:pt idx="475">
                  <c:v>4245</c:v>
                </c:pt>
                <c:pt idx="476">
                  <c:v>4330</c:v>
                </c:pt>
                <c:pt idx="477">
                  <c:v>4562</c:v>
                </c:pt>
                <c:pt idx="478">
                  <c:v>4883</c:v>
                </c:pt>
                <c:pt idx="479">
                  <c:v>5812</c:v>
                </c:pt>
                <c:pt idx="480">
                  <c:v>8200</c:v>
                </c:pt>
                <c:pt idx="481">
                  <c:v>8359</c:v>
                </c:pt>
                <c:pt idx="482">
                  <c:v>20242</c:v>
                </c:pt>
                <c:pt idx="483">
                  <c:v>26457</c:v>
                </c:pt>
              </c:strCache>
            </c:strRef>
          </c:cat>
          <c:val>
            <c:numRef>
              <c:f>KGConclusions!$B$54:$B$538</c:f>
              <c:numCache>
                <c:formatCode>General</c:formatCode>
                <c:ptCount val="484"/>
                <c:pt idx="0">
                  <c:v>3</c:v>
                </c:pt>
                <c:pt idx="1">
                  <c:v>1</c:v>
                </c:pt>
                <c:pt idx="2">
                  <c:v>10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23</c:v>
                </c:pt>
                <c:pt idx="13">
                  <c:v>31</c:v>
                </c:pt>
                <c:pt idx="14">
                  <c:v>26</c:v>
                </c:pt>
                <c:pt idx="15">
                  <c:v>13</c:v>
                </c:pt>
                <c:pt idx="16">
                  <c:v>34</c:v>
                </c:pt>
                <c:pt idx="17">
                  <c:v>21</c:v>
                </c:pt>
                <c:pt idx="18">
                  <c:v>25</c:v>
                </c:pt>
                <c:pt idx="19">
                  <c:v>35</c:v>
                </c:pt>
                <c:pt idx="20">
                  <c:v>28</c:v>
                </c:pt>
                <c:pt idx="21">
                  <c:v>18</c:v>
                </c:pt>
                <c:pt idx="22">
                  <c:v>24</c:v>
                </c:pt>
                <c:pt idx="23">
                  <c:v>19</c:v>
                </c:pt>
                <c:pt idx="24">
                  <c:v>32</c:v>
                </c:pt>
                <c:pt idx="25">
                  <c:v>28</c:v>
                </c:pt>
                <c:pt idx="26">
                  <c:v>37</c:v>
                </c:pt>
                <c:pt idx="27">
                  <c:v>29</c:v>
                </c:pt>
                <c:pt idx="28">
                  <c:v>18</c:v>
                </c:pt>
                <c:pt idx="29">
                  <c:v>24</c:v>
                </c:pt>
                <c:pt idx="30">
                  <c:v>20</c:v>
                </c:pt>
                <c:pt idx="31">
                  <c:v>19</c:v>
                </c:pt>
                <c:pt idx="32">
                  <c:v>24</c:v>
                </c:pt>
                <c:pt idx="33">
                  <c:v>26</c:v>
                </c:pt>
                <c:pt idx="34">
                  <c:v>23</c:v>
                </c:pt>
                <c:pt idx="35">
                  <c:v>15</c:v>
                </c:pt>
                <c:pt idx="36">
                  <c:v>17</c:v>
                </c:pt>
                <c:pt idx="37">
                  <c:v>29</c:v>
                </c:pt>
                <c:pt idx="38">
                  <c:v>17</c:v>
                </c:pt>
                <c:pt idx="39">
                  <c:v>11</c:v>
                </c:pt>
                <c:pt idx="40">
                  <c:v>19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21</c:v>
                </c:pt>
                <c:pt idx="46">
                  <c:v>21</c:v>
                </c:pt>
                <c:pt idx="47">
                  <c:v>14</c:v>
                </c:pt>
                <c:pt idx="48">
                  <c:v>17</c:v>
                </c:pt>
                <c:pt idx="49">
                  <c:v>19</c:v>
                </c:pt>
                <c:pt idx="50">
                  <c:v>10</c:v>
                </c:pt>
                <c:pt idx="51">
                  <c:v>19</c:v>
                </c:pt>
                <c:pt idx="52">
                  <c:v>7</c:v>
                </c:pt>
                <c:pt idx="53">
                  <c:v>12</c:v>
                </c:pt>
                <c:pt idx="54">
                  <c:v>14</c:v>
                </c:pt>
                <c:pt idx="55">
                  <c:v>15</c:v>
                </c:pt>
                <c:pt idx="56">
                  <c:v>21</c:v>
                </c:pt>
                <c:pt idx="57">
                  <c:v>12</c:v>
                </c:pt>
                <c:pt idx="58">
                  <c:v>11</c:v>
                </c:pt>
                <c:pt idx="59">
                  <c:v>12</c:v>
                </c:pt>
                <c:pt idx="60">
                  <c:v>14</c:v>
                </c:pt>
                <c:pt idx="61">
                  <c:v>18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8</c:v>
                </c:pt>
                <c:pt idx="66">
                  <c:v>9</c:v>
                </c:pt>
                <c:pt idx="67">
                  <c:v>7</c:v>
                </c:pt>
                <c:pt idx="68">
                  <c:v>14</c:v>
                </c:pt>
                <c:pt idx="69">
                  <c:v>17</c:v>
                </c:pt>
                <c:pt idx="70">
                  <c:v>16</c:v>
                </c:pt>
                <c:pt idx="71">
                  <c:v>13</c:v>
                </c:pt>
                <c:pt idx="72">
                  <c:v>12</c:v>
                </c:pt>
                <c:pt idx="73">
                  <c:v>13</c:v>
                </c:pt>
                <c:pt idx="74">
                  <c:v>12</c:v>
                </c:pt>
                <c:pt idx="75">
                  <c:v>10</c:v>
                </c:pt>
                <c:pt idx="76">
                  <c:v>8</c:v>
                </c:pt>
                <c:pt idx="77">
                  <c:v>13</c:v>
                </c:pt>
                <c:pt idx="78">
                  <c:v>11</c:v>
                </c:pt>
                <c:pt idx="79">
                  <c:v>8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6</c:v>
                </c:pt>
                <c:pt idx="84">
                  <c:v>4</c:v>
                </c:pt>
                <c:pt idx="85">
                  <c:v>6</c:v>
                </c:pt>
                <c:pt idx="86">
                  <c:v>9</c:v>
                </c:pt>
                <c:pt idx="87">
                  <c:v>6</c:v>
                </c:pt>
                <c:pt idx="88">
                  <c:v>11</c:v>
                </c:pt>
                <c:pt idx="89">
                  <c:v>9</c:v>
                </c:pt>
                <c:pt idx="90">
                  <c:v>5</c:v>
                </c:pt>
                <c:pt idx="91">
                  <c:v>3</c:v>
                </c:pt>
                <c:pt idx="92">
                  <c:v>6</c:v>
                </c:pt>
                <c:pt idx="93">
                  <c:v>8</c:v>
                </c:pt>
                <c:pt idx="94">
                  <c:v>7</c:v>
                </c:pt>
                <c:pt idx="95">
                  <c:v>10</c:v>
                </c:pt>
                <c:pt idx="96">
                  <c:v>7</c:v>
                </c:pt>
                <c:pt idx="97">
                  <c:v>6</c:v>
                </c:pt>
                <c:pt idx="98">
                  <c:v>7</c:v>
                </c:pt>
                <c:pt idx="99">
                  <c:v>8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14</c:v>
                </c:pt>
                <c:pt idx="104">
                  <c:v>5</c:v>
                </c:pt>
                <c:pt idx="105">
                  <c:v>1</c:v>
                </c:pt>
                <c:pt idx="106">
                  <c:v>7</c:v>
                </c:pt>
                <c:pt idx="107">
                  <c:v>11</c:v>
                </c:pt>
                <c:pt idx="108">
                  <c:v>3</c:v>
                </c:pt>
                <c:pt idx="109">
                  <c:v>4</c:v>
                </c:pt>
                <c:pt idx="110">
                  <c:v>7</c:v>
                </c:pt>
                <c:pt idx="111">
                  <c:v>5</c:v>
                </c:pt>
                <c:pt idx="112">
                  <c:v>8</c:v>
                </c:pt>
                <c:pt idx="113">
                  <c:v>3</c:v>
                </c:pt>
                <c:pt idx="114">
                  <c:v>10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6</c:v>
                </c:pt>
                <c:pt idx="119">
                  <c:v>9</c:v>
                </c:pt>
                <c:pt idx="120">
                  <c:v>2</c:v>
                </c:pt>
                <c:pt idx="121">
                  <c:v>3</c:v>
                </c:pt>
                <c:pt idx="122">
                  <c:v>4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7</c:v>
                </c:pt>
                <c:pt idx="128">
                  <c:v>1</c:v>
                </c:pt>
                <c:pt idx="129">
                  <c:v>5</c:v>
                </c:pt>
                <c:pt idx="130">
                  <c:v>4</c:v>
                </c:pt>
                <c:pt idx="131">
                  <c:v>2</c:v>
                </c:pt>
                <c:pt idx="132">
                  <c:v>5</c:v>
                </c:pt>
                <c:pt idx="133">
                  <c:v>6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3</c:v>
                </c:pt>
                <c:pt idx="139">
                  <c:v>4</c:v>
                </c:pt>
                <c:pt idx="140">
                  <c:v>6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6</c:v>
                </c:pt>
                <c:pt idx="145">
                  <c:v>3</c:v>
                </c:pt>
                <c:pt idx="146">
                  <c:v>6</c:v>
                </c:pt>
                <c:pt idx="147">
                  <c:v>2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6</c:v>
                </c:pt>
                <c:pt idx="157">
                  <c:v>7</c:v>
                </c:pt>
                <c:pt idx="158">
                  <c:v>2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1</c:v>
                </c:pt>
                <c:pt idx="163">
                  <c:v>7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5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8-4AEB-9E4C-B08D8DD86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7128416"/>
        <c:axId val="1067727216"/>
      </c:barChart>
      <c:catAx>
        <c:axId val="131712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727216"/>
        <c:crosses val="autoZero"/>
        <c:auto val="1"/>
        <c:lblAlgn val="ctr"/>
        <c:lblOffset val="100"/>
        <c:noMultiLvlLbl val="0"/>
      </c:catAx>
      <c:valAx>
        <c:axId val="106772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12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1</xdr:row>
      <xdr:rowOff>180975</xdr:rowOff>
    </xdr:from>
    <xdr:to>
      <xdr:col>20</xdr:col>
      <xdr:colOff>104774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371B1-9253-48BF-A5DE-77876B044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1</xdr:row>
      <xdr:rowOff>14286</xdr:rowOff>
    </xdr:from>
    <xdr:to>
      <xdr:col>18</xdr:col>
      <xdr:colOff>581024</xdr:colOff>
      <xdr:row>23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760E7B-06FC-49B1-9E96-179BD07A0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419099</xdr:colOff>
      <xdr:row>2</xdr:row>
      <xdr:rowOff>109537</xdr:rowOff>
    </xdr:from>
    <xdr:to>
      <xdr:col>19</xdr:col>
      <xdr:colOff>590550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01560E-9F81-4C79-A845-9D1FBA774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1000125</xdr:colOff>
      <xdr:row>14</xdr:row>
      <xdr:rowOff>33336</xdr:rowOff>
    </xdr:from>
    <xdr:to>
      <xdr:col>6</xdr:col>
      <xdr:colOff>1238250</xdr:colOff>
      <xdr:row>34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DE3528-20DF-4B7E-AFF2-2CCE15CB8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604183</xdr:colOff>
      <xdr:row>13</xdr:row>
      <xdr:rowOff>173877</xdr:rowOff>
    </xdr:from>
    <xdr:to>
      <xdr:col>13</xdr:col>
      <xdr:colOff>124198</xdr:colOff>
      <xdr:row>28</xdr:row>
      <xdr:rowOff>115606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70A881-73BE-4F03-BBA6-953A3FDDB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594845</xdr:colOff>
      <xdr:row>29</xdr:row>
      <xdr:rowOff>5790</xdr:rowOff>
    </xdr:from>
    <xdr:to>
      <xdr:col>13</xdr:col>
      <xdr:colOff>114860</xdr:colOff>
      <xdr:row>43</xdr:row>
      <xdr:rowOff>134284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861AC2-BF3F-4F1D-ABA9-F0407D66C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224234</xdr:colOff>
      <xdr:row>52</xdr:row>
      <xdr:rowOff>47227</xdr:rowOff>
    </xdr:from>
    <xdr:to>
      <xdr:col>14</xdr:col>
      <xdr:colOff>158749</xdr:colOff>
      <xdr:row>71</xdr:row>
      <xdr:rowOff>29765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C0CD6B-83BA-4CF8-877F-80DAE00A9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all Gouldthorpe" refreshedDate="43625.580967245369" createdVersion="6" refreshedVersion="6" minRefreshableVersion="3" recordCount="4115" xr:uid="{25620811-143B-4304-8497-C8BA485147E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55125017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all Gouldthorpe" refreshedDate="43625.74993460648" createdVersion="6" refreshedVersion="6" minRefreshableVersion="3" recordCount="4115" xr:uid="{03E2C149-0DF7-4966-B59A-478F31CB22F3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ion converst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all Gouldthorpe" refreshedDate="43625.839442708333" createdVersion="6" refreshedVersion="6" minRefreshableVersion="3" recordCount="4115" xr:uid="{06997C72-102A-4FC2-977F-FE590F7E05C9}">
  <cacheSource type="worksheet">
    <worksheetSource ref="A1:U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 category" numFmtId="0">
      <sharedItems containsBlank="1"/>
    </cacheField>
    <cacheField name="date creation converstion" numFmtId="14">
      <sharedItems containsNonDate="0" containsDate="1" containsString="0" containsBlank="1" minDate="2009-05-16T22:55:13" maxDate="2017-03-15T10:30:07"/>
    </cacheField>
    <cacheField name="date ended conversion" numFmtId="14">
      <sharedItems containsNonDate="0" containsDate="1" containsString="0" containsBlank="1" minDate="2009-08-10T14:26:00" maxDate="2017-05-03T14:12:00"/>
    </cacheField>
    <cacheField name="time on kickstart" numFmtId="0">
      <sharedItems containsString="0" containsBlank="1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x v="4107"/>
    <m/>
    <m/>
    <m/>
    <x v="4"/>
    <x v="21"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1"/>
    <s v="film &amp; video/television"/>
    <n v="1.3685882352941177"/>
    <n v="63.917582417582416"/>
    <s v="film &amp; video"/>
    <s v="television"/>
    <d v="2015-06-21T19:10:11"/>
    <d v="2015-07-22T22:00:00"/>
    <n v="31.117928240739275"/>
  </r>
  <r>
    <n v="1"/>
    <x v="1"/>
    <s v="A Hannibal TV Show Fan Convention and Art Collective"/>
    <n v="10275"/>
    <n v="14653"/>
    <x v="0"/>
    <x v="0"/>
    <s v="USD"/>
    <n v="1488464683"/>
    <n v="1485872683"/>
    <x v="0"/>
    <x v="1"/>
    <b v="1"/>
    <s v="film &amp; video/television"/>
    <n v="1.4260827250608272"/>
    <n v="185.48101265822785"/>
    <s v="film &amp; video"/>
    <s v="television"/>
    <d v="2017-01-31T09:24:43"/>
    <d v="2017-03-02T09:24:43"/>
    <n v="3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2"/>
    <b v="1"/>
    <s v="film &amp; video/television"/>
    <n v="1.05"/>
    <n v="15"/>
    <s v="film &amp; video"/>
    <s v="television"/>
    <d v="2016-02-05T11:51:23"/>
    <d v="2016-02-15T11:51:23"/>
    <n v="1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x v="0"/>
    <x v="3"/>
    <b v="1"/>
    <s v="film &amp; video/television"/>
    <n v="1.0389999999999999"/>
    <n v="69.266666666666666"/>
    <s v="film &amp; video"/>
    <s v="television"/>
    <d v="2014-07-08T07:21:47"/>
    <d v="2014-08-07T07:21:47"/>
    <n v="3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4"/>
    <b v="1"/>
    <s v="film &amp; video/television"/>
    <n v="1.2299154545454545"/>
    <n v="190.55028169014085"/>
    <s v="film &amp; video"/>
    <s v="television"/>
    <d v="2015-11-19T15:01:19"/>
    <d v="2015-12-19T15:01:19"/>
    <n v="3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5"/>
    <b v="1"/>
    <s v="film &amp; video/television"/>
    <n v="1.0977744436109027"/>
    <n v="93.40425531914893"/>
    <s v="film &amp; video"/>
    <s v="television"/>
    <d v="2016-07-12T17:23:27"/>
    <d v="2016-07-29T00:35:00"/>
    <n v="16.299687500002619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6"/>
    <b v="1"/>
    <s v="film &amp; video/television"/>
    <n v="1.064875"/>
    <n v="146.87931034482759"/>
    <s v="film &amp; video"/>
    <s v="television"/>
    <d v="2014-06-03T20:44:10"/>
    <d v="2014-06-13T20:44:10"/>
    <n v="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7"/>
    <b v="1"/>
    <s v="film &amp; video/television"/>
    <n v="1.0122222222222221"/>
    <n v="159.82456140350877"/>
    <s v="film &amp; video"/>
    <s v="television"/>
    <d v="2016-05-25T20:07:47"/>
    <d v="2016-07-04T20:07:47"/>
    <n v="40"/>
  </r>
  <r>
    <n v="8"/>
    <x v="8"/>
    <s v="Help us raise the funds to film our pilot episode!"/>
    <n v="3500"/>
    <n v="3501.52"/>
    <x v="0"/>
    <x v="0"/>
    <s v="USD"/>
    <n v="1460754000"/>
    <n v="1460155212"/>
    <x v="0"/>
    <x v="8"/>
    <b v="1"/>
    <s v="film &amp; video/television"/>
    <n v="1.0004342857142856"/>
    <n v="291.79333333333335"/>
    <s v="film &amp; video"/>
    <s v="television"/>
    <d v="2016-04-08T17:40:12"/>
    <d v="2016-04-15T16:00:00"/>
    <n v="6.9304166666697711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9"/>
    <b v="1"/>
    <s v="film &amp; video/television"/>
    <n v="1.2599800000000001"/>
    <n v="31.499500000000001"/>
    <s v="film &amp; video"/>
    <s v="television"/>
    <d v="2016-03-17T21:29:04"/>
    <d v="2016-04-16T21:29:04"/>
    <n v="3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"/>
    <b v="1"/>
    <s v="film &amp; video/television"/>
    <n v="1.0049999999999999"/>
    <n v="158.68421052631578"/>
    <s v="film &amp; video"/>
    <s v="television"/>
    <d v="2014-05-20T20:37:59"/>
    <d v="2014-06-24T20:37:59"/>
    <n v="35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11"/>
    <b v="1"/>
    <s v="film &amp; video/television"/>
    <n v="1.2050000000000001"/>
    <n v="80.333333333333329"/>
    <s v="film &amp; video"/>
    <s v="television"/>
    <d v="2016-07-21T13:41:02"/>
    <d v="2016-08-21T22:00:00"/>
    <n v="31.346504629633273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12"/>
    <b v="1"/>
    <s v="film &amp; video/television"/>
    <n v="1.6529333333333334"/>
    <n v="59.961305925030231"/>
    <s v="film &amp; video"/>
    <s v="television"/>
    <d v="2014-06-01T12:07:05"/>
    <d v="2014-07-15T22:00:00"/>
    <n v="44.41174768518249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x v="0"/>
    <x v="13"/>
    <b v="1"/>
    <s v="film &amp; video/television"/>
    <n v="1.5997142857142856"/>
    <n v="109.78431372549019"/>
    <s v="film &amp; video"/>
    <s v="television"/>
    <d v="2016-05-18T11:15:09"/>
    <d v="2016-06-23T15:27:00"/>
    <n v="36.174895833333721"/>
  </r>
  <r>
    <n v="14"/>
    <x v="14"/>
    <s v="A highly charged post apocalyptic sci fi series that pulls no punches!"/>
    <n v="6000"/>
    <n v="6056"/>
    <x v="0"/>
    <x v="2"/>
    <s v="AUD"/>
    <n v="1405259940"/>
    <n v="1403051888"/>
    <x v="0"/>
    <x v="14"/>
    <b v="1"/>
    <s v="film &amp; video/television"/>
    <n v="1.0093333333333334"/>
    <n v="147.70731707317074"/>
    <s v="film &amp; video"/>
    <s v="television"/>
    <d v="2014-06-17T19:38:08"/>
    <d v="2014-07-13T08:59:00"/>
    <n v="25.556157407409046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x v="15"/>
    <b v="1"/>
    <s v="film &amp; video/television"/>
    <n v="1.0660000000000001"/>
    <n v="21.755102040816325"/>
    <s v="film &amp; video"/>
    <s v="television"/>
    <d v="2015-09-09T04:24:18"/>
    <d v="2015-09-27T15:14:00"/>
    <n v="18.451180555552128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16"/>
    <b v="1"/>
    <s v="film &amp; video/television"/>
    <n v="1.0024166666666667"/>
    <n v="171.84285714285716"/>
    <s v="film &amp; video"/>
    <s v="television"/>
    <d v="2014-05-01T14:06:51"/>
    <d v="2014-06-16T00:30:00"/>
    <n v="45.432743055549508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17"/>
    <b v="1"/>
    <s v="film &amp; video/television"/>
    <n v="1.0066666666666666"/>
    <n v="41.944444444444443"/>
    <s v="film &amp; video"/>
    <s v="television"/>
    <d v="2014-10-05T12:33:42"/>
    <d v="2014-11-04T13:33:42"/>
    <n v="30.041666666664241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18"/>
    <b v="1"/>
    <s v="film &amp; video/television"/>
    <n v="1.0632110000000001"/>
    <n v="93.264122807017543"/>
    <s v="film &amp; video"/>
    <s v="television"/>
    <d v="2014-08-18T08:00:56"/>
    <d v="2014-09-17T08:00:56"/>
    <n v="3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9"/>
    <b v="1"/>
    <s v="film &amp; video/television"/>
    <n v="1.4529411764705882"/>
    <n v="56.136363636363633"/>
    <s v="film &amp; video"/>
    <s v="television"/>
    <d v="2015-06-20T14:35:34"/>
    <d v="2015-07-20T14:35:34"/>
    <n v="3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20"/>
    <b v="1"/>
    <s v="film &amp; video/television"/>
    <n v="1.002"/>
    <n v="80.16"/>
    <s v="film &amp; video"/>
    <s v="television"/>
    <d v="2015-07-15T13:11:52"/>
    <d v="2015-09-13T13:11:52"/>
    <n v="6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1"/>
    <b v="1"/>
    <s v="film &amp; video/television"/>
    <n v="1.0913513513513513"/>
    <n v="199.9009900990099"/>
    <s v="film &amp; video"/>
    <s v="television"/>
    <d v="2014-08-27T10:03:09"/>
    <d v="2014-09-26T10:03:09"/>
    <n v="3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x v="0"/>
    <x v="22"/>
    <b v="1"/>
    <s v="film &amp; video/television"/>
    <n v="1.1714285714285715"/>
    <n v="51.25"/>
    <s v="film &amp; video"/>
    <s v="television"/>
    <d v="2014-12-16T16:52:20"/>
    <d v="2015-01-01T02:59:00"/>
    <n v="15.421296296299261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"/>
    <b v="1"/>
    <s v="film &amp; video/television"/>
    <n v="1.1850000000000001"/>
    <n v="103.04347826086956"/>
    <s v="film &amp; video"/>
    <s v="television"/>
    <d v="2015-04-03T13:41:41"/>
    <d v="2015-04-30T10:20:00"/>
    <n v="26.859942129631236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x v="0"/>
    <x v="24"/>
    <b v="1"/>
    <s v="film &amp; video/television"/>
    <n v="1.0880768571428572"/>
    <n v="66.346149825783982"/>
    <s v="film &amp; video"/>
    <s v="television"/>
    <d v="2015-08-13T14:41:03"/>
    <d v="2015-09-15T14:39:00"/>
    <n v="32.998576388898073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25"/>
    <b v="1"/>
    <s v="film &amp; video/television"/>
    <n v="1.3333333333333333"/>
    <n v="57.142857142857146"/>
    <s v="film &amp; video"/>
    <s v="television"/>
    <d v="2015-11-09T19:36:01"/>
    <d v="2016-01-08T19:36:01"/>
    <n v="6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x v="0"/>
    <x v="10"/>
    <b v="1"/>
    <s v="film &amp; video/television"/>
    <n v="1.552"/>
    <n v="102.10526315789474"/>
    <s v="film &amp; video"/>
    <s v="television"/>
    <d v="2014-07-08T07:22:24"/>
    <d v="2014-08-17T07:22:24"/>
    <n v="4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x v="3"/>
    <b v="1"/>
    <s v="film &amp; video/television"/>
    <n v="1.1172500000000001"/>
    <n v="148.96666666666667"/>
    <s v="film &amp; video"/>
    <s v="television"/>
    <d v="2014-10-16T22:57:13"/>
    <d v="2014-11-15T23:57:13"/>
    <n v="30.041666666671517"/>
  </r>
  <r>
    <n v="28"/>
    <x v="28"/>
    <s v="John and Brian are on a quest to change people's lives and rehabilitate dogs."/>
    <n v="12000"/>
    <n v="12042"/>
    <x v="0"/>
    <x v="0"/>
    <s v="USD"/>
    <n v="1450307284"/>
    <n v="1447715284"/>
    <x v="0"/>
    <x v="26"/>
    <b v="1"/>
    <s v="film &amp; video/television"/>
    <n v="1.0035000000000001"/>
    <n v="169.6056338028169"/>
    <s v="film &amp; video"/>
    <s v="television"/>
    <d v="2015-11-16T18:08:04"/>
    <d v="2015-12-16T18:08:04"/>
    <n v="3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27"/>
    <b v="1"/>
    <s v="film &amp; video/television"/>
    <n v="1.2333333333333334"/>
    <n v="31.623931623931625"/>
    <s v="film &amp; video"/>
    <s v="television"/>
    <d v="2014-06-22T11:09:28"/>
    <d v="2014-07-22T11:09:28"/>
    <n v="3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8"/>
    <b v="1"/>
    <s v="film &amp; video/television"/>
    <n v="1.0129975"/>
    <n v="76.45264150943396"/>
    <s v="film &amp; video"/>
    <s v="television"/>
    <d v="2014-07-22T02:01:55"/>
    <d v="2014-08-21T02:01:55"/>
    <n v="3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9"/>
    <b v="1"/>
    <s v="film &amp; video/television"/>
    <n v="1"/>
    <n v="13"/>
    <s v="film &amp; video"/>
    <s v="television"/>
    <d v="2016-01-07T14:00:34"/>
    <d v="2016-01-25T14:00:34"/>
    <n v="18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30"/>
    <b v="1"/>
    <s v="film &amp; video/television"/>
    <n v="1.0024604569420035"/>
    <n v="320.44943820224717"/>
    <s v="film &amp; video"/>
    <s v="television"/>
    <d v="2016-04-01T10:03:37"/>
    <d v="2016-05-12T22:59:00"/>
    <n v="41.538460648152977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1"/>
    <b v="1"/>
    <s v="film &amp; video/television"/>
    <n v="1.0209523809523811"/>
    <n v="83.75"/>
    <s v="film &amp; video"/>
    <s v="television"/>
    <d v="2015-10-09T10:51:41"/>
    <d v="2015-11-08T11:51:41"/>
    <n v="30.041666666671517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2"/>
    <b v="1"/>
    <s v="film &amp; video/television"/>
    <n v="1.3046153846153845"/>
    <n v="49.882352941176471"/>
    <s v="film &amp; video"/>
    <s v="television"/>
    <d v="2014-07-21T02:43:21"/>
    <d v="2014-08-05T02:43:21"/>
    <n v="15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x v="0"/>
    <x v="33"/>
    <b v="1"/>
    <s v="film &amp; video/television"/>
    <n v="1.665"/>
    <n v="59.464285714285715"/>
    <s v="film &amp; video"/>
    <s v="television"/>
    <d v="2015-04-04T02:00:14"/>
    <d v="2015-04-27T19:00:00"/>
    <n v="23.708171296297223"/>
  </r>
  <r>
    <n v="36"/>
    <x v="36"/>
    <s v="A modern day priest makes an unusual discovery, setting off a chain of events."/>
    <n v="6000"/>
    <n v="8529"/>
    <x v="0"/>
    <x v="0"/>
    <s v="USD"/>
    <n v="1428128525"/>
    <n v="1425540125"/>
    <x v="0"/>
    <x v="34"/>
    <b v="1"/>
    <s v="film &amp; video/television"/>
    <n v="1.4215"/>
    <n v="193.84090909090909"/>
    <s v="film &amp; video"/>
    <s v="television"/>
    <d v="2015-03-05T02:22:05"/>
    <d v="2015-04-04T01:22:05"/>
    <n v="29.958333333328483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35"/>
    <b v="1"/>
    <s v="film &amp; video/television"/>
    <n v="1.8344090909090909"/>
    <n v="159.51383399209487"/>
    <s v="film &amp; video"/>
    <s v="television"/>
    <d v="2015-01-28T11:37:59"/>
    <d v="2015-02-27T11:37:59"/>
    <n v="3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36"/>
    <b v="1"/>
    <s v="film &amp; video/television"/>
    <n v="1.1004"/>
    <n v="41.68181818181818"/>
    <s v="film &amp; video"/>
    <s v="television"/>
    <d v="2013-04-10T20:22:24"/>
    <d v="2013-05-10T20:22:24"/>
    <n v="3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7"/>
    <b v="1"/>
    <s v="film &amp; video/television"/>
    <n v="1.3098000000000001"/>
    <n v="150.89861751152074"/>
    <s v="film &amp; video"/>
    <s v="television"/>
    <d v="2014-04-24T20:07:48"/>
    <d v="2014-05-25T17:59:00"/>
    <n v="30.91055555555794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38"/>
    <b v="1"/>
    <s v="film &amp; video/television"/>
    <n v="1.0135000000000001"/>
    <n v="126.6875"/>
    <s v="film &amp; video"/>
    <s v="television"/>
    <d v="2014-05-30T00:08:08"/>
    <d v="2014-06-18T23:00:00"/>
    <n v="19.952685185184237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"/>
    <b v="1"/>
    <s v="film &amp; video/television"/>
    <n v="1"/>
    <n v="105.26315789473684"/>
    <s v="film &amp; video"/>
    <s v="television"/>
    <d v="2014-09-05T08:39:14"/>
    <d v="2014-10-05T08:39:14"/>
    <n v="3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39"/>
    <b v="1"/>
    <s v="film &amp; video/television"/>
    <n v="1.4185714285714286"/>
    <n v="117.51479289940828"/>
    <s v="film &amp; video"/>
    <s v="television"/>
    <d v="2014-11-28T10:20:26"/>
    <d v="2014-12-28T10:20:26"/>
    <n v="3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40"/>
    <b v="1"/>
    <s v="film &amp; video/television"/>
    <n v="3.0865999999999998"/>
    <n v="117.36121673003802"/>
    <s v="film &amp; video"/>
    <s v="television"/>
    <d v="2014-06-12T13:58:06"/>
    <d v="2014-07-12T19:00:00"/>
    <n v="30.20965277777577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41"/>
    <b v="1"/>
    <s v="film &amp; video/television"/>
    <n v="1"/>
    <n v="133.33333333333334"/>
    <s v="film &amp; video"/>
    <s v="television"/>
    <d v="2014-08-22T21:22:17"/>
    <d v="2014-10-06T21:22:17"/>
    <n v="45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42"/>
    <b v="1"/>
    <s v="film &amp; video/television"/>
    <n v="1.2"/>
    <n v="98.360655737704917"/>
    <s v="film &amp; video"/>
    <s v="television"/>
    <d v="2016-03-28T09:58:27"/>
    <d v="2016-04-27T09:58:27"/>
    <n v="3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x v="0"/>
    <x v="43"/>
    <b v="1"/>
    <s v="film &amp; video/television"/>
    <n v="1.0416666666666667"/>
    <n v="194.44444444444446"/>
    <s v="film &amp; video"/>
    <s v="television"/>
    <d v="2015-11-15T18:09:34"/>
    <d v="2015-12-15T18:09:34"/>
    <n v="3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16"/>
    <b v="1"/>
    <s v="film &amp; video/television"/>
    <n v="1.0761100000000001"/>
    <n v="76.865000000000009"/>
    <s v="film &amp; video"/>
    <s v="television"/>
    <d v="2014-10-20T14:40:07"/>
    <d v="2014-12-19T15:40:07"/>
    <n v="60.041666666664241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44"/>
    <b v="1"/>
    <s v="film &amp; video/television"/>
    <n v="1.0794999999999999"/>
    <n v="56.815789473684212"/>
    <s v="film &amp; video"/>
    <s v="television"/>
    <d v="2015-01-29T07:24:20"/>
    <d v="2015-03-01T07:00:00"/>
    <n v="30.983101851852552"/>
  </r>
  <r>
    <n v="49"/>
    <x v="49"/>
    <s v="Driving Jersey is real people telling real stories."/>
    <n v="12000"/>
    <n v="12000"/>
    <x v="0"/>
    <x v="0"/>
    <s v="USD"/>
    <n v="1445660045"/>
    <n v="1443068045"/>
    <x v="0"/>
    <x v="45"/>
    <b v="1"/>
    <s v="film &amp; video/television"/>
    <n v="1"/>
    <n v="137.93103448275863"/>
    <s v="film &amp; video"/>
    <s v="television"/>
    <d v="2015-09-23T23:14:05"/>
    <d v="2015-10-23T23:14:05"/>
    <n v="3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9"/>
    <b v="1"/>
    <s v="film &amp; video/television"/>
    <n v="1"/>
    <n v="27.272727272727273"/>
    <s v="film &amp; video"/>
    <s v="television"/>
    <d v="2014-12-22T13:04:18"/>
    <d v="2015-01-30T12:00:00"/>
    <n v="38.955347222217824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46"/>
    <b v="1"/>
    <s v="film &amp; video/television"/>
    <n v="1.2801818181818181"/>
    <n v="118.33613445378151"/>
    <s v="film &amp; video"/>
    <s v="television"/>
    <d v="2015-07-11T17:17:17"/>
    <d v="2015-08-10T17:17:17"/>
    <n v="3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47"/>
    <b v="1"/>
    <s v="film &amp; video/television"/>
    <n v="1.1620999999999999"/>
    <n v="223.48076923076923"/>
    <s v="film &amp; video"/>
    <s v="television"/>
    <d v="2014-06-17T11:50:46"/>
    <d v="2014-07-17T11:50:46"/>
    <n v="30"/>
  </r>
  <r>
    <n v="53"/>
    <x v="53"/>
    <s v="Delicious TV's Vegan Mashup launching season two on public television"/>
    <n v="3000"/>
    <n v="3289"/>
    <x v="0"/>
    <x v="0"/>
    <s v="USD"/>
    <n v="1396648800"/>
    <n v="1395407445"/>
    <x v="0"/>
    <x v="27"/>
    <b v="1"/>
    <s v="film &amp; video/television"/>
    <n v="1.0963333333333334"/>
    <n v="28.111111111111111"/>
    <s v="film &amp; video"/>
    <s v="television"/>
    <d v="2014-03-21T08:10:45"/>
    <d v="2014-04-04T17:00:00"/>
    <n v="14.367534722223354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47"/>
    <b v="1"/>
    <s v="film &amp; video/television"/>
    <n v="1.01"/>
    <n v="194.23076923076923"/>
    <s v="film &amp; video"/>
    <s v="television"/>
    <d v="2015-11-25T12:07:01"/>
    <d v="2015-12-25T12:07:01"/>
    <n v="3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48"/>
    <b v="1"/>
    <s v="film &amp; video/television"/>
    <n v="1.2895348837209302"/>
    <n v="128.95348837209303"/>
    <s v="film &amp; video"/>
    <s v="television"/>
    <d v="2016-05-06T18:15:16"/>
    <d v="2016-05-27T18:15:16"/>
    <n v="21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x v="0"/>
    <x v="49"/>
    <b v="1"/>
    <s v="film &amp; video/television"/>
    <n v="1.0726249999999999"/>
    <n v="49.316091954022987"/>
    <s v="film &amp; video"/>
    <s v="television"/>
    <d v="2015-05-25T08:10:24"/>
    <d v="2015-06-08T11:00:00"/>
    <n v="14.117777777784795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50"/>
    <b v="1"/>
    <s v="film &amp; video/television"/>
    <n v="1.0189999999999999"/>
    <n v="221.52173913043478"/>
    <s v="film &amp; video"/>
    <s v="television"/>
    <d v="2015-03-26T14:59:22"/>
    <d v="2015-04-25T14:59:22"/>
    <n v="3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x v="0"/>
    <x v="11"/>
    <b v="1"/>
    <s v="film &amp; video/television"/>
    <n v="1.0290999999999999"/>
    <n v="137.21333333333334"/>
    <s v="film &amp; video"/>
    <s v="television"/>
    <d v="2014-10-20T12:52:52"/>
    <d v="2014-11-19T13:52:52"/>
    <n v="30.041666666664241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51"/>
    <b v="1"/>
    <s v="film &amp; video/television"/>
    <n v="1.0012570000000001"/>
    <n v="606.82242424242418"/>
    <s v="film &amp; video"/>
    <s v="television"/>
    <d v="2015-08-14T00:39:36"/>
    <d v="2015-09-14T16:00:00"/>
    <n v="31.639166666660458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52"/>
    <b v="1"/>
    <s v="film &amp; video/shorts"/>
    <n v="1.0329622222222221"/>
    <n v="43.040092592592593"/>
    <s v="film &amp; video"/>
    <s v="shorts"/>
    <d v="2014-03-03T16:38:37"/>
    <d v="2014-03-22T19:00:00"/>
    <n v="19.09818287037342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"/>
    <b v="1"/>
    <s v="film &amp; video/shorts"/>
    <n v="1.4830000000000001"/>
    <n v="322.39130434782606"/>
    <s v="film &amp; video"/>
    <s v="shorts"/>
    <d v="2013-05-15T14:32:37"/>
    <d v="2013-06-06T14:32:37"/>
    <n v="22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53"/>
    <b v="1"/>
    <s v="film &amp; video/shorts"/>
    <n v="1.5473333333333332"/>
    <n v="96.708333333333329"/>
    <s v="film &amp; video"/>
    <s v="shorts"/>
    <d v="2013-02-06T14:11:18"/>
    <d v="2013-03-03T14:11:18"/>
    <n v="25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1"/>
    <b v="1"/>
    <s v="film &amp; video/shorts"/>
    <n v="1.1351849999999999"/>
    <n v="35.474531249999998"/>
    <s v="film &amp; video"/>
    <s v="shorts"/>
    <d v="2013-12-04T16:53:33"/>
    <d v="2013-12-27T23:59:00"/>
    <n v="23.295451388890797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54"/>
    <b v="1"/>
    <s v="film &amp; video/shorts"/>
    <n v="1.7333333333333334"/>
    <n v="86.666666666666671"/>
    <s v="film &amp; video"/>
    <s v="shorts"/>
    <d v="2013-06-07T19:26:21"/>
    <d v="2013-07-07T19:26:21"/>
    <n v="3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x v="0"/>
    <x v="7"/>
    <b v="1"/>
    <s v="film &amp; video/shorts"/>
    <n v="1.0752857142857142"/>
    <n v="132.05263157894737"/>
    <s v="film &amp; video"/>
    <s v="shorts"/>
    <d v="2014-07-15T14:42:34"/>
    <d v="2014-08-11T00:59:00"/>
    <n v="26.428078703698702"/>
  </r>
  <r>
    <n v="66"/>
    <x v="66"/>
    <s v="A dark comedy set in the '60s about clinical depression and one night stands."/>
    <n v="2000"/>
    <n v="2372"/>
    <x v="0"/>
    <x v="0"/>
    <s v="USD"/>
    <n v="1468873420"/>
    <n v="1466281420"/>
    <x v="0"/>
    <x v="55"/>
    <b v="1"/>
    <s v="film &amp; video/shorts"/>
    <n v="1.1859999999999999"/>
    <n v="91.230769230769226"/>
    <s v="film &amp; video"/>
    <s v="shorts"/>
    <d v="2016-06-18T15:23:40"/>
    <d v="2016-07-18T15:23:40"/>
    <n v="3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9"/>
    <b v="1"/>
    <s v="film &amp; video/shorts"/>
    <n v="1.1625000000000001"/>
    <n v="116.25"/>
    <s v="film &amp; video"/>
    <s v="shorts"/>
    <d v="2012-06-15T09:00:04"/>
    <d v="2012-07-15T09:00:04"/>
    <n v="3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17"/>
    <b v="1"/>
    <s v="film &amp; video/shorts"/>
    <n v="1.2716666666666667"/>
    <n v="21.194444444444443"/>
    <s v="film &amp; video"/>
    <s v="shorts"/>
    <d v="2014-01-24T08:39:51"/>
    <d v="2014-02-23T08:39:51"/>
    <n v="30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56"/>
    <b v="1"/>
    <s v="film &amp; video/shorts"/>
    <n v="1.109423"/>
    <n v="62.327134831460668"/>
    <s v="film &amp; video"/>
    <s v="shorts"/>
    <d v="2011-08-30T23:30:25"/>
    <d v="2011-10-02T01:59:00"/>
    <n v="32.103182870370802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57"/>
    <b v="1"/>
    <s v="film &amp; video/shorts"/>
    <n v="1.272"/>
    <n v="37.411764705882355"/>
    <s v="film &amp; video"/>
    <s v="shorts"/>
    <d v="2011-07-06T16:30:45"/>
    <d v="2011-09-04T16:30:45"/>
    <n v="6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58"/>
    <b v="1"/>
    <s v="film &amp; video/shorts"/>
    <n v="1.2394444444444443"/>
    <n v="69.71875"/>
    <s v="film &amp; video"/>
    <s v="shorts"/>
    <d v="2012-03-29T01:30:57"/>
    <d v="2012-05-28T01:30:57"/>
    <n v="6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14"/>
    <b v="1"/>
    <s v="film &amp; video/shorts"/>
    <n v="1.084090909090909"/>
    <n v="58.170731707317074"/>
    <s v="film &amp; video"/>
    <s v="shorts"/>
    <d v="2012-10-25T19:14:41"/>
    <d v="2012-11-14T19:00:00"/>
    <n v="19.98980324074364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59"/>
    <b v="1"/>
    <s v="film &amp; video/shorts"/>
    <n v="1"/>
    <n v="50"/>
    <s v="film &amp; video"/>
    <s v="shorts"/>
    <d v="2011-02-13T13:09:44"/>
    <d v="2011-05-02T22:59:00"/>
    <n v="78.409212962964375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x v="60"/>
    <b v="1"/>
    <s v="film &amp; video/shorts"/>
    <n v="1.1293199999999999"/>
    <n v="19.471034482758618"/>
    <s v="film &amp; video"/>
    <s v="shorts"/>
    <d v="2015-12-22T06:41:35"/>
    <d v="2016-01-21T06:41:35"/>
    <n v="3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x v="0"/>
    <x v="5"/>
    <b v="1"/>
    <s v="film &amp; video/shorts"/>
    <n v="1.1542857142857144"/>
    <n v="85.957446808510639"/>
    <s v="film &amp; video"/>
    <s v="shorts"/>
    <d v="2013-03-24T00:01:12"/>
    <d v="2013-04-23T00:01:12"/>
    <n v="30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41"/>
    <b v="1"/>
    <s v="film &amp; video/shorts"/>
    <n v="1.5333333333333334"/>
    <n v="30.666666666666668"/>
    <s v="film &amp; video"/>
    <s v="shorts"/>
    <d v="2011-10-28T11:35:58"/>
    <d v="2011-12-27T12:35:58"/>
    <n v="60.04166666666424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x v="0"/>
    <x v="55"/>
    <b v="1"/>
    <s v="film &amp; video/shorts"/>
    <n v="3.9249999999999998"/>
    <n v="60.384615384615387"/>
    <s v="film &amp; video"/>
    <s v="shorts"/>
    <d v="2012-03-28T22:28:37"/>
    <d v="2012-05-20T21:59:00"/>
    <n v="52.97943287036469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x v="2"/>
    <b v="1"/>
    <s v="film &amp; video/shorts"/>
    <n v="27.02"/>
    <n v="38.6"/>
    <s v="film &amp; video"/>
    <s v="shorts"/>
    <d v="2016-08-22T12:32:01"/>
    <d v="2016-09-01T12:32:01"/>
    <n v="1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14"/>
    <b v="1"/>
    <s v="film &amp; video/shorts"/>
    <n v="1.27"/>
    <n v="40.268292682926827"/>
    <s v="film &amp; video"/>
    <s v="shorts"/>
    <d v="2014-03-26T13:38:13"/>
    <d v="2014-04-25T13:38:13"/>
    <n v="30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x v="0"/>
    <x v="5"/>
    <b v="1"/>
    <s v="film &amp; video/shorts"/>
    <n v="1.0725"/>
    <n v="273.82978723404256"/>
    <s v="film &amp; video"/>
    <s v="shorts"/>
    <d v="2013-11-04T21:00:56"/>
    <d v="2013-12-09T21:00:56"/>
    <n v="35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33"/>
    <b v="1"/>
    <s v="film &amp; video/shorts"/>
    <n v="1.98"/>
    <n v="53.035714285714285"/>
    <s v="film &amp; video"/>
    <s v="shorts"/>
    <d v="2012-07-09T22:48:47"/>
    <d v="2012-07-13T22:02:00"/>
    <n v="3.9675115740683395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61"/>
    <b v="1"/>
    <s v="film &amp; video/shorts"/>
    <n v="1.0001249999999999"/>
    <n v="40.005000000000003"/>
    <s v="film &amp; video"/>
    <s v="shorts"/>
    <d v="2011-09-09T14:41:01"/>
    <d v="2011-10-09T14:41:01"/>
    <n v="3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62"/>
    <b v="1"/>
    <s v="film &amp; video/shorts"/>
    <n v="1.0249999999999999"/>
    <n v="15.76923076923077"/>
    <s v="film &amp; video"/>
    <s v="shorts"/>
    <d v="2015-02-07T09:46:29"/>
    <d v="2015-02-22T06:30:00"/>
    <n v="14.863553240749752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63"/>
    <b v="1"/>
    <s v="film &amp; video/shorts"/>
    <n v="1"/>
    <n v="71.428571428571431"/>
    <s v="film &amp; video"/>
    <s v="shorts"/>
    <d v="2011-04-15T13:11:26"/>
    <d v="2011-05-15T13:11:26"/>
    <n v="30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64"/>
    <b v="1"/>
    <s v="film &amp; video/shorts"/>
    <n v="1.2549999999999999"/>
    <n v="71.714285714285708"/>
    <s v="film &amp; video"/>
    <s v="shorts"/>
    <d v="2011-08-23T22:00:37"/>
    <d v="2011-09-22T22:00:37"/>
    <n v="3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x v="57"/>
    <b v="1"/>
    <s v="film &amp; video/shorts"/>
    <n v="1.0646666666666667"/>
    <n v="375.76470588235293"/>
    <s v="film &amp; video"/>
    <s v="shorts"/>
    <d v="2015-10-14T08:20:45"/>
    <d v="2015-12-27T09:20:45"/>
    <n v="74.04166666665696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20"/>
    <b v="1"/>
    <s v="film &amp; video/shorts"/>
    <n v="1.046"/>
    <n v="104.6"/>
    <s v="film &amp; video"/>
    <s v="shorts"/>
    <d v="2010-05-24T07:56:43"/>
    <d v="2010-06-02T20:41:00"/>
    <n v="9.5307523148221662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65"/>
    <b v="1"/>
    <s v="film &amp; video/shorts"/>
    <n v="1.0285714285714285"/>
    <n v="60"/>
    <s v="film &amp; video"/>
    <s v="shorts"/>
    <d v="2014-05-27T10:48:51"/>
    <d v="2014-06-22T10:48:51"/>
    <n v="26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66"/>
    <b v="1"/>
    <s v="film &amp; video/shorts"/>
    <n v="1.1506666666666667"/>
    <n v="123.28571428571429"/>
    <s v="film &amp; video"/>
    <s v="shorts"/>
    <d v="2013-05-08T13:03:12"/>
    <d v="2013-06-02T13:03:12"/>
    <n v="25"/>
  </r>
  <r>
    <n v="90"/>
    <x v="90"/>
    <s v="We're looking for funding to help submit a short film to film festivals."/>
    <n v="500"/>
    <n v="502"/>
    <x v="0"/>
    <x v="0"/>
    <s v="USD"/>
    <n v="1310454499"/>
    <n v="1307862499"/>
    <x v="0"/>
    <x v="38"/>
    <b v="1"/>
    <s v="film &amp; video/shorts"/>
    <n v="1.004"/>
    <n v="31.375"/>
    <s v="film &amp; video"/>
    <s v="shorts"/>
    <d v="2011-06-12T02:08:19"/>
    <d v="2011-07-12T02:08:19"/>
    <n v="3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67"/>
    <b v="1"/>
    <s v="film &amp; video/shorts"/>
    <n v="1.2"/>
    <n v="78.260869565217391"/>
    <s v="film &amp; video"/>
    <s v="shorts"/>
    <d v="2011-03-17T04:39:24"/>
    <d v="2011-05-17T04:39:24"/>
    <n v="6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x v="68"/>
    <b v="1"/>
    <s v="film &amp; video/shorts"/>
    <n v="1.052"/>
    <n v="122.32558139534883"/>
    <s v="film &amp; video"/>
    <s v="shorts"/>
    <d v="2016-12-16T23:46:23"/>
    <d v="2017-02-01T03:00:00"/>
    <n v="46.134456018509809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41"/>
    <b v="1"/>
    <s v="film &amp; video/shorts"/>
    <n v="1.1060000000000001"/>
    <n v="73.733333333333334"/>
    <s v="film &amp; video"/>
    <s v="shorts"/>
    <d v="2012-06-05T15:35:37"/>
    <d v="2012-07-03T16:00:00"/>
    <n v="28.0169328703705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8"/>
    <b v="1"/>
    <s v="film &amp; video/shorts"/>
    <n v="1.04"/>
    <n v="21.666666666666668"/>
    <s v="film &amp; video"/>
    <s v="shorts"/>
    <d v="2014-03-18T12:13:42"/>
    <d v="2014-04-07T12:13:42"/>
    <n v="20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64"/>
    <b v="1"/>
    <s v="film &amp; video/shorts"/>
    <n v="1.3142857142857143"/>
    <n v="21.904761904761905"/>
    <s v="film &amp; video"/>
    <s v="shorts"/>
    <d v="2012-01-26T19:07:21"/>
    <d v="2012-02-25T19:07:21"/>
    <n v="30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69"/>
    <b v="1"/>
    <s v="film &amp; video/shorts"/>
    <n v="1.1466666666666667"/>
    <n v="50.588235294117645"/>
    <s v="film &amp; video"/>
    <s v="shorts"/>
    <d v="2010-05-26T10:54:01"/>
    <d v="2010-07-31T22:00:00"/>
    <n v="66.462488425924676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2"/>
    <b v="1"/>
    <s v="film &amp; video/shorts"/>
    <n v="1.0625"/>
    <n v="53.125"/>
    <s v="film &amp; video"/>
    <s v="shorts"/>
    <d v="2011-06-11T22:14:42"/>
    <d v="2011-07-11T22:14:42"/>
    <n v="3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65"/>
    <b v="1"/>
    <s v="film &amp; video/shorts"/>
    <n v="1.0625"/>
    <n v="56.666666666666664"/>
    <s v="film &amp; video"/>
    <s v="shorts"/>
    <d v="2012-11-01T14:04:34"/>
    <d v="2012-12-07T18:30:00"/>
    <n v="36.184328703704523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70"/>
    <b v="1"/>
    <s v="film &amp; video/shorts"/>
    <n v="1.0601933333333333"/>
    <n v="40.776666666666664"/>
    <s v="film &amp; video"/>
    <s v="shorts"/>
    <d v="2013-12-23T16:39:59"/>
    <d v="2014-01-22T16:39:59"/>
    <n v="30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55"/>
    <b v="1"/>
    <s v="film &amp; video/shorts"/>
    <n v="1"/>
    <n v="192.30769230769232"/>
    <s v="film &amp; video"/>
    <s v="shorts"/>
    <d v="2012-10-15T13:04:46"/>
    <d v="2012-11-04T14:04:46"/>
    <n v="20.04166666666424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2"/>
    <b v="1"/>
    <s v="film &amp; video/shorts"/>
    <n v="1"/>
    <n v="100"/>
    <s v="film &amp; video"/>
    <s v="shorts"/>
    <d v="2012-12-31T13:38:30"/>
    <d v="2013-01-24T13:38:30"/>
    <n v="24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71"/>
    <b v="1"/>
    <s v="film &amp; video/shorts"/>
    <n v="1.2775000000000001"/>
    <n v="117.92307692307692"/>
    <s v="film &amp; video"/>
    <s v="shorts"/>
    <d v="2010-11-22T22:08:53"/>
    <d v="2010-12-22T22:08:53"/>
    <n v="3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x v="0"/>
    <x v="72"/>
    <b v="1"/>
    <s v="film &amp; video/shorts"/>
    <n v="1.0515384615384615"/>
    <n v="27.897959183673468"/>
    <s v="film &amp; video"/>
    <s v="shorts"/>
    <d v="2014-02-12T14:20:30"/>
    <d v="2014-03-07T14:20:30"/>
    <n v="23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x v="0"/>
    <x v="73"/>
    <b v="1"/>
    <s v="film &amp; video/shorts"/>
    <n v="1.2"/>
    <n v="60"/>
    <s v="film &amp; video"/>
    <s v="shorts"/>
    <d v="2011-03-10T11:41:06"/>
    <d v="2011-04-02T20:00:00"/>
    <n v="23.34645833333343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65"/>
    <b v="1"/>
    <s v="film &amp; video/shorts"/>
    <n v="1.074090909090909"/>
    <n v="39.383333333333333"/>
    <s v="film &amp; video"/>
    <s v="shorts"/>
    <d v="2016-04-25T12:23:40"/>
    <d v="2016-05-13T19:00:00"/>
    <n v="18.275231481486117"/>
  </r>
  <r>
    <n v="106"/>
    <x v="106"/>
    <s v="A Boy. A Girl. A Car. A Serial Killer."/>
    <n v="5000"/>
    <n v="5025"/>
    <x v="0"/>
    <x v="0"/>
    <s v="USD"/>
    <n v="1333391901"/>
    <n v="1332182301"/>
    <x v="0"/>
    <x v="74"/>
    <b v="1"/>
    <s v="film &amp; video/shorts"/>
    <n v="1.0049999999999999"/>
    <n v="186.11111111111111"/>
    <s v="film &amp; video"/>
    <s v="shorts"/>
    <d v="2012-03-19T13:38:21"/>
    <d v="2012-04-02T13:38:21"/>
    <n v="14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50"/>
    <b v="1"/>
    <s v="film &amp; video/shorts"/>
    <n v="1.0246666666666666"/>
    <n v="111.37681159420291"/>
    <s v="film &amp; video"/>
    <s v="shorts"/>
    <d v="2011-04-02T18:34:47"/>
    <d v="2011-04-24T18:34:47"/>
    <n v="22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5"/>
    <b v="1"/>
    <s v="film &amp; video/shorts"/>
    <n v="2.4666666666666668"/>
    <n v="78.723404255319153"/>
    <s v="film &amp; video"/>
    <s v="shorts"/>
    <d v="2013-04-01T09:42:50"/>
    <d v="2013-05-31T09:42:50"/>
    <n v="6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5"/>
    <b v="1"/>
    <s v="film &amp; video/shorts"/>
    <n v="2.1949999999999998"/>
    <n v="46.702127659574465"/>
    <s v="film &amp; video"/>
    <s v="shorts"/>
    <d v="2011-01-26T19:37:10"/>
    <d v="2011-02-25T19:37:10"/>
    <n v="3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55"/>
    <b v="1"/>
    <s v="film &amp; video/shorts"/>
    <n v="1.3076923076923077"/>
    <n v="65.384615384615387"/>
    <s v="film &amp; video"/>
    <s v="shorts"/>
    <d v="2013-10-10T17:47:33"/>
    <d v="2013-11-14T00:59:00"/>
    <n v="34.299618055549217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x v="28"/>
    <b v="1"/>
    <s v="film &amp; video/shorts"/>
    <n v="1.5457142857142858"/>
    <n v="102.0754716981132"/>
    <s v="film &amp; video"/>
    <s v="shorts"/>
    <d v="2015-05-01T02:59:47"/>
    <d v="2015-05-31T02:59:47"/>
    <n v="3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75"/>
    <b v="1"/>
    <s v="film &amp; video/shorts"/>
    <n v="1.04"/>
    <n v="64.197530864197532"/>
    <s v="film &amp; video"/>
    <s v="shorts"/>
    <d v="2014-03-19T20:01:58"/>
    <d v="2014-04-12T21:00:00"/>
    <n v="24.04030092593166"/>
  </r>
  <r>
    <n v="113"/>
    <x v="113"/>
    <s v="A living memorial for all those dealing with trauma, grief and loss."/>
    <n v="5000"/>
    <n v="7050"/>
    <x v="0"/>
    <x v="0"/>
    <s v="USD"/>
    <n v="1312642800"/>
    <n v="1311963128"/>
    <x v="0"/>
    <x v="76"/>
    <b v="1"/>
    <s v="film &amp; video/shorts"/>
    <n v="1.41"/>
    <n v="90.384615384615387"/>
    <s v="film &amp; video"/>
    <s v="shorts"/>
    <d v="2011-07-29T13:12:08"/>
    <d v="2011-08-06T10:00:00"/>
    <n v="7.8665740740761976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2"/>
    <b v="1"/>
    <s v="film &amp; video/shorts"/>
    <n v="1.0333333333333334"/>
    <n v="88.571428571428569"/>
    <s v="film &amp; video"/>
    <s v="shorts"/>
    <d v="2011-11-14T01:34:48"/>
    <d v="2012-01-13T01:34:48"/>
    <n v="60"/>
  </r>
  <r>
    <n v="115"/>
    <x v="115"/>
    <s v="Never judge a book (or a lover) by their cover."/>
    <n v="450"/>
    <n v="632"/>
    <x v="0"/>
    <x v="0"/>
    <s v="USD"/>
    <n v="1328377444"/>
    <n v="1326217444"/>
    <x v="0"/>
    <x v="19"/>
    <b v="1"/>
    <s v="film &amp; video/shorts"/>
    <n v="1.4044444444444444"/>
    <n v="28.727272727272727"/>
    <s v="film &amp; video"/>
    <s v="shorts"/>
    <d v="2012-01-10T12:44:04"/>
    <d v="2012-02-04T12:44:04"/>
    <n v="25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7"/>
    <b v="1"/>
    <s v="film &amp; video/shorts"/>
    <n v="1.1365714285714286"/>
    <n v="69.78947368421052"/>
    <s v="film &amp; video"/>
    <s v="shorts"/>
    <d v="2011-02-21T06:55:55"/>
    <d v="2011-04-08T05:55:55"/>
    <n v="45.958333333335759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74"/>
    <b v="1"/>
    <s v="film &amp; video/shorts"/>
    <n v="1.0049377777777779"/>
    <n v="167.48962962962963"/>
    <s v="film &amp; video"/>
    <s v="shorts"/>
    <d v="2010-03-11T15:02:24"/>
    <d v="2010-06-09T14:00:00"/>
    <n v="89.956666666665114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x v="0"/>
    <x v="70"/>
    <b v="1"/>
    <s v="film &amp; video/shorts"/>
    <n v="1.1303159999999999"/>
    <n v="144.91230769230768"/>
    <s v="film &amp; video"/>
    <s v="shorts"/>
    <d v="2011-06-28T20:17:16"/>
    <d v="2011-07-28T20:17:16"/>
    <n v="3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77"/>
    <b v="1"/>
    <s v="film &amp; video/shorts"/>
    <n v="1.0455692307692308"/>
    <n v="91.840540540540545"/>
    <s v="film &amp; video"/>
    <s v="shorts"/>
    <d v="2011-07-14T20:39:46"/>
    <d v="2011-08-13T18:00:00"/>
    <n v="29.88905092592904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x v="29"/>
    <b v="0"/>
    <s v="film &amp; video/science fiction"/>
    <n v="1.4285714285714287E-4"/>
    <n v="10"/>
    <s v="film &amp; video"/>
    <s v="science fiction"/>
    <d v="2016-09-02T20:11:47"/>
    <d v="2016-10-02T20:11:47"/>
    <n v="3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9"/>
    <b v="0"/>
    <s v="film &amp; video/science fiction"/>
    <n v="3.3333333333333332E-4"/>
    <n v="1"/>
    <s v="film &amp; video"/>
    <s v="science fiction"/>
    <d v="2015-04-02T11:55:10"/>
    <d v="2015-04-18T05:16:00"/>
    <n v="15.722800925927004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x v="0"/>
    <x v="78"/>
    <b v="0"/>
    <s v="film &amp; video/science fiction"/>
    <n v="0"/>
    <e v="#DIV/0!"/>
    <s v="film &amp; video"/>
    <s v="science fiction"/>
    <d v="2016-08-11T05:21:47"/>
    <d v="2016-10-10T05:21:47"/>
    <n v="6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79"/>
    <b v="0"/>
    <s v="film &amp; video/science fiction"/>
    <n v="2.7454545454545453E-3"/>
    <n v="25.166666666666668"/>
    <s v="film &amp; video"/>
    <s v="science fiction"/>
    <d v="2014-09-22T13:46:04"/>
    <d v="2014-10-28T17:00:00"/>
    <n v="36.134675925924967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78"/>
    <b v="0"/>
    <s v="film &amp; video/science fiction"/>
    <n v="0"/>
    <e v="#DIV/0!"/>
    <s v="film &amp; video"/>
    <s v="science fiction"/>
    <d v="2015-04-20T17:17:22"/>
    <d v="2015-05-15T17:17:22"/>
    <n v="25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x v="79"/>
    <b v="0"/>
    <s v="film &amp; video/science fiction"/>
    <n v="0.14000000000000001"/>
    <n v="11.666666666666666"/>
    <s v="film &amp; video"/>
    <s v="science fiction"/>
    <d v="2016-12-05T18:51:20"/>
    <d v="2017-02-03T18:51:20"/>
    <n v="6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62"/>
    <b v="0"/>
    <s v="film &amp; video/science fiction"/>
    <n v="5.5480000000000002E-2"/>
    <n v="106.69230769230769"/>
    <s v="film &amp; video"/>
    <s v="science fiction"/>
    <d v="2015-05-11T09:08:57"/>
    <d v="2015-06-10T21:00:00"/>
    <n v="30.49378472221724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80"/>
    <b v="0"/>
    <s v="film &amp; video/science fiction"/>
    <n v="2.375E-2"/>
    <n v="47.5"/>
    <s v="film &amp; video"/>
    <s v="science fiction"/>
    <d v="2015-03-04T09:59:01"/>
    <d v="2015-04-03T08:59:01"/>
    <n v="29.958333333335759"/>
  </r>
  <r>
    <n v="128"/>
    <x v="128"/>
    <s v="A Science Fiction film filled with entertainment and Excitement"/>
    <n v="100000"/>
    <n v="1867"/>
    <x v="1"/>
    <x v="0"/>
    <s v="USD"/>
    <n v="1476941293"/>
    <n v="1473917293"/>
    <x v="0"/>
    <x v="79"/>
    <b v="0"/>
    <s v="film &amp; video/science fiction"/>
    <n v="1.8669999999999999E-2"/>
    <n v="311.16666666666669"/>
    <s v="film &amp; video"/>
    <s v="science fiction"/>
    <d v="2016-09-15T00:28:13"/>
    <d v="2016-10-20T00:28:13"/>
    <n v="35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78"/>
    <b v="0"/>
    <s v="film &amp; video/science fiction"/>
    <n v="0"/>
    <e v="#DIV/0!"/>
    <s v="film &amp; video"/>
    <s v="science fiction"/>
    <d v="2014-08-31T17:29:43"/>
    <d v="2014-10-30T17:29:43"/>
    <n v="6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78"/>
    <b v="0"/>
    <s v="film &amp; video/science fiction"/>
    <n v="0"/>
    <e v="#DIV/0!"/>
    <s v="film &amp; video"/>
    <s v="science fiction"/>
    <d v="2014-05-19T16:58:12"/>
    <d v="2014-06-16T15:16:00"/>
    <n v="27.929027777783631"/>
  </r>
  <r>
    <n v="131"/>
    <x v="131"/>
    <s v="I"/>
    <n v="1200"/>
    <n v="0"/>
    <x v="1"/>
    <x v="0"/>
    <s v="USD"/>
    <n v="1467763200"/>
    <n v="1466453161"/>
    <x v="0"/>
    <x v="78"/>
    <b v="0"/>
    <s v="film &amp; video/science fiction"/>
    <n v="0"/>
    <e v="#DIV/0!"/>
    <s v="film &amp; video"/>
    <s v="science fiction"/>
    <d v="2016-06-20T15:06:01"/>
    <d v="2016-07-05T19:00:00"/>
    <n v="15.162488425921765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75"/>
    <b v="0"/>
    <s v="film &amp; video/science fiction"/>
    <n v="9.5687499999999995E-2"/>
    <n v="94.506172839506178"/>
    <s v="film &amp; video"/>
    <s v="science fiction"/>
    <d v="2014-09-23T14:30:07"/>
    <d v="2014-11-07T15:30:07"/>
    <n v="45.04166666667151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x v="0"/>
    <x v="78"/>
    <b v="0"/>
    <s v="film &amp; video/science fiction"/>
    <n v="0"/>
    <e v="#DIV/0!"/>
    <s v="film &amp; video"/>
    <s v="science fiction"/>
    <d v="2016-05-01T14:23:04"/>
    <d v="2016-05-31T12:31:00"/>
    <n v="29.922175925930787"/>
  </r>
  <r>
    <n v="134"/>
    <x v="134"/>
    <s v="steampunk  remake of &quot;a Christmas carol&quot;"/>
    <n v="5000"/>
    <n v="0"/>
    <x v="1"/>
    <x v="0"/>
    <s v="USD"/>
    <n v="1441386000"/>
    <n v="1438811418"/>
    <x v="0"/>
    <x v="78"/>
    <b v="0"/>
    <s v="film &amp; video/science fiction"/>
    <n v="0"/>
    <e v="#DIV/0!"/>
    <s v="film &amp; video"/>
    <s v="science fiction"/>
    <d v="2015-08-05T16:50:18"/>
    <d v="2015-09-04T12:00:00"/>
    <n v="29.798402777771116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81"/>
    <b v="0"/>
    <s v="film &amp; video/science fiction"/>
    <n v="0.13433333333333333"/>
    <n v="80.599999999999994"/>
    <s v="film &amp; video"/>
    <s v="science fiction"/>
    <d v="2014-05-29T04:09:57"/>
    <d v="2014-07-01T14:00:00"/>
    <n v="33.409756944442051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78"/>
    <b v="0"/>
    <s v="film &amp; video/science fiction"/>
    <n v="0"/>
    <e v="#DIV/0!"/>
    <s v="film &amp; video"/>
    <s v="science fiction"/>
    <d v="2015-04-02T04:50:34"/>
    <d v="2015-05-16T05:16:00"/>
    <n v="44.017662037033006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x v="78"/>
    <b v="0"/>
    <s v="film &amp; video/science fiction"/>
    <n v="0"/>
    <e v="#DIV/0!"/>
    <s v="film &amp; video"/>
    <s v="science fiction"/>
    <d v="2015-08-23T08:46:33"/>
    <d v="2015-10-12T08:46:33"/>
    <n v="5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6"/>
    <b v="0"/>
    <s v="film &amp; video/science fiction"/>
    <n v="3.1413333333333335E-2"/>
    <n v="81.241379310344826"/>
    <s v="film &amp; video"/>
    <s v="science fiction"/>
    <d v="2015-07-01T01:10:41"/>
    <d v="2015-07-31T23:59:00"/>
    <n v="30.950219907412247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x v="0"/>
    <x v="29"/>
    <b v="0"/>
    <s v="film &amp; video/science fiction"/>
    <n v="1"/>
    <n v="500"/>
    <s v="film &amp; video"/>
    <s v="science fiction"/>
    <d v="2015-07-02T17:06:12"/>
    <d v="2015-07-12T17:06:12"/>
    <n v="1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78"/>
    <b v="0"/>
    <s v="film &amp; video/science fiction"/>
    <n v="0"/>
    <e v="#DIV/0!"/>
    <s v="film &amp; video"/>
    <s v="science fiction"/>
    <d v="2015-02-17T23:45:32"/>
    <d v="2015-03-19T22:45:32"/>
    <n v="29.958333333328483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33"/>
    <b v="0"/>
    <s v="film &amp; video/science fiction"/>
    <n v="0.10775"/>
    <n v="46.178571428571431"/>
    <s v="film &amp; video"/>
    <s v="science fiction"/>
    <d v="2015-04-15T22:40:23"/>
    <d v="2015-05-30T22:40:23"/>
    <n v="45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9"/>
    <b v="0"/>
    <s v="film &amp; video/science fiction"/>
    <n v="3.3333333333333335E-3"/>
    <n v="10"/>
    <s v="film &amp; video"/>
    <s v="science fiction"/>
    <d v="2014-10-26T16:26:18"/>
    <d v="2014-11-16T17:26:18"/>
    <n v="21.041666666664241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x v="78"/>
    <b v="0"/>
    <s v="film &amp; video/science fiction"/>
    <n v="0"/>
    <e v="#DIV/0!"/>
    <s v="film &amp; video"/>
    <s v="science fiction"/>
    <d v="2016-07-07T20:32:22"/>
    <d v="2016-09-03T00:55:00"/>
    <n v="57.182384259256651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x v="77"/>
    <b v="0"/>
    <s v="film &amp; video/science fiction"/>
    <n v="0.27600000000000002"/>
    <n v="55.945945945945944"/>
    <s v="film &amp; video"/>
    <s v="science fiction"/>
    <d v="2015-02-12T13:17:52"/>
    <d v="2015-04-13T12:17:52"/>
    <n v="59.958333333328483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82"/>
    <b v="0"/>
    <s v="film &amp; video/science fiction"/>
    <n v="7.5111111111111115E-2"/>
    <n v="37.555555555555557"/>
    <s v="film &amp; video"/>
    <s v="science fiction"/>
    <d v="2015-07-15T08:00:52"/>
    <d v="2015-08-11T08:00:52"/>
    <n v="27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83"/>
    <b v="0"/>
    <s v="film &amp; video/science fiction"/>
    <n v="5.7499999999999999E-3"/>
    <n v="38.333333333333336"/>
    <s v="film &amp; video"/>
    <s v="science fiction"/>
    <d v="2016-11-18T19:23:18"/>
    <d v="2017-01-17T19:23:18"/>
    <n v="60"/>
  </r>
  <r>
    <n v="147"/>
    <x v="147"/>
    <s v="Film makers catch live footage beyond their wildest dreams."/>
    <n v="7000"/>
    <n v="0"/>
    <x v="1"/>
    <x v="1"/>
    <s v="GBP"/>
    <n v="1420741080"/>
    <n v="1417026340"/>
    <x v="0"/>
    <x v="78"/>
    <b v="0"/>
    <s v="film &amp; video/science fiction"/>
    <n v="0"/>
    <e v="#DIV/0!"/>
    <s v="film &amp; video"/>
    <s v="science fiction"/>
    <d v="2014-11-26T13:25:40"/>
    <d v="2015-01-08T13:18:00"/>
    <n v="42.994675925918273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84"/>
    <b v="0"/>
    <s v="film &amp; video/science fiction"/>
    <n v="8.0000000000000004E-4"/>
    <n v="20"/>
    <s v="film &amp; video"/>
    <s v="science fiction"/>
    <d v="2016-01-28T01:45:36"/>
    <d v="2016-02-27T01:45:36"/>
    <n v="3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79"/>
    <b v="0"/>
    <s v="film &amp; video/science fiction"/>
    <n v="9.1999999999999998E-3"/>
    <n v="15.333333333333334"/>
    <s v="film &amp; video"/>
    <s v="science fiction"/>
    <d v="2014-11-24T23:07:50"/>
    <d v="2014-12-25T03:00:00"/>
    <n v="30.161226851851097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85"/>
    <b v="0"/>
    <s v="film &amp; video/science fiction"/>
    <n v="0.23163076923076922"/>
    <n v="449.43283582089555"/>
    <s v="film &amp; video"/>
    <s v="science fiction"/>
    <d v="2015-03-26T22:53:02"/>
    <d v="2015-05-25T22:53:02"/>
    <n v="6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x v="81"/>
    <b v="0"/>
    <s v="film &amp; video/science fiction"/>
    <n v="5.5999999999999995E-4"/>
    <n v="28"/>
    <s v="film &amp; video"/>
    <s v="science fiction"/>
    <d v="2015-04-19T08:13:11"/>
    <d v="2015-06-18T08:13:11"/>
    <n v="60"/>
  </r>
  <r>
    <n v="152"/>
    <x v="152"/>
    <s v="The Great Dark is a journey through the unimaginable...and un foreseeable..."/>
    <n v="380000"/>
    <n v="30"/>
    <x v="1"/>
    <x v="0"/>
    <s v="USD"/>
    <n v="1411437100"/>
    <n v="1408845100"/>
    <x v="0"/>
    <x v="84"/>
    <b v="0"/>
    <s v="film &amp; video/science fiction"/>
    <n v="7.8947368421052633E-5"/>
    <n v="15"/>
    <s v="film &amp; video"/>
    <s v="science fiction"/>
    <d v="2014-08-23T20:51:40"/>
    <d v="2014-09-22T20:51:40"/>
    <n v="3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73"/>
    <b v="0"/>
    <s v="film &amp; video/science fiction"/>
    <n v="7.1799999999999998E-3"/>
    <n v="35.9"/>
    <s v="film &amp; video"/>
    <s v="science fiction"/>
    <d v="2014-10-21T09:04:04"/>
    <d v="2014-12-02T10:04:04"/>
    <n v="42.041666666671517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x v="0"/>
    <x v="83"/>
    <b v="0"/>
    <s v="film &amp; video/science fiction"/>
    <n v="2.6666666666666668E-2"/>
    <n v="13.333333333333334"/>
    <s v="film &amp; video"/>
    <s v="science fiction"/>
    <d v="2015-04-21T08:08:15"/>
    <d v="2015-06-03T08:08:15"/>
    <n v="43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80"/>
    <b v="0"/>
    <s v="film &amp; video/science fiction"/>
    <n v="6.0000000000000002E-5"/>
    <n v="20.25"/>
    <s v="film &amp; video"/>
    <s v="science fiction"/>
    <d v="2015-06-13T08:25:35"/>
    <d v="2015-07-23T08:25:35"/>
    <n v="4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x v="41"/>
    <b v="0"/>
    <s v="film &amp; video/science fiction"/>
    <n v="5.0999999999999997E-2"/>
    <n v="119"/>
    <s v="film &amp; video"/>
    <s v="science fiction"/>
    <d v="2014-06-03T21:59:56"/>
    <d v="2014-08-02T21:59:56"/>
    <n v="6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84"/>
    <b v="0"/>
    <s v="film &amp; video/science fiction"/>
    <n v="2.671118530884808E-3"/>
    <n v="4"/>
    <s v="film &amp; video"/>
    <s v="science fiction"/>
    <d v="2016-01-27T16:52:52"/>
    <d v="2016-02-26T16:52:52"/>
    <n v="30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78"/>
    <b v="0"/>
    <s v="film &amp; video/science fiction"/>
    <n v="0"/>
    <e v="#DIV/0!"/>
    <s v="film &amp; video"/>
    <s v="science fiction"/>
    <d v="2014-09-21T20:50:28"/>
    <d v="2014-10-21T20:50:28"/>
    <n v="3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9"/>
    <b v="0"/>
    <s v="film &amp; video/science fiction"/>
    <n v="2.0000000000000002E-5"/>
    <n v="10"/>
    <s v="film &amp; video"/>
    <s v="science fiction"/>
    <d v="2016-05-24T05:25:45"/>
    <d v="2016-07-03T05:25:45"/>
    <n v="4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x v="78"/>
    <b v="0"/>
    <s v="film &amp; video/drama"/>
    <n v="0"/>
    <e v="#DIV/0!"/>
    <s v="film &amp; video"/>
    <s v="drama"/>
    <d v="2015-06-16T16:54:51"/>
    <d v="2015-08-15T16:54:51"/>
    <n v="6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x v="29"/>
    <b v="0"/>
    <s v="film &amp; video/drama"/>
    <n v="1E-4"/>
    <n v="5"/>
    <s v="film &amp; video"/>
    <s v="drama"/>
    <d v="2014-06-02T11:29:55"/>
    <d v="2014-07-02T11:29:55"/>
    <n v="3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x v="73"/>
    <b v="0"/>
    <s v="film &amp; video/drama"/>
    <n v="0.15535714285714286"/>
    <n v="43.5"/>
    <s v="film &amp; video"/>
    <s v="drama"/>
    <d v="2014-07-14T22:02:36"/>
    <d v="2014-08-16T18:42:00"/>
    <n v="32.86069444444729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x v="78"/>
    <b v="0"/>
    <s v="film &amp; video/drama"/>
    <n v="0"/>
    <e v="#DIV/0!"/>
    <s v="film &amp; video"/>
    <s v="drama"/>
    <d v="2015-08-27T18:04:14"/>
    <d v="2015-09-30T19:00:00"/>
    <n v="34.038726851853426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x v="63"/>
    <b v="0"/>
    <s v="film &amp; video/drama"/>
    <n v="5.3333333333333332E-3"/>
    <n v="91.428571428571431"/>
    <s v="film &amp; video"/>
    <s v="drama"/>
    <d v="2014-07-21T13:18:21"/>
    <d v="2014-09-19T13:18:21"/>
    <n v="60"/>
  </r>
  <r>
    <n v="165"/>
    <x v="165"/>
    <s v="A teacher. A boy. The beach and a heatwave that drove them all insane."/>
    <n v="17000"/>
    <n v="0"/>
    <x v="2"/>
    <x v="1"/>
    <s v="GBP"/>
    <n v="1452613724"/>
    <n v="1450021724"/>
    <x v="0"/>
    <x v="78"/>
    <b v="0"/>
    <s v="film &amp; video/drama"/>
    <n v="0"/>
    <e v="#DIV/0!"/>
    <s v="film &amp; video"/>
    <s v="drama"/>
    <d v="2015-12-13T10:48:44"/>
    <d v="2016-01-12T10:48:44"/>
    <n v="3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x v="29"/>
    <b v="0"/>
    <s v="film &amp; video/drama"/>
    <n v="0.6"/>
    <n v="3000"/>
    <s v="film &amp; video"/>
    <s v="drama"/>
    <d v="2016-12-16T20:49:22"/>
    <d v="2017-01-15T20:49:22"/>
    <n v="3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x v="84"/>
    <b v="0"/>
    <s v="film &amp; video/drama"/>
    <n v="1E-4"/>
    <n v="5.5"/>
    <s v="film &amp; video"/>
    <s v="drama"/>
    <d v="2015-06-05T17:15:35"/>
    <d v="2015-08-04T17:15:35"/>
    <n v="6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x v="83"/>
    <b v="0"/>
    <s v="film &amp; video/drama"/>
    <n v="4.0625000000000001E-2"/>
    <n v="108.33333333333333"/>
    <s v="film &amp; video"/>
    <s v="drama"/>
    <d v="2015-02-17T15:02:50"/>
    <d v="2015-03-19T14:02:50"/>
    <n v="29.95833333332848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x v="73"/>
    <b v="0"/>
    <s v="film &amp; video/drama"/>
    <n v="0.224"/>
    <n v="56"/>
    <s v="film &amp; video"/>
    <s v="drama"/>
    <d v="2014-09-18T07:07:39"/>
    <d v="2014-10-18T07:07:39"/>
    <n v="3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x v="73"/>
    <b v="0"/>
    <s v="film &amp; video/drama"/>
    <n v="3.2500000000000001E-2"/>
    <n v="32.5"/>
    <s v="film &amp; video"/>
    <s v="drama"/>
    <d v="2015-07-31T18:28:03"/>
    <d v="2015-08-30T00:28:00"/>
    <n v="29.249965277776937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x v="29"/>
    <b v="0"/>
    <s v="film &amp; video/drama"/>
    <n v="2.0000000000000002E-5"/>
    <n v="1"/>
    <s v="film &amp; video"/>
    <s v="drama"/>
    <d v="2016-06-12T23:20:14"/>
    <d v="2016-08-11T23:20:14"/>
    <n v="6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x v="0"/>
    <x v="78"/>
    <b v="0"/>
    <s v="film &amp; video/drama"/>
    <n v="0"/>
    <e v="#DIV/0!"/>
    <s v="film &amp; video"/>
    <s v="drama"/>
    <d v="2015-02-12T04:28:43"/>
    <d v="2015-03-19T03:28:43"/>
    <n v="34.95833333332848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x v="78"/>
    <b v="0"/>
    <s v="film &amp; video/drama"/>
    <n v="0"/>
    <e v="#DIV/0!"/>
    <s v="film &amp; video"/>
    <s v="drama"/>
    <d v="2015-01-29T08:45:08"/>
    <d v="2015-02-28T08:45:08"/>
    <n v="3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x v="78"/>
    <b v="0"/>
    <s v="film &amp; video/drama"/>
    <n v="0"/>
    <e v="#DIV/0!"/>
    <s v="film &amp; video"/>
    <s v="drama"/>
    <d v="2015-03-09T13:12:56"/>
    <d v="2015-05-08T13:12:56"/>
    <n v="6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x v="55"/>
    <b v="0"/>
    <s v="film &amp; video/drama"/>
    <n v="6.4850000000000005E-2"/>
    <n v="49.884615384615387"/>
    <s v="film &amp; video"/>
    <s v="drama"/>
    <d v="2014-08-04T13:40:11"/>
    <d v="2014-08-29T13:40:11"/>
    <n v="25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x v="78"/>
    <b v="0"/>
    <s v="film &amp; video/drama"/>
    <n v="0"/>
    <e v="#DIV/0!"/>
    <s v="film &amp; video"/>
    <s v="drama"/>
    <d v="2015-07-06T14:46:39"/>
    <d v="2015-08-05T14:46:39"/>
    <n v="3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x v="0"/>
    <x v="63"/>
    <b v="0"/>
    <s v="film &amp; video/drama"/>
    <n v="0.4"/>
    <n v="25.714285714285715"/>
    <s v="film &amp; video"/>
    <s v="drama"/>
    <d v="2015-03-06T20:08:46"/>
    <d v="2015-03-23T19:08:46"/>
    <n v="16.95833333332848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x v="0"/>
    <x v="78"/>
    <b v="0"/>
    <s v="film &amp; video/drama"/>
    <n v="0"/>
    <e v="#DIV/0!"/>
    <s v="film &amp; video"/>
    <s v="drama"/>
    <d v="2015-10-27T17:55:45"/>
    <d v="2015-11-26T18:55:45"/>
    <n v="30.041666666671517"/>
  </r>
  <r>
    <n v="179"/>
    <x v="179"/>
    <s v="A feature-length film about how three people survive in a diseased world."/>
    <n v="1000"/>
    <n v="200"/>
    <x v="2"/>
    <x v="0"/>
    <s v="USD"/>
    <n v="1457056555"/>
    <n v="1454464555"/>
    <x v="0"/>
    <x v="84"/>
    <b v="0"/>
    <s v="film &amp; video/drama"/>
    <n v="0.2"/>
    <n v="100"/>
    <s v="film &amp; video"/>
    <s v="drama"/>
    <d v="2016-02-02T20:55:55"/>
    <d v="2016-03-03T20:55:55"/>
    <n v="3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x v="62"/>
    <b v="0"/>
    <s v="film &amp; video/drama"/>
    <n v="0.33416666666666667"/>
    <n v="30.846153846153847"/>
    <s v="film &amp; video"/>
    <s v="drama"/>
    <d v="2015-03-04T18:47:23"/>
    <d v="2015-04-13T14:00:00"/>
    <n v="39.80042824074917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x v="80"/>
    <b v="0"/>
    <s v="film &amp; video/drama"/>
    <n v="0.21092608822670172"/>
    <n v="180.5"/>
    <s v="film &amp; video"/>
    <s v="drama"/>
    <d v="2015-05-23T12:48:15"/>
    <d v="2015-06-22T12:48:15"/>
    <n v="3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x v="78"/>
    <b v="0"/>
    <s v="film &amp; video/drama"/>
    <n v="0"/>
    <e v="#DIV/0!"/>
    <s v="film &amp; video"/>
    <s v="drama"/>
    <d v="2016-12-07T19:17:12"/>
    <d v="2017-01-06T19:17:12"/>
    <n v="30"/>
  </r>
  <r>
    <n v="183"/>
    <x v="183"/>
    <s v="Don't kill me until I meet my Dad"/>
    <n v="12500"/>
    <n v="4482"/>
    <x v="2"/>
    <x v="1"/>
    <s v="GBP"/>
    <n v="1417033610"/>
    <n v="1414438010"/>
    <x v="0"/>
    <x v="8"/>
    <b v="0"/>
    <s v="film &amp; video/drama"/>
    <n v="0.35855999999999999"/>
    <n v="373.5"/>
    <s v="film &amp; video"/>
    <s v="drama"/>
    <d v="2014-10-27T14:26:50"/>
    <d v="2014-11-26T15:26:50"/>
    <n v="30.041666666664241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x v="84"/>
    <b v="0"/>
    <s v="film &amp; video/drama"/>
    <n v="3.4000000000000002E-2"/>
    <n v="25.5"/>
    <s v="film &amp; video"/>
    <s v="drama"/>
    <d v="2014-07-05T13:59:22"/>
    <d v="2014-08-31T22:59:00"/>
    <n v="57.374745370369055"/>
  </r>
  <r>
    <n v="185"/>
    <x v="185"/>
    <s v="Love has no boundaries!"/>
    <n v="40000"/>
    <n v="2200"/>
    <x v="2"/>
    <x v="10"/>
    <s v="NOK"/>
    <n v="1471557139"/>
    <n v="1468965139"/>
    <x v="0"/>
    <x v="73"/>
    <b v="0"/>
    <s v="film &amp; video/drama"/>
    <n v="5.5E-2"/>
    <n v="220"/>
    <s v="film &amp; video"/>
    <s v="drama"/>
    <d v="2016-07-19T16:52:19"/>
    <d v="2016-08-18T16:52:19"/>
    <n v="3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x v="78"/>
    <b v="0"/>
    <s v="film &amp; video/drama"/>
    <n v="0"/>
    <e v="#DIV/0!"/>
    <s v="film &amp; video"/>
    <s v="drama"/>
    <d v="2017-02-01T14:30:34"/>
    <d v="2017-03-03T15:00:00"/>
    <n v="30.020439814805286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x v="0"/>
    <x v="81"/>
    <b v="0"/>
    <s v="film &amp; video/drama"/>
    <n v="0.16"/>
    <n v="160"/>
    <s v="film &amp; video"/>
    <s v="drama"/>
    <d v="2015-06-27T00:37:37"/>
    <d v="2015-07-21T01:59:00"/>
    <n v="24.05651620370918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x v="78"/>
    <b v="0"/>
    <s v="film &amp; video/drama"/>
    <n v="0"/>
    <e v="#DIV/0!"/>
    <s v="film &amp; video"/>
    <s v="drama"/>
    <d v="2014-08-05T23:23:35"/>
    <d v="2014-09-04T23:23:35"/>
    <n v="3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x v="81"/>
    <b v="0"/>
    <s v="film &amp; video/drama"/>
    <n v="6.8999999999999997E-4"/>
    <n v="69"/>
    <s v="film &amp; video"/>
    <s v="drama"/>
    <d v="2016-07-05T11:34:37"/>
    <d v="2016-09-03T11:34:37"/>
    <n v="60"/>
  </r>
  <r>
    <n v="190"/>
    <x v="190"/>
    <s v="Because hope can be a 4 letter word"/>
    <n v="12000"/>
    <n v="50"/>
    <x v="2"/>
    <x v="0"/>
    <s v="USD"/>
    <n v="1466091446"/>
    <n v="1465227446"/>
    <x v="0"/>
    <x v="29"/>
    <b v="0"/>
    <s v="film &amp; video/drama"/>
    <n v="4.1666666666666666E-3"/>
    <n v="50"/>
    <s v="film &amp; video"/>
    <s v="drama"/>
    <d v="2016-06-06T10:37:26"/>
    <d v="2016-06-16T10:37:26"/>
    <n v="1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x v="83"/>
    <b v="0"/>
    <s v="film &amp; video/drama"/>
    <n v="0.05"/>
    <n v="83.333333333333329"/>
    <s v="film &amp; video"/>
    <s v="drama"/>
    <d v="2015-08-23T05:35:38"/>
    <d v="2015-10-02T05:35:38"/>
    <n v="4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x v="83"/>
    <b v="0"/>
    <s v="film &amp; video/drama"/>
    <n v="1.7E-5"/>
    <n v="5.666666666666667"/>
    <s v="film &amp; video"/>
    <s v="drama"/>
    <d v="2014-09-17T14:00:32"/>
    <d v="2014-10-17T14:00:32"/>
    <n v="3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x v="78"/>
    <b v="0"/>
    <s v="film &amp; video/drama"/>
    <n v="0"/>
    <e v="#DIV/0!"/>
    <s v="film &amp; video"/>
    <s v="drama"/>
    <d v="2014-09-29T17:26:06"/>
    <d v="2014-11-28T18:26:06"/>
    <n v="60.041666666664241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x v="83"/>
    <b v="0"/>
    <s v="film &amp; video/drama"/>
    <n v="1.1999999999999999E-3"/>
    <n v="1"/>
    <s v="film &amp; video"/>
    <s v="drama"/>
    <d v="2016-01-06T18:55:31"/>
    <d v="2016-03-06T18:55:31"/>
    <n v="6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x v="78"/>
    <b v="0"/>
    <s v="film &amp; video/drama"/>
    <n v="0"/>
    <e v="#DIV/0!"/>
    <s v="film &amp; video"/>
    <s v="drama"/>
    <d v="2015-05-11T11:05:32"/>
    <d v="2015-07-10T11:05:32"/>
    <n v="6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x v="10"/>
    <b v="0"/>
    <s v="film &amp; video/drama"/>
    <n v="0.41857142857142859"/>
    <n v="77.10526315789474"/>
    <s v="film &amp; video"/>
    <s v="drama"/>
    <d v="2015-09-12T08:01:38"/>
    <d v="2015-10-10T16:00:00"/>
    <n v="28.332199074073287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x v="22"/>
    <b v="0"/>
    <s v="film &amp; video/drama"/>
    <n v="0.1048"/>
    <n v="32.75"/>
    <s v="film &amp; video"/>
    <s v="drama"/>
    <d v="2017-01-06T15:21:40"/>
    <d v="2017-02-17T16:00:00"/>
    <n v="42.026620370364981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x v="79"/>
    <b v="0"/>
    <s v="film &amp; video/drama"/>
    <n v="1.116E-2"/>
    <n v="46.5"/>
    <s v="film &amp; video"/>
    <s v="drama"/>
    <d v="2014-09-05T04:12:02"/>
    <d v="2014-10-05T04:12:02"/>
    <n v="3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x v="78"/>
    <b v="0"/>
    <s v="film &amp; video/drama"/>
    <n v="0"/>
    <e v="#DIV/0!"/>
    <s v="film &amp; video"/>
    <s v="drama"/>
    <d v="2016-08-01T21:58:22"/>
    <d v="2016-08-31T21:58:22"/>
    <n v="3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x v="0"/>
    <x v="59"/>
    <b v="0"/>
    <s v="film &amp; video/drama"/>
    <n v="0.26192500000000002"/>
    <n v="87.308333333333337"/>
    <s v="film &amp; video"/>
    <s v="drama"/>
    <d v="2014-08-15T21:00:03"/>
    <d v="2014-09-14T21:00:03"/>
    <n v="3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x v="63"/>
    <b v="0"/>
    <s v="film &amp; video/drama"/>
    <n v="0.58461538461538465"/>
    <n v="54.285714285714285"/>
    <s v="film &amp; video"/>
    <s v="drama"/>
    <d v="2015-01-19T14:38:49"/>
    <d v="2015-02-08T14:38:49"/>
    <n v="20"/>
  </r>
  <r>
    <n v="202"/>
    <x v="202"/>
    <s v="new web series created by jonney terry"/>
    <n v="6000"/>
    <n v="0"/>
    <x v="2"/>
    <x v="0"/>
    <s v="USD"/>
    <n v="1444337940"/>
    <n v="1441750564"/>
    <x v="0"/>
    <x v="78"/>
    <b v="0"/>
    <s v="film &amp; video/drama"/>
    <n v="0"/>
    <e v="#DIV/0!"/>
    <s v="film &amp; video"/>
    <s v="drama"/>
    <d v="2015-09-08T17:16:04"/>
    <d v="2015-10-08T15:59:00"/>
    <n v="29.946481481478259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x v="22"/>
    <b v="0"/>
    <s v="film &amp; video/drama"/>
    <n v="0.2984"/>
    <n v="93.25"/>
    <s v="film &amp; video"/>
    <s v="drama"/>
    <d v="2014-11-30T15:21:04"/>
    <d v="2015-01-29T15:21:04"/>
    <n v="6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x v="86"/>
    <b v="0"/>
    <s v="film &amp; video/drama"/>
    <n v="0.50721666666666665"/>
    <n v="117.68368136117556"/>
    <s v="film &amp; video"/>
    <s v="drama"/>
    <d v="2016-07-05T09:00:03"/>
    <d v="2016-08-04T09:00:03"/>
    <n v="30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x v="57"/>
    <b v="0"/>
    <s v="film &amp; video/drama"/>
    <n v="0.16250000000000001"/>
    <n v="76.470588235294116"/>
    <s v="film &amp; video"/>
    <s v="drama"/>
    <d v="2015-09-01T10:10:22"/>
    <d v="2015-10-06T10:10:22"/>
    <n v="35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x v="0"/>
    <x v="78"/>
    <b v="0"/>
    <s v="film &amp; video/drama"/>
    <n v="0"/>
    <e v="#DIV/0!"/>
    <s v="film &amp; video"/>
    <s v="drama"/>
    <d v="2016-07-15T19:06:23"/>
    <d v="2016-08-05T19:06:23"/>
    <n v="21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x v="62"/>
    <b v="0"/>
    <s v="film &amp; video/drama"/>
    <n v="0.15214285714285714"/>
    <n v="163.84615384615384"/>
    <s v="film &amp; video"/>
    <s v="drama"/>
    <d v="2014-12-04T23:43:58"/>
    <d v="2015-01-03T23:43:58"/>
    <n v="3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x v="78"/>
    <b v="0"/>
    <s v="film &amp; video/drama"/>
    <n v="0"/>
    <e v="#DIV/0!"/>
    <s v="film &amp; video"/>
    <s v="drama"/>
    <d v="2014-11-16T03:52:47"/>
    <d v="2014-12-16T03:52:47"/>
    <n v="3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x v="78"/>
    <b v="0"/>
    <s v="film &amp; video/drama"/>
    <n v="0"/>
    <e v="#DIV/0!"/>
    <s v="film &amp; video"/>
    <s v="drama"/>
    <d v="2015-06-10T17:08:55"/>
    <d v="2015-07-10T17:08:55"/>
    <n v="3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x v="51"/>
    <b v="0"/>
    <s v="film &amp; video/drama"/>
    <n v="0.2525"/>
    <n v="91.818181818181813"/>
    <s v="film &amp; video"/>
    <s v="drama"/>
    <d v="2015-09-01T20:33:12"/>
    <d v="2015-10-01T00:00:00"/>
    <n v="29.143611111110658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x v="8"/>
    <b v="0"/>
    <s v="film &amp; video/drama"/>
    <n v="0.44600000000000001"/>
    <n v="185.83333333333334"/>
    <s v="film &amp; video"/>
    <s v="drama"/>
    <d v="2015-08-19T22:50:17"/>
    <d v="2015-09-18T22:50:17"/>
    <n v="3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x v="0"/>
    <x v="29"/>
    <b v="0"/>
    <s v="film &amp; video/drama"/>
    <n v="1.5873015873015873E-4"/>
    <n v="1"/>
    <s v="film &amp; video"/>
    <s v="drama"/>
    <d v="2016-02-16T16:08:40"/>
    <d v="2016-04-16T15:08:40"/>
    <n v="59.958333333343035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x v="0"/>
    <x v="29"/>
    <b v="0"/>
    <s v="film &amp; video/drama"/>
    <n v="4.0000000000000002E-4"/>
    <n v="20"/>
    <s v="film &amp; video"/>
    <s v="drama"/>
    <d v="2015-07-17T09:15:47"/>
    <d v="2015-08-16T09:06:41"/>
    <n v="29.99368055554805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x v="29"/>
    <b v="0"/>
    <s v="film &amp; video/drama"/>
    <n v="8.0000000000000007E-5"/>
    <n v="1"/>
    <s v="film &amp; video"/>
    <s v="drama"/>
    <d v="2015-01-05T10:22:29"/>
    <d v="2015-03-06T10:22:29"/>
    <n v="6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x v="29"/>
    <b v="0"/>
    <s v="film &amp; video/drama"/>
    <n v="2.2727272727272726E-3"/>
    <n v="10"/>
    <s v="film &amp; video"/>
    <s v="drama"/>
    <d v="2016-01-06T00:31:22"/>
    <d v="2016-02-17T18:59:00"/>
    <n v="42.769189814811398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x v="87"/>
    <b v="0"/>
    <s v="film &amp; video/drama"/>
    <n v="0.55698440000000005"/>
    <n v="331.53833333333336"/>
    <s v="film &amp; video"/>
    <s v="drama"/>
    <d v="2015-03-03T18:00:37"/>
    <d v="2015-04-22T17:00:37"/>
    <n v="49.958333333328483"/>
  </r>
  <r>
    <n v="217"/>
    <x v="217"/>
    <s v="A roadmovie by paw"/>
    <n v="100000"/>
    <n v="11943"/>
    <x v="2"/>
    <x v="11"/>
    <s v="SEK"/>
    <n v="1419780149"/>
    <n v="1417101749"/>
    <x v="0"/>
    <x v="44"/>
    <b v="0"/>
    <s v="film &amp; video/drama"/>
    <n v="0.11942999999999999"/>
    <n v="314.28947368421052"/>
    <s v="film &amp; video"/>
    <s v="drama"/>
    <d v="2014-11-27T10:22:29"/>
    <d v="2014-12-28T10:22:29"/>
    <n v="31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x v="29"/>
    <b v="0"/>
    <s v="film &amp; video/drama"/>
    <n v="0.02"/>
    <n v="100"/>
    <s v="film &amp; video"/>
    <s v="drama"/>
    <d v="2015-03-16T10:04:49"/>
    <d v="2015-05-15T10:04:49"/>
    <n v="6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x v="0"/>
    <x v="88"/>
    <b v="0"/>
    <s v="film &amp; video/drama"/>
    <n v="0.17630000000000001"/>
    <n v="115.98684210526316"/>
    <s v="film &amp; video"/>
    <s v="drama"/>
    <d v="2016-02-29T02:50:25"/>
    <d v="2016-04-01T01:59:00"/>
    <n v="31.964293981480296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x v="83"/>
    <b v="0"/>
    <s v="film &amp; video/drama"/>
    <n v="7.1999999999999998E-3"/>
    <n v="120"/>
    <s v="film &amp; video"/>
    <s v="drama"/>
    <d v="2015-07-10T10:27:10"/>
    <d v="2015-08-20T15:06:00"/>
    <n v="41.193634259252576"/>
  </r>
  <r>
    <n v="221"/>
    <x v="221"/>
    <s v="Film about Schizophrenia with Surreal Twists!"/>
    <n v="50000"/>
    <n v="0"/>
    <x v="2"/>
    <x v="0"/>
    <s v="USD"/>
    <n v="1427569564"/>
    <n v="1422389164"/>
    <x v="0"/>
    <x v="78"/>
    <b v="0"/>
    <s v="film &amp; video/drama"/>
    <n v="0"/>
    <e v="#DIV/0!"/>
    <s v="film &amp; video"/>
    <s v="drama"/>
    <d v="2015-01-27T15:06:04"/>
    <d v="2015-03-28T14:06:04"/>
    <n v="59.95833333332848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x v="84"/>
    <b v="0"/>
    <s v="film &amp; video/drama"/>
    <n v="0.13"/>
    <n v="65"/>
    <s v="film &amp; video"/>
    <s v="drama"/>
    <d v="2015-01-27T13:28:38"/>
    <d v="2015-03-26T21:39:00"/>
    <n v="58.34053240740468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x v="78"/>
    <b v="0"/>
    <s v="film &amp; video/drama"/>
    <n v="0"/>
    <e v="#DIV/0!"/>
    <s v="film &amp; video"/>
    <s v="drama"/>
    <d v="2016-04-21T20:09:10"/>
    <d v="2016-05-21T20:05:00"/>
    <n v="29.997106481481751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x v="78"/>
    <b v="0"/>
    <s v="film &amp; video/drama"/>
    <n v="0"/>
    <e v="#DIV/0!"/>
    <s v="film &amp; video"/>
    <s v="drama"/>
    <d v="2015-05-11T00:38:46"/>
    <d v="2015-07-10T00:38:46"/>
    <n v="6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x v="78"/>
    <b v="0"/>
    <s v="film &amp; video/drama"/>
    <n v="0"/>
    <e v="#DIV/0!"/>
    <s v="film &amp; video"/>
    <s v="drama"/>
    <d v="2016-03-09T18:04:14"/>
    <d v="2016-04-08T17:04:14"/>
    <n v="29.958333333335759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x v="0"/>
    <x v="84"/>
    <b v="0"/>
    <s v="film &amp; video/drama"/>
    <n v="8.6206896551724137E-3"/>
    <n v="125"/>
    <s v="film &amp; video"/>
    <s v="drama"/>
    <d v="2015-04-12T10:59:04"/>
    <d v="2015-05-31T04:29:00"/>
    <n v="48.729120370371675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x v="78"/>
    <b v="0"/>
    <s v="film &amp; video/drama"/>
    <n v="0"/>
    <e v="#DIV/0!"/>
    <s v="film &amp; video"/>
    <s v="drama"/>
    <d v="2015-06-09T16:27:21"/>
    <d v="2015-07-09T16:27:21"/>
    <n v="30"/>
  </r>
  <r>
    <n v="228"/>
    <x v="228"/>
    <s v="I am making a film from one one of my books called facets of a Geek life."/>
    <n v="8000"/>
    <n v="0"/>
    <x v="2"/>
    <x v="1"/>
    <s v="GBP"/>
    <n v="1433176105"/>
    <n v="1427992105"/>
    <x v="0"/>
    <x v="78"/>
    <b v="0"/>
    <s v="film &amp; video/drama"/>
    <n v="0"/>
    <e v="#DIV/0!"/>
    <s v="film &amp; video"/>
    <s v="drama"/>
    <d v="2015-04-02T11:28:25"/>
    <d v="2015-06-01T11:28:25"/>
    <n v="6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x v="78"/>
    <b v="0"/>
    <s v="film &amp; video/drama"/>
    <n v="0"/>
    <e v="#DIV/0!"/>
    <s v="film &amp; video"/>
    <s v="drama"/>
    <d v="2016-01-14T17:24:57"/>
    <d v="2016-02-13T17:24:57"/>
    <n v="3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x v="84"/>
    <b v="0"/>
    <s v="film &amp; video/drama"/>
    <n v="4.0000000000000001E-3"/>
    <n v="30"/>
    <s v="film &amp; video"/>
    <s v="drama"/>
    <d v="2015-05-05T13:39:11"/>
    <d v="2015-06-04T13:39:11"/>
    <n v="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x v="78"/>
    <b v="0"/>
    <s v="film &amp; video/drama"/>
    <n v="0"/>
    <e v="#DIV/0!"/>
    <s v="film &amp; video"/>
    <s v="drama"/>
    <d v="2015-12-03T18:00:51"/>
    <d v="2016-01-02T18:00:51"/>
    <n v="3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x v="63"/>
    <b v="0"/>
    <s v="film &amp; video/drama"/>
    <n v="2.75E-2"/>
    <n v="15.714285714285714"/>
    <s v="film &amp; video"/>
    <s v="drama"/>
    <d v="2015-01-28T14:49:06"/>
    <d v="2015-02-27T14:49:06"/>
    <n v="3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x v="78"/>
    <b v="0"/>
    <s v="film &amp; video/drama"/>
    <n v="0"/>
    <e v="#DIV/0!"/>
    <s v="film &amp; video"/>
    <s v="drama"/>
    <d v="2016-08-30T16:52:52"/>
    <d v="2016-09-29T16:52:52"/>
    <n v="3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x v="81"/>
    <b v="0"/>
    <s v="film &amp; video/drama"/>
    <n v="0.40100000000000002"/>
    <n v="80.2"/>
    <s v="film &amp; video"/>
    <s v="drama"/>
    <d v="2015-05-11T19:50:59"/>
    <d v="2015-06-20T19:50:59"/>
    <n v="4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x v="0"/>
    <x v="78"/>
    <b v="0"/>
    <s v="film &amp; video/drama"/>
    <n v="0"/>
    <e v="#DIV/0!"/>
    <s v="film &amp; video"/>
    <s v="drama"/>
    <d v="2015-06-09T16:48:17"/>
    <d v="2015-07-09T16:48:17"/>
    <n v="3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x v="78"/>
    <b v="0"/>
    <s v="film &amp; video/drama"/>
    <n v="0"/>
    <e v="#DIV/0!"/>
    <s v="film &amp; video"/>
    <s v="drama"/>
    <d v="2015-11-12T21:01:39"/>
    <d v="2016-01-04T19:00:00"/>
    <n v="52.915520833339542"/>
  </r>
  <r>
    <n v="237"/>
    <x v="237"/>
    <s v="Making The Choice is a christian short film series."/>
    <n v="15000"/>
    <n v="50"/>
    <x v="2"/>
    <x v="0"/>
    <s v="USD"/>
    <n v="1457445069"/>
    <n v="1452261069"/>
    <x v="0"/>
    <x v="29"/>
    <b v="0"/>
    <s v="film &amp; video/drama"/>
    <n v="3.3333333333333335E-3"/>
    <n v="50"/>
    <s v="film &amp; video"/>
    <s v="drama"/>
    <d v="2016-01-08T08:51:09"/>
    <d v="2016-03-08T08:51:09"/>
    <n v="6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x v="78"/>
    <b v="0"/>
    <s v="film &amp; video/drama"/>
    <n v="0"/>
    <e v="#DIV/0!"/>
    <s v="film &amp; video"/>
    <s v="drama"/>
    <d v="2016-12-09T18:06:00"/>
    <d v="2016-12-30T04:00:00"/>
    <n v="20.412500000005821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x v="81"/>
    <b v="0"/>
    <s v="film &amp; video/drama"/>
    <n v="0.25"/>
    <n v="50"/>
    <s v="film &amp; video"/>
    <s v="drama"/>
    <d v="2015-10-19T21:38:50"/>
    <d v="2015-11-08T07:00:00"/>
    <n v="19.389699074075907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89"/>
    <b v="1"/>
    <s v="film &amp; video/documentary"/>
    <n v="1.0763413333333334"/>
    <n v="117.84759124087591"/>
    <s v="film &amp; video"/>
    <s v="documentary"/>
    <d v="2013-03-21T12:00:11"/>
    <d v="2013-05-05T12:00:11"/>
    <n v="45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90"/>
    <b v="1"/>
    <s v="film &amp; video/documentary"/>
    <n v="1.1263736263736264"/>
    <n v="109.04255319148936"/>
    <s v="film &amp; video"/>
    <s v="documentary"/>
    <d v="2014-11-06T11:45:04"/>
    <d v="2014-12-21T11:45:04"/>
    <n v="45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91"/>
    <b v="1"/>
    <s v="film &amp; video/documentary"/>
    <n v="1.1346153846153846"/>
    <n v="73.019801980198025"/>
    <s v="film &amp; video"/>
    <s v="documentary"/>
    <d v="2011-11-15T06:49:50"/>
    <d v="2011-12-20T06:49:50"/>
    <n v="35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92"/>
    <b v="1"/>
    <s v="film &amp; video/documentary"/>
    <n v="1.0259199999999999"/>
    <n v="78.195121951219505"/>
    <s v="film &amp; video"/>
    <s v="documentary"/>
    <d v="2014-01-22T20:08:24"/>
    <d v="2014-02-21T20:08:24"/>
    <n v="30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87"/>
    <b v="1"/>
    <s v="film &amp; video/documentary"/>
    <n v="1.1375714285714287"/>
    <n v="47.398809523809526"/>
    <s v="film &amp; video"/>
    <s v="documentary"/>
    <d v="2010-02-04T02:45:59"/>
    <d v="2010-03-16T02:06:00"/>
    <n v="39.972233796295768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93"/>
    <b v="1"/>
    <s v="film &amp; video/documentary"/>
    <n v="1.0371999999999999"/>
    <n v="54.020833333333336"/>
    <s v="film &amp; video"/>
    <s v="documentary"/>
    <d v="2012-07-16T20:16:25"/>
    <d v="2012-08-15T20:16:25"/>
    <n v="30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94"/>
    <b v="1"/>
    <s v="film &amp; video/documentary"/>
    <n v="3.0546000000000002"/>
    <n v="68.488789237668158"/>
    <s v="film &amp; video"/>
    <s v="documentary"/>
    <d v="2010-10-29T03:43:25"/>
    <d v="2010-12-18T04:43:25"/>
    <n v="50.041666666664241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95"/>
    <b v="1"/>
    <s v="film &amp; video/documentary"/>
    <n v="1.341"/>
    <n v="108.14516129032258"/>
    <s v="film &amp; video"/>
    <s v="documentary"/>
    <d v="2010-09-09T09:30:14"/>
    <d v="2010-10-15T22:39:00"/>
    <n v="36.547754629631527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96"/>
    <b v="1"/>
    <s v="film &amp; video/documentary"/>
    <n v="1.0133294117647058"/>
    <n v="589.95205479452056"/>
    <s v="film &amp; video"/>
    <s v="documentary"/>
    <d v="2011-11-23T13:35:09"/>
    <d v="2012-01-07T13:35:09"/>
    <n v="45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97"/>
    <b v="1"/>
    <s v="film &amp; video/documentary"/>
    <n v="1.1292"/>
    <n v="48.051063829787232"/>
    <s v="film &amp; video"/>
    <s v="documentary"/>
    <d v="2010-06-03T17:10:20"/>
    <d v="2010-08-22T12:40:00"/>
    <n v="79.812268518515339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98"/>
    <b v="1"/>
    <s v="film &amp; video/documentary"/>
    <n v="1.0558333333333334"/>
    <n v="72.482837528604122"/>
    <s v="film &amp; video"/>
    <s v="documentary"/>
    <d v="2013-05-07T08:34:51"/>
    <d v="2013-06-06T08:34:51"/>
    <n v="3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99"/>
    <b v="1"/>
    <s v="film &amp; video/documentary"/>
    <n v="1.2557142857142858"/>
    <n v="57.077922077922075"/>
    <s v="film &amp; video"/>
    <s v="documentary"/>
    <d v="2012-04-14T13:54:06"/>
    <d v="2012-05-16T14:00:00"/>
    <n v="32.004097222219571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52"/>
    <b v="1"/>
    <s v="film &amp; video/documentary"/>
    <n v="1.8455999999999999"/>
    <n v="85.444444444444443"/>
    <s v="film &amp; video"/>
    <s v="documentary"/>
    <d v="2010-03-29T10:54:18"/>
    <d v="2010-05-31T22:59:00"/>
    <n v="63.503263888887886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63"/>
    <b v="1"/>
    <s v="film &amp; video/documentary"/>
    <n v="1.0073333333333334"/>
    <n v="215.85714285714286"/>
    <s v="film &amp; video"/>
    <s v="documentary"/>
    <d v="2012-01-16T10:37:15"/>
    <d v="2012-02-15T10:37:15"/>
    <n v="30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00"/>
    <b v="1"/>
    <s v="film &amp; video/documentary"/>
    <n v="1.1694724999999999"/>
    <n v="89.38643312101911"/>
    <s v="film &amp; video"/>
    <s v="documentary"/>
    <d v="2015-09-16T17:51:50"/>
    <d v="2015-10-16T21:00:00"/>
    <n v="30.130671296297805"/>
  </r>
  <r>
    <n v="255"/>
    <x v="255"/>
    <s v="xoxosms is a documentary about first love, long distance and Skype."/>
    <n v="8000"/>
    <n v="8538.66"/>
    <x v="0"/>
    <x v="0"/>
    <s v="USD"/>
    <n v="1300275482"/>
    <n v="1297687082"/>
    <x v="1"/>
    <x v="101"/>
    <b v="1"/>
    <s v="film &amp; video/documentary"/>
    <n v="1.0673325"/>
    <n v="45.418404255319146"/>
    <s v="film &amp; video"/>
    <s v="documentary"/>
    <d v="2011-02-14T07:38:02"/>
    <d v="2011-03-16T06:38:02"/>
    <n v="29.958333333328483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102"/>
    <b v="1"/>
    <s v="film &amp; video/documentary"/>
    <n v="1.391"/>
    <n v="65.756363636363631"/>
    <s v="film &amp; video"/>
    <s v="documentary"/>
    <d v="2013-02-14T13:27:47"/>
    <d v="2013-03-16T13:27:47"/>
    <n v="3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103"/>
    <b v="1"/>
    <s v="film &amp; video/documentary"/>
    <n v="1.0672648571428571"/>
    <n v="66.70405357142856"/>
    <s v="film &amp; video"/>
    <s v="documentary"/>
    <d v="2016-04-19T10:02:42"/>
    <d v="2016-05-19T10:02:42"/>
    <n v="3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104"/>
    <b v="1"/>
    <s v="film &amp; video/documentary"/>
    <n v="1.9114"/>
    <n v="83.345930232558146"/>
    <s v="film &amp; video"/>
    <s v="documentary"/>
    <d v="2011-05-18T20:14:26"/>
    <d v="2011-06-17T20:14:26"/>
    <n v="3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105"/>
    <b v="1"/>
    <s v="film &amp; video/documentary"/>
    <n v="1.3193789333333332"/>
    <n v="105.04609341825902"/>
    <s v="film &amp; video"/>
    <s v="documentary"/>
    <d v="2015-03-09T12:42:49"/>
    <d v="2015-04-08T12:42:49"/>
    <n v="3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106"/>
    <b v="1"/>
    <s v="film &amp; video/documentary"/>
    <n v="1.0640000000000001"/>
    <n v="120.90909090909091"/>
    <s v="film &amp; video"/>
    <s v="documentary"/>
    <d v="2010-06-01T13:07:59"/>
    <d v="2010-07-17T04:59:00"/>
    <n v="45.660428240742476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x v="1"/>
    <x v="107"/>
    <b v="1"/>
    <s v="film &amp; video/documentary"/>
    <n v="1.0740000000000001"/>
    <n v="97.63636363636364"/>
    <s v="film &amp; video"/>
    <s v="documentary"/>
    <d v="2012-04-18T16:15:04"/>
    <d v="2012-06-07T09:55:00"/>
    <n v="49.736064814816928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x v="1"/>
    <x v="108"/>
    <b v="1"/>
    <s v="film &amp; video/documentary"/>
    <n v="2.4"/>
    <n v="41.379310344827587"/>
    <s v="film &amp; video"/>
    <s v="documentary"/>
    <d v="2011-01-12T00:57:08"/>
    <d v="2011-02-26T00:57:08"/>
    <n v="45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109"/>
    <b v="1"/>
    <s v="film &amp; video/documentary"/>
    <n v="1.1808107999999999"/>
    <n v="30.654485981308412"/>
    <s v="film &amp; video"/>
    <s v="documentary"/>
    <d v="2012-08-28T17:54:54"/>
    <d v="2012-09-27T17:54:54"/>
    <n v="3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110"/>
    <b v="1"/>
    <s v="film &amp; video/documentary"/>
    <n v="1.1819999999999999"/>
    <n v="64.945054945054949"/>
    <s v="film &amp; video"/>
    <s v="documentary"/>
    <d v="2012-04-11T09:53:15"/>
    <d v="2012-05-11T09:53:15"/>
    <n v="3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6"/>
    <b v="1"/>
    <s v="film &amp; video/documentary"/>
    <n v="1.111"/>
    <n v="95.775862068965523"/>
    <s v="film &amp; video"/>
    <s v="documentary"/>
    <d v="2010-03-30T00:53:50"/>
    <d v="2010-05-10T15:16:00"/>
    <n v="41.598726851858373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17"/>
    <b v="1"/>
    <s v="film &amp; video/documentary"/>
    <n v="1.4550000000000001"/>
    <n v="40.416666666666664"/>
    <s v="film &amp; video"/>
    <s v="documentary"/>
    <d v="2010-01-26T23:11:47"/>
    <d v="2010-04-22T22:51:00"/>
    <n v="85.985567129624542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111"/>
    <b v="1"/>
    <s v="film &amp; video/documentary"/>
    <n v="1.3162883248730965"/>
    <n v="78.578424242424248"/>
    <s v="film &amp; video"/>
    <s v="documentary"/>
    <d v="2014-05-26T05:51:39"/>
    <d v="2014-06-25T05:51:39"/>
    <n v="30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112"/>
    <b v="1"/>
    <s v="film &amp; video/documentary"/>
    <n v="1.1140000000000001"/>
    <n v="50.18018018018018"/>
    <s v="film &amp; video"/>
    <s v="documentary"/>
    <d v="2011-09-22T22:39:38"/>
    <d v="2011-11-06T23:39:38"/>
    <n v="45.041666666664241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x v="113"/>
    <b v="1"/>
    <s v="film &amp; video/documentary"/>
    <n v="1.4723377"/>
    <n v="92.251735588972423"/>
    <s v="film &amp; video"/>
    <s v="documentary"/>
    <d v="2017-01-22T23:43:42"/>
    <d v="2017-02-21T23:43:42"/>
    <n v="30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42"/>
    <b v="1"/>
    <s v="film &amp; video/documentary"/>
    <n v="1.5260869565217392"/>
    <n v="57.540983606557376"/>
    <s v="film &amp; video"/>
    <s v="documentary"/>
    <d v="2011-04-04T15:47:50"/>
    <d v="2011-05-24T23:00:00"/>
    <n v="50.300115740741603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114"/>
    <b v="1"/>
    <s v="film &amp; video/documentary"/>
    <n v="1.0468"/>
    <n v="109.42160278745645"/>
    <s v="film &amp; video"/>
    <s v="documentary"/>
    <d v="2013-12-03T21:24:21"/>
    <d v="2014-01-02T03:00:00"/>
    <n v="29.233090277775773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71"/>
    <b v="1"/>
    <s v="film &amp; video/documentary"/>
    <n v="1.7743366666666667"/>
    <n v="81.892461538461546"/>
    <s v="film &amp; video"/>
    <s v="documentary"/>
    <d v="2010-02-26T16:36:31"/>
    <d v="2010-04-28T13:49:00"/>
    <n v="60.883668981485243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115"/>
    <b v="1"/>
    <s v="film &amp; video/documentary"/>
    <n v="1.077758"/>
    <n v="45.667711864406776"/>
    <s v="film &amp; video"/>
    <s v="documentary"/>
    <d v="2011-06-03T06:57:46"/>
    <d v="2011-07-03T06:57:46"/>
    <n v="3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116"/>
    <b v="1"/>
    <s v="film &amp; video/documentary"/>
    <n v="1.56"/>
    <n v="55.221238938053098"/>
    <s v="film &amp; video"/>
    <s v="documentary"/>
    <d v="2012-03-01T16:53:49"/>
    <d v="2012-04-05T01:59:00"/>
    <n v="34.378599537041737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117"/>
    <b v="1"/>
    <s v="film &amp; video/documentary"/>
    <n v="1.08395"/>
    <n v="65.298192771084331"/>
    <s v="film &amp; video"/>
    <s v="documentary"/>
    <d v="2012-10-10T19:46:06"/>
    <d v="2012-11-09T20:46:06"/>
    <n v="30.041666666664241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95"/>
    <b v="1"/>
    <s v="film &amp; video/documentary"/>
    <n v="1.476"/>
    <n v="95.225806451612897"/>
    <s v="film &amp; video"/>
    <s v="documentary"/>
    <d v="2012-02-27T20:57:54"/>
    <d v="2012-04-27T19:57:54"/>
    <n v="59.958333333335759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118"/>
    <b v="1"/>
    <s v="film &amp; video/documentary"/>
    <n v="1.1038153846153846"/>
    <n v="75.444794952681391"/>
    <s v="film &amp; video"/>
    <s v="documentary"/>
    <d v="2015-04-23T16:23:39"/>
    <d v="2015-05-23T16:23:39"/>
    <n v="3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x v="1"/>
    <x v="119"/>
    <b v="1"/>
    <s v="film &amp; video/documentary"/>
    <n v="1.5034814814814814"/>
    <n v="97.816867469879512"/>
    <s v="film &amp; video"/>
    <s v="documentary"/>
    <d v="2012-09-11T19:58:59"/>
    <d v="2012-10-11T19:58:59"/>
    <n v="3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120"/>
    <b v="1"/>
    <s v="film &amp; video/documentary"/>
    <n v="1.5731829411764706"/>
    <n v="87.685606557377056"/>
    <s v="film &amp; video"/>
    <s v="documentary"/>
    <d v="2017-01-24T00:51:36"/>
    <d v="2017-02-26T21:01:00"/>
    <n v="33.839861111104256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121"/>
    <b v="1"/>
    <s v="film &amp; video/documentary"/>
    <n v="1.5614399999999999"/>
    <n v="54.748948106591868"/>
    <s v="film &amp; video"/>
    <s v="documentary"/>
    <d v="2014-04-15T09:10:35"/>
    <d v="2014-05-30T09:10:35"/>
    <n v="4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1"/>
    <b v="1"/>
    <s v="film &amp; video/documentary"/>
    <n v="1.2058763636363636"/>
    <n v="83.953417721518989"/>
    <s v="film &amp; video"/>
    <s v="documentary"/>
    <d v="2009-05-16T22:55:13"/>
    <d v="2009-08-10T14:26:00"/>
    <n v="85.646377314813435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122"/>
    <b v="1"/>
    <s v="film &amp; video/documentary"/>
    <n v="1.0118888888888888"/>
    <n v="254.38547486033519"/>
    <s v="film &amp; video"/>
    <s v="documentary"/>
    <d v="2010-01-16T17:04:52"/>
    <d v="2010-02-22T17:00:00"/>
    <n v="36.996620370366145"/>
  </r>
  <r>
    <n v="283"/>
    <x v="283"/>
    <s v="What is the impact of survivorship on the human condition?"/>
    <n v="18000"/>
    <n v="20569.05"/>
    <x v="0"/>
    <x v="0"/>
    <s v="USD"/>
    <n v="1306904340"/>
    <n v="1305219744"/>
    <x v="1"/>
    <x v="91"/>
    <b v="1"/>
    <s v="film &amp; video/documentary"/>
    <n v="1.142725"/>
    <n v="101.8269801980198"/>
    <s v="film &amp; video"/>
    <s v="documentary"/>
    <d v="2011-05-12T12:02:24"/>
    <d v="2011-05-31T23:59:00"/>
    <n v="19.49763888888992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123"/>
    <b v="1"/>
    <s v="film &amp; video/documentary"/>
    <n v="1.0462615"/>
    <n v="55.066394736842106"/>
    <s v="film &amp; video"/>
    <s v="documentary"/>
    <d v="2011-12-27T12:43:00"/>
    <d v="2012-01-21T12:43:00"/>
    <n v="25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24"/>
    <b v="1"/>
    <s v="film &amp; video/documentary"/>
    <n v="2.2882507142857142"/>
    <n v="56.901438721136763"/>
    <s v="film &amp; video"/>
    <s v="documentary"/>
    <d v="2013-08-20T13:08:48"/>
    <d v="2013-09-19T13:08:48"/>
    <n v="3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125"/>
    <b v="1"/>
    <s v="film &amp; video/documentary"/>
    <n v="1.0915333333333332"/>
    <n v="121.28148148148148"/>
    <s v="film &amp; video"/>
    <s v="documentary"/>
    <d v="2013-02-08T14:35:24"/>
    <d v="2013-03-25T13:35:24"/>
    <n v="44.958333333335759"/>
  </r>
  <r>
    <n v="287"/>
    <x v="287"/>
    <s v="War is hell. Why would anyone want to spend their weekends there?"/>
    <n v="15000"/>
    <n v="26445"/>
    <x v="0"/>
    <x v="0"/>
    <s v="USD"/>
    <n v="1351828800"/>
    <n v="1349160018"/>
    <x v="1"/>
    <x v="126"/>
    <b v="1"/>
    <s v="film &amp; video/documentary"/>
    <n v="1.7629999999999999"/>
    <n v="91.189655172413794"/>
    <s v="film &amp; video"/>
    <s v="documentary"/>
    <d v="2012-10-02T01:40:18"/>
    <d v="2012-11-01T23:00:00"/>
    <n v="30.888680555552128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127"/>
    <b v="1"/>
    <s v="film &amp; video/documentary"/>
    <n v="1.0321061999999999"/>
    <n v="115.44812080536913"/>
    <s v="film &amp; video"/>
    <s v="documentary"/>
    <d v="2012-05-21T23:03:13"/>
    <d v="2012-06-25T23:03:13"/>
    <n v="3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128"/>
    <b v="1"/>
    <s v="film &amp; video/documentary"/>
    <n v="1.0482"/>
    <n v="67.771551724137936"/>
    <s v="film &amp; video"/>
    <s v="documentary"/>
    <d v="2013-10-03T05:57:14"/>
    <d v="2013-11-02T05:57:14"/>
    <n v="30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x v="1"/>
    <x v="129"/>
    <b v="1"/>
    <s v="film &amp; video/documentary"/>
    <n v="1.0668444444444445"/>
    <n v="28.576190476190476"/>
    <s v="film &amp; video"/>
    <s v="documentary"/>
    <d v="2010-12-14T03:51:37"/>
    <d v="2011-02-02T02:59:00"/>
    <n v="49.963460648148612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130"/>
    <b v="1"/>
    <s v="film &amp; video/documentary"/>
    <n v="1.2001999999999999"/>
    <n v="46.8828125"/>
    <s v="film &amp; video"/>
    <s v="documentary"/>
    <d v="2013-04-12T13:27:26"/>
    <d v="2013-04-30T19:01:00"/>
    <n v="18.231643518520286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131"/>
    <b v="1"/>
    <s v="film &amp; video/documentary"/>
    <n v="1.0150693333333334"/>
    <n v="154.42231237322514"/>
    <s v="film &amp; video"/>
    <s v="documentary"/>
    <d v="2011-09-26T14:16:39"/>
    <d v="2011-10-28T22:59:00"/>
    <n v="32.362743055557075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32"/>
    <b v="1"/>
    <s v="film &amp; video/documentary"/>
    <n v="1.0138461538461538"/>
    <n v="201.22137404580153"/>
    <s v="film &amp; video"/>
    <s v="documentary"/>
    <d v="2014-03-21T11:01:54"/>
    <d v="2014-04-20T11:01:54"/>
    <n v="3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133"/>
    <b v="1"/>
    <s v="film &amp; video/documentary"/>
    <n v="1"/>
    <n v="100"/>
    <s v="film &amp; video"/>
    <s v="documentary"/>
    <d v="2010-06-13T21:01:34"/>
    <d v="2010-07-19T11:00:00"/>
    <n v="35.58224537036585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134"/>
    <b v="1"/>
    <s v="film &amp; video/documentary"/>
    <n v="1.3310911999999999"/>
    <n v="100.08204511278196"/>
    <s v="film &amp; video"/>
    <s v="documentary"/>
    <d v="2013-09-01T19:06:49"/>
    <d v="2013-10-31T19:00:00"/>
    <n v="59.995266203703068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135"/>
    <b v="1"/>
    <s v="film &amp; video/documentary"/>
    <n v="1.187262"/>
    <n v="230.08953488372092"/>
    <s v="film &amp; video"/>
    <s v="documentary"/>
    <d v="2012-08-13T06:24:43"/>
    <d v="2012-09-07T06:24:43"/>
    <n v="25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136"/>
    <b v="1"/>
    <s v="film &amp; video/documentary"/>
    <n v="1.0064"/>
    <n v="141.74647887323943"/>
    <s v="film &amp; video"/>
    <s v="documentary"/>
    <d v="2015-03-26T12:28:21"/>
    <d v="2015-04-30T22:59:00"/>
    <n v="35.437951388885267"/>
  </r>
  <r>
    <n v="298"/>
    <x v="298"/>
    <s v="The truth is, we all lie - and by &quot;we,&quot; we mean everyone!"/>
    <n v="126000"/>
    <n v="137254.84"/>
    <x v="0"/>
    <x v="0"/>
    <s v="USD"/>
    <n v="1399669200"/>
    <n v="1394536048"/>
    <x v="1"/>
    <x v="137"/>
    <b v="1"/>
    <s v="film &amp; video/documentary"/>
    <n v="1.089324126984127"/>
    <n v="56.344351395730705"/>
    <s v="film &amp; video"/>
    <s v="documentary"/>
    <d v="2014-03-11T06:07:28"/>
    <d v="2014-05-09T16:00:00"/>
    <n v="59.411481481482042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138"/>
    <b v="1"/>
    <s v="film &amp; video/documentary"/>
    <n v="1.789525"/>
    <n v="73.341188524590166"/>
    <s v="film &amp; video"/>
    <s v="documentary"/>
    <d v="2010-10-18T00:24:20"/>
    <d v="2010-11-17T01:24:20"/>
    <n v="30.041666666664241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139"/>
    <b v="1"/>
    <s v="film &amp; video/documentary"/>
    <n v="1.0172264"/>
    <n v="85.337785234899329"/>
    <s v="film &amp; video"/>
    <s v="documentary"/>
    <d v="2011-03-24T18:02:18"/>
    <d v="2011-04-24T18:02:18"/>
    <n v="31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140"/>
    <b v="1"/>
    <s v="film &amp; video/documentary"/>
    <n v="1.1873499999999999"/>
    <n v="61.496215139442228"/>
    <s v="film &amp; video"/>
    <s v="documentary"/>
    <d v="2013-02-07T12:42:15"/>
    <d v="2013-03-19T11:42:15"/>
    <n v="39.958333333335759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52"/>
    <b v="1"/>
    <s v="film &amp; video/documentary"/>
    <n v="1.0045999999999999"/>
    <n v="93.018518518518519"/>
    <s v="film &amp; video"/>
    <s v="documentary"/>
    <d v="2012-01-25T15:33:58"/>
    <d v="2012-02-24T15:33:58"/>
    <n v="30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141"/>
    <b v="1"/>
    <s v="film &amp; video/documentary"/>
    <n v="1.3746666666666667"/>
    <n v="50.292682926829265"/>
    <s v="film &amp; video"/>
    <s v="documentary"/>
    <d v="2012-05-02T20:42:26"/>
    <d v="2012-06-01T20:42:26"/>
    <n v="30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x v="1"/>
    <x v="142"/>
    <b v="1"/>
    <s v="film &amp; video/documentary"/>
    <n v="2.3164705882352941"/>
    <n v="106.43243243243244"/>
    <s v="film &amp; video"/>
    <s v="documentary"/>
    <d v="2012-07-23T21:16:37"/>
    <d v="2012-08-31T21:00:00"/>
    <n v="38.988460648150067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x v="1"/>
    <x v="143"/>
    <b v="1"/>
    <s v="film &amp; video/documentary"/>
    <n v="1.3033333333333332"/>
    <n v="51.719576719576722"/>
    <s v="film &amp; video"/>
    <s v="documentary"/>
    <d v="2012-02-09T10:07:29"/>
    <d v="2012-03-10T10:07:29"/>
    <n v="30"/>
  </r>
  <r>
    <n v="306"/>
    <x v="306"/>
    <s v="A feature-length documentary on the life of Boston escape artist Jason Escape."/>
    <n v="1000"/>
    <n v="2929"/>
    <x v="0"/>
    <x v="0"/>
    <s v="USD"/>
    <n v="1363806333"/>
    <n v="1362081933"/>
    <x v="1"/>
    <x v="144"/>
    <b v="1"/>
    <s v="film &amp; video/documentary"/>
    <n v="2.9289999999999998"/>
    <n v="36.612499999999997"/>
    <s v="film &amp; video"/>
    <s v="documentary"/>
    <d v="2013-02-28T15:05:33"/>
    <d v="2013-03-20T14:05:33"/>
    <n v="19.958333333335759"/>
  </r>
  <r>
    <n v="307"/>
    <x v="307"/>
    <s v="Why is grammar important?"/>
    <n v="22000"/>
    <n v="24490"/>
    <x v="0"/>
    <x v="0"/>
    <s v="USD"/>
    <n v="1360276801"/>
    <n v="1357684801"/>
    <x v="1"/>
    <x v="145"/>
    <b v="1"/>
    <s v="film &amp; video/documentary"/>
    <n v="1.1131818181818183"/>
    <n v="42.517361111111114"/>
    <s v="film &amp; video"/>
    <s v="documentary"/>
    <d v="2013-01-08T17:40:01"/>
    <d v="2013-02-07T17:40:01"/>
    <n v="30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91"/>
    <b v="1"/>
    <s v="film &amp; video/documentary"/>
    <n v="1.0556666666666668"/>
    <n v="62.712871287128714"/>
    <s v="film &amp; video"/>
    <s v="documentary"/>
    <d v="2011-01-24T11:40:10"/>
    <d v="2011-03-10T11:40:10"/>
    <n v="45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146"/>
    <b v="1"/>
    <s v="film &amp; video/documentary"/>
    <n v="1.1894444444444445"/>
    <n v="89.957983193277315"/>
    <s v="film &amp; video"/>
    <s v="documentary"/>
    <d v="2012-08-13T13:02:14"/>
    <d v="2012-09-03T13:02:14"/>
    <n v="21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17"/>
    <b v="1"/>
    <s v="film &amp; video/documentary"/>
    <n v="1.04129"/>
    <n v="28.924722222222222"/>
    <s v="film &amp; video"/>
    <s v="documentary"/>
    <d v="2011-10-04T23:23:43"/>
    <d v="2011-10-19T21:00:00"/>
    <n v="14.90019675926305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3"/>
    <b v="1"/>
    <s v="film &amp; video/documentary"/>
    <n v="1.0410165"/>
    <n v="138.8022"/>
    <s v="film &amp; video"/>
    <s v="documentary"/>
    <d v="2011-11-21T00:16:32"/>
    <d v="2012-01-01T02:59:00"/>
    <n v="41.112824074072705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96"/>
    <b v="1"/>
    <s v="film &amp; video/documentary"/>
    <n v="1.1187499999999999"/>
    <n v="61.301369863013697"/>
    <s v="film &amp; video"/>
    <s v="documentary"/>
    <d v="2013-03-15T16:03:52"/>
    <d v="2013-04-14T16:03:52"/>
    <n v="30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147"/>
    <b v="1"/>
    <s v="film &amp; video/documentary"/>
    <n v="1.0473529411764706"/>
    <n v="80.202702702702709"/>
    <s v="film &amp; video"/>
    <s v="documentary"/>
    <d v="2010-06-28T00:28:14"/>
    <d v="2010-08-11T10:59:00"/>
    <n v="44.438032407408173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148"/>
    <b v="1"/>
    <s v="film &amp; video/documentary"/>
    <n v="3.8515000000000001"/>
    <n v="32.095833333333331"/>
    <s v="film &amp; video"/>
    <s v="documentary"/>
    <d v="2013-01-30T14:59:48"/>
    <d v="2013-03-01T14:59:48"/>
    <n v="30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49"/>
    <b v="1"/>
    <s v="film &amp; video/documentary"/>
    <n v="1.01248"/>
    <n v="200.88888888888889"/>
    <s v="film &amp; video"/>
    <s v="documentary"/>
    <d v="2012-07-23T13:32:14"/>
    <d v="2012-08-22T13:32:14"/>
    <n v="30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x v="1"/>
    <x v="150"/>
    <b v="1"/>
    <s v="film &amp; video/documentary"/>
    <n v="1.1377333333333333"/>
    <n v="108.01265822784811"/>
    <s v="film &amp; video"/>
    <s v="documentary"/>
    <d v="2014-11-07T17:09:57"/>
    <d v="2014-12-10T23:59:00"/>
    <n v="33.284062500002619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x v="1"/>
    <x v="151"/>
    <b v="1"/>
    <s v="film &amp; video/documentary"/>
    <n v="1.0080333333333333"/>
    <n v="95.699367088607602"/>
    <s v="film &amp; video"/>
    <s v="documentary"/>
    <d v="2013-11-11T11:14:43"/>
    <d v="2013-12-11T11:14:43"/>
    <n v="30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4"/>
    <b v="1"/>
    <s v="film &amp; video/documentary"/>
    <n v="2.8332000000000002"/>
    <n v="49.880281690140848"/>
    <s v="film &amp; video"/>
    <s v="documentary"/>
    <d v="2013-02-24T19:55:51"/>
    <d v="2013-03-26T18:55:51"/>
    <n v="29.958333333335759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13"/>
    <b v="1"/>
    <s v="film &amp; video/documentary"/>
    <n v="1.1268"/>
    <n v="110.47058823529412"/>
    <s v="film &amp; video"/>
    <s v="documentary"/>
    <d v="2009-11-06T15:07:09"/>
    <d v="2010-02-02T02:59:00"/>
    <n v="87.49434027777897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150"/>
    <b v="1"/>
    <s v="film &amp; video/documentary"/>
    <n v="1.0658000000000001"/>
    <n v="134.91139240506328"/>
    <s v="film &amp; video"/>
    <s v="documentary"/>
    <d v="2015-11-23T08:13:53"/>
    <d v="2015-12-22T18:00:00"/>
    <n v="29.407025462962338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x v="1"/>
    <x v="152"/>
    <b v="1"/>
    <s v="film &amp; video/documentary"/>
    <n v="1.0266285714285714"/>
    <n v="106.62314540059347"/>
    <s v="film &amp; video"/>
    <s v="documentary"/>
    <d v="2016-10-04T05:43:06"/>
    <d v="2016-11-08T06:43:06"/>
    <n v="35.041666666671517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153"/>
    <b v="1"/>
    <s v="film &amp; video/documentary"/>
    <n v="1.0791200000000001"/>
    <n v="145.04301075268816"/>
    <s v="film &amp; video"/>
    <s v="documentary"/>
    <d v="2016-04-13T08:40:48"/>
    <d v="2016-05-13T08:40:48"/>
    <n v="30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6"/>
    <b v="1"/>
    <s v="film &amp; video/documentary"/>
    <n v="1.2307407407407407"/>
    <n v="114.58620689655173"/>
    <s v="film &amp; video"/>
    <s v="documentary"/>
    <d v="2016-11-23T02:42:46"/>
    <d v="2016-12-21T02:59:00"/>
    <n v="28.011273148149485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141"/>
    <b v="1"/>
    <s v="film &amp; video/documentary"/>
    <n v="1.016"/>
    <n v="105.3170731707317"/>
    <s v="film &amp; video"/>
    <s v="documentary"/>
    <d v="2015-06-29T10:01:48"/>
    <d v="2015-08-01T10:01:48"/>
    <n v="33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154"/>
    <b v="1"/>
    <s v="film &amp; video/documentary"/>
    <n v="1.04396"/>
    <n v="70.921195652173907"/>
    <s v="film &amp; video"/>
    <s v="documentary"/>
    <d v="2016-11-14T23:30:33"/>
    <d v="2016-12-19T23:30:33"/>
    <n v="35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155"/>
    <b v="1"/>
    <s v="film &amp; video/documentary"/>
    <n v="1.1292973333333334"/>
    <n v="147.17167680278018"/>
    <s v="film &amp; video"/>
    <s v="documentary"/>
    <d v="2017-02-09T02:33:26"/>
    <d v="2017-03-14T17:57:00"/>
    <n v="33.641365740739275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69"/>
    <b v="1"/>
    <s v="film &amp; video/documentary"/>
    <n v="1.3640000000000001"/>
    <n v="160.47058823529412"/>
    <s v="film &amp; video"/>
    <s v="documentary"/>
    <d v="2015-02-23T00:38:49"/>
    <d v="2015-03-22T03:00:00"/>
    <n v="27.098043981473893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156"/>
    <b v="1"/>
    <s v="film &amp; video/documentary"/>
    <n v="1.036144"/>
    <n v="156.04578313253012"/>
    <s v="film &amp; video"/>
    <s v="documentary"/>
    <d v="2015-10-01T17:43:08"/>
    <d v="2015-10-31T23:00:00"/>
    <n v="30.220046296301007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7"/>
    <b v="1"/>
    <s v="film &amp; video/documentary"/>
    <n v="1.0549999999999999"/>
    <n v="63.17365269461078"/>
    <s v="film &amp; video"/>
    <s v="documentary"/>
    <d v="2015-10-14T06:12:07"/>
    <d v="2015-11-06T23:00:00"/>
    <n v="23.69991898148146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158"/>
    <b v="1"/>
    <s v="film &amp; video/documentary"/>
    <n v="1.0182857142857142"/>
    <n v="104.82352941176471"/>
    <s v="film &amp; video"/>
    <s v="documentary"/>
    <d v="2013-04-15T07:22:43"/>
    <d v="2013-05-16T22:59:00"/>
    <n v="31.65019675926305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159"/>
    <b v="1"/>
    <s v="film &amp; video/documentary"/>
    <n v="1.0660499999999999"/>
    <n v="97.356164383561648"/>
    <s v="film &amp; video"/>
    <s v="documentary"/>
    <d v="2016-05-17T08:57:14"/>
    <d v="2016-06-17T08:57:14"/>
    <n v="31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160"/>
    <b v="1"/>
    <s v="film &amp; video/documentary"/>
    <n v="1.13015"/>
    <n v="203.63063063063063"/>
    <s v="film &amp; video"/>
    <s v="documentary"/>
    <d v="2015-09-16T11:19:37"/>
    <d v="2015-10-28T03:00:00"/>
    <n v="41.65304398148146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61"/>
    <b v="1"/>
    <s v="film &amp; video/documentary"/>
    <n v="1.252275"/>
    <n v="188.31203007518798"/>
    <s v="film &amp; video"/>
    <s v="documentary"/>
    <d v="2016-03-08T10:16:31"/>
    <d v="2016-04-07T09:16:31"/>
    <n v="29.958333333335759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50"/>
    <b v="1"/>
    <s v="film &amp; video/documentary"/>
    <n v="1.0119"/>
    <n v="146.65217391304347"/>
    <s v="film &amp; video"/>
    <s v="documentary"/>
    <d v="2015-04-07T11:22:37"/>
    <d v="2015-05-15T14:00:00"/>
    <n v="38.10929398148437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44"/>
    <b v="1"/>
    <s v="film &amp; video/documentary"/>
    <n v="1.0276470588235294"/>
    <n v="109.1875"/>
    <s v="film &amp; video"/>
    <s v="documentary"/>
    <d v="2015-04-07T12:41:55"/>
    <d v="2015-05-08T17:00:00"/>
    <n v="31.179224537045229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131"/>
    <b v="1"/>
    <s v="film &amp; video/documentary"/>
    <n v="1.1683911999999999"/>
    <n v="59.249046653144013"/>
    <s v="film &amp; video"/>
    <s v="documentary"/>
    <d v="2015-10-14T09:18:38"/>
    <d v="2015-11-13T10:18:38"/>
    <n v="30.041666666664241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162"/>
    <b v="1"/>
    <s v="film &amp; video/documentary"/>
    <n v="1.0116833333333335"/>
    <n v="97.904838709677421"/>
    <s v="film &amp; video"/>
    <s v="documentary"/>
    <d v="2015-02-11T22:05:08"/>
    <d v="2015-03-13T21:05:08"/>
    <n v="29.958333333328483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163"/>
    <b v="1"/>
    <s v="film &amp; video/documentary"/>
    <n v="1.1013360000000001"/>
    <n v="70.000169491525426"/>
    <s v="film &amp; video"/>
    <s v="documentary"/>
    <d v="2016-07-08T13:08:10"/>
    <d v="2016-09-02T20:00:00"/>
    <n v="56.285995370373712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30"/>
    <b v="1"/>
    <s v="film &amp; video/documentary"/>
    <n v="1.0808333333333333"/>
    <n v="72.865168539325836"/>
    <s v="film &amp; video"/>
    <s v="documentary"/>
    <d v="2015-03-30T13:14:28"/>
    <d v="2015-04-29T13:14:28"/>
    <n v="3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x v="1"/>
    <x v="164"/>
    <b v="1"/>
    <s v="film &amp; video/documentary"/>
    <n v="1.2502285714285715"/>
    <n v="146.34782608695653"/>
    <s v="film &amp; video"/>
    <s v="documentary"/>
    <d v="2017-02-06T11:03:27"/>
    <d v="2017-03-08T16:00:00"/>
    <n v="30.205937499995343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165"/>
    <b v="1"/>
    <s v="film &amp; video/documentary"/>
    <n v="1.0671428571428572"/>
    <n v="67.909090909090907"/>
    <s v="film &amp; video"/>
    <s v="documentary"/>
    <d v="2014-09-12T16:06:38"/>
    <d v="2014-09-30T22:59:00"/>
    <n v="18.286365740743349"/>
  </r>
  <r>
    <n v="342"/>
    <x v="342"/>
    <s v="BREAKING A MONSTER needs your help to play in THEATERS!"/>
    <n v="55000"/>
    <n v="55201.52"/>
    <x v="0"/>
    <x v="0"/>
    <s v="USD"/>
    <n v="1461955465"/>
    <n v="1459363465"/>
    <x v="1"/>
    <x v="166"/>
    <b v="1"/>
    <s v="film &amp; video/documentary"/>
    <n v="1.0036639999999999"/>
    <n v="169.85083076923075"/>
    <s v="film &amp; video"/>
    <s v="documentary"/>
    <d v="2016-03-30T13:44:25"/>
    <d v="2016-04-29T13:44:25"/>
    <n v="30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167"/>
    <b v="1"/>
    <s v="film &amp; video/documentary"/>
    <n v="1.0202863333333334"/>
    <n v="58.413339694656486"/>
    <s v="film &amp; video"/>
    <s v="documentary"/>
    <d v="2014-10-14T12:42:25"/>
    <d v="2014-11-13T22:00:00"/>
    <n v="30.387210648150358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168"/>
    <b v="1"/>
    <s v="film &amp; video/documentary"/>
    <n v="1.0208358208955224"/>
    <n v="119.99298245614035"/>
    <s v="film &amp; video"/>
    <s v="documentary"/>
    <d v="2015-04-17T18:18:14"/>
    <d v="2015-05-31T21:20:00"/>
    <n v="44.126226851847605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122"/>
    <b v="1"/>
    <s v="film &amp; video/documentary"/>
    <n v="1.2327586206896552"/>
    <n v="99.860335195530723"/>
    <s v="film &amp; video"/>
    <s v="documentary"/>
    <d v="2015-04-20T17:39:50"/>
    <d v="2015-05-20T17:39:50"/>
    <n v="3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101"/>
    <b v="1"/>
    <s v="film &amp; video/documentary"/>
    <n v="1.7028880000000002"/>
    <n v="90.579148936170213"/>
    <s v="film &amp; video"/>
    <s v="documentary"/>
    <d v="2015-09-14T07:00:21"/>
    <d v="2015-10-14T07:00:21"/>
    <n v="3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169"/>
    <b v="1"/>
    <s v="film &amp; video/documentary"/>
    <n v="1.1159049999999999"/>
    <n v="117.77361477572559"/>
    <s v="film &amp; video"/>
    <s v="documentary"/>
    <d v="2015-10-15T06:53:29"/>
    <d v="2015-11-14T07:53:29"/>
    <n v="30.04166666667151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46"/>
    <b v="1"/>
    <s v="film &amp; video/documentary"/>
    <n v="1.03"/>
    <n v="86.554621848739501"/>
    <s v="film &amp; video"/>
    <s v="documentary"/>
    <d v="2015-07-22T09:05:16"/>
    <d v="2015-08-21T09:05:16"/>
    <n v="3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7"/>
    <b v="1"/>
    <s v="film &amp; video/documentary"/>
    <n v="1.0663570159857905"/>
    <n v="71.899281437125751"/>
    <s v="film &amp; video"/>
    <s v="documentary"/>
    <d v="2017-01-25T06:58:28"/>
    <d v="2017-02-24T06:58:28"/>
    <n v="30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170"/>
    <b v="1"/>
    <s v="film &amp; video/documentary"/>
    <n v="1.1476"/>
    <n v="129.81900452488688"/>
    <s v="film &amp; video"/>
    <s v="documentary"/>
    <d v="2016-08-03T20:35:09"/>
    <d v="2016-09-10T22:59:00"/>
    <n v="38.099895833336632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x v="171"/>
    <b v="1"/>
    <s v="film &amp; video/documentary"/>
    <n v="1.2734117647058822"/>
    <n v="44.912863070539416"/>
    <s v="film &amp; video"/>
    <s v="documentary"/>
    <d v="2016-02-27T18:09:14"/>
    <d v="2016-04-07T17:09:14"/>
    <n v="39.958333333343035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172"/>
    <b v="1"/>
    <s v="film &amp; video/documentary"/>
    <n v="1.1656"/>
    <n v="40.755244755244753"/>
    <s v="film &amp; video"/>
    <s v="documentary"/>
    <d v="2014-09-07T23:01:08"/>
    <d v="2014-10-07T23:01:08"/>
    <n v="3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173"/>
    <b v="1"/>
    <s v="film &amp; video/documentary"/>
    <n v="1.0861819426615318"/>
    <n v="103.52394779771615"/>
    <s v="film &amp; video"/>
    <s v="documentary"/>
    <d v="2015-10-20T14:00:19"/>
    <d v="2015-11-19T15:00:19"/>
    <n v="30.041666666656965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60"/>
    <b v="1"/>
    <s v="film &amp; video/documentary"/>
    <n v="1.0394285714285714"/>
    <n v="125.44827586206897"/>
    <s v="film &amp; video"/>
    <s v="documentary"/>
    <d v="2016-03-09T14:52:01"/>
    <d v="2016-04-08T13:52:01"/>
    <n v="29.958333333328483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x v="1"/>
    <x v="111"/>
    <b v="1"/>
    <s v="film &amp; video/documentary"/>
    <n v="1.1625714285714286"/>
    <n v="246.60606060606059"/>
    <s v="film &amp; video"/>
    <s v="documentary"/>
    <d v="2014-10-31T02:03:14"/>
    <d v="2014-12-01T03:03:14"/>
    <n v="31.041666666664241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x v="1"/>
    <x v="174"/>
    <b v="1"/>
    <s v="film &amp; video/documentary"/>
    <n v="1.0269239999999999"/>
    <n v="79.401340206185566"/>
    <s v="film &amp; video"/>
    <s v="documentary"/>
    <d v="2016-02-15T14:16:33"/>
    <d v="2016-03-16T13:16:33"/>
    <n v="29.958333333335759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5"/>
    <b v="1"/>
    <s v="film &amp; video/documentary"/>
    <n v="1.74"/>
    <n v="86.138613861386133"/>
    <s v="film &amp; video"/>
    <s v="documentary"/>
    <d v="2015-03-15T00:19:57"/>
    <d v="2015-04-24T00:19:57"/>
    <n v="4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176"/>
    <b v="1"/>
    <s v="film &amp; video/documentary"/>
    <n v="1.03088"/>
    <n v="193.04868913857678"/>
    <s v="film &amp; video"/>
    <s v="documentary"/>
    <d v="2016-05-17T15:38:41"/>
    <d v="2016-06-15T10:00:00"/>
    <n v="28.764803240745096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177"/>
    <b v="1"/>
    <s v="film &amp; video/documentary"/>
    <n v="1.0485537190082646"/>
    <n v="84.023178807947019"/>
    <s v="film &amp; video"/>
    <s v="documentary"/>
    <d v="2014-10-22T20:41:30"/>
    <d v="2014-11-14T00:12:00"/>
    <n v="22.146180555559113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45"/>
    <b v="1"/>
    <s v="film &amp; video/documentary"/>
    <n v="1.0137499999999999"/>
    <n v="139.82758620689654"/>
    <s v="film &amp; video"/>
    <s v="documentary"/>
    <d v="2015-06-08T16:33:00"/>
    <d v="2015-07-22T22:11:00"/>
    <n v="44.234722222216078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8"/>
    <b v="1"/>
    <s v="film &amp; video/documentary"/>
    <n v="1.1107699999999998"/>
    <n v="109.82189265536722"/>
    <s v="film &amp; video"/>
    <s v="documentary"/>
    <d v="2014-10-23T19:01:46"/>
    <d v="2014-11-22T20:01:46"/>
    <n v="30.041666666671517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48"/>
    <b v="1"/>
    <s v="film &amp; video/documentary"/>
    <n v="1.2415933781686497"/>
    <n v="139.53488372093022"/>
    <s v="film &amp; video"/>
    <s v="documentary"/>
    <d v="2014-07-17T00:03:11"/>
    <d v="2014-08-07T19:00:00"/>
    <n v="21.789456018515921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55"/>
    <b v="1"/>
    <s v="film &amp; video/documentary"/>
    <n v="1.0133333333333334"/>
    <n v="347.84615384615387"/>
    <s v="film &amp; video"/>
    <s v="documentary"/>
    <d v="2010-03-18T12:52:16"/>
    <d v="2010-05-02T14:22:00"/>
    <n v="45.062314814815181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116"/>
    <b v="1"/>
    <s v="film &amp; video/documentary"/>
    <n v="1.1016142857142857"/>
    <n v="68.24159292035398"/>
    <s v="film &amp; video"/>
    <s v="documentary"/>
    <d v="2014-05-21T15:37:52"/>
    <d v="2014-06-20T22:59:00"/>
    <n v="30.30634259259386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71"/>
    <b v="1"/>
    <s v="film &amp; video/documentary"/>
    <n v="1.0397333333333334"/>
    <n v="239.93846153846152"/>
    <s v="film &amp; video"/>
    <s v="documentary"/>
    <d v="2014-01-29T09:33:19"/>
    <d v="2014-02-28T09:33:19"/>
    <n v="30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179"/>
    <b v="1"/>
    <s v="film &amp; video/documentary"/>
    <n v="1.013157894736842"/>
    <n v="287.31343283582089"/>
    <s v="film &amp; video"/>
    <s v="documentary"/>
    <d v="2012-04-20T14:01:58"/>
    <d v="2012-05-20T14:01:58"/>
    <n v="3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46"/>
    <b v="1"/>
    <s v="film &amp; video/documentary"/>
    <n v="1.033501"/>
    <n v="86.84882352941176"/>
    <s v="film &amp; video"/>
    <s v="documentary"/>
    <d v="2013-03-22T08:51:18"/>
    <d v="2013-04-30T23:59:00"/>
    <n v="39.630347222220735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180"/>
    <b v="1"/>
    <s v="film &amp; video/documentary"/>
    <n v="1.04112"/>
    <n v="81.84905660377359"/>
    <s v="film &amp; video"/>
    <s v="documentary"/>
    <d v="2015-02-08T09:32:02"/>
    <d v="2015-03-15T08:32:02"/>
    <n v="34.958333333328483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7"/>
    <b v="1"/>
    <s v="film &amp; video/documentary"/>
    <n v="1.1015569230769231"/>
    <n v="42.874970059880241"/>
    <s v="film &amp; video"/>
    <s v="documentary"/>
    <d v="2011-12-16T08:14:29"/>
    <d v="2012-01-15T08:14:29"/>
    <n v="30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68"/>
    <b v="1"/>
    <s v="film &amp; video/documentary"/>
    <n v="1.2202"/>
    <n v="709.41860465116281"/>
    <s v="film &amp; video"/>
    <s v="documentary"/>
    <d v="2016-12-07T14:05:00"/>
    <d v="2017-01-06T14:05:00"/>
    <n v="3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181"/>
    <b v="1"/>
    <s v="film &amp; video/documentary"/>
    <n v="1.1416866666666667"/>
    <n v="161.25517890772127"/>
    <s v="film &amp; video"/>
    <s v="documentary"/>
    <d v="2012-12-18T13:25:39"/>
    <d v="2013-02-01T13:25:39"/>
    <n v="45"/>
  </r>
  <r>
    <n v="372"/>
    <x v="372"/>
    <s v="A short documentary exploring the uses of 'Natural Horsemanship' across Europe"/>
    <n v="300"/>
    <n v="376"/>
    <x v="0"/>
    <x v="1"/>
    <s v="GBP"/>
    <n v="1459872000"/>
    <n v="1456408244"/>
    <x v="0"/>
    <x v="82"/>
    <b v="1"/>
    <s v="film &amp; video/documentary"/>
    <n v="1.2533333333333334"/>
    <n v="41.777777777777779"/>
    <s v="film &amp; video"/>
    <s v="documentary"/>
    <d v="2016-02-25T08:50:44"/>
    <d v="2016-04-05T11:00:00"/>
    <n v="40.08976851851912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30"/>
    <b v="1"/>
    <s v="film &amp; video/documentary"/>
    <n v="1.0666666666666667"/>
    <n v="89.887640449438209"/>
    <s v="film &amp; video"/>
    <s v="documentary"/>
    <d v="2012-06-18T16:53:18"/>
    <d v="2012-07-18T16:53:18"/>
    <n v="3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49"/>
    <b v="1"/>
    <s v="film &amp; video/documentary"/>
    <n v="1.3065"/>
    <n v="45.051724137931032"/>
    <s v="film &amp; video"/>
    <s v="documentary"/>
    <d v="2011-08-02T16:20:31"/>
    <d v="2011-09-16T16:20:31"/>
    <n v="45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25"/>
    <b v="1"/>
    <s v="film &amp; video/documentary"/>
    <n v="1.2"/>
    <n v="42.857142857142854"/>
    <s v="film &amp; video"/>
    <s v="documentary"/>
    <d v="2014-01-18T18:38:31"/>
    <d v="2014-03-01T12:18:00"/>
    <n v="41.735752314816636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53"/>
    <b v="1"/>
    <s v="film &amp; video/documentary"/>
    <n v="1.0595918367346939"/>
    <n v="54.083333333333336"/>
    <s v="film &amp; video"/>
    <s v="documentary"/>
    <d v="2016-07-25T05:51:56"/>
    <d v="2016-08-25T05:51:56"/>
    <n v="31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182"/>
    <b v="1"/>
    <s v="film &amp; video/documentary"/>
    <n v="1.1439999999999999"/>
    <n v="103.21804511278195"/>
    <s v="film &amp; video"/>
    <s v="documentary"/>
    <d v="2015-10-15T01:01:08"/>
    <d v="2015-11-14T02:01:00"/>
    <n v="30.041574074079108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x v="183"/>
    <b v="1"/>
    <s v="film &amp; video/documentary"/>
    <n v="1.1176666666666666"/>
    <n v="40.397590361445786"/>
    <s v="film &amp; video"/>
    <s v="documentary"/>
    <d v="2016-01-01T08:43:28"/>
    <d v="2016-01-25T18:52:00"/>
    <n v="24.422592592585715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184"/>
    <b v="1"/>
    <s v="film &amp; video/documentary"/>
    <n v="1.1608000000000001"/>
    <n v="116.85906040268456"/>
    <s v="film &amp; video"/>
    <s v="documentary"/>
    <d v="2012-03-19T11:31:12"/>
    <d v="2012-05-03T11:31:12"/>
    <n v="45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72"/>
    <b v="1"/>
    <s v="film &amp; video/documentary"/>
    <n v="1.415"/>
    <n v="115.51020408163265"/>
    <s v="film &amp; video"/>
    <s v="documentary"/>
    <d v="2015-12-29T12:16:32"/>
    <d v="2016-01-23T12:16:32"/>
    <n v="25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140"/>
    <b v="1"/>
    <s v="film &amp; video/documentary"/>
    <n v="1.0472999999999999"/>
    <n v="104.31274900398407"/>
    <s v="film &amp; video"/>
    <s v="documentary"/>
    <d v="2012-06-25T11:45:17"/>
    <d v="2012-07-30T00:00:00"/>
    <n v="34.510219907409919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9"/>
    <b v="1"/>
    <s v="film &amp; video/documentary"/>
    <n v="2.5583333333333331"/>
    <n v="69.772727272727266"/>
    <s v="film &amp; video"/>
    <s v="documentary"/>
    <d v="2012-08-23T12:01:40"/>
    <d v="2012-09-06T12:01:40"/>
    <n v="1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53"/>
    <b v="1"/>
    <s v="film &amp; video/documentary"/>
    <n v="2.0670670670670672"/>
    <n v="43.020833333333336"/>
    <s v="film &amp; video"/>
    <s v="documentary"/>
    <d v="2014-04-25T21:49:19"/>
    <d v="2014-05-18T21:49:19"/>
    <n v="23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185"/>
    <b v="1"/>
    <s v="film &amp; video/documentary"/>
    <n v="1.1210500000000001"/>
    <n v="58.540469973890339"/>
    <s v="film &amp; video"/>
    <s v="documentary"/>
    <d v="2014-12-07T13:45:47"/>
    <d v="2015-01-06T13:45:47"/>
    <n v="30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86"/>
    <b v="1"/>
    <s v="film &amp; video/documentary"/>
    <n v="1.05982"/>
    <n v="111.79535864978902"/>
    <s v="film &amp; video"/>
    <s v="documentary"/>
    <d v="2014-10-22T09:01:41"/>
    <d v="2014-11-21T10:01:41"/>
    <n v="30.041666666671517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62"/>
    <b v="1"/>
    <s v="film &amp; video/documentary"/>
    <n v="1.0016666666666667"/>
    <n v="46.230769230769234"/>
    <s v="film &amp; video"/>
    <s v="documentary"/>
    <d v="2015-07-26T17:49:51"/>
    <d v="2015-08-10T17:49:51"/>
    <n v="15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87"/>
    <b v="1"/>
    <s v="film &amp; video/documentary"/>
    <n v="2.1398947368421051"/>
    <n v="144.69039145907473"/>
    <s v="film &amp; video"/>
    <s v="documentary"/>
    <d v="2015-07-15T11:14:18"/>
    <d v="2015-08-15T01:00:00"/>
    <n v="30.573402777779847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26"/>
    <b v="1"/>
    <s v="film &amp; video/documentary"/>
    <n v="1.2616000000000001"/>
    <n v="88.845070422535215"/>
    <s v="film &amp; video"/>
    <s v="documentary"/>
    <d v="2016-06-27T20:49:40"/>
    <d v="2016-07-27T20:49:40"/>
    <n v="3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188"/>
    <b v="1"/>
    <s v="film &amp; video/documentary"/>
    <n v="1.8153547058823529"/>
    <n v="81.75107284768211"/>
    <s v="film &amp; video"/>
    <s v="documentary"/>
    <d v="2014-02-03T20:30:50"/>
    <d v="2014-03-07T17:59:00"/>
    <n v="31.894560185188311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25"/>
    <b v="1"/>
    <s v="film &amp; video/documentary"/>
    <n v="1"/>
    <n v="71.428571428571431"/>
    <s v="film &amp; video"/>
    <s v="documentary"/>
    <d v="2015-04-17T19:52:52"/>
    <d v="2015-05-07T19:52:52"/>
    <n v="2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189"/>
    <b v="1"/>
    <s v="film &amp; video/documentary"/>
    <n v="1.0061"/>
    <n v="104.25906735751295"/>
    <s v="film &amp; video"/>
    <s v="documentary"/>
    <d v="2011-11-17T20:00:51"/>
    <d v="2011-12-17T19:59:00"/>
    <n v="29.998715277775773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190"/>
    <b v="1"/>
    <s v="film &amp; video/documentary"/>
    <n v="1.009027027027027"/>
    <n v="90.616504854368927"/>
    <s v="film &amp; video"/>
    <s v="documentary"/>
    <d v="2011-08-08T12:12:51"/>
    <d v="2011-09-07T22:00:00"/>
    <n v="30.407743055555329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191"/>
    <b v="1"/>
    <s v="film &amp; video/documentary"/>
    <n v="1.10446"/>
    <n v="157.33048433048432"/>
    <s v="film &amp; video"/>
    <s v="documentary"/>
    <d v="2013-09-09T12:00:52"/>
    <d v="2013-10-10T12:00:52"/>
    <n v="31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x v="133"/>
    <b v="1"/>
    <s v="film &amp; video/documentary"/>
    <n v="1.118936170212766"/>
    <n v="105.18"/>
    <s v="film &amp; video"/>
    <s v="documentary"/>
    <d v="2016-02-17T14:38:02"/>
    <d v="2016-04-17T13:38:02"/>
    <n v="59.958333333335759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192"/>
    <b v="1"/>
    <s v="film &amp; video/documentary"/>
    <n v="1.0804450000000001"/>
    <n v="58.719836956521746"/>
    <s v="film &amp; video"/>
    <s v="documentary"/>
    <d v="2012-03-22T16:49:20"/>
    <d v="2012-04-27T16:32:00"/>
    <n v="35.987962962964957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193"/>
    <b v="1"/>
    <s v="film &amp; video/documentary"/>
    <n v="1.0666666666666667"/>
    <n v="81.632653061224488"/>
    <s v="film &amp; video"/>
    <s v="documentary"/>
    <d v="2012-06-22T08:33:26"/>
    <d v="2012-07-07T08:33:26"/>
    <n v="15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194"/>
    <b v="1"/>
    <s v="film &amp; video/documentary"/>
    <n v="1.0390027322404372"/>
    <n v="56.460043668122275"/>
    <s v="film &amp; video"/>
    <s v="documentary"/>
    <d v="2010-07-20T13:38:04"/>
    <d v="2010-08-31T22:44:00"/>
    <n v="42.37912037036585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85"/>
    <b v="1"/>
    <s v="film &amp; video/documentary"/>
    <n v="1.2516"/>
    <n v="140.1044776119403"/>
    <s v="film &amp; video"/>
    <s v="documentary"/>
    <d v="2015-03-15T14:02:06"/>
    <d v="2015-04-29T14:02:06"/>
    <n v="45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95"/>
    <b v="1"/>
    <s v="film &amp; video/documentary"/>
    <n v="1.0680499999999999"/>
    <n v="224.85263157894738"/>
    <s v="film &amp; video"/>
    <s v="documentary"/>
    <d v="2016-11-13T16:01:07"/>
    <d v="2016-12-14T07:00:00"/>
    <n v="30.624224537037662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95"/>
    <b v="1"/>
    <s v="film &amp; video/documentary"/>
    <n v="1.1230249999999999"/>
    <n v="181.13306451612902"/>
    <s v="film &amp; video"/>
    <s v="documentary"/>
    <d v="2014-04-16T10:15:47"/>
    <d v="2014-05-16T22:30:00"/>
    <n v="30.509872685186565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196"/>
    <b v="1"/>
    <s v="film &amp; video/documentary"/>
    <n v="1.0381199999999999"/>
    <n v="711.04109589041093"/>
    <s v="film &amp; video"/>
    <s v="documentary"/>
    <d v="2011-07-08T15:12:50"/>
    <d v="2011-08-07T15:12:50"/>
    <n v="3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68"/>
    <b v="1"/>
    <s v="film &amp; video/documentary"/>
    <n v="1.4165000000000001"/>
    <n v="65.883720930232556"/>
    <s v="film &amp; video"/>
    <s v="documentary"/>
    <d v="2015-10-15T07:56:57"/>
    <d v="2015-11-05T08:56:57"/>
    <n v="21.04166666667151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16"/>
    <b v="1"/>
    <s v="film &amp; video/documentary"/>
    <n v="1.0526"/>
    <n v="75.185714285714283"/>
    <s v="film &amp; video"/>
    <s v="documentary"/>
    <d v="2011-06-24T02:27:21"/>
    <d v="2011-08-10T02:08:00"/>
    <n v="46.986562500002037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x v="0"/>
    <x v="197"/>
    <b v="1"/>
    <s v="film &amp; video/documentary"/>
    <n v="1.0309142857142857"/>
    <n v="133.14391143911439"/>
    <s v="film &amp; video"/>
    <s v="documentary"/>
    <d v="2014-01-07T10:04:22"/>
    <d v="2014-02-05T18:04:00"/>
    <n v="29.333078703697538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x v="0"/>
    <x v="165"/>
    <b v="1"/>
    <s v="film &amp; video/documentary"/>
    <n v="1.0765957446808512"/>
    <n v="55.2"/>
    <s v="film &amp; video"/>
    <s v="documentary"/>
    <d v="2014-02-03T21:02:19"/>
    <d v="2014-03-05T21:02:19"/>
    <n v="3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2"/>
    <b v="1"/>
    <s v="film &amp; video/documentary"/>
    <n v="1.0770464285714285"/>
    <n v="86.163714285714292"/>
    <s v="film &amp; video"/>
    <s v="documentary"/>
    <d v="2011-04-04T22:53:57"/>
    <d v="2011-05-09T00:59:00"/>
    <n v="34.08684027777781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9"/>
    <b v="1"/>
    <s v="film &amp; video/documentary"/>
    <n v="1.0155000000000001"/>
    <n v="92.318181818181813"/>
    <s v="film &amp; video"/>
    <s v="documentary"/>
    <d v="2011-09-20T15:54:10"/>
    <d v="2011-11-19T16:54:10"/>
    <n v="60.041666666671517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x v="0"/>
    <x v="44"/>
    <b v="1"/>
    <s v="film &amp; video/documentary"/>
    <n v="1.0143766666666667"/>
    <n v="160.16473684210527"/>
    <s v="film &amp; video"/>
    <s v="documentary"/>
    <d v="2013-09-26T12:39:50"/>
    <d v="2013-11-05T13:39:50"/>
    <n v="40.041666666664241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41"/>
    <b v="1"/>
    <s v="film &amp; video/documentary"/>
    <n v="1.3680000000000001"/>
    <n v="45.6"/>
    <s v="film &amp; video"/>
    <s v="documentary"/>
    <d v="2016-06-22T15:42:24"/>
    <d v="2016-07-22T15:42:24"/>
    <n v="3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x v="63"/>
    <b v="1"/>
    <s v="film &amp; video/documentary"/>
    <n v="1.2829999999999999"/>
    <n v="183.28571428571428"/>
    <s v="film &amp; video"/>
    <s v="documentary"/>
    <d v="2015-04-19T18:33:17"/>
    <d v="2015-06-18T18:33:17"/>
    <n v="6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98"/>
    <b v="1"/>
    <s v="film &amp; video/documentary"/>
    <n v="1.0105"/>
    <n v="125.78838174273859"/>
    <s v="film &amp; video"/>
    <s v="documentary"/>
    <d v="2013-11-19T23:13:24"/>
    <d v="2013-12-22T00:00:00"/>
    <n v="32.032361111116188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165"/>
    <b v="1"/>
    <s v="film &amp; video/documentary"/>
    <n v="1.2684"/>
    <n v="57.654545454545456"/>
    <s v="film &amp; video"/>
    <s v="documentary"/>
    <d v="2012-07-09T12:49:38"/>
    <d v="2012-07-25T12:49:38"/>
    <n v="16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199"/>
    <b v="1"/>
    <s v="film &amp; video/documentary"/>
    <n v="1.0508593749999999"/>
    <n v="78.660818713450297"/>
    <s v="film &amp; video"/>
    <s v="documentary"/>
    <d v="2012-06-19T16:03:31"/>
    <d v="2012-07-19T16:03:31"/>
    <n v="3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200"/>
    <b v="1"/>
    <s v="film &amp; video/documentary"/>
    <n v="1.0285405405405406"/>
    <n v="91.480769230769226"/>
    <s v="film &amp; video"/>
    <s v="documentary"/>
    <d v="2013-09-11T20:31:05"/>
    <d v="2013-10-11T20:31:05"/>
    <n v="3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x v="64"/>
    <b v="1"/>
    <s v="film &amp; video/documentary"/>
    <n v="1.0214714285714286"/>
    <n v="68.09809523809524"/>
    <s v="film &amp; video"/>
    <s v="documentary"/>
    <d v="2014-09-22T15:26:42"/>
    <d v="2014-10-17T07:00:00"/>
    <n v="24.648124999999709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20"/>
    <b v="1"/>
    <s v="film &amp; video/documentary"/>
    <n v="1.2021700000000002"/>
    <n v="48.086800000000004"/>
    <s v="film &amp; video"/>
    <s v="documentary"/>
    <d v="2014-01-09T04:30:31"/>
    <d v="2014-02-08T04:30:31"/>
    <n v="30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47"/>
    <b v="1"/>
    <s v="film &amp; video/documentary"/>
    <n v="1.0024761904761905"/>
    <n v="202.42307692307693"/>
    <s v="film &amp; video"/>
    <s v="documentary"/>
    <d v="2013-03-27T18:17:40"/>
    <d v="2013-04-07T23:33:00"/>
    <n v="11.218981481477385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01"/>
    <b v="1"/>
    <s v="film &amp; video/documentary"/>
    <n v="1.0063392857142857"/>
    <n v="216.75"/>
    <s v="film &amp; video"/>
    <s v="documentary"/>
    <d v="2015-06-23T01:46:37"/>
    <d v="2015-07-23T01:46:37"/>
    <n v="3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196"/>
    <b v="1"/>
    <s v="film &amp; video/documentary"/>
    <n v="1.004375"/>
    <n v="110.06849315068493"/>
    <s v="film &amp; video"/>
    <s v="documentary"/>
    <d v="2013-04-30T15:13:07"/>
    <d v="2013-06-29T15:13:07"/>
    <n v="6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x v="83"/>
    <b v="0"/>
    <s v="film &amp; video/animation"/>
    <n v="4.3939393939393936E-3"/>
    <n v="4.833333333333333"/>
    <s v="film &amp; video"/>
    <s v="animation"/>
    <d v="2014-02-12T00:40:31"/>
    <d v="2014-03-13T23:40:31"/>
    <n v="29.95833333332848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x v="79"/>
    <b v="0"/>
    <s v="film &amp; video/animation"/>
    <n v="2.0066666666666667E-2"/>
    <n v="50.166666666666664"/>
    <s v="film &amp; video"/>
    <s v="animation"/>
    <d v="2015-06-22T06:47:36"/>
    <d v="2015-08-21T06:47:36"/>
    <n v="6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x v="8"/>
    <b v="0"/>
    <s v="film &amp; video/animation"/>
    <n v="1.0749999999999999E-2"/>
    <n v="35.833333333333336"/>
    <s v="film &amp; video"/>
    <s v="animation"/>
    <d v="2014-08-12T01:14:57"/>
    <d v="2014-09-11T01:14:57"/>
    <n v="3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x v="0"/>
    <x v="62"/>
    <b v="0"/>
    <s v="film &amp; video/animation"/>
    <n v="7.6499999999999997E-3"/>
    <n v="11.76923076923077"/>
    <s v="film &amp; video"/>
    <s v="animation"/>
    <d v="2013-05-06T17:13:50"/>
    <d v="2013-06-05T17:13:50"/>
    <n v="3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x v="81"/>
    <b v="0"/>
    <s v="film &amp; video/animation"/>
    <n v="6.7966666666666675E-2"/>
    <n v="40.78"/>
    <s v="film &amp; video"/>
    <s v="animation"/>
    <d v="2012-01-26T04:01:39"/>
    <d v="2012-03-26T03:01:39"/>
    <n v="59.95833333333575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x v="84"/>
    <b v="0"/>
    <s v="film &amp; video/animation"/>
    <n v="1.2E-4"/>
    <n v="3"/>
    <s v="film &amp; video"/>
    <s v="animation"/>
    <d v="2015-09-28T15:40:04"/>
    <d v="2015-11-27T16:40:04"/>
    <n v="60.041666666671517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x v="22"/>
    <b v="0"/>
    <s v="film &amp; video/animation"/>
    <n v="1.3299999999999999E-2"/>
    <n v="16.625"/>
    <s v="film &amp; video"/>
    <s v="animation"/>
    <d v="2016-01-31T12:05:14"/>
    <d v="2016-03-01T12:05:14"/>
    <n v="3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x v="78"/>
    <b v="0"/>
    <s v="film &amp; video/animation"/>
    <n v="0"/>
    <e v="#DIV/0!"/>
    <s v="film &amp; video"/>
    <s v="animation"/>
    <d v="2015-10-08T16:49:00"/>
    <d v="2015-10-22T13:59:00"/>
    <n v="13.881944444452529"/>
  </r>
  <r>
    <n v="428"/>
    <x v="428"/>
    <s v="Fresh, fun, entertaining Bible stories on YouTube, stop-motion style."/>
    <n v="12000"/>
    <n v="676"/>
    <x v="2"/>
    <x v="0"/>
    <s v="USD"/>
    <n v="1402956000"/>
    <n v="1400523845"/>
    <x v="0"/>
    <x v="62"/>
    <b v="0"/>
    <s v="film &amp; video/animation"/>
    <n v="5.6333333333333332E-2"/>
    <n v="52"/>
    <s v="film &amp; video"/>
    <s v="animation"/>
    <d v="2014-05-19T13:24:05"/>
    <d v="2014-06-16T17:00:00"/>
    <n v="28.149942129624833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x v="78"/>
    <b v="0"/>
    <s v="film &amp; video/animation"/>
    <n v="0"/>
    <e v="#DIV/0!"/>
    <s v="film &amp; video"/>
    <s v="animation"/>
    <d v="2009-09-14T16:38:02"/>
    <d v="2009-11-26T23:59:00"/>
    <n v="73.306226851847896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x v="81"/>
    <b v="0"/>
    <s v="film &amp; video/animation"/>
    <n v="2.4E-2"/>
    <n v="4.8"/>
    <s v="film &amp; video"/>
    <s v="animation"/>
    <d v="2013-08-26T21:34:27"/>
    <d v="2013-09-10T21:34:27"/>
    <n v="1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x v="22"/>
    <b v="0"/>
    <s v="film &amp; video/animation"/>
    <n v="0.13833333333333334"/>
    <n v="51.875"/>
    <s v="film &amp; video"/>
    <s v="animation"/>
    <d v="2016-06-05T15:54:43"/>
    <d v="2016-07-05T15:54:43"/>
    <n v="3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x v="22"/>
    <b v="0"/>
    <s v="film &amp; video/animation"/>
    <n v="9.5000000000000001E-2"/>
    <n v="71.25"/>
    <s v="film &amp; video"/>
    <s v="animation"/>
    <d v="2015-08-22T12:26:21"/>
    <d v="2015-10-21T12:26:21"/>
    <n v="6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x v="78"/>
    <b v="0"/>
    <s v="film &amp; video/animation"/>
    <n v="0"/>
    <e v="#DIV/0!"/>
    <s v="film &amp; video"/>
    <s v="animation"/>
    <d v="2015-08-12T10:07:02"/>
    <d v="2015-10-11T10:07:02"/>
    <n v="6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x v="84"/>
    <b v="0"/>
    <s v="film &amp; video/animation"/>
    <n v="0.05"/>
    <n v="62.5"/>
    <s v="film &amp; video"/>
    <s v="animation"/>
    <d v="2013-10-29T15:01:42"/>
    <d v="2013-12-01T16:01:42"/>
    <n v="33.041666666664241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x v="83"/>
    <b v="0"/>
    <s v="film &amp; video/animation"/>
    <n v="2.7272727272727273E-5"/>
    <n v="1"/>
    <s v="film &amp; video"/>
    <s v="animation"/>
    <d v="2013-08-14T12:56:20"/>
    <d v="2013-09-13T12:56:20"/>
    <n v="3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x v="78"/>
    <b v="0"/>
    <s v="film &amp; video/animation"/>
    <n v="0"/>
    <e v="#DIV/0!"/>
    <s v="film &amp; video"/>
    <s v="animation"/>
    <d v="2013-07-01T03:41:53"/>
    <d v="2013-07-31T03:41:53"/>
    <n v="3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x v="78"/>
    <b v="0"/>
    <s v="film &amp; video/animation"/>
    <n v="0"/>
    <e v="#DIV/0!"/>
    <s v="film &amp; video"/>
    <s v="animation"/>
    <d v="2016-08-09T02:38:46"/>
    <d v="2016-10-08T02:38:46"/>
    <n v="6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x v="0"/>
    <x v="202"/>
    <b v="0"/>
    <s v="film &amp; video/animation"/>
    <n v="9.3799999999999994E-2"/>
    <n v="170.54545454545453"/>
    <s v="film &amp; video"/>
    <s v="animation"/>
    <d v="2015-10-19T01:15:58"/>
    <d v="2015-11-18T02:15:58"/>
    <n v="30.041666666664241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x v="78"/>
    <b v="0"/>
    <s v="film &amp; video/animation"/>
    <n v="0"/>
    <e v="#DIV/0!"/>
    <s v="film &amp; video"/>
    <s v="animation"/>
    <d v="2014-10-07T13:16:58"/>
    <d v="2014-10-17T13:16:58"/>
    <n v="1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x v="0"/>
    <x v="29"/>
    <b v="0"/>
    <s v="film &amp; video/animation"/>
    <n v="1E-3"/>
    <n v="5"/>
    <s v="film &amp; video"/>
    <s v="animation"/>
    <d v="2016-02-23T18:39:13"/>
    <d v="2016-03-24T17:39:13"/>
    <n v="29.95833333334303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x v="78"/>
    <b v="0"/>
    <s v="film &amp; video/animation"/>
    <n v="0"/>
    <e v="#DIV/0!"/>
    <s v="film &amp; video"/>
    <s v="animation"/>
    <d v="2013-10-03T14:03:16"/>
    <d v="2013-11-02T14:03:16"/>
    <n v="30"/>
  </r>
  <r>
    <n v="442"/>
    <x v="442"/>
    <s v="Doomsday is here"/>
    <n v="17000"/>
    <n v="6691"/>
    <x v="2"/>
    <x v="0"/>
    <s v="USD"/>
    <n v="1424380783"/>
    <n v="1421788783"/>
    <x v="0"/>
    <x v="57"/>
    <b v="0"/>
    <s v="film &amp; video/animation"/>
    <n v="0.39358823529411763"/>
    <n v="393.58823529411762"/>
    <s v="film &amp; video"/>
    <s v="animation"/>
    <d v="2015-01-20T16:19:43"/>
    <d v="2015-02-19T16:19:43"/>
    <n v="3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x v="84"/>
    <b v="0"/>
    <s v="film &amp; video/animation"/>
    <n v="1E-3"/>
    <n v="5"/>
    <s v="film &amp; video"/>
    <s v="animation"/>
    <d v="2014-01-10T19:21:41"/>
    <d v="2014-02-09T19:21:41"/>
    <n v="30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x v="0"/>
    <x v="29"/>
    <b v="0"/>
    <s v="film &amp; video/animation"/>
    <n v="0.05"/>
    <n v="50"/>
    <s v="film &amp; video"/>
    <s v="animation"/>
    <d v="2011-12-17T16:46:01"/>
    <d v="2012-02-15T16:46:01"/>
    <n v="6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x v="84"/>
    <b v="0"/>
    <s v="film &amp; video/animation"/>
    <n v="3.3333333333333335E-5"/>
    <n v="1"/>
    <s v="film &amp; video"/>
    <s v="animation"/>
    <d v="2015-05-06T03:02:55"/>
    <d v="2015-05-21T03:02:55"/>
    <n v="1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x v="38"/>
    <b v="0"/>
    <s v="film &amp; video/animation"/>
    <n v="7.2952380952380949E-2"/>
    <n v="47.875"/>
    <s v="film &amp; video"/>
    <s v="animation"/>
    <d v="2015-02-01T21:00:20"/>
    <d v="2015-03-03T21:00:20"/>
    <n v="3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x v="29"/>
    <b v="0"/>
    <s v="film &amp; video/animation"/>
    <n v="1.6666666666666666E-4"/>
    <n v="5"/>
    <s v="film &amp; video"/>
    <s v="animation"/>
    <d v="2013-02-26T08:19:23"/>
    <d v="2013-03-23T07:19:23"/>
    <n v="24.95833333332848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x v="80"/>
    <b v="0"/>
    <s v="film &amp; video/animation"/>
    <n v="3.2804E-2"/>
    <n v="20.502500000000001"/>
    <s v="film &amp; video"/>
    <s v="animation"/>
    <d v="2014-04-24T13:11:35"/>
    <d v="2014-05-14T13:11:35"/>
    <n v="20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x v="81"/>
    <b v="0"/>
    <s v="film &amp; video/animation"/>
    <n v="2.2499999999999999E-2"/>
    <n v="9"/>
    <s v="film &amp; video"/>
    <s v="animation"/>
    <d v="2013-09-17T08:38:05"/>
    <d v="2013-10-17T08:38:05"/>
    <n v="3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x v="63"/>
    <b v="0"/>
    <s v="film &amp; video/animation"/>
    <n v="7.92E-3"/>
    <n v="56.571428571428569"/>
    <s v="film &amp; video"/>
    <s v="animation"/>
    <d v="2014-01-15T17:43:20"/>
    <d v="2014-02-14T17:43:20"/>
    <n v="3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x v="78"/>
    <b v="0"/>
    <s v="film &amp; video/animation"/>
    <n v="0"/>
    <e v="#DIV/0!"/>
    <s v="film &amp; video"/>
    <s v="animation"/>
    <d v="2013-12-26T12:09:51"/>
    <d v="2014-01-25T12:09:51"/>
    <n v="3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x v="0"/>
    <x v="8"/>
    <b v="0"/>
    <s v="film &amp; video/animation"/>
    <n v="0.64"/>
    <n v="40"/>
    <s v="film &amp; video"/>
    <s v="animation"/>
    <d v="2015-04-13T11:53:35"/>
    <d v="2015-05-13T11:53:35"/>
    <n v="3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x v="84"/>
    <b v="0"/>
    <s v="film &amp; video/animation"/>
    <n v="2.740447957839262E-4"/>
    <n v="13"/>
    <s v="film &amp; video"/>
    <s v="animation"/>
    <d v="2015-02-03T14:47:59"/>
    <d v="2015-02-19T14:47:59"/>
    <n v="16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x v="81"/>
    <b v="0"/>
    <s v="film &amp; video/animation"/>
    <n v="8.2000000000000007E-3"/>
    <n v="16.399999999999999"/>
    <s v="film &amp; video"/>
    <s v="animation"/>
    <d v="2014-10-26T12:12:51"/>
    <d v="2014-11-26T08:14:00"/>
    <n v="30.83413194444438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x v="84"/>
    <b v="0"/>
    <s v="film &amp; video/animation"/>
    <n v="6.9230769230769226E-4"/>
    <n v="22.5"/>
    <s v="film &amp; video"/>
    <s v="animation"/>
    <d v="2012-03-02T19:03:42"/>
    <d v="2012-04-16T19:31:00"/>
    <n v="45.018958333334012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x v="83"/>
    <b v="0"/>
    <s v="film &amp; video/animation"/>
    <n v="6.8631863186318634E-3"/>
    <n v="20.333333333333332"/>
    <s v="film &amp; video"/>
    <s v="animation"/>
    <d v="2013-09-30T11:40:01"/>
    <d v="2013-10-21T22:59:00"/>
    <n v="21.471516203710053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x v="78"/>
    <b v="0"/>
    <s v="film &amp; video/animation"/>
    <n v="0"/>
    <e v="#DIV/0!"/>
    <s v="film &amp; video"/>
    <s v="animation"/>
    <d v="2014-07-17T13:25:12"/>
    <d v="2014-08-16T13:25:12"/>
    <n v="3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x v="72"/>
    <b v="0"/>
    <s v="film &amp; video/animation"/>
    <n v="8.2100000000000006E-2"/>
    <n v="16.755102040816325"/>
    <s v="film &amp; video"/>
    <s v="animation"/>
    <d v="2013-04-14T11:47:40"/>
    <d v="2013-05-14T11:47:40"/>
    <n v="3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x v="29"/>
    <b v="0"/>
    <s v="film &amp; video/animation"/>
    <n v="6.4102564102564103E-4"/>
    <n v="25"/>
    <s v="film &amp; video"/>
    <s v="animation"/>
    <d v="2011-09-14T10:22:07"/>
    <d v="2011-11-13T11:22:07"/>
    <n v="60.041666666664241"/>
  </r>
  <r>
    <n v="460"/>
    <x v="460"/>
    <s v="An animated web series about biological evolution gone haywire."/>
    <n v="8500"/>
    <n v="25"/>
    <x v="2"/>
    <x v="0"/>
    <s v="USD"/>
    <n v="1401595200"/>
    <n v="1398862875"/>
    <x v="0"/>
    <x v="84"/>
    <b v="0"/>
    <s v="film &amp; video/animation"/>
    <n v="2.9411764705882353E-3"/>
    <n v="12.5"/>
    <s v="film &amp; video"/>
    <s v="animation"/>
    <d v="2014-04-30T08:01:15"/>
    <d v="2014-05-31T23:00:00"/>
    <n v="31.624131944445253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x v="78"/>
    <b v="0"/>
    <s v="film &amp; video/animation"/>
    <n v="0"/>
    <e v="#DIV/0!"/>
    <s v="film &amp; video"/>
    <s v="animation"/>
    <d v="2013-05-13T15:19:27"/>
    <d v="2013-06-02T15:19:27"/>
    <n v="2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x v="78"/>
    <b v="0"/>
    <s v="film &amp; video/animation"/>
    <n v="0"/>
    <e v="#DIV/0!"/>
    <s v="film &amp; video"/>
    <s v="animation"/>
    <d v="2011-06-10T22:02:21"/>
    <d v="2011-08-09T22:02:21"/>
    <n v="6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x v="202"/>
    <b v="0"/>
    <s v="film &amp; video/animation"/>
    <n v="2.2727272727272728E-2"/>
    <n v="113.63636363636364"/>
    <s v="film &amp; video"/>
    <s v="animation"/>
    <d v="2011-07-26T12:02:33"/>
    <d v="2011-09-24T12:02:33"/>
    <n v="60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x v="0"/>
    <x v="29"/>
    <b v="0"/>
    <s v="film &amp; video/animation"/>
    <n v="9.9009900990099011E-4"/>
    <n v="1"/>
    <s v="film &amp; video"/>
    <s v="animation"/>
    <d v="2016-04-28T15:22:15"/>
    <d v="2016-05-18T15:22:15"/>
    <n v="20"/>
  </r>
  <r>
    <n v="465"/>
    <x v="465"/>
    <s v="&quot;Amp&quot; is a short film about a robot with needs."/>
    <n v="512"/>
    <n v="138"/>
    <x v="2"/>
    <x v="0"/>
    <s v="USD"/>
    <n v="1403837574"/>
    <n v="1402455174"/>
    <x v="0"/>
    <x v="22"/>
    <b v="0"/>
    <s v="film &amp; video/animation"/>
    <n v="0.26953125"/>
    <n v="17.25"/>
    <s v="film &amp; video"/>
    <s v="animation"/>
    <d v="2014-06-10T21:52:54"/>
    <d v="2014-06-26T21:52:54"/>
    <n v="16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x v="81"/>
    <b v="0"/>
    <s v="film &amp; video/animation"/>
    <n v="7.6E-3"/>
    <n v="15.2"/>
    <s v="film &amp; video"/>
    <s v="animation"/>
    <d v="2012-08-08T17:37:44"/>
    <d v="2012-09-07T17:37:44"/>
    <n v="3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x v="70"/>
    <b v="0"/>
    <s v="film &amp; video/animation"/>
    <n v="0.21575"/>
    <n v="110.64102564102564"/>
    <s v="film &amp; video"/>
    <s v="animation"/>
    <d v="2012-08-14T11:18:54"/>
    <d v="2012-09-28T11:18:54"/>
    <n v="4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x v="78"/>
    <b v="0"/>
    <s v="film &amp; video/animation"/>
    <n v="0"/>
    <e v="#DIV/0!"/>
    <s v="film &amp; video"/>
    <s v="animation"/>
    <d v="2012-05-11T23:01:23"/>
    <d v="2012-07-10T22:51:05"/>
    <n v="59.992847222223645"/>
  </r>
  <r>
    <n v="469"/>
    <x v="469"/>
    <s v="Create a personalised animation film using your child's name and photo."/>
    <n v="6000"/>
    <n v="0"/>
    <x v="2"/>
    <x v="1"/>
    <s v="GBP"/>
    <n v="1409960724"/>
    <n v="1404776724"/>
    <x v="0"/>
    <x v="78"/>
    <b v="0"/>
    <s v="film &amp; video/animation"/>
    <n v="0"/>
    <e v="#DIV/0!"/>
    <s v="film &amp; video"/>
    <s v="animation"/>
    <d v="2014-07-07T18:45:24"/>
    <d v="2014-09-05T18:45:24"/>
    <n v="6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x v="84"/>
    <b v="0"/>
    <s v="film &amp; video/animation"/>
    <n v="1.0200000000000001E-2"/>
    <n v="25.5"/>
    <s v="film &amp; video"/>
    <s v="animation"/>
    <d v="2013-11-26T23:01:29"/>
    <d v="2014-01-15T23:00:00"/>
    <n v="49.998969907406718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x v="203"/>
    <b v="0"/>
    <s v="film &amp; video/animation"/>
    <n v="0.11892727272727273"/>
    <n v="38.476470588235294"/>
    <s v="film &amp; video"/>
    <s v="animation"/>
    <d v="2014-03-05T12:19:39"/>
    <d v="2014-04-19T11:19:39"/>
    <n v="44.95833333333575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x v="81"/>
    <b v="0"/>
    <s v="film &amp; video/animation"/>
    <n v="0.17624999999999999"/>
    <n v="28.2"/>
    <s v="film &amp; video"/>
    <s v="animation"/>
    <d v="2014-07-24T17:08:38"/>
    <d v="2014-08-23T17:08:38"/>
    <n v="30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x v="25"/>
    <b v="0"/>
    <s v="film &amp; video/animation"/>
    <n v="2.87E-2"/>
    <n v="61.5"/>
    <s v="film &amp; video"/>
    <s v="animation"/>
    <d v="2014-08-18T11:45:19"/>
    <d v="2014-09-17T11:45:19"/>
    <n v="3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x v="29"/>
    <b v="0"/>
    <s v="film &amp; video/animation"/>
    <n v="3.0303030303030303E-4"/>
    <n v="1"/>
    <s v="film &amp; video"/>
    <s v="animation"/>
    <d v="2017-01-18T02:53:49"/>
    <d v="2017-02-17T02:53:49"/>
    <n v="30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x v="78"/>
    <b v="0"/>
    <s v="film &amp; video/animation"/>
    <n v="0"/>
    <e v="#DIV/0!"/>
    <s v="film &amp; video"/>
    <s v="animation"/>
    <d v="2015-04-05T21:04:03"/>
    <d v="2015-05-05T21:04:03"/>
    <n v="30"/>
  </r>
  <r>
    <n v="476"/>
    <x v="476"/>
    <s v="Animated Music Videos that teach kids how to read."/>
    <n v="220000"/>
    <n v="4906.59"/>
    <x v="2"/>
    <x v="0"/>
    <s v="USD"/>
    <n v="1401767940"/>
    <n v="1398727441"/>
    <x v="0"/>
    <x v="204"/>
    <b v="0"/>
    <s v="film &amp; video/animation"/>
    <n v="2.2302681818181819E-2"/>
    <n v="39.569274193548388"/>
    <s v="film &amp; video"/>
    <s v="animation"/>
    <d v="2014-04-28T18:24:01"/>
    <d v="2014-06-02T22:59:00"/>
    <n v="35.19096064814948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x v="78"/>
    <b v="0"/>
    <s v="film &amp; video/animation"/>
    <n v="0"/>
    <e v="#DIV/0!"/>
    <s v="film &amp; video"/>
    <s v="animation"/>
    <d v="2012-03-19T15:02:14"/>
    <d v="2012-05-18T15:02:14"/>
    <n v="6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x v="78"/>
    <b v="0"/>
    <s v="film &amp; video/animation"/>
    <n v="0"/>
    <e v="#DIV/0!"/>
    <s v="film &amp; video"/>
    <s v="animation"/>
    <d v="2015-03-02T16:51:49"/>
    <d v="2015-04-01T15:51:49"/>
    <n v="29.95833333333575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x v="0"/>
    <x v="165"/>
    <b v="0"/>
    <s v="film &amp; video/animation"/>
    <n v="0.3256"/>
    <n v="88.8"/>
    <s v="film &amp; video"/>
    <s v="animation"/>
    <d v="2014-09-22T04:47:15"/>
    <d v="2014-11-21T05:47:15"/>
    <n v="60.041666666664241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x v="205"/>
    <b v="0"/>
    <s v="film &amp; video/animation"/>
    <n v="0.19409999999999999"/>
    <n v="55.457142857142856"/>
    <s v="film &amp; video"/>
    <s v="animation"/>
    <d v="2013-07-10T07:00:15"/>
    <d v="2013-08-09T07:00:15"/>
    <n v="3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x v="64"/>
    <b v="0"/>
    <s v="film &amp; video/animation"/>
    <n v="6.0999999999999999E-2"/>
    <n v="87.142857142857139"/>
    <s v="film &amp; video"/>
    <s v="animation"/>
    <d v="2012-09-10T11:08:09"/>
    <d v="2012-10-10T11:08:09"/>
    <n v="30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x v="0"/>
    <x v="29"/>
    <b v="0"/>
    <s v="film &amp; video/animation"/>
    <n v="1E-3"/>
    <n v="10"/>
    <s v="film &amp; video"/>
    <s v="animation"/>
    <d v="2016-03-18T16:31:30"/>
    <d v="2016-04-14T09:34:00"/>
    <n v="26.710069444437977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x v="206"/>
    <b v="0"/>
    <s v="film &amp; video/animation"/>
    <n v="0.502"/>
    <n v="51.224489795918366"/>
    <s v="film &amp; video"/>
    <s v="animation"/>
    <d v="2012-11-29T23:44:32"/>
    <d v="2013-01-28T23:44:32"/>
    <n v="6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x v="202"/>
    <b v="0"/>
    <s v="film &amp; video/animation"/>
    <n v="1.8625E-3"/>
    <n v="13.545454545454545"/>
    <s v="film &amp; video"/>
    <s v="animation"/>
    <d v="2015-09-25T17:32:52"/>
    <d v="2015-11-05T18:32:52"/>
    <n v="41.041666666671517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x v="0"/>
    <x v="207"/>
    <b v="0"/>
    <s v="film &amp; video/animation"/>
    <n v="0.21906971229845085"/>
    <n v="66.520080000000007"/>
    <s v="film &amp; video"/>
    <s v="animation"/>
    <d v="2013-04-17T07:08:19"/>
    <d v="2013-05-17T07:08:19"/>
    <n v="3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x v="29"/>
    <b v="0"/>
    <s v="film &amp; video/animation"/>
    <n v="9.0909090909090904E-5"/>
    <n v="50"/>
    <s v="film &amp; video"/>
    <s v="animation"/>
    <d v="2014-05-02T17:37:19"/>
    <d v="2014-06-01T17:37:19"/>
    <n v="3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x v="78"/>
    <b v="0"/>
    <s v="film &amp; video/animation"/>
    <n v="0"/>
    <e v="#DIV/0!"/>
    <s v="film &amp; video"/>
    <s v="animation"/>
    <d v="2016-10-26T09:16:34"/>
    <d v="2016-12-25T10:16:34"/>
    <n v="60.041666666664241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x v="0"/>
    <x v="78"/>
    <b v="0"/>
    <s v="film &amp; video/animation"/>
    <n v="0"/>
    <e v="#DIV/0!"/>
    <s v="film &amp; video"/>
    <s v="animation"/>
    <d v="2016-12-09T20:18:20"/>
    <d v="2017-01-08T20:18:20"/>
    <n v="3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x v="83"/>
    <b v="0"/>
    <s v="film &amp; video/animation"/>
    <n v="2.8667813379201833E-3"/>
    <n v="71.666666666666671"/>
    <s v="film &amp; video"/>
    <s v="animation"/>
    <d v="2011-12-05T06:33:36"/>
    <d v="2012-01-05T06:33:00"/>
    <n v="30.99958333333052"/>
  </r>
  <r>
    <n v="490"/>
    <x v="490"/>
    <s v="Cancelled"/>
    <n v="1000"/>
    <n v="0"/>
    <x v="2"/>
    <x v="0"/>
    <s v="USD"/>
    <n v="1345677285"/>
    <n v="1343085285"/>
    <x v="0"/>
    <x v="78"/>
    <b v="0"/>
    <s v="film &amp; video/animation"/>
    <n v="0"/>
    <e v="#DIV/0!"/>
    <s v="film &amp; video"/>
    <s v="animation"/>
    <d v="2012-07-23T18:14:45"/>
    <d v="2012-08-22T18:14:45"/>
    <n v="3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x v="78"/>
    <b v="0"/>
    <s v="film &amp; video/animation"/>
    <n v="0"/>
    <e v="#DIV/0!"/>
    <s v="film &amp; video"/>
    <s v="animation"/>
    <d v="2015-12-28T18:34:59"/>
    <d v="2016-01-27T18:34:59"/>
    <n v="3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x v="78"/>
    <b v="0"/>
    <s v="film &amp; video/animation"/>
    <n v="0"/>
    <e v="#DIV/0!"/>
    <s v="film &amp; video"/>
    <s v="animation"/>
    <d v="2016-08-13T19:50:30"/>
    <d v="2016-10-12T19:50:30"/>
    <n v="6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x v="78"/>
    <b v="0"/>
    <s v="film &amp; video/animation"/>
    <n v="0"/>
    <e v="#DIV/0!"/>
    <s v="film &amp; video"/>
    <s v="animation"/>
    <d v="2015-04-20T12:25:38"/>
    <d v="2015-05-20T12:25:38"/>
    <n v="3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x v="83"/>
    <b v="0"/>
    <s v="film &amp; video/animation"/>
    <n v="1.5499999999999999E-3"/>
    <n v="10.333333333333334"/>
    <s v="film &amp; video"/>
    <s v="animation"/>
    <d v="2014-06-09T14:56:05"/>
    <d v="2014-07-02T22:00:00"/>
    <n v="23.294386574074451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x v="78"/>
    <b v="0"/>
    <s v="film &amp; video/animation"/>
    <n v="0"/>
    <e v="#DIV/0!"/>
    <s v="film &amp; video"/>
    <s v="animation"/>
    <d v="2015-06-16T14:51:45"/>
    <d v="2015-07-16T14:51:45"/>
    <n v="3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x v="0"/>
    <x v="29"/>
    <b v="0"/>
    <s v="film &amp; video/animation"/>
    <n v="1.6666666666666667E-5"/>
    <n v="1"/>
    <s v="film &amp; video"/>
    <s v="animation"/>
    <d v="2013-12-12T17:21:14"/>
    <d v="2014-02-10T17:21:14"/>
    <n v="60"/>
  </r>
  <r>
    <n v="497"/>
    <x v="497"/>
    <s v="live-action/animated series pilot."/>
    <n v="4480"/>
    <n v="30"/>
    <x v="2"/>
    <x v="0"/>
    <s v="USD"/>
    <n v="1419483600"/>
    <n v="1414889665"/>
    <x v="0"/>
    <x v="83"/>
    <b v="0"/>
    <s v="film &amp; video/animation"/>
    <n v="6.6964285714285711E-3"/>
    <n v="10"/>
    <s v="film &amp; video"/>
    <s v="animation"/>
    <d v="2014-11-01T19:54:25"/>
    <d v="2014-12-25T00:00:00"/>
    <n v="53.17054398147593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x v="19"/>
    <b v="0"/>
    <s v="film &amp; video/animation"/>
    <n v="4.5985132395404561E-2"/>
    <n v="136.09090909090909"/>
    <s v="film &amp; video"/>
    <s v="animation"/>
    <d v="2011-11-11T13:17:29"/>
    <d v="2011-12-23T13:17:29"/>
    <n v="42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x v="55"/>
    <b v="0"/>
    <s v="film &amp; video/animation"/>
    <n v="9.5500000000000002E-2"/>
    <n v="73.461538461538467"/>
    <s v="film &amp; video"/>
    <s v="animation"/>
    <d v="2009-08-18T16:29:28"/>
    <d v="2009-10-12T15:59:00"/>
    <n v="54.978842592594447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x v="80"/>
    <b v="0"/>
    <s v="film &amp; video/animation"/>
    <n v="3.307692307692308E-2"/>
    <n v="53.75"/>
    <s v="film &amp; video"/>
    <s v="animation"/>
    <d v="2010-03-10T16:15:51"/>
    <d v="2010-05-08T17:16:00"/>
    <n v="59.041770833326154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x v="78"/>
    <b v="0"/>
    <s v="film &amp; video/animation"/>
    <n v="0"/>
    <e v="#DIV/0!"/>
    <s v="film &amp; video"/>
    <s v="animation"/>
    <d v="2011-06-09T00:37:31"/>
    <d v="2011-07-09T00:37:31"/>
    <n v="3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x v="80"/>
    <b v="0"/>
    <s v="film &amp; video/animation"/>
    <n v="1.15E-2"/>
    <n v="57.5"/>
    <s v="film &amp; video"/>
    <s v="animation"/>
    <d v="2012-02-17T08:17:05"/>
    <d v="2012-03-18T07:17:05"/>
    <n v="29.958333333335759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x v="82"/>
    <b v="0"/>
    <s v="film &amp; video/animation"/>
    <n v="1.7538461538461537E-2"/>
    <n v="12.666666666666666"/>
    <s v="film &amp; video"/>
    <s v="animation"/>
    <d v="2014-12-18T07:38:23"/>
    <d v="2015-01-17T07:38:23"/>
    <n v="30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x v="81"/>
    <b v="0"/>
    <s v="film &amp; video/animation"/>
    <n v="1.3673469387755101E-2"/>
    <n v="67"/>
    <s v="film &amp; video"/>
    <s v="animation"/>
    <d v="2012-02-10T18:36:27"/>
    <d v="2012-04-10T17:36:27"/>
    <n v="59.958333333335759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x v="25"/>
    <b v="0"/>
    <s v="film &amp; video/animation"/>
    <n v="4.3333333333333331E-3"/>
    <n v="3.7142857142857144"/>
    <s v="film &amp; video"/>
    <s v="animation"/>
    <d v="2015-11-09T21:21:26"/>
    <d v="2015-12-24T21:21:26"/>
    <n v="4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x v="0"/>
    <x v="29"/>
    <b v="0"/>
    <s v="film &amp; video/animation"/>
    <n v="1.25E-3"/>
    <n v="250"/>
    <s v="film &amp; video"/>
    <s v="animation"/>
    <d v="2013-07-11T08:15:20"/>
    <d v="2013-08-10T08:15:20"/>
    <n v="3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x v="73"/>
    <b v="0"/>
    <s v="film &amp; video/animation"/>
    <n v="3.2000000000000001E-2"/>
    <n v="64"/>
    <s v="film &amp; video"/>
    <s v="animation"/>
    <d v="2012-09-04T18:00:57"/>
    <d v="2012-10-19T18:00:57"/>
    <n v="4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x v="83"/>
    <b v="0"/>
    <s v="film &amp; video/animation"/>
    <n v="8.0000000000000002E-3"/>
    <n v="133.33333333333334"/>
    <s v="film &amp; video"/>
    <s v="animation"/>
    <d v="2012-03-26T19:35:01"/>
    <d v="2012-05-25T09:14:00"/>
    <n v="59.56873842592176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x v="0"/>
    <x v="29"/>
    <b v="0"/>
    <s v="film &amp; video/animation"/>
    <n v="2E-3"/>
    <n v="10"/>
    <s v="film &amp; video"/>
    <s v="animation"/>
    <d v="2015-05-29T10:09:30"/>
    <d v="2015-06-28T10:09:30"/>
    <n v="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x v="78"/>
    <b v="0"/>
    <s v="film &amp; video/animation"/>
    <n v="0"/>
    <e v="#DIV/0!"/>
    <s v="film &amp; video"/>
    <s v="animation"/>
    <d v="2016-01-30T23:13:59"/>
    <d v="2016-02-29T23:13:59"/>
    <n v="3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x v="81"/>
    <b v="0"/>
    <s v="film &amp; video/animation"/>
    <n v="0.03"/>
    <n v="30"/>
    <s v="film &amp; video"/>
    <s v="animation"/>
    <d v="2013-03-07T02:16:22"/>
    <d v="2013-04-06T01:16:22"/>
    <n v="29.958333333335759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x v="84"/>
    <b v="0"/>
    <s v="film &amp; video/animation"/>
    <n v="1.3749999999999999E-3"/>
    <n v="5.5"/>
    <s v="film &amp; video"/>
    <s v="animation"/>
    <d v="2016-10-06T12:48:47"/>
    <d v="2016-11-20T13:48:47"/>
    <n v="45.04166666665696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x v="0"/>
    <x v="32"/>
    <b v="0"/>
    <s v="film &amp; video/animation"/>
    <n v="0.13924"/>
    <n v="102.38235294117646"/>
    <s v="film &amp; video"/>
    <s v="animation"/>
    <d v="2016-07-01T10:41:45"/>
    <d v="2016-08-15T02:00:00"/>
    <n v="44.63767361111240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x v="83"/>
    <b v="0"/>
    <s v="film &amp; video/animation"/>
    <n v="3.3333333333333333E-2"/>
    <n v="16.666666666666668"/>
    <s v="film &amp; video"/>
    <s v="animation"/>
    <d v="2014-07-10T09:44:07"/>
    <d v="2014-08-09T09:44:07"/>
    <n v="30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x v="0"/>
    <x v="69"/>
    <b v="0"/>
    <s v="film &amp; video/animation"/>
    <n v="0.25413402061855672"/>
    <n v="725.02941176470586"/>
    <s v="film &amp; video"/>
    <s v="animation"/>
    <d v="2015-11-19T06:46:41"/>
    <d v="2015-12-29T06:46:41"/>
    <n v="40"/>
  </r>
  <r>
    <n v="516"/>
    <x v="516"/>
    <s v="A big brother style comedy animation series starring famous seafarers"/>
    <n v="5000"/>
    <n v="0"/>
    <x v="2"/>
    <x v="1"/>
    <s v="GBP"/>
    <n v="1432752080"/>
    <n v="1427568080"/>
    <x v="0"/>
    <x v="78"/>
    <b v="0"/>
    <s v="film &amp; video/animation"/>
    <n v="0"/>
    <e v="#DIV/0!"/>
    <s v="film &amp; video"/>
    <s v="animation"/>
    <d v="2015-03-28T13:41:20"/>
    <d v="2015-05-27T13:41:20"/>
    <n v="6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x v="83"/>
    <b v="0"/>
    <s v="film &amp; video/animation"/>
    <n v="1.3666666666666667E-2"/>
    <n v="68.333333333333329"/>
    <s v="film &amp; video"/>
    <s v="animation"/>
    <d v="2017-01-03T09:46:01"/>
    <d v="2017-02-02T09:46:01"/>
    <n v="30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x v="78"/>
    <b v="0"/>
    <s v="film &amp; video/animation"/>
    <n v="0"/>
    <e v="#DIV/0!"/>
    <s v="film &amp; video"/>
    <s v="animation"/>
    <d v="2015-08-07T09:47:04"/>
    <d v="2015-09-06T09:46:00"/>
    <n v="29.99925925926072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x v="16"/>
    <b v="0"/>
    <s v="film &amp; video/animation"/>
    <n v="0.22881426547787684"/>
    <n v="39.228571428571428"/>
    <s v="film &amp; video"/>
    <s v="animation"/>
    <d v="2012-11-05T04:23:41"/>
    <d v="2012-12-05T04:23:41"/>
    <n v="3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69"/>
    <b v="1"/>
    <s v="theater/plays"/>
    <n v="1.0209999999999999"/>
    <n v="150.14705882352942"/>
    <s v="theater"/>
    <s v="plays"/>
    <d v="2015-11-10T11:51:01"/>
    <d v="2015-12-10T11:51:01"/>
    <n v="3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66"/>
    <b v="1"/>
    <s v="theater/plays"/>
    <n v="1.0464"/>
    <n v="93.428571428571431"/>
    <s v="theater"/>
    <s v="plays"/>
    <d v="2016-10-02T21:13:39"/>
    <d v="2016-10-31T23:59:00"/>
    <n v="29.114826388889924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162"/>
    <b v="1"/>
    <s v="theater/plays"/>
    <n v="1.1466666666666667"/>
    <n v="110.96774193548387"/>
    <s v="theater"/>
    <s v="plays"/>
    <d v="2016-02-29T19:58:45"/>
    <d v="2016-03-20T18:58:45"/>
    <n v="19.958333333335759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87"/>
    <b v="1"/>
    <s v="theater/plays"/>
    <n v="1.206"/>
    <n v="71.785714285714292"/>
    <s v="theater"/>
    <s v="plays"/>
    <d v="2015-08-21T22:11:16"/>
    <d v="2015-09-20T22:11:16"/>
    <n v="30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208"/>
    <b v="1"/>
    <s v="theater/plays"/>
    <n v="1.0867285714285715"/>
    <n v="29.258076923076924"/>
    <s v="theater"/>
    <s v="plays"/>
    <d v="2016-05-02T12:12:49"/>
    <d v="2016-06-01T12:12:49"/>
    <n v="30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8"/>
    <b v="1"/>
    <s v="theater/plays"/>
    <n v="1"/>
    <n v="1000"/>
    <s v="theater"/>
    <s v="plays"/>
    <d v="2014-07-30T04:37:21"/>
    <d v="2014-09-13T04:37:21"/>
    <n v="45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"/>
    <b v="1"/>
    <s v="theater/plays"/>
    <n v="1.1399999999999999"/>
    <n v="74.347826086956516"/>
    <s v="theater"/>
    <s v="plays"/>
    <d v="2015-07-07T09:12:24"/>
    <d v="2015-08-07T12:00:00"/>
    <n v="31.116388888884103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150"/>
    <b v="1"/>
    <s v="theater/plays"/>
    <n v="1.0085"/>
    <n v="63.829113924050631"/>
    <s v="theater"/>
    <s v="plays"/>
    <d v="2017-01-17T23:56:06"/>
    <d v="2017-02-17T11:05:00"/>
    <n v="30.464513888888177"/>
  </r>
  <r>
    <n v="528"/>
    <x v="528"/>
    <s v="A Festival Backed Production of a Full-Length Play."/>
    <n v="1150"/>
    <n v="1330"/>
    <x v="0"/>
    <x v="0"/>
    <s v="USD"/>
    <n v="1434921600"/>
    <n v="1433109907"/>
    <x v="0"/>
    <x v="209"/>
    <b v="1"/>
    <s v="theater/plays"/>
    <n v="1.1565217391304348"/>
    <n v="44.333333333333336"/>
    <s v="theater"/>
    <s v="plays"/>
    <d v="2015-05-31T17:05:07"/>
    <d v="2015-06-21T16:20:00"/>
    <n v="20.96866898148437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x v="59"/>
    <b v="1"/>
    <s v="theater/plays"/>
    <n v="1.3041666666666667"/>
    <n v="86.944444444444443"/>
    <s v="theater"/>
    <s v="plays"/>
    <d v="2016-12-20T19:44:54"/>
    <d v="2017-01-11T00:00:00"/>
    <n v="21.177152777774609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60"/>
    <b v="1"/>
    <s v="theater/plays"/>
    <n v="1.0778267254038179"/>
    <n v="126.55172413793103"/>
    <s v="theater"/>
    <s v="plays"/>
    <d v="2015-06-02T09:11:08"/>
    <d v="2015-06-23T21:00:00"/>
    <n v="21.49226851851563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162"/>
    <b v="1"/>
    <s v="theater/plays"/>
    <n v="1"/>
    <n v="129.03225806451613"/>
    <s v="theater"/>
    <s v="plays"/>
    <d v="2016-11-01T20:33:49"/>
    <d v="2016-12-17T01:59:00"/>
    <n v="45.225821759260725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210"/>
    <b v="1"/>
    <s v="theater/plays"/>
    <n v="1.2324999999999999"/>
    <n v="71.242774566473983"/>
    <s v="theater"/>
    <s v="plays"/>
    <d v="2016-04-12T19:10:08"/>
    <d v="2016-05-12T19:10:08"/>
    <n v="30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57"/>
    <b v="1"/>
    <s v="theater/plays"/>
    <n v="1.002"/>
    <n v="117.88235294117646"/>
    <s v="theater"/>
    <s v="plays"/>
    <d v="2016-04-22T05:26:05"/>
    <d v="2016-05-16T05:26:05"/>
    <n v="24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x v="53"/>
    <b v="1"/>
    <s v="theater/plays"/>
    <n v="1.0466666666666666"/>
    <n v="327.08333333333331"/>
    <s v="theater"/>
    <s v="plays"/>
    <d v="2015-09-23T14:27:50"/>
    <d v="2015-11-01T18:00:00"/>
    <n v="39.147337962960592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x v="0"/>
    <x v="211"/>
    <b v="1"/>
    <s v="theater/plays"/>
    <n v="1.0249999999999999"/>
    <n v="34.745762711864408"/>
    <s v="theater"/>
    <s v="plays"/>
    <d v="2016-12-07T08:05:05"/>
    <d v="2017-01-06T08:05:05"/>
    <n v="30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70"/>
    <b v="1"/>
    <s v="theater/plays"/>
    <n v="1.1825757575757576"/>
    <n v="100.06410256410257"/>
    <s v="theater"/>
    <s v="plays"/>
    <d v="2015-06-24T03:16:47"/>
    <d v="2015-08-03T13:00:00"/>
    <n v="40.40501157406834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211"/>
    <b v="1"/>
    <s v="theater/plays"/>
    <n v="1.2050000000000001"/>
    <n v="40.847457627118644"/>
    <s v="theater"/>
    <s v="plays"/>
    <d v="2015-10-05T13:26:31"/>
    <d v="2015-11-04T14:26:31"/>
    <n v="30.041666666656965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65"/>
    <b v="1"/>
    <s v="theater/plays"/>
    <n v="3.0242"/>
    <n v="252.01666666666668"/>
    <s v="theater"/>
    <s v="plays"/>
    <d v="2016-04-13T14:04:23"/>
    <d v="2016-05-13T14:04:23"/>
    <n v="30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9"/>
    <b v="1"/>
    <s v="theater/plays"/>
    <n v="1.00644"/>
    <n v="25.161000000000001"/>
    <s v="theater"/>
    <s v="plays"/>
    <d v="2016-06-13T20:11:47"/>
    <d v="2016-07-04T20:11:47"/>
    <n v="21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x v="29"/>
    <b v="0"/>
    <s v="technology/web"/>
    <n v="6.666666666666667E-5"/>
    <n v="1"/>
    <s v="technology"/>
    <s v="web"/>
    <d v="2015-01-05T14:36:46"/>
    <d v="2015-02-04T14:36:46"/>
    <n v="3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x v="0"/>
    <x v="29"/>
    <b v="0"/>
    <s v="technology/web"/>
    <n v="5.5555555555555558E-3"/>
    <n v="25"/>
    <s v="technology"/>
    <s v="web"/>
    <d v="2015-09-28T20:07:14"/>
    <d v="2015-10-28T20:07:14"/>
    <n v="30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x v="29"/>
    <b v="0"/>
    <s v="technology/web"/>
    <n v="3.9999999999999998E-6"/>
    <n v="1"/>
    <s v="technology"/>
    <s v="web"/>
    <d v="2016-03-04T12:41:56"/>
    <d v="2016-05-03T11:41:56"/>
    <n v="59.958333333335759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x v="84"/>
    <b v="0"/>
    <s v="technology/web"/>
    <n v="3.1818181818181819E-3"/>
    <n v="35"/>
    <s v="technology"/>
    <s v="web"/>
    <d v="2014-10-01T21:12:42"/>
    <d v="2014-10-31T21:12:42"/>
    <n v="30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x v="84"/>
    <b v="0"/>
    <s v="technology/web"/>
    <n v="1.2E-2"/>
    <n v="3"/>
    <s v="technology"/>
    <s v="web"/>
    <d v="2016-06-04T10:46:00"/>
    <d v="2016-07-04T10:46:00"/>
    <n v="3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x v="69"/>
    <b v="0"/>
    <s v="technology/web"/>
    <n v="0.27383999999999997"/>
    <n v="402.70588235294116"/>
    <s v="technology"/>
    <s v="web"/>
    <d v="2015-10-06T09:13:09"/>
    <d v="2015-11-15T10:13:09"/>
    <n v="40.04166666667151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x v="84"/>
    <b v="0"/>
    <s v="technology/web"/>
    <n v="8.6666666666666663E-4"/>
    <n v="26"/>
    <s v="technology"/>
    <s v="web"/>
    <d v="2015-09-02T11:01:55"/>
    <d v="2015-10-17T11:01:55"/>
    <n v="4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x v="78"/>
    <b v="0"/>
    <s v="technology/web"/>
    <n v="0"/>
    <e v="#DIV/0!"/>
    <s v="technology"/>
    <s v="web"/>
    <d v="2016-01-11T11:42:44"/>
    <d v="2016-02-10T11:42:44"/>
    <n v="30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x v="29"/>
    <b v="0"/>
    <s v="technology/web"/>
    <n v="8.9999999999999998E-4"/>
    <n v="9"/>
    <s v="technology"/>
    <s v="web"/>
    <d v="2015-09-29T16:40:48"/>
    <d v="2015-10-29T16:40:48"/>
    <n v="30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x v="22"/>
    <b v="0"/>
    <s v="technology/web"/>
    <n v="2.7199999999999998E-2"/>
    <n v="8.5"/>
    <s v="technology"/>
    <s v="web"/>
    <d v="2015-06-08T10:17:02"/>
    <d v="2015-07-08T10:17:02"/>
    <n v="30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x v="80"/>
    <b v="0"/>
    <s v="technology/web"/>
    <n v="7.0000000000000001E-3"/>
    <n v="8.75"/>
    <s v="technology"/>
    <s v="web"/>
    <d v="2017-01-18T11:17:25"/>
    <d v="2017-01-31T00:00:00"/>
    <n v="12.529571759252576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x v="33"/>
    <b v="0"/>
    <s v="technology/web"/>
    <n v="5.0413333333333331E-2"/>
    <n v="135.03571428571428"/>
    <s v="technology"/>
    <s v="web"/>
    <d v="2015-06-18T01:37:04"/>
    <d v="2015-08-01T12:53:00"/>
    <n v="44.469398148146865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x v="0"/>
    <x v="78"/>
    <b v="0"/>
    <s v="technology/web"/>
    <n v="0"/>
    <e v="#DIV/0!"/>
    <s v="technology"/>
    <s v="web"/>
    <d v="2015-11-10T09:48:16"/>
    <d v="2016-01-09T09:48:16"/>
    <n v="6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x v="79"/>
    <b v="0"/>
    <s v="technology/web"/>
    <n v="4.9199999999999999E-3"/>
    <n v="20.5"/>
    <s v="technology"/>
    <s v="web"/>
    <d v="2014-10-15T12:16:31"/>
    <d v="2014-11-14T13:16:31"/>
    <n v="30.04166666666424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x v="19"/>
    <b v="0"/>
    <s v="technology/web"/>
    <n v="0.36589147286821705"/>
    <n v="64.36363636363636"/>
    <s v="technology"/>
    <s v="web"/>
    <d v="2014-09-19T11:26:12"/>
    <d v="2014-10-19T11:26:12"/>
    <n v="30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x v="78"/>
    <b v="0"/>
    <s v="technology/web"/>
    <n v="0"/>
    <e v="#DIV/0!"/>
    <s v="technology"/>
    <s v="web"/>
    <d v="2016-05-13T03:29:03"/>
    <d v="2016-06-12T03:29:03"/>
    <n v="30"/>
  </r>
  <r>
    <n v="556"/>
    <x v="556"/>
    <s v="An educational platform for learning Unified English Braille Code"/>
    <n v="8000"/>
    <n v="200"/>
    <x v="2"/>
    <x v="0"/>
    <s v="USD"/>
    <n v="1452112717"/>
    <n v="1449520717"/>
    <x v="0"/>
    <x v="29"/>
    <b v="0"/>
    <s v="technology/web"/>
    <n v="2.5000000000000001E-2"/>
    <n v="200"/>
    <s v="technology"/>
    <s v="web"/>
    <d v="2015-12-07T15:38:37"/>
    <d v="2016-01-06T15:38:37"/>
    <n v="3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x v="9"/>
    <b v="0"/>
    <s v="technology/web"/>
    <n v="9.1066666666666674E-3"/>
    <n v="68.3"/>
    <s v="technology"/>
    <s v="web"/>
    <d v="2016-11-02T17:36:43"/>
    <d v="2016-12-02T18:36:43"/>
    <n v="30.041666666664241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x v="78"/>
    <b v="0"/>
    <s v="technology/web"/>
    <n v="0"/>
    <e v="#DIV/0!"/>
    <s v="technology"/>
    <s v="web"/>
    <d v="2015-02-22T16:11:45"/>
    <d v="2015-03-24T15:11:45"/>
    <n v="29.958333333335759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x v="29"/>
    <b v="0"/>
    <s v="technology/web"/>
    <n v="2.0833333333333335E-4"/>
    <n v="50"/>
    <s v="technology"/>
    <s v="web"/>
    <d v="2015-11-13T01:47:40"/>
    <d v="2015-12-13T01:47:40"/>
    <n v="3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x v="83"/>
    <b v="0"/>
    <s v="technology/web"/>
    <n v="1.2E-4"/>
    <n v="4"/>
    <s v="technology"/>
    <s v="web"/>
    <d v="2014-11-17T13:30:45"/>
    <d v="2014-12-17T13:30:45"/>
    <n v="30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x v="84"/>
    <b v="0"/>
    <s v="technology/web"/>
    <n v="3.6666666666666666E-3"/>
    <n v="27.5"/>
    <s v="technology"/>
    <s v="web"/>
    <d v="2015-09-21T10:48:33"/>
    <d v="2015-10-26T10:48:33"/>
    <n v="35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x v="78"/>
    <b v="0"/>
    <s v="technology/web"/>
    <n v="0"/>
    <e v="#DIV/0!"/>
    <s v="technology"/>
    <s v="web"/>
    <d v="2016-11-18T04:20:15"/>
    <d v="2016-12-18T04:20:15"/>
    <n v="30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x v="84"/>
    <b v="0"/>
    <s v="technology/web"/>
    <n v="9.0666666666666662E-4"/>
    <n v="34"/>
    <s v="technology"/>
    <s v="web"/>
    <d v="2015-01-17T20:40:47"/>
    <d v="2015-02-16T20:40:47"/>
    <n v="30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x v="29"/>
    <b v="0"/>
    <s v="technology/web"/>
    <n v="5.5555555555555558E-5"/>
    <n v="1"/>
    <s v="technology"/>
    <s v="web"/>
    <d v="2016-02-11T17:37:55"/>
    <d v="2016-03-12T17:37:55"/>
    <n v="30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x v="78"/>
    <b v="0"/>
    <s v="technology/web"/>
    <n v="0"/>
    <e v="#DIV/0!"/>
    <s v="technology"/>
    <s v="web"/>
    <d v="2015-06-10T13:50:49"/>
    <d v="2015-07-10T13:50:49"/>
    <n v="3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x v="29"/>
    <b v="0"/>
    <s v="technology/web"/>
    <n v="2.0000000000000001E-4"/>
    <n v="1"/>
    <s v="technology"/>
    <s v="web"/>
    <d v="2016-06-14T11:25:33"/>
    <d v="2016-07-14T11:25:33"/>
    <n v="30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x v="78"/>
    <b v="0"/>
    <s v="technology/web"/>
    <n v="0"/>
    <e v="#DIV/0!"/>
    <s v="technology"/>
    <s v="web"/>
    <d v="2014-12-02T15:13:14"/>
    <d v="2015-01-01T15:13:14"/>
    <n v="30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x v="81"/>
    <b v="0"/>
    <s v="technology/web"/>
    <n v="0.01"/>
    <n v="49"/>
    <s v="technology"/>
    <s v="web"/>
    <d v="2015-12-10T17:07:03"/>
    <d v="2016-01-16T06:00:00"/>
    <n v="36.536770833328774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x v="29"/>
    <b v="0"/>
    <s v="technology/web"/>
    <n v="8.0000000000000002E-3"/>
    <n v="20"/>
    <s v="technology"/>
    <s v="web"/>
    <d v="2015-12-02T15:20:12"/>
    <d v="2016-01-01T15:20:12"/>
    <n v="3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x v="0"/>
    <x v="29"/>
    <b v="0"/>
    <s v="technology/web"/>
    <n v="1.6705882352941177E-3"/>
    <n v="142"/>
    <s v="technology"/>
    <s v="web"/>
    <d v="2016-01-19T14:09:29"/>
    <d v="2016-02-18T14:09:29"/>
    <n v="30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x v="84"/>
    <b v="0"/>
    <s v="technology/web"/>
    <n v="4.2399999999999998E-3"/>
    <n v="53"/>
    <s v="technology"/>
    <s v="web"/>
    <d v="2015-07-07T14:35:23"/>
    <d v="2015-07-26T22:59:00"/>
    <n v="19.349733796298096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x v="78"/>
    <b v="0"/>
    <s v="technology/web"/>
    <n v="0"/>
    <e v="#DIV/0!"/>
    <s v="technology"/>
    <s v="web"/>
    <d v="2015-10-05T12:11:28"/>
    <d v="2015-11-04T13:11:28"/>
    <n v="30.04166666667151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x v="82"/>
    <b v="0"/>
    <s v="technology/web"/>
    <n v="3.892538925389254E-3"/>
    <n v="38.444444444444443"/>
    <s v="technology"/>
    <s v="web"/>
    <d v="2014-11-19T20:12:11"/>
    <d v="2015-01-17T20:12:00"/>
    <n v="58.999872685191804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x v="80"/>
    <b v="0"/>
    <s v="technology/web"/>
    <n v="7.1556350626118068E-3"/>
    <n v="20"/>
    <s v="technology"/>
    <s v="web"/>
    <d v="2016-09-19T05:38:27"/>
    <d v="2016-10-19T05:38:27"/>
    <n v="3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x v="80"/>
    <b v="0"/>
    <s v="technology/web"/>
    <n v="4.3166666666666666E-3"/>
    <n v="64.75"/>
    <s v="technology"/>
    <s v="web"/>
    <d v="2015-05-14T11:37:23"/>
    <d v="2015-06-13T11:37:23"/>
    <n v="30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x v="29"/>
    <b v="0"/>
    <s v="technology/web"/>
    <n v="1.2500000000000001E-5"/>
    <n v="1"/>
    <s v="technology"/>
    <s v="web"/>
    <d v="2015-01-27T06:19:12"/>
    <d v="2015-03-28T05:19:12"/>
    <n v="59.958333333335759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x v="29"/>
    <b v="0"/>
    <s v="technology/web"/>
    <n v="2E-3"/>
    <n v="10"/>
    <s v="technology"/>
    <s v="web"/>
    <d v="2016-03-21T09:08:22"/>
    <d v="2016-05-20T09:08:22"/>
    <n v="60"/>
  </r>
  <r>
    <n v="578"/>
    <x v="578"/>
    <s v="weBuy trade built on technology and Crowd Sourced Power"/>
    <n v="125000"/>
    <n v="14"/>
    <x v="2"/>
    <x v="1"/>
    <s v="GBP"/>
    <n v="1441633993"/>
    <n v="1439560393"/>
    <x v="0"/>
    <x v="63"/>
    <b v="0"/>
    <s v="technology/web"/>
    <n v="1.12E-4"/>
    <n v="2"/>
    <s v="technology"/>
    <s v="web"/>
    <d v="2015-08-14T08:53:13"/>
    <d v="2015-09-07T08:53:13"/>
    <n v="24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x v="0"/>
    <x v="81"/>
    <b v="0"/>
    <s v="technology/web"/>
    <n v="1.4583333333333334E-2"/>
    <n v="35"/>
    <s v="technology"/>
    <s v="web"/>
    <d v="2014-11-25T15:27:03"/>
    <d v="2014-12-25T15:27:03"/>
    <n v="30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x v="29"/>
    <b v="0"/>
    <s v="technology/web"/>
    <n v="3.3333333333333332E-4"/>
    <n v="1"/>
    <s v="technology"/>
    <s v="web"/>
    <d v="2016-08-23T16:47:47"/>
    <d v="2016-09-22T16:47:47"/>
    <n v="3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x v="78"/>
    <b v="0"/>
    <s v="technology/web"/>
    <n v="0"/>
    <e v="#DIV/0!"/>
    <s v="technology"/>
    <s v="web"/>
    <d v="2015-07-02T19:18:24"/>
    <d v="2015-08-01T19:18:24"/>
    <n v="3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x v="78"/>
    <b v="0"/>
    <s v="technology/web"/>
    <n v="0"/>
    <e v="#DIV/0!"/>
    <s v="technology"/>
    <s v="web"/>
    <d v="2015-02-20T12:45:19"/>
    <d v="2015-03-15T13:00:00"/>
    <n v="23.010196759263636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x v="0"/>
    <x v="29"/>
    <b v="0"/>
    <s v="technology/web"/>
    <n v="1.1111111111111112E-4"/>
    <n v="1"/>
    <s v="technology"/>
    <s v="web"/>
    <d v="2015-02-17T17:31:27"/>
    <d v="2015-03-19T16:31:27"/>
    <n v="29.958333333343035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x v="0"/>
    <x v="84"/>
    <b v="0"/>
    <s v="technology/web"/>
    <n v="0.01"/>
    <n v="5"/>
    <s v="technology"/>
    <s v="web"/>
    <d v="2015-02-14T12:11:56"/>
    <d v="2015-03-16T11:11:56"/>
    <n v="29.958333333335759"/>
  </r>
  <r>
    <n v="585"/>
    <x v="585"/>
    <s v="SAVE UP TO 40% WHEN YOU SPEND!_x000a__x000a_PRE-ORDER YOUR LINK CARD TODAY"/>
    <n v="9000"/>
    <n v="0"/>
    <x v="2"/>
    <x v="1"/>
    <s v="GBP"/>
    <n v="1448928000"/>
    <n v="1444123377"/>
    <x v="0"/>
    <x v="78"/>
    <b v="0"/>
    <s v="technology/web"/>
    <n v="0"/>
    <e v="#DIV/0!"/>
    <s v="technology"/>
    <s v="web"/>
    <d v="2015-10-06T04:22:57"/>
    <d v="2015-11-30T19:00:00"/>
    <n v="55.609062499999709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x v="0"/>
    <x v="80"/>
    <b v="0"/>
    <s v="technology/web"/>
    <n v="5.5999999999999999E-3"/>
    <n v="14"/>
    <s v="technology"/>
    <s v="web"/>
    <d v="2015-01-16T15:30:07"/>
    <d v="2015-02-15T15:30:07"/>
    <n v="30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x v="63"/>
    <b v="0"/>
    <s v="technology/web"/>
    <n v="9.0833333333333335E-2"/>
    <n v="389.28571428571428"/>
    <s v="technology"/>
    <s v="web"/>
    <d v="2015-03-17T13:10:33"/>
    <d v="2015-04-16T13:10:33"/>
    <n v="30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x v="84"/>
    <b v="0"/>
    <s v="technology/web"/>
    <n v="3.3444444444444443E-2"/>
    <n v="150.5"/>
    <s v="technology"/>
    <s v="web"/>
    <d v="2016-09-18T13:28:06"/>
    <d v="2016-11-17T14:28:06"/>
    <n v="60.041666666656965"/>
  </r>
  <r>
    <n v="589"/>
    <x v="589"/>
    <s v="Services closer than you think..."/>
    <n v="7500"/>
    <n v="1"/>
    <x v="2"/>
    <x v="0"/>
    <s v="USD"/>
    <n v="1436366699"/>
    <n v="1435070699"/>
    <x v="0"/>
    <x v="29"/>
    <b v="0"/>
    <s v="technology/web"/>
    <n v="1.3333333333333334E-4"/>
    <n v="1"/>
    <s v="technology"/>
    <s v="web"/>
    <d v="2015-06-23T09:44:59"/>
    <d v="2015-07-08T09:44:59"/>
    <n v="15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x v="82"/>
    <b v="0"/>
    <s v="technology/web"/>
    <n v="4.4600000000000001E-2"/>
    <n v="24.777777777777779"/>
    <s v="technology"/>
    <s v="web"/>
    <d v="2016-01-08T08:18:51"/>
    <d v="2016-02-08T08:01:00"/>
    <n v="30.987604166664823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x v="84"/>
    <b v="0"/>
    <s v="technology/web"/>
    <n v="6.0999999999999997E-4"/>
    <n v="30.5"/>
    <s v="technology"/>
    <s v="web"/>
    <d v="2015-06-22T08:02:10"/>
    <d v="2015-07-22T08:02:10"/>
    <n v="3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x v="29"/>
    <b v="0"/>
    <s v="technology/web"/>
    <n v="3.3333333333333333E-2"/>
    <n v="250"/>
    <s v="technology"/>
    <s v="web"/>
    <d v="2014-11-03T00:34:20"/>
    <d v="2014-12-03T00:34:20"/>
    <n v="29.999999999992724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x v="63"/>
    <b v="0"/>
    <s v="technology/web"/>
    <n v="0.23"/>
    <n v="16.428571428571427"/>
    <s v="technology"/>
    <s v="web"/>
    <d v="2015-03-07T11:15:45"/>
    <d v="2015-04-06T10:15:45"/>
    <n v="29.958333333335759"/>
  </r>
  <r>
    <n v="594"/>
    <x v="594"/>
    <s v="Creating a fitness site that will change the fitness game forever!"/>
    <n v="25000"/>
    <n v="26"/>
    <x v="2"/>
    <x v="0"/>
    <s v="USD"/>
    <n v="1460832206"/>
    <n v="1458240206"/>
    <x v="0"/>
    <x v="84"/>
    <b v="0"/>
    <s v="technology/web"/>
    <n v="1.0399999999999999E-3"/>
    <n v="13"/>
    <s v="technology"/>
    <s v="web"/>
    <d v="2016-03-17T13:43:26"/>
    <d v="2016-04-16T13:43:26"/>
    <n v="30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x v="22"/>
    <b v="0"/>
    <s v="technology/web"/>
    <n v="4.2599999999999999E-3"/>
    <n v="53.25"/>
    <s v="technology"/>
    <s v="web"/>
    <d v="2015-03-19T20:40:38"/>
    <d v="2015-05-03T20:40:38"/>
    <n v="4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x v="0"/>
    <x v="84"/>
    <b v="0"/>
    <s v="technology/web"/>
    <n v="2.9999999999999997E-4"/>
    <n v="3"/>
    <s v="technology"/>
    <s v="web"/>
    <d v="2016-10-03T16:31:32"/>
    <d v="2016-11-02T16:31:32"/>
    <n v="30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x v="84"/>
    <b v="0"/>
    <s v="technology/web"/>
    <n v="2.6666666666666666E-3"/>
    <n v="10"/>
    <s v="technology"/>
    <s v="web"/>
    <d v="2016-06-24T11:55:35"/>
    <d v="2016-07-31T11:00:00"/>
    <n v="36.961400462969323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x v="0"/>
    <x v="63"/>
    <b v="0"/>
    <s v="technology/web"/>
    <n v="0.34"/>
    <n v="121.42857142857143"/>
    <s v="technology"/>
    <s v="web"/>
    <d v="2014-11-04T19:03:01"/>
    <d v="2014-12-04T19:03:01"/>
    <n v="30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x v="84"/>
    <b v="0"/>
    <s v="technology/web"/>
    <n v="6.2E-4"/>
    <n v="15.5"/>
    <s v="technology"/>
    <s v="web"/>
    <d v="2015-02-12T14:30:02"/>
    <d v="2015-03-08T10:16:00"/>
    <n v="23.82358796295739"/>
  </r>
  <r>
    <n v="600"/>
    <x v="600"/>
    <s v="Science Technology Engineering and Math + youth = a brighter tomorrow."/>
    <n v="5000"/>
    <n v="100"/>
    <x v="1"/>
    <x v="0"/>
    <s v="USD"/>
    <n v="1431198562"/>
    <n v="1426014562"/>
    <x v="0"/>
    <x v="29"/>
    <b v="0"/>
    <s v="technology/web"/>
    <n v="0.02"/>
    <n v="100"/>
    <s v="technology"/>
    <s v="web"/>
    <d v="2015-03-10T14:09:22"/>
    <d v="2015-05-09T14:09:22"/>
    <n v="6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x v="79"/>
    <b v="0"/>
    <s v="technology/web"/>
    <n v="1.4E-2"/>
    <n v="23.333333333333332"/>
    <s v="technology"/>
    <s v="web"/>
    <d v="2014-11-26T15:35:39"/>
    <d v="2014-12-26T15:35:39"/>
    <n v="30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78"/>
    <b v="0"/>
    <s v="technology/web"/>
    <n v="0"/>
    <e v="#DIV/0!"/>
    <s v="technology"/>
    <s v="web"/>
    <d v="2015-05-19T14:03:35"/>
    <d v="2015-06-18T14:03:35"/>
    <n v="30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62"/>
    <b v="0"/>
    <s v="technology/web"/>
    <n v="3.9334666666666664E-2"/>
    <n v="45.386153846153846"/>
    <s v="technology"/>
    <s v="web"/>
    <d v="2014-07-15T10:20:23"/>
    <d v="2014-08-14T10:20:23"/>
    <n v="30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78"/>
    <b v="0"/>
    <s v="technology/web"/>
    <n v="0"/>
    <e v="#DIV/0!"/>
    <s v="technology"/>
    <s v="web"/>
    <d v="2014-07-28T19:50:56"/>
    <d v="2014-08-27T19:50:56"/>
    <n v="30"/>
  </r>
  <r>
    <n v="605"/>
    <x v="605"/>
    <s v="An iPad support care package for your parents / seniors."/>
    <n v="5000"/>
    <n v="131"/>
    <x v="1"/>
    <x v="0"/>
    <s v="USD"/>
    <n v="1440318908"/>
    <n v="1436430908"/>
    <x v="0"/>
    <x v="22"/>
    <b v="0"/>
    <s v="technology/web"/>
    <n v="2.6200000000000001E-2"/>
    <n v="16.375"/>
    <s v="technology"/>
    <s v="web"/>
    <d v="2015-07-09T03:35:08"/>
    <d v="2015-08-23T03:35:08"/>
    <n v="45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x v="29"/>
    <b v="0"/>
    <s v="technology/web"/>
    <n v="2E-3"/>
    <n v="10"/>
    <s v="technology"/>
    <s v="web"/>
    <d v="2015-04-08T10:36:49"/>
    <d v="2015-05-24T10:00:00"/>
    <n v="45.974432870367309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78"/>
    <b v="0"/>
    <s v="technology/web"/>
    <n v="0"/>
    <e v="#DIV/0!"/>
    <s v="technology"/>
    <s v="web"/>
    <d v="2015-10-23T14:48:56"/>
    <d v="2015-11-22T15:48:56"/>
    <n v="30.041666666664241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81"/>
    <b v="0"/>
    <s v="technology/web"/>
    <n v="9.7400000000000004E-3"/>
    <n v="292.2"/>
    <s v="technology"/>
    <s v="web"/>
    <d v="2015-05-16T17:06:20"/>
    <d v="2015-06-15T17:06:20"/>
    <n v="3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9"/>
    <b v="0"/>
    <s v="technology/web"/>
    <n v="6.41025641025641E-3"/>
    <n v="5"/>
    <s v="technology"/>
    <s v="web"/>
    <d v="2015-10-29T19:49:04"/>
    <d v="2015-11-28T20:49:04"/>
    <n v="30.041666666656965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x v="0"/>
    <x v="78"/>
    <b v="0"/>
    <s v="technology/web"/>
    <n v="0"/>
    <e v="#DIV/0!"/>
    <s v="technology"/>
    <s v="web"/>
    <d v="2015-03-23T14:56:26"/>
    <d v="2015-04-22T14:56:26"/>
    <n v="3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x v="78"/>
    <b v="0"/>
    <s v="technology/web"/>
    <n v="0"/>
    <e v="#DIV/0!"/>
    <s v="technology"/>
    <s v="web"/>
    <d v="2015-11-20T08:27:17"/>
    <d v="2016-01-19T08:27:17"/>
    <n v="60"/>
  </r>
  <r>
    <n v="612"/>
    <x v="612"/>
    <s v="A Fast and Reliable new Web platform to stream videos from Internet"/>
    <n v="10000"/>
    <n v="0"/>
    <x v="1"/>
    <x v="13"/>
    <s v="EUR"/>
    <n v="1472777146"/>
    <n v="1470185146"/>
    <x v="0"/>
    <x v="78"/>
    <b v="0"/>
    <s v="technology/web"/>
    <n v="0"/>
    <e v="#DIV/0!"/>
    <s v="technology"/>
    <s v="web"/>
    <d v="2016-08-02T19:45:46"/>
    <d v="2016-09-01T19:45:46"/>
    <n v="3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212"/>
    <b v="0"/>
    <s v="technology/web"/>
    <n v="0.21363333333333334"/>
    <n v="105.93388429752066"/>
    <s v="technology"/>
    <s v="web"/>
    <d v="2015-08-31T06:55:20"/>
    <d v="2015-09-30T23:59:00"/>
    <n v="30.710879629630654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78"/>
    <b v="0"/>
    <s v="technology/web"/>
    <n v="0"/>
    <e v="#DIV/0!"/>
    <s v="technology"/>
    <s v="web"/>
    <d v="2016-05-24T20:29:00"/>
    <d v="2016-06-23T20:29:00"/>
    <n v="3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x v="78"/>
    <b v="0"/>
    <s v="technology/web"/>
    <n v="0"/>
    <e v="#DIV/0!"/>
    <s v="technology"/>
    <s v="web"/>
    <d v="2015-08-25T21:55:59"/>
    <d v="2015-09-24T21:55:59"/>
    <n v="3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x v="78"/>
    <b v="0"/>
    <s v="technology/web"/>
    <n v="0"/>
    <e v="#DIV/0!"/>
    <s v="technology"/>
    <s v="web"/>
    <d v="2017-01-26T04:01:47"/>
    <d v="2017-02-25T04:01:47"/>
    <n v="30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83"/>
    <b v="0"/>
    <s v="technology/web"/>
    <n v="0.03"/>
    <n v="20"/>
    <s v="technology"/>
    <s v="web"/>
    <d v="2015-03-24T03:14:03"/>
    <d v="2015-05-08T03:14:03"/>
    <n v="45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78"/>
    <b v="0"/>
    <s v="technology/web"/>
    <n v="0"/>
    <e v="#DIV/0!"/>
    <s v="technology"/>
    <s v="web"/>
    <d v="2015-11-09T14:26:43"/>
    <d v="2015-12-09T14:26:43"/>
    <n v="30"/>
  </r>
  <r>
    <n v="619"/>
    <x v="619"/>
    <s v="Big Data Sets for researchers interested in improving the quality of life."/>
    <n v="2500000"/>
    <n v="1"/>
    <x v="1"/>
    <x v="0"/>
    <s v="USD"/>
    <n v="1416933390"/>
    <n v="1411745790"/>
    <x v="0"/>
    <x v="29"/>
    <b v="0"/>
    <s v="technology/web"/>
    <n v="3.9999999999999998E-7"/>
    <n v="1"/>
    <s v="technology"/>
    <s v="web"/>
    <d v="2014-09-26T10:36:30"/>
    <d v="2014-11-25T11:36:30"/>
    <n v="60.041666666664241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x v="29"/>
    <b v="0"/>
    <s v="technology/web"/>
    <n v="0.01"/>
    <n v="300"/>
    <s v="technology"/>
    <s v="web"/>
    <d v="2014-07-11T12:12:18"/>
    <d v="2014-08-25T12:12:18"/>
    <n v="45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83"/>
    <b v="0"/>
    <s v="technology/web"/>
    <n v="1.044E-2"/>
    <n v="87"/>
    <s v="technology"/>
    <s v="web"/>
    <d v="2016-06-07T18:42:17"/>
    <d v="2016-07-07T18:42:17"/>
    <n v="30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82"/>
    <b v="0"/>
    <s v="technology/web"/>
    <n v="5.6833333333333333E-2"/>
    <n v="37.888888888888886"/>
    <s v="technology"/>
    <s v="web"/>
    <d v="2016-06-11T13:35:38"/>
    <d v="2016-07-01T13:35:38"/>
    <n v="20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x v="78"/>
    <b v="0"/>
    <s v="technology/web"/>
    <n v="0"/>
    <e v="#DIV/0!"/>
    <s v="technology"/>
    <s v="web"/>
    <d v="2015-04-27T19:13:17"/>
    <d v="2015-05-27T19:13:17"/>
    <n v="3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78"/>
    <b v="0"/>
    <s v="technology/web"/>
    <n v="0"/>
    <e v="#DIV/0!"/>
    <s v="technology"/>
    <s v="web"/>
    <d v="2015-04-14T18:44:01"/>
    <d v="2015-05-14T18:44:01"/>
    <n v="3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x v="78"/>
    <b v="0"/>
    <s v="technology/web"/>
    <n v="0"/>
    <e v="#DIV/0!"/>
    <s v="technology"/>
    <s v="web"/>
    <d v="2017-02-24T16:29:37"/>
    <d v="2017-03-26T15:29:37"/>
    <n v="29.958333333335759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70"/>
    <b v="0"/>
    <s v="technology/web"/>
    <n v="0.17380000000000001"/>
    <n v="111.41025641025641"/>
    <s v="technology"/>
    <s v="web"/>
    <d v="2015-07-13T08:25:39"/>
    <d v="2015-08-15T08:22:00"/>
    <n v="32.997465277774609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x v="29"/>
    <b v="0"/>
    <s v="technology/web"/>
    <n v="2.0000000000000001E-4"/>
    <n v="90"/>
    <s v="technology"/>
    <s v="web"/>
    <d v="2016-01-15T02:21:51"/>
    <d v="2016-03-14T18:00:00"/>
    <n v="59.651493055549508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78"/>
    <b v="0"/>
    <s v="technology/web"/>
    <n v="0"/>
    <e v="#DIV/0!"/>
    <s v="technology"/>
    <s v="web"/>
    <d v="2014-06-13T11:37:37"/>
    <d v="2014-07-13T11:37:37"/>
    <n v="3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x v="83"/>
    <b v="0"/>
    <s v="technology/web"/>
    <n v="1.75E-3"/>
    <n v="116.66666666666667"/>
    <s v="technology"/>
    <s v="web"/>
    <d v="2016-04-14T10:18:28"/>
    <d v="2016-05-14T10:18:28"/>
    <n v="30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9"/>
    <b v="0"/>
    <s v="technology/web"/>
    <n v="8.3340278356529708E-4"/>
    <n v="10"/>
    <s v="technology"/>
    <s v="web"/>
    <d v="2015-08-07T09:52:01"/>
    <d v="2015-09-06T00:10:00"/>
    <n v="29.595821759263345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x v="0"/>
    <x v="82"/>
    <b v="0"/>
    <s v="technology/web"/>
    <n v="1.38E-2"/>
    <n v="76.666666666666671"/>
    <s v="technology"/>
    <s v="web"/>
    <d v="2016-04-29T13:32:09"/>
    <d v="2016-05-28T13:32:09"/>
    <n v="2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x v="0"/>
    <x v="78"/>
    <b v="0"/>
    <s v="technology/web"/>
    <n v="0"/>
    <e v="#DIV/0!"/>
    <s v="technology"/>
    <s v="web"/>
    <d v="2015-10-26T10:49:25"/>
    <d v="2015-11-25T11:49:25"/>
    <n v="30.04166666667151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20"/>
    <b v="0"/>
    <s v="technology/web"/>
    <n v="0.1245"/>
    <n v="49.8"/>
    <s v="technology"/>
    <s v="web"/>
    <d v="2016-05-17T02:11:02"/>
    <d v="2016-06-17T18:00:00"/>
    <n v="31.659004629618721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x v="0"/>
    <x v="29"/>
    <b v="0"/>
    <s v="technology/web"/>
    <n v="2.0000000000000001E-4"/>
    <n v="1"/>
    <s v="technology"/>
    <s v="web"/>
    <d v="2015-01-27T17:17:09"/>
    <d v="2015-02-26T17:17:09"/>
    <n v="30"/>
  </r>
  <r>
    <n v="635"/>
    <x v="635"/>
    <s v="Network used for building technology development teams."/>
    <n v="25000"/>
    <n v="2"/>
    <x v="1"/>
    <x v="0"/>
    <s v="USD"/>
    <n v="1428804762"/>
    <n v="1426212762"/>
    <x v="0"/>
    <x v="29"/>
    <b v="0"/>
    <s v="technology/web"/>
    <n v="8.0000000000000007E-5"/>
    <n v="2"/>
    <s v="technology"/>
    <s v="web"/>
    <d v="2015-03-12T21:12:42"/>
    <d v="2015-04-11T21:12:42"/>
    <n v="30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x v="0"/>
    <x v="29"/>
    <b v="0"/>
    <s v="technology/web"/>
    <n v="2E-3"/>
    <n v="4"/>
    <s v="technology"/>
    <s v="web"/>
    <d v="2015-05-07T05:55:50"/>
    <d v="2015-06-06T05:47:00"/>
    <n v="29.993865740732872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78"/>
    <b v="0"/>
    <s v="technology/web"/>
    <n v="0"/>
    <e v="#DIV/0!"/>
    <s v="technology"/>
    <s v="web"/>
    <d v="2017-01-27T18:05:18"/>
    <d v="2017-02-25T18:04:00"/>
    <n v="28.999097222229466"/>
  </r>
  <r>
    <n v="638"/>
    <x v="638"/>
    <s v="O0"/>
    <n v="200000"/>
    <n v="18"/>
    <x v="1"/>
    <x v="12"/>
    <s v="EUR"/>
    <n v="1490447662"/>
    <n v="1485267262"/>
    <x v="0"/>
    <x v="79"/>
    <b v="0"/>
    <s v="technology/web"/>
    <n v="9.0000000000000006E-5"/>
    <n v="3"/>
    <s v="technology"/>
    <s v="web"/>
    <d v="2017-01-24T09:14:22"/>
    <d v="2017-03-25T08:14:22"/>
    <n v="59.958333333335759"/>
  </r>
  <r>
    <n v="639"/>
    <x v="639"/>
    <s v="Development of a Safe and Educational Social Media site for kids."/>
    <n v="1000000"/>
    <n v="1"/>
    <x v="1"/>
    <x v="0"/>
    <s v="USD"/>
    <n v="1413208795"/>
    <n v="1408024795"/>
    <x v="0"/>
    <x v="29"/>
    <b v="0"/>
    <s v="technology/web"/>
    <n v="9.9999999999999995E-7"/>
    <n v="1"/>
    <s v="technology"/>
    <s v="web"/>
    <d v="2014-08-14T08:59:55"/>
    <d v="2014-10-13T08:59:55"/>
    <n v="60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x v="84"/>
    <b v="1"/>
    <s v="technology/wearables"/>
    <n v="1.4428571428571428"/>
    <n v="50.5"/>
    <s v="technology"/>
    <s v="wearables"/>
    <d v="2016-11-09T05:05:15"/>
    <d v="2016-11-24T18:00:00"/>
    <n v="15.538020833322662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213"/>
    <b v="1"/>
    <s v="technology/wearables"/>
    <n v="1.1916249999999999"/>
    <n v="151.31746031746033"/>
    <s v="technology"/>
    <s v="wearables"/>
    <d v="2015-07-14T08:40:48"/>
    <d v="2015-08-13T08:40:48"/>
    <n v="30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x v="214"/>
    <b v="1"/>
    <s v="technology/wearables"/>
    <n v="14.604850000000001"/>
    <n v="134.3592456301748"/>
    <s v="technology"/>
    <s v="wearables"/>
    <d v="2015-07-14T10:37:54"/>
    <d v="2015-08-19T10:37:54"/>
    <n v="36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x v="0"/>
    <x v="215"/>
    <b v="1"/>
    <s v="technology/wearables"/>
    <n v="1.0580799999999999"/>
    <n v="174.02631578947367"/>
    <s v="technology"/>
    <s v="wearables"/>
    <d v="2015-04-06T10:24:35"/>
    <d v="2015-05-31T10:24:35"/>
    <n v="5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216"/>
    <b v="1"/>
    <s v="technology/wearables"/>
    <n v="3.0011791999999997"/>
    <n v="73.486268364348675"/>
    <s v="technology"/>
    <s v="wearables"/>
    <d v="2014-09-16T10:58:59"/>
    <d v="2014-10-28T20:00:00"/>
    <n v="42.375706018516212"/>
  </r>
  <r>
    <n v="645"/>
    <x v="645"/>
    <s v="Ever wanted to own something made out of carbon fiber? Now you can!"/>
    <n v="2000"/>
    <n v="5574"/>
    <x v="0"/>
    <x v="0"/>
    <s v="USD"/>
    <n v="1470962274"/>
    <n v="1468370274"/>
    <x v="0"/>
    <x v="186"/>
    <b v="1"/>
    <s v="technology/wearables"/>
    <n v="2.7869999999999999"/>
    <n v="23.518987341772153"/>
    <s v="technology"/>
    <s v="wearables"/>
    <d v="2016-07-12T19:37:54"/>
    <d v="2016-08-11T19:37:54"/>
    <n v="30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74"/>
    <b v="1"/>
    <s v="technology/wearables"/>
    <n v="1.3187625000000001"/>
    <n v="39.074444444444445"/>
    <s v="technology"/>
    <s v="wearables"/>
    <d v="2014-07-12T15:27:47"/>
    <d v="2014-08-11T15:27:47"/>
    <n v="30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x v="57"/>
    <b v="1"/>
    <s v="technology/wearables"/>
    <n v="1.0705"/>
    <n v="125.94117647058823"/>
    <s v="technology"/>
    <s v="wearables"/>
    <d v="2016-02-16T13:25:49"/>
    <d v="2016-03-17T12:25:49"/>
    <n v="29.958333333335759"/>
  </r>
  <r>
    <n v="648"/>
    <x v="648"/>
    <s v="Get ready for the next product that you canâ€™t live without"/>
    <n v="35000"/>
    <n v="44388"/>
    <x v="0"/>
    <x v="0"/>
    <s v="USD"/>
    <n v="1413304708"/>
    <n v="1410280708"/>
    <x v="0"/>
    <x v="74"/>
    <b v="1"/>
    <s v="technology/wearables"/>
    <n v="1.2682285714285715"/>
    <n v="1644"/>
    <s v="technology"/>
    <s v="wearables"/>
    <d v="2014-09-09T11:38:28"/>
    <d v="2014-10-14T11:38:28"/>
    <n v="35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141"/>
    <b v="1"/>
    <s v="technology/wearables"/>
    <n v="1.3996"/>
    <n v="42.670731707317074"/>
    <s v="technology"/>
    <s v="wearables"/>
    <d v="2014-08-26T16:53:33"/>
    <d v="2014-09-16T16:53:33"/>
    <n v="21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53"/>
    <b v="1"/>
    <s v="technology/wearables"/>
    <n v="1.1240000000000001"/>
    <n v="35.125"/>
    <s v="technology"/>
    <s v="wearables"/>
    <d v="2014-10-19T19:53:04"/>
    <d v="2014-12-18T20:53:04"/>
    <n v="60.041666666671517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217"/>
    <b v="1"/>
    <s v="technology/wearables"/>
    <n v="1.00528"/>
    <n v="239.35238095238094"/>
    <s v="technology"/>
    <s v="wearables"/>
    <d v="2014-11-12T19:25:11"/>
    <d v="2014-12-12T19:25:11"/>
    <n v="30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33"/>
    <b v="1"/>
    <s v="technology/wearables"/>
    <n v="1.0046666666666666"/>
    <n v="107.64285714285714"/>
    <s v="technology"/>
    <s v="wearables"/>
    <d v="2016-11-01T11:34:10"/>
    <d v="2016-12-01T12:34:10"/>
    <n v="30.041666666664241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218"/>
    <b v="1"/>
    <s v="technology/wearables"/>
    <n v="1.4144600000000001"/>
    <n v="95.830623306233065"/>
    <s v="technology"/>
    <s v="wearables"/>
    <d v="2015-07-14T09:50:40"/>
    <d v="2015-08-20T09:50:40"/>
    <n v="37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219"/>
    <b v="1"/>
    <s v="technology/wearables"/>
    <n v="2.6729166666666666"/>
    <n v="31.663376110562684"/>
    <s v="technology"/>
    <s v="wearables"/>
    <d v="2015-06-08T17:58:33"/>
    <d v="2015-07-08T17:58:33"/>
    <n v="30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220"/>
    <b v="1"/>
    <s v="technology/wearables"/>
    <n v="1.4688749999999999"/>
    <n v="42.886861313868614"/>
    <s v="technology"/>
    <s v="wearables"/>
    <d v="2015-02-10T17:58:32"/>
    <d v="2015-03-12T16:58:32"/>
    <n v="29.958333333328483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45"/>
    <b v="1"/>
    <s v="technology/wearables"/>
    <n v="2.1356000000000002"/>
    <n v="122.73563218390805"/>
    <s v="technology"/>
    <s v="wearables"/>
    <d v="2016-02-17T14:18:39"/>
    <d v="2016-04-17T13:18:39"/>
    <n v="59.958333333328483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221"/>
    <b v="1"/>
    <s v="technology/wearables"/>
    <n v="1.2569999999999999"/>
    <n v="190.45454545454547"/>
    <s v="technology"/>
    <s v="wearables"/>
    <d v="2015-11-23T15:17:52"/>
    <d v="2015-12-23T15:17:52"/>
    <n v="30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222"/>
    <b v="1"/>
    <s v="technology/wearables"/>
    <n v="1.0446206037108834"/>
    <n v="109.33695652173913"/>
    <s v="technology"/>
    <s v="wearables"/>
    <d v="2015-06-23T22:51:29"/>
    <d v="2015-07-26T13:00:00"/>
    <n v="32.589247685187729"/>
  </r>
  <r>
    <n v="659"/>
    <x v="659"/>
    <s v="Sync up your lifestyle"/>
    <n v="3000"/>
    <n v="3017"/>
    <x v="0"/>
    <x v="0"/>
    <s v="USD"/>
    <n v="1440339295"/>
    <n v="1437747295"/>
    <x v="0"/>
    <x v="64"/>
    <b v="1"/>
    <s v="technology/wearables"/>
    <n v="1.0056666666666667"/>
    <n v="143.66666666666666"/>
    <s v="technology"/>
    <s v="wearables"/>
    <d v="2015-07-24T09:14:55"/>
    <d v="2015-08-23T09:14:55"/>
    <n v="30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x v="59"/>
    <b v="0"/>
    <s v="technology/wearables"/>
    <n v="3.058E-2"/>
    <n v="84.944444444444443"/>
    <s v="technology"/>
    <s v="wearables"/>
    <d v="2014-10-10T12:47:59"/>
    <d v="2014-11-09T13:47:59"/>
    <n v="30.041666666671517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x v="82"/>
    <b v="0"/>
    <s v="technology/wearables"/>
    <n v="9.4999999999999998E-3"/>
    <n v="10.555555555555555"/>
    <s v="technology"/>
    <s v="wearables"/>
    <d v="2016-09-23T10:29:19"/>
    <d v="2016-10-23T10:29:19"/>
    <n v="30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x v="0"/>
    <x v="80"/>
    <b v="0"/>
    <s v="technology/wearables"/>
    <n v="4.0000000000000001E-3"/>
    <n v="39"/>
    <s v="technology"/>
    <s v="wearables"/>
    <d v="2014-12-17T05:30:47"/>
    <d v="2015-01-16T05:30:47"/>
    <n v="30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x v="63"/>
    <b v="0"/>
    <s v="technology/wearables"/>
    <n v="3.5000000000000001E-3"/>
    <n v="100"/>
    <s v="technology"/>
    <s v="wearables"/>
    <d v="2015-06-18T15:14:16"/>
    <d v="2015-07-18T15:14:16"/>
    <n v="3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x v="60"/>
    <b v="0"/>
    <s v="technology/wearables"/>
    <n v="7.5333333333333335E-2"/>
    <n v="31.172413793103448"/>
    <s v="technology"/>
    <s v="wearables"/>
    <d v="2015-03-14T10:59:35"/>
    <d v="2015-04-13T10:59:35"/>
    <n v="30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x v="8"/>
    <b v="0"/>
    <s v="technology/wearables"/>
    <n v="0.18640000000000001"/>
    <n v="155.33333333333334"/>
    <s v="technology"/>
    <s v="wearables"/>
    <d v="2016-11-14T12:04:21"/>
    <d v="2017-01-13T12:04:21"/>
    <n v="60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x v="80"/>
    <b v="0"/>
    <s v="technology/wearables"/>
    <n v="4.0000000000000003E-5"/>
    <n v="2"/>
    <s v="technology"/>
    <s v="wearables"/>
    <d v="2014-07-18T14:58:18"/>
    <d v="2014-08-17T14:58:18"/>
    <n v="30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x v="33"/>
    <b v="0"/>
    <s v="technology/wearables"/>
    <n v="0.1002"/>
    <n v="178.92857142857142"/>
    <s v="technology"/>
    <s v="wearables"/>
    <d v="2016-09-19T03:57:43"/>
    <d v="2016-10-29T03:57:43"/>
    <n v="40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x v="20"/>
    <b v="0"/>
    <s v="technology/wearables"/>
    <n v="4.5600000000000002E-2"/>
    <n v="27.36"/>
    <s v="technology"/>
    <s v="wearables"/>
    <d v="2015-03-27T14:57:02"/>
    <d v="2015-05-11T14:57:02"/>
    <n v="45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x v="33"/>
    <b v="0"/>
    <s v="technology/wearables"/>
    <n v="0.21507499999999999"/>
    <n v="1536.25"/>
    <s v="technology"/>
    <s v="wearables"/>
    <d v="2016-06-06T10:00:58"/>
    <d v="2016-07-06T10:00:58"/>
    <n v="30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x v="223"/>
    <b v="0"/>
    <s v="technology/wearables"/>
    <n v="0.29276666666666668"/>
    <n v="84.99677419354839"/>
    <s v="technology"/>
    <s v="wearables"/>
    <d v="2016-05-16T12:02:00"/>
    <d v="2016-06-19T03:10:00"/>
    <n v="33.630555555559113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x v="41"/>
    <b v="0"/>
    <s v="technology/wearables"/>
    <n v="0.39426666666666665"/>
    <n v="788.5333333333333"/>
    <s v="technology"/>
    <s v="wearables"/>
    <d v="2014-12-11T11:37:32"/>
    <d v="2015-01-13T23:00:00"/>
    <n v="33.473935185189475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x v="224"/>
    <b v="0"/>
    <s v="technology/wearables"/>
    <n v="0.21628"/>
    <n v="50.29767441860465"/>
    <s v="technology"/>
    <s v="wearables"/>
    <d v="2014-12-01T00:16:04"/>
    <d v="2014-12-31T23:59:00"/>
    <n v="30.988148148149776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x v="83"/>
    <b v="0"/>
    <s v="technology/wearables"/>
    <n v="2.0500000000000002E-3"/>
    <n v="68.333333333333329"/>
    <s v="technology"/>
    <s v="wearables"/>
    <d v="2014-07-18T15:10:17"/>
    <d v="2014-09-01T15:10:17"/>
    <n v="45"/>
  </r>
  <r>
    <n v="674"/>
    <x v="674"/>
    <s v="Listen to sounds by feeling an array of vibrational patterns against your body."/>
    <n v="50000"/>
    <n v="15"/>
    <x v="2"/>
    <x v="0"/>
    <s v="USD"/>
    <n v="1407811627"/>
    <n v="1402627627"/>
    <x v="0"/>
    <x v="84"/>
    <b v="0"/>
    <s v="technology/wearables"/>
    <n v="2.9999999999999997E-4"/>
    <n v="7.5"/>
    <s v="technology"/>
    <s v="wearables"/>
    <d v="2014-06-12T21:47:07"/>
    <d v="2014-08-11T21:47:07"/>
    <n v="60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x v="55"/>
    <b v="0"/>
    <s v="technology/wearables"/>
    <n v="0.14849999999999999"/>
    <n v="34.269230769230766"/>
    <s v="technology"/>
    <s v="wearables"/>
    <d v="2014-12-02T17:20:04"/>
    <d v="2015-01-01T01:59:00"/>
    <n v="29.360370370370219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x v="54"/>
    <b v="0"/>
    <s v="technology/wearables"/>
    <n v="1.4710000000000001E-2"/>
    <n v="61.291666666666664"/>
    <s v="technology"/>
    <s v="wearables"/>
    <d v="2015-01-08T13:26:21"/>
    <d v="2015-02-07T13:26:21"/>
    <n v="30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x v="93"/>
    <b v="0"/>
    <s v="technology/wearables"/>
    <n v="0.25584000000000001"/>
    <n v="133.25"/>
    <s v="technology"/>
    <s v="wearables"/>
    <d v="2016-05-14T04:41:35"/>
    <d v="2016-06-28T04:41:35"/>
    <n v="4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x v="57"/>
    <b v="0"/>
    <s v="technology/wearables"/>
    <n v="3.8206896551724136E-2"/>
    <n v="65.17647058823529"/>
    <s v="technology"/>
    <s v="wearables"/>
    <d v="2016-04-21T04:02:18"/>
    <d v="2016-05-21T04:02:18"/>
    <n v="30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x v="225"/>
    <b v="0"/>
    <s v="technology/wearables"/>
    <n v="0.15485964912280703"/>
    <n v="93.90425531914893"/>
    <s v="technology"/>
    <s v="wearables"/>
    <d v="2016-07-05T11:41:49"/>
    <d v="2016-09-03T11:41:49"/>
    <n v="60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x v="135"/>
    <b v="0"/>
    <s v="technology/wearables"/>
    <n v="0.25912000000000002"/>
    <n v="150.65116279069767"/>
    <s v="technology"/>
    <s v="wearables"/>
    <d v="2014-08-13T07:02:11"/>
    <d v="2014-09-17T07:02:11"/>
    <n v="35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x v="29"/>
    <b v="0"/>
    <s v="technology/wearables"/>
    <n v="4.0000000000000002E-4"/>
    <n v="1"/>
    <s v="technology"/>
    <s v="wearables"/>
    <d v="2016-09-26T14:20:04"/>
    <d v="2016-10-26T14:20:04"/>
    <n v="30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x v="80"/>
    <b v="0"/>
    <s v="technology/wearables"/>
    <n v="1.06E-3"/>
    <n v="13.25"/>
    <s v="technology"/>
    <s v="wearables"/>
    <d v="2017-02-12T13:22:02"/>
    <d v="2017-03-14T12:22:02"/>
    <n v="29.958333333343035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x v="83"/>
    <b v="0"/>
    <s v="technology/wearables"/>
    <n v="8.5142857142857138E-3"/>
    <n v="99.333333333333329"/>
    <s v="technology"/>
    <s v="wearables"/>
    <d v="2016-09-21T16:36:04"/>
    <d v="2016-10-31T16:36:04"/>
    <n v="40"/>
  </r>
  <r>
    <n v="684"/>
    <x v="684"/>
    <s v="Arcus gives your fingers super powers."/>
    <n v="320000"/>
    <n v="23948"/>
    <x v="2"/>
    <x v="0"/>
    <s v="USD"/>
    <n v="1406257200"/>
    <n v="1403176891"/>
    <x v="0"/>
    <x v="125"/>
    <b v="0"/>
    <s v="technology/wearables"/>
    <n v="7.4837500000000001E-2"/>
    <n v="177.39259259259259"/>
    <s v="technology"/>
    <s v="wearables"/>
    <d v="2014-06-19T06:21:31"/>
    <d v="2014-07-24T22:00:00"/>
    <n v="35.65172453703417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x v="73"/>
    <b v="0"/>
    <s v="technology/wearables"/>
    <n v="0.27650000000000002"/>
    <n v="55.3"/>
    <s v="technology"/>
    <s v="wearables"/>
    <d v="2014-11-28T15:47:52"/>
    <d v="2015-01-12T15:47:52"/>
    <n v="45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x v="78"/>
    <b v="0"/>
    <s v="technology/wearables"/>
    <n v="0"/>
    <e v="#DIV/0!"/>
    <s v="technology"/>
    <s v="wearables"/>
    <d v="2015-07-04T11:09:30"/>
    <d v="2015-08-03T11:09:30"/>
    <n v="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x v="79"/>
    <b v="0"/>
    <s v="technology/wearables"/>
    <n v="3.5499999999999997E-2"/>
    <n v="591.66666666666663"/>
    <s v="technology"/>
    <s v="wearables"/>
    <d v="2016-12-07T13:00:53"/>
    <d v="2017-02-05T13:00:53"/>
    <n v="60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x v="17"/>
    <b v="0"/>
    <s v="technology/wearables"/>
    <n v="0.72989999999999999"/>
    <n v="405.5"/>
    <s v="technology"/>
    <s v="wearables"/>
    <d v="2015-09-14T21:30:53"/>
    <d v="2015-10-14T21:30:53"/>
    <n v="30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x v="226"/>
    <b v="0"/>
    <s v="technology/wearables"/>
    <n v="0.57648750000000004"/>
    <n v="343.14732142857144"/>
    <s v="technology"/>
    <s v="wearables"/>
    <d v="2016-11-01T11:01:37"/>
    <d v="2016-12-07T23:59:00"/>
    <n v="36.539849537039117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x v="0"/>
    <x v="69"/>
    <b v="0"/>
    <s v="technology/wearables"/>
    <n v="0.1234"/>
    <n v="72.588235294117652"/>
    <s v="technology"/>
    <s v="wearables"/>
    <d v="2016-07-28T10:14:01"/>
    <d v="2016-09-09T01:00:00"/>
    <n v="42.615266203705687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x v="73"/>
    <b v="0"/>
    <s v="technology/wearables"/>
    <n v="5.1999999999999998E-3"/>
    <n v="26"/>
    <s v="technology"/>
    <s v="wearables"/>
    <d v="2015-06-02T19:40:46"/>
    <d v="2015-06-30T19:40:46"/>
    <n v="2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x v="227"/>
    <b v="0"/>
    <s v="technology/wearables"/>
    <n v="6.5299999999999997E-2"/>
    <n v="6.4975124378109452"/>
    <s v="technology"/>
    <s v="wearables"/>
    <d v="2016-11-22T04:01:03"/>
    <d v="2016-12-22T04:01:03"/>
    <n v="30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x v="0"/>
    <x v="228"/>
    <b v="0"/>
    <s v="technology/wearables"/>
    <n v="0.35338000000000003"/>
    <n v="119.38513513513513"/>
    <s v="technology"/>
    <s v="wearables"/>
    <d v="2015-03-31T14:23:47"/>
    <d v="2015-04-30T14:23:47"/>
    <n v="30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x v="63"/>
    <b v="0"/>
    <s v="technology/wearables"/>
    <n v="3.933333333333333E-3"/>
    <n v="84.285714285714292"/>
    <s v="technology"/>
    <s v="wearables"/>
    <d v="2017-01-02T10:55:59"/>
    <d v="2017-02-01T10:55:59"/>
    <n v="30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x v="63"/>
    <b v="0"/>
    <s v="technology/wearables"/>
    <n v="1.06E-2"/>
    <n v="90.857142857142861"/>
    <s v="technology"/>
    <s v="wearables"/>
    <d v="2014-10-01T07:30:20"/>
    <d v="2014-10-31T07:30:20"/>
    <n v="30"/>
  </r>
  <r>
    <n v="696"/>
    <x v="696"/>
    <s v="Show your fidelity by wearing the Trustee rings! Show where you are (at)!"/>
    <n v="175000"/>
    <n v="1"/>
    <x v="2"/>
    <x v="9"/>
    <s v="EUR"/>
    <n v="1406326502"/>
    <n v="1403734502"/>
    <x v="0"/>
    <x v="29"/>
    <b v="0"/>
    <s v="technology/wearables"/>
    <n v="5.7142857142857145E-6"/>
    <n v="1"/>
    <s v="technology"/>
    <s v="wearables"/>
    <d v="2014-06-25T17:15:02"/>
    <d v="2014-07-25T17:15:02"/>
    <n v="30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x v="229"/>
    <b v="0"/>
    <s v="technology/wearables"/>
    <n v="0.46379999999999999"/>
    <n v="20.342105263157894"/>
    <s v="technology"/>
    <s v="wearables"/>
    <d v="2016-01-19T07:33:09"/>
    <d v="2016-02-03T07:33:09"/>
    <n v="15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x v="60"/>
    <b v="0"/>
    <s v="technology/wearables"/>
    <n v="0.15390000000000001"/>
    <n v="530.68965517241384"/>
    <s v="technology"/>
    <s v="wearables"/>
    <d v="2014-08-15T17:20:45"/>
    <d v="2014-09-17T21:00:00"/>
    <n v="33.15225694444961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x v="230"/>
    <b v="0"/>
    <s v="technology/wearables"/>
    <n v="0.824221076923077"/>
    <n v="120.39184269662923"/>
    <s v="technology"/>
    <s v="wearables"/>
    <d v="2013-10-16T06:39:08"/>
    <d v="2013-11-22T11:00:00"/>
    <n v="37.18115740740177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x v="162"/>
    <b v="0"/>
    <s v="technology/wearables"/>
    <n v="2.6866666666666667E-2"/>
    <n v="13"/>
    <s v="technology"/>
    <s v="wearables"/>
    <d v="2016-12-11T11:31:21"/>
    <d v="2017-01-10T11:31:21"/>
    <n v="30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x v="64"/>
    <b v="0"/>
    <s v="technology/wearables"/>
    <n v="0.26600000000000001"/>
    <n v="291.33333333333331"/>
    <s v="technology"/>
    <s v="wearables"/>
    <d v="2014-06-23T10:54:40"/>
    <d v="2014-07-23T10:54:40"/>
    <n v="3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x v="77"/>
    <b v="0"/>
    <s v="technology/wearables"/>
    <n v="0.30813400000000002"/>
    <n v="124.9191891891892"/>
    <s v="technology"/>
    <s v="wearables"/>
    <d v="2016-10-25T12:26:27"/>
    <d v="2016-11-24T13:26:27"/>
    <n v="30.041666666656965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x v="63"/>
    <b v="0"/>
    <s v="technology/wearables"/>
    <n v="5.5800000000000002E-2"/>
    <n v="119.57142857142857"/>
    <s v="technology"/>
    <s v="wearables"/>
    <d v="2016-12-07T17:49:09"/>
    <d v="2017-01-31T18:32:00"/>
    <n v="55.029756944437395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x v="0"/>
    <x v="80"/>
    <b v="0"/>
    <s v="technology/wearables"/>
    <n v="8.7454545454545458E-3"/>
    <n v="120.25"/>
    <s v="technology"/>
    <s v="wearables"/>
    <d v="2016-12-21T23:37:48"/>
    <d v="2017-02-19T23:37:48"/>
    <n v="60"/>
  </r>
  <r>
    <n v="705"/>
    <x v="705"/>
    <s v="The closest thing ever to the Holy Grail of wearables technology"/>
    <n v="100000"/>
    <n v="977"/>
    <x v="2"/>
    <x v="9"/>
    <s v="EUR"/>
    <n v="1484999278"/>
    <n v="1482407278"/>
    <x v="0"/>
    <x v="81"/>
    <b v="0"/>
    <s v="technology/wearables"/>
    <n v="9.7699999999999992E-3"/>
    <n v="195.4"/>
    <s v="technology"/>
    <s v="wearables"/>
    <d v="2016-12-22T06:47:58"/>
    <d v="2017-01-21T06:47:58"/>
    <n v="30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x v="78"/>
    <b v="0"/>
    <s v="technology/wearables"/>
    <n v="0"/>
    <e v="#DIV/0!"/>
    <s v="technology"/>
    <s v="wearables"/>
    <d v="2016-11-02T18:53:03"/>
    <d v="2016-12-14T13:39:00"/>
    <n v="41.781909722223645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x v="231"/>
    <b v="0"/>
    <s v="technology/wearables"/>
    <n v="0.78927352941176465"/>
    <n v="117.69868421052631"/>
    <s v="technology"/>
    <s v="wearables"/>
    <d v="2016-11-22T10:55:27"/>
    <d v="2017-01-01T10:55:27"/>
    <n v="40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x v="232"/>
    <b v="0"/>
    <s v="technology/wearables"/>
    <n v="0.22092500000000001"/>
    <n v="23.948509485094849"/>
    <s v="technology"/>
    <s v="wearables"/>
    <d v="2014-07-15T08:56:40"/>
    <d v="2014-09-13T08:56:40"/>
    <n v="6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x v="0"/>
    <x v="84"/>
    <b v="0"/>
    <s v="technology/wearables"/>
    <n v="4.0666666666666663E-3"/>
    <n v="30.5"/>
    <s v="technology"/>
    <s v="wearables"/>
    <d v="2014-11-04T19:59:19"/>
    <d v="2014-12-04T19:59:19"/>
    <n v="30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x v="0"/>
    <x v="78"/>
    <b v="0"/>
    <s v="technology/wearables"/>
    <n v="0"/>
    <e v="#DIV/0!"/>
    <s v="technology"/>
    <s v="wearables"/>
    <d v="2014-07-17T18:38:22"/>
    <d v="2014-08-19T19:44:00"/>
    <n v="33.045578703698993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x v="233"/>
    <b v="0"/>
    <s v="technology/wearables"/>
    <n v="0.33790999999999999"/>
    <n v="99.973372781065095"/>
    <s v="technology"/>
    <s v="wearables"/>
    <d v="2016-11-04T06:01:08"/>
    <d v="2016-12-14T07:01:08"/>
    <n v="40.041666666656965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x v="80"/>
    <b v="0"/>
    <s v="technology/wearables"/>
    <n v="2.1649484536082476E-3"/>
    <n v="26.25"/>
    <s v="technology"/>
    <s v="wearables"/>
    <d v="2016-01-15T11:20:32"/>
    <d v="2016-02-14T11:20:32"/>
    <n v="30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x v="29"/>
    <b v="0"/>
    <s v="technology/wearables"/>
    <n v="7.9600000000000001E-3"/>
    <n v="199"/>
    <s v="technology"/>
    <s v="wearables"/>
    <d v="2016-05-06T07:42:12"/>
    <d v="2016-06-05T07:42:12"/>
    <n v="30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x v="33"/>
    <b v="0"/>
    <s v="technology/wearables"/>
    <n v="0.14993333333333334"/>
    <n v="80.321428571428569"/>
    <s v="technology"/>
    <s v="wearables"/>
    <d v="2016-12-30T13:54:42"/>
    <d v="2017-02-28T13:54:42"/>
    <n v="60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x v="8"/>
    <b v="0"/>
    <s v="technology/wearables"/>
    <n v="5.0509090909090906E-2"/>
    <n v="115.75"/>
    <s v="technology"/>
    <s v="wearables"/>
    <d v="2015-09-25T21:10:40"/>
    <d v="2015-11-04T22:10:40"/>
    <n v="40.041666666671517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x v="0"/>
    <x v="38"/>
    <b v="0"/>
    <s v="technology/wearables"/>
    <n v="0.10214285714285715"/>
    <n v="44.6875"/>
    <s v="technology"/>
    <s v="wearables"/>
    <d v="2014-10-28T10:48:27"/>
    <d v="2014-11-30T19:00:00"/>
    <n v="33.341354166666861"/>
  </r>
  <r>
    <n v="717"/>
    <x v="717"/>
    <s v="Cool air flowing under clothing keeps you cool."/>
    <n v="100000"/>
    <n v="305"/>
    <x v="2"/>
    <x v="0"/>
    <s v="USD"/>
    <n v="1409949002"/>
    <n v="1407357002"/>
    <x v="0"/>
    <x v="80"/>
    <b v="0"/>
    <s v="technology/wearables"/>
    <n v="3.0500000000000002E-3"/>
    <n v="76.25"/>
    <s v="technology"/>
    <s v="wearables"/>
    <d v="2014-08-06T15:30:02"/>
    <d v="2014-09-05T15:30:02"/>
    <n v="30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x v="80"/>
    <b v="0"/>
    <s v="technology/wearables"/>
    <n v="7.4999999999999997E-3"/>
    <n v="22.5"/>
    <s v="technology"/>
    <s v="wearables"/>
    <d v="2017-01-17T15:17:27"/>
    <d v="2017-02-18T00:59:00"/>
    <n v="31.403854166666861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x v="73"/>
    <b v="0"/>
    <s v="technology/wearables"/>
    <n v="1.2933333333333333E-2"/>
    <n v="19.399999999999999"/>
    <s v="technology"/>
    <s v="wearables"/>
    <d v="2016-02-08T19:57:56"/>
    <d v="2016-02-22T19:57:56"/>
    <n v="14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14"/>
    <b v="1"/>
    <s v="publishing/nonfiction"/>
    <n v="1.4394736842105262"/>
    <n v="66.707317073170728"/>
    <s v="publishing"/>
    <s v="nonfiction"/>
    <d v="2012-01-01T10:34:51"/>
    <d v="2012-01-29T10:34:51"/>
    <n v="28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46"/>
    <b v="1"/>
    <s v="publishing/nonfiction"/>
    <n v="1.2210975609756098"/>
    <n v="84.142857142857139"/>
    <s v="publishing"/>
    <s v="nonfiction"/>
    <d v="2014-06-17T08:43:27"/>
    <d v="2014-08-01T08:43:27"/>
    <n v="45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234"/>
    <b v="1"/>
    <s v="publishing/nonfiction"/>
    <n v="1.3202400000000001"/>
    <n v="215.72549019607843"/>
    <s v="publishing"/>
    <s v="nonfiction"/>
    <d v="2012-03-09T14:19:38"/>
    <d v="2012-04-08T13:19:38"/>
    <n v="29.95833333333575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x v="0"/>
    <x v="61"/>
    <b v="1"/>
    <s v="publishing/nonfiction"/>
    <n v="1.0938000000000001"/>
    <n v="54.69"/>
    <s v="publishing"/>
    <s v="nonfiction"/>
    <d v="2015-06-29T14:35:49"/>
    <d v="2015-07-29T22:59:00"/>
    <n v="30.34943287036730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235"/>
    <b v="1"/>
    <s v="publishing/nonfiction"/>
    <n v="1.0547157142857144"/>
    <n v="51.62944055944056"/>
    <s v="publishing"/>
    <s v="nonfiction"/>
    <d v="2011-05-31T10:19:23"/>
    <d v="2011-06-30T10:19:23"/>
    <n v="30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05"/>
    <b v="1"/>
    <s v="publishing/nonfiction"/>
    <n v="1.0035000000000001"/>
    <n v="143.35714285714286"/>
    <s v="publishing"/>
    <s v="nonfiction"/>
    <d v="2015-11-13T10:01:52"/>
    <d v="2015-12-13T10:01:52"/>
    <n v="30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2"/>
    <b v="1"/>
    <s v="publishing/nonfiction"/>
    <n v="1.014"/>
    <n v="72.428571428571431"/>
    <s v="publishing"/>
    <s v="nonfiction"/>
    <d v="2013-03-12T20:01:27"/>
    <d v="2013-04-11T20:01:27"/>
    <n v="30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184"/>
    <b v="1"/>
    <s v="publishing/nonfiction"/>
    <n v="1.5551428571428572"/>
    <n v="36.530201342281877"/>
    <s v="publishing"/>
    <s v="nonfiction"/>
    <d v="2012-12-03T19:29:09"/>
    <d v="2013-01-14T16:20:00"/>
    <n v="41.868645833339542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x v="0"/>
    <x v="208"/>
    <b v="1"/>
    <s v="publishing/nonfiction"/>
    <n v="1.05566"/>
    <n v="60.903461538461535"/>
    <s v="publishing"/>
    <s v="nonfiction"/>
    <d v="2011-07-07T15:05:57"/>
    <d v="2011-08-21T15:05:57"/>
    <n v="45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148"/>
    <b v="1"/>
    <s v="publishing/nonfiction"/>
    <n v="1.3065"/>
    <n v="43.55"/>
    <s v="publishing"/>
    <s v="nonfiction"/>
    <d v="2012-07-20T23:27:41"/>
    <d v="2012-09-18T23:27:41"/>
    <n v="60"/>
  </r>
  <r>
    <n v="730"/>
    <x v="730"/>
    <s v="A Massive but Cheerful Online Digital Archive of Surfing"/>
    <n v="20000"/>
    <n v="26438"/>
    <x v="0"/>
    <x v="0"/>
    <s v="USD"/>
    <n v="1323280391"/>
    <n v="1320688391"/>
    <x v="0"/>
    <x v="236"/>
    <b v="1"/>
    <s v="publishing/nonfiction"/>
    <n v="1.3219000000000001"/>
    <n v="99.766037735849054"/>
    <s v="publishing"/>
    <s v="nonfiction"/>
    <d v="2011-11-07T12:53:11"/>
    <d v="2011-12-07T12:53:11"/>
    <n v="30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26"/>
    <b v="1"/>
    <s v="publishing/nonfiction"/>
    <n v="1.26"/>
    <n v="88.732394366197184"/>
    <s v="publishing"/>
    <s v="nonfiction"/>
    <d v="2011-12-02T14:05:47"/>
    <d v="2012-01-22T01:00:00"/>
    <n v="50.454317129631818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62"/>
    <b v="1"/>
    <s v="publishing/nonfiction"/>
    <n v="1.6"/>
    <n v="4.9230769230769234"/>
    <s v="publishing"/>
    <s v="nonfiction"/>
    <d v="2013-07-31T05:11:01"/>
    <d v="2013-09-29T05:11:01"/>
    <n v="60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39"/>
    <b v="1"/>
    <s v="publishing/nonfiction"/>
    <n v="1.2048000000000001"/>
    <n v="17.822485207100591"/>
    <s v="publishing"/>
    <s v="nonfiction"/>
    <d v="2013-11-20T05:04:52"/>
    <d v="2013-12-20T05:04:52"/>
    <n v="30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x v="0"/>
    <x v="7"/>
    <b v="1"/>
    <s v="publishing/nonfiction"/>
    <n v="1.2552941176470589"/>
    <n v="187.19298245614036"/>
    <s v="publishing"/>
    <s v="nonfiction"/>
    <d v="2015-04-07T22:57:00"/>
    <d v="2015-05-09T00:00:00"/>
    <n v="31.0437499999970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194"/>
    <b v="1"/>
    <s v="publishing/nonfiction"/>
    <n v="1.1440638297872341"/>
    <n v="234.80786026200875"/>
    <s v="publishing"/>
    <s v="nonfiction"/>
    <d v="2014-11-02T19:42:26"/>
    <d v="2014-12-03T19:39:00"/>
    <n v="30.99761574074364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52"/>
    <b v="1"/>
    <s v="publishing/nonfiction"/>
    <n v="3.151388888888889"/>
    <n v="105.04629629629629"/>
    <s v="publishing"/>
    <s v="nonfiction"/>
    <d v="2013-11-01T12:37:20"/>
    <d v="2013-11-20T23:59:00"/>
    <n v="19.473379629627743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52"/>
    <b v="1"/>
    <s v="publishing/nonfiction"/>
    <n v="1.224"/>
    <n v="56.666666666666664"/>
    <s v="publishing"/>
    <s v="nonfiction"/>
    <d v="2014-01-28T01:36:27"/>
    <d v="2014-02-14T15:00:00"/>
    <n v="17.558020833334012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x v="0"/>
    <x v="14"/>
    <b v="1"/>
    <s v="publishing/nonfiction"/>
    <n v="1.0673333333333332"/>
    <n v="39.048780487804876"/>
    <s v="publishing"/>
    <s v="nonfiction"/>
    <d v="2014-10-31T09:29:54"/>
    <d v="2014-11-30T23:59:00"/>
    <n v="30.603541666670935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237"/>
    <b v="1"/>
    <s v="publishing/nonfiction"/>
    <n v="1.5833333333333333"/>
    <n v="68.345323741007192"/>
    <s v="publishing"/>
    <s v="nonfiction"/>
    <d v="2014-07-09T07:03:49"/>
    <d v="2014-08-11T07:03:49"/>
    <n v="3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"/>
    <b v="1"/>
    <s v="publishing/nonfiction"/>
    <n v="1.0740000000000001"/>
    <n v="169.57894736842104"/>
    <s v="publishing"/>
    <s v="nonfiction"/>
    <d v="2015-06-06T22:31:22"/>
    <d v="2015-06-20T22:31:22"/>
    <n v="14"/>
  </r>
  <r>
    <n v="741"/>
    <x v="741"/>
    <s v="A revolutionary digital mapping project of the Vilna Ghetto"/>
    <n v="13000"/>
    <n v="13293.8"/>
    <x v="0"/>
    <x v="0"/>
    <s v="USD"/>
    <n v="1370964806"/>
    <n v="1367940806"/>
    <x v="0"/>
    <x v="225"/>
    <b v="1"/>
    <s v="publishing/nonfiction"/>
    <n v="1.0226"/>
    <n v="141.42340425531913"/>
    <s v="publishing"/>
    <s v="nonfiction"/>
    <d v="2013-05-07T10:33:26"/>
    <d v="2013-06-11T10:33:26"/>
    <n v="35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"/>
    <b v="1"/>
    <s v="publishing/nonfiction"/>
    <n v="1.1071428571428572"/>
    <n v="67.391304347826093"/>
    <s v="publishing"/>
    <s v="nonfiction"/>
    <d v="2014-02-19T17:01:52"/>
    <d v="2014-03-21T16:01:52"/>
    <n v="29.95833333332848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41"/>
    <b v="1"/>
    <s v="publishing/nonfiction"/>
    <n v="1.48"/>
    <n v="54.266666666666666"/>
    <s v="publishing"/>
    <s v="nonfiction"/>
    <d v="2012-03-22T12:01:25"/>
    <d v="2012-04-16T16:00:00"/>
    <n v="25.165682870370802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x v="0"/>
    <x v="95"/>
    <b v="1"/>
    <s v="publishing/nonfiction"/>
    <n v="1.0232000000000001"/>
    <n v="82.516129032258064"/>
    <s v="publishing"/>
    <s v="nonfiction"/>
    <d v="2012-11-13T17:58:23"/>
    <d v="2012-12-13T17:58:23"/>
    <n v="30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42"/>
    <b v="1"/>
    <s v="publishing/nonfiction"/>
    <n v="1.7909909909909909"/>
    <n v="53.729729729729726"/>
    <s v="publishing"/>
    <s v="nonfiction"/>
    <d v="2013-04-03T08:44:05"/>
    <d v="2013-05-03T08:44:05"/>
    <n v="30"/>
  </r>
  <r>
    <n v="746"/>
    <x v="746"/>
    <s v="This is a book of letters. Letters to our body parts."/>
    <n v="2987"/>
    <n v="3318"/>
    <x v="0"/>
    <x v="0"/>
    <s v="USD"/>
    <n v="1348372740"/>
    <n v="1346806909"/>
    <x v="0"/>
    <x v="174"/>
    <b v="1"/>
    <s v="publishing/nonfiction"/>
    <n v="1.1108135252761968"/>
    <n v="34.206185567010309"/>
    <s v="publishing"/>
    <s v="nonfiction"/>
    <d v="2012-09-04T20:01:49"/>
    <d v="2012-09-22T22:59:00"/>
    <n v="18.123043981482624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x v="165"/>
    <b v="1"/>
    <s v="publishing/nonfiction"/>
    <n v="1.0004285714285714"/>
    <n v="127.32727272727273"/>
    <s v="publishing"/>
    <s v="nonfiction"/>
    <d v="2014-12-15T08:10:19"/>
    <d v="2015-01-15T05:54:00"/>
    <n v="30.90533564814541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34"/>
    <b v="1"/>
    <s v="publishing/nonfiction"/>
    <n v="1.0024999999999999"/>
    <n v="45.56818181818182"/>
    <s v="publishing"/>
    <s v="nonfiction"/>
    <d v="2014-07-11T15:19:26"/>
    <d v="2014-08-10T15:19:26"/>
    <n v="30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38"/>
    <b v="1"/>
    <s v="publishing/nonfiction"/>
    <n v="1.0556000000000001"/>
    <n v="95.963636363636368"/>
    <s v="publishing"/>
    <s v="nonfiction"/>
    <d v="2016-12-29T17:35:30"/>
    <d v="2017-01-28T17:35:30"/>
    <n v="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211"/>
    <b v="1"/>
    <s v="publishing/nonfiction"/>
    <n v="1.0258775877587758"/>
    <n v="77.271186440677965"/>
    <s v="publishing"/>
    <s v="nonfiction"/>
    <d v="2013-01-25T16:04:32"/>
    <d v="2013-02-24T16:04:32"/>
    <n v="30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95"/>
    <b v="1"/>
    <s v="publishing/nonfiction"/>
    <n v="1.1850000000000001"/>
    <n v="57.338709677419352"/>
    <s v="publishing"/>
    <s v="nonfiction"/>
    <d v="2011-06-19T10:07:55"/>
    <d v="2011-08-04T10:07:55"/>
    <n v="46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x v="217"/>
    <b v="1"/>
    <s v="publishing/nonfiction"/>
    <n v="1.117"/>
    <n v="53.19047619047619"/>
    <s v="publishing"/>
    <s v="nonfiction"/>
    <d v="2016-09-26T05:06:57"/>
    <d v="2016-10-16T06:00:00"/>
    <n v="20.036840277767624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55"/>
    <b v="1"/>
    <s v="publishing/nonfiction"/>
    <n v="1.28"/>
    <n v="492.30769230769232"/>
    <s v="publishing"/>
    <s v="nonfiction"/>
    <d v="2015-01-15T09:09:51"/>
    <d v="2015-02-14T09:09:51"/>
    <n v="30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72"/>
    <b v="1"/>
    <s v="publishing/nonfiction"/>
    <n v="1.0375000000000001"/>
    <n v="42.346938775510203"/>
    <s v="publishing"/>
    <s v="nonfiction"/>
    <d v="2012-12-06T12:58:41"/>
    <d v="2013-01-05T12:58:41"/>
    <n v="30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2"/>
    <b v="1"/>
    <s v="publishing/nonfiction"/>
    <n v="1.0190760000000001"/>
    <n v="37.466029411764708"/>
    <s v="publishing"/>
    <s v="nonfiction"/>
    <d v="2013-04-19T09:31:17"/>
    <d v="2013-05-19T19:41:00"/>
    <n v="30.423414351847896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9"/>
    <b v="1"/>
    <s v="publishing/nonfiction"/>
    <n v="1.177142857142857"/>
    <n v="37.454545454545453"/>
    <s v="publishing"/>
    <s v="nonfiction"/>
    <d v="2011-02-16T13:24:19"/>
    <d v="2011-04-18T12:24:19"/>
    <n v="60.95833333333575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59"/>
    <b v="1"/>
    <s v="publishing/nonfiction"/>
    <n v="2.38"/>
    <n v="33.055555555555557"/>
    <s v="publishing"/>
    <s v="nonfiction"/>
    <d v="2012-11-21T20:18:34"/>
    <d v="2012-12-05T20:18:34"/>
    <n v="1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x v="0"/>
    <x v="10"/>
    <b v="1"/>
    <s v="publishing/nonfiction"/>
    <n v="1.02"/>
    <n v="134.21052631578948"/>
    <s v="publishing"/>
    <s v="nonfiction"/>
    <d v="2010-09-08T15:04:28"/>
    <d v="2010-10-08T15:04:28"/>
    <n v="30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221"/>
    <b v="1"/>
    <s v="publishing/nonfiction"/>
    <n v="1.0192000000000001"/>
    <n v="51.474747474747474"/>
    <s v="publishing"/>
    <s v="nonfiction"/>
    <d v="2014-05-30T02:55:39"/>
    <d v="2014-07-09T02:55:39"/>
    <n v="40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x v="78"/>
    <b v="0"/>
    <s v="publishing/fiction"/>
    <n v="0"/>
    <e v="#DIV/0!"/>
    <s v="publishing"/>
    <s v="fiction"/>
    <d v="2016-10-27T13:20:13"/>
    <d v="2016-11-26T14:20:13"/>
    <n v="30.041666666664241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x v="79"/>
    <b v="0"/>
    <s v="publishing/fiction"/>
    <n v="4.7E-2"/>
    <n v="39.166666666666664"/>
    <s v="publishing"/>
    <s v="fiction"/>
    <d v="2014-01-03T13:02:06"/>
    <d v="2014-02-02T13:02:06"/>
    <n v="3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x v="78"/>
    <b v="0"/>
    <s v="publishing/fiction"/>
    <n v="0"/>
    <e v="#DIV/0!"/>
    <s v="publishing"/>
    <s v="fiction"/>
    <d v="2016-11-16T15:36:10"/>
    <d v="2016-12-04T01:00:00"/>
    <n v="17.391550925924093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x v="29"/>
    <b v="0"/>
    <s v="publishing/fiction"/>
    <n v="1.1655011655011655E-3"/>
    <n v="5"/>
    <s v="publishing"/>
    <s v="fiction"/>
    <d v="2013-07-16T05:43:28"/>
    <d v="2013-08-15T05:43:28"/>
    <n v="3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x v="78"/>
    <b v="0"/>
    <s v="publishing/fiction"/>
    <n v="0"/>
    <e v="#DIV/0!"/>
    <s v="publishing"/>
    <s v="fiction"/>
    <d v="2015-08-10T23:09:21"/>
    <d v="2015-09-09T23:09:21"/>
    <n v="3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x v="34"/>
    <b v="0"/>
    <s v="publishing/fiction"/>
    <n v="0.36014285714285715"/>
    <n v="57.295454545454547"/>
    <s v="publishing"/>
    <s v="fiction"/>
    <d v="2014-09-19T08:01:24"/>
    <d v="2014-10-19T08:01:24"/>
    <n v="3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x v="78"/>
    <b v="0"/>
    <s v="publishing/fiction"/>
    <n v="0"/>
    <e v="#DIV/0!"/>
    <s v="publishing"/>
    <s v="fiction"/>
    <d v="2015-01-17T13:48:03"/>
    <d v="2015-02-16T13:48:03"/>
    <n v="3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x v="83"/>
    <b v="0"/>
    <s v="publishing/fiction"/>
    <n v="3.5400000000000001E-2"/>
    <n v="59"/>
    <s v="publishing"/>
    <s v="fiction"/>
    <d v="2015-04-20T22:26:50"/>
    <d v="2015-05-20T22:26:50"/>
    <n v="3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x v="78"/>
    <b v="0"/>
    <s v="publishing/fiction"/>
    <n v="0"/>
    <e v="#DIV/0!"/>
    <s v="publishing"/>
    <s v="fiction"/>
    <d v="2013-11-15T23:58:10"/>
    <d v="2013-12-15T23:58:10"/>
    <n v="3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x v="47"/>
    <b v="0"/>
    <s v="publishing/fiction"/>
    <n v="0.41399999999999998"/>
    <n v="31.846153846153847"/>
    <s v="publishing"/>
    <s v="fiction"/>
    <d v="2013-11-26T18:54:54"/>
    <d v="2013-12-26T18:54:54"/>
    <n v="3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x v="78"/>
    <b v="0"/>
    <s v="publishing/fiction"/>
    <n v="0"/>
    <e v="#DIV/0!"/>
    <s v="publishing"/>
    <s v="fiction"/>
    <d v="2013-01-15T18:59:29"/>
    <d v="2013-02-24T18:59:29"/>
    <n v="4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x v="29"/>
    <b v="0"/>
    <s v="publishing/fiction"/>
    <n v="2.631578947368421E-4"/>
    <n v="10"/>
    <s v="publishing"/>
    <s v="fiction"/>
    <d v="2015-12-11T14:46:42"/>
    <d v="2016-01-30T14:46:42"/>
    <n v="5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x v="29"/>
    <b v="0"/>
    <s v="publishing/fiction"/>
    <n v="3.3333333333333333E-2"/>
    <n v="50"/>
    <s v="publishing"/>
    <s v="fiction"/>
    <d v="2009-09-11T20:21:59"/>
    <d v="2009-10-31T22:59:00"/>
    <n v="50.109039351853426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x v="84"/>
    <b v="0"/>
    <s v="publishing/fiction"/>
    <n v="8.5129023676509714E-3"/>
    <n v="16"/>
    <s v="publishing"/>
    <s v="fiction"/>
    <d v="2015-04-06T12:39:45"/>
    <d v="2015-05-10T18:01:00"/>
    <n v="34.223090277781012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x v="82"/>
    <b v="0"/>
    <s v="publishing/fiction"/>
    <n v="0.70199999999999996"/>
    <n v="39"/>
    <s v="publishing"/>
    <s v="fiction"/>
    <d v="2014-01-24T13:43:38"/>
    <d v="2014-02-23T13:43:38"/>
    <n v="3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x v="0"/>
    <x v="81"/>
    <b v="0"/>
    <s v="publishing/fiction"/>
    <n v="1.7000000000000001E-2"/>
    <n v="34"/>
    <s v="publishing"/>
    <s v="fiction"/>
    <d v="2011-11-15T20:26:35"/>
    <d v="2011-12-15T20:26:35"/>
    <n v="3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x v="7"/>
    <b v="0"/>
    <s v="publishing/fiction"/>
    <n v="0.51400000000000001"/>
    <n v="63.122807017543863"/>
    <s v="publishing"/>
    <s v="fiction"/>
    <d v="2015-09-03T11:27:25"/>
    <d v="2015-10-11T00:00:00"/>
    <n v="37.522627314814599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x v="83"/>
    <b v="0"/>
    <s v="publishing/fiction"/>
    <n v="7.0000000000000001E-3"/>
    <n v="7"/>
    <s v="publishing"/>
    <s v="fiction"/>
    <d v="2013-07-01T18:32:57"/>
    <d v="2013-07-31T18:32:57"/>
    <n v="3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x v="0"/>
    <x v="29"/>
    <b v="0"/>
    <s v="publishing/fiction"/>
    <n v="4.0000000000000001E-3"/>
    <n v="2"/>
    <s v="publishing"/>
    <s v="fiction"/>
    <d v="2014-03-31T11:51:20"/>
    <d v="2014-04-30T11:51:20"/>
    <n v="3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x v="79"/>
    <b v="0"/>
    <s v="publishing/fiction"/>
    <n v="2.6666666666666668E-2"/>
    <n v="66.666666666666671"/>
    <s v="publishing"/>
    <s v="fiction"/>
    <d v="2010-09-15T11:25:05"/>
    <d v="2010-10-14T23:00:00"/>
    <n v="29.482581018513883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x v="0"/>
    <x v="74"/>
    <b v="1"/>
    <s v="music/rock"/>
    <n v="1.04"/>
    <n v="38.518518518518519"/>
    <s v="music"/>
    <s v="rock"/>
    <d v="2011-04-03T11:10:25"/>
    <d v="2011-05-03T11:10:25"/>
    <n v="3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20"/>
    <b v="1"/>
    <s v="music/rock"/>
    <n v="1.3315375"/>
    <n v="42.609200000000001"/>
    <s v="music"/>
    <s v="rock"/>
    <d v="2013-05-08T19:01:14"/>
    <d v="2013-06-07T19:01:14"/>
    <n v="30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25"/>
    <b v="1"/>
    <s v="music/rock"/>
    <n v="1"/>
    <n v="50"/>
    <s v="music"/>
    <s v="rock"/>
    <d v="2012-07-26T13:11:42"/>
    <d v="2012-08-25T13:11:42"/>
    <n v="3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2"/>
    <b v="1"/>
    <s v="music/rock"/>
    <n v="1.4813333333333334"/>
    <n v="63.485714285714288"/>
    <s v="music"/>
    <s v="rock"/>
    <d v="2012-03-19T13:34:09"/>
    <d v="2012-04-27T17:00:00"/>
    <n v="39.142951388887013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73"/>
    <b v="1"/>
    <s v="music/rock"/>
    <n v="1.0249999999999999"/>
    <n v="102.5"/>
    <s v="music"/>
    <s v="rock"/>
    <d v="2014-02-04T22:35:19"/>
    <d v="2014-03-16T21:35:19"/>
    <n v="39.95833333333575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60"/>
    <b v="1"/>
    <s v="music/rock"/>
    <n v="1.8062799999999999"/>
    <n v="31.142758620689655"/>
    <s v="music"/>
    <s v="rock"/>
    <d v="2013-01-29T09:15:15"/>
    <d v="2013-02-28T09:15:15"/>
    <n v="30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x v="0"/>
    <x v="34"/>
    <b v="1"/>
    <s v="music/rock"/>
    <n v="1.4279999999999999"/>
    <n v="162.27272727272728"/>
    <s v="music"/>
    <s v="rock"/>
    <d v="2012-03-14T20:20:34"/>
    <d v="2012-05-11T10:47:00"/>
    <n v="57.601689814815472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57"/>
    <b v="1"/>
    <s v="music/rock"/>
    <n v="1.1416666666666666"/>
    <n v="80.588235294117652"/>
    <s v="music"/>
    <s v="rock"/>
    <d v="2013-10-02T10:03:46"/>
    <d v="2013-11-01T10:03:46"/>
    <n v="30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69"/>
    <b v="1"/>
    <s v="music/rock"/>
    <n v="2.03505"/>
    <n v="59.85441176470588"/>
    <s v="music"/>
    <s v="rock"/>
    <d v="2012-05-29T19:09:48"/>
    <d v="2012-07-06T22:59:00"/>
    <n v="38.159166666671808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25"/>
    <b v="1"/>
    <s v="music/rock"/>
    <n v="1.0941176470588236"/>
    <n v="132.85714285714286"/>
    <s v="music"/>
    <s v="rock"/>
    <d v="2013-01-02T23:28:00"/>
    <d v="2013-01-21T02:59:00"/>
    <n v="18.14652777777519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239"/>
    <b v="1"/>
    <s v="music/rock"/>
    <n v="1.443746"/>
    <n v="92.547820512820508"/>
    <s v="music"/>
    <s v="rock"/>
    <d v="2013-01-01T20:08:59"/>
    <d v="2013-01-31T20:08:59"/>
    <n v="3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130"/>
    <b v="1"/>
    <s v="music/rock"/>
    <n v="1.0386666666666666"/>
    <n v="60.859375"/>
    <s v="music"/>
    <s v="rock"/>
    <d v="2013-10-10T13:44:06"/>
    <d v="2013-11-13T00:59:00"/>
    <n v="33.468680555553874"/>
  </r>
  <r>
    <n v="792"/>
    <x v="792"/>
    <s v="Rock n' Roll about the intersection of lies and belief: the Believable Lie."/>
    <n v="2500"/>
    <n v="2511.11"/>
    <x v="0"/>
    <x v="0"/>
    <s v="USD"/>
    <n v="1383861483"/>
    <n v="1381265883"/>
    <x v="0"/>
    <x v="65"/>
    <b v="1"/>
    <s v="music/rock"/>
    <n v="1.0044440000000001"/>
    <n v="41.851833333333339"/>
    <s v="music"/>
    <s v="rock"/>
    <d v="2013-10-08T15:58:03"/>
    <d v="2013-11-07T16:58:03"/>
    <n v="30.04166666666424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58"/>
    <b v="1"/>
    <s v="music/rock"/>
    <n v="1.0277927272727272"/>
    <n v="88.325937499999995"/>
    <s v="music"/>
    <s v="rock"/>
    <d v="2013-06-17T12:47:24"/>
    <d v="2013-07-02T23:59:00"/>
    <n v="15.46638888888992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8"/>
    <b v="1"/>
    <s v="music/rock"/>
    <n v="1.0531250000000001"/>
    <n v="158.96226415094338"/>
    <s v="music"/>
    <s v="rock"/>
    <d v="2011-07-11T21:45:37"/>
    <d v="2011-09-05T12:06:00"/>
    <n v="55.597488425926713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192"/>
    <b v="1"/>
    <s v="music/rock"/>
    <n v="1.1178571428571429"/>
    <n v="85.054347826086953"/>
    <s v="music"/>
    <s v="rock"/>
    <d v="2012-02-24T09:42:46"/>
    <d v="2012-04-06T23:59:00"/>
    <n v="42.594606481485243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240"/>
    <b v="1"/>
    <s v="music/rock"/>
    <n v="1.0135000000000001"/>
    <n v="112.61111111111111"/>
    <s v="music"/>
    <s v="rock"/>
    <d v="2013-08-16T16:11:25"/>
    <d v="2013-09-15T16:10:00"/>
    <n v="29.9990162037065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26"/>
    <b v="1"/>
    <s v="music/rock"/>
    <n v="1.0753333333333333"/>
    <n v="45.436619718309856"/>
    <s v="music"/>
    <s v="rock"/>
    <d v="2012-03-28T18:51:28"/>
    <d v="2012-04-28T23:00:00"/>
    <n v="31.17259259259299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45"/>
    <b v="1"/>
    <s v="music/rock"/>
    <n v="1.1488571428571428"/>
    <n v="46.218390804597703"/>
    <s v="music"/>
    <s v="rock"/>
    <d v="2014-08-31T09:09:47"/>
    <d v="2014-09-30T09:09:47"/>
    <n v="30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33"/>
    <b v="1"/>
    <s v="music/rock"/>
    <n v="1.0002"/>
    <n v="178.60714285714286"/>
    <s v="music"/>
    <s v="rock"/>
    <d v="2012-03-28T11:00:46"/>
    <d v="2012-04-27T11:00:46"/>
    <n v="30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66"/>
    <b v="1"/>
    <s v="music/rock"/>
    <n v="1.5213333333333334"/>
    <n v="40.75"/>
    <s v="music"/>
    <s v="rock"/>
    <d v="2014-08-12T05:24:14"/>
    <d v="2014-09-11T05:24:14"/>
    <n v="3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13"/>
    <b v="1"/>
    <s v="music/rock"/>
    <n v="1.1152149999999998"/>
    <n v="43.733921568627444"/>
    <s v="music"/>
    <s v="rock"/>
    <d v="2011-06-01T14:05:20"/>
    <d v="2011-07-01T14:05:20"/>
    <n v="3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11"/>
    <b v="1"/>
    <s v="music/rock"/>
    <n v="1.0133333333333334"/>
    <n v="81.066666666666663"/>
    <s v="music"/>
    <s v="rock"/>
    <d v="2012-08-01T19:32:04"/>
    <d v="2012-09-16T23:05:00"/>
    <n v="46.147870370368764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44"/>
    <b v="1"/>
    <s v="music/rock"/>
    <n v="1.232608695652174"/>
    <n v="74.60526315789474"/>
    <s v="music"/>
    <s v="rock"/>
    <d v="2011-05-02T17:47:58"/>
    <d v="2011-05-28T20:00:00"/>
    <n v="26.091689814813435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59"/>
    <b v="1"/>
    <s v="music/rock"/>
    <n v="1"/>
    <n v="305.55555555555554"/>
    <s v="music"/>
    <s v="rock"/>
    <d v="2011-07-05T21:32:06"/>
    <d v="2011-07-22T22:59:00"/>
    <n v="17.06034722222102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1"/>
    <b v="1"/>
    <s v="music/rock"/>
    <n v="1.05"/>
    <n v="58.333333333333336"/>
    <s v="music"/>
    <s v="rock"/>
    <d v="2011-05-27T14:45:12"/>
    <d v="2011-07-16T18:00:00"/>
    <n v="50.135277777779265"/>
  </r>
  <r>
    <n v="806"/>
    <x v="806"/>
    <s v="Help Golden Animals finish their NEW Album!"/>
    <n v="8000"/>
    <n v="8355"/>
    <x v="0"/>
    <x v="0"/>
    <s v="USD"/>
    <n v="1315413339"/>
    <n v="1312821339"/>
    <x v="0"/>
    <x v="26"/>
    <b v="1"/>
    <s v="music/rock"/>
    <n v="1.0443750000000001"/>
    <n v="117.67605633802818"/>
    <s v="music"/>
    <s v="rock"/>
    <d v="2011-08-08T11:35:39"/>
    <d v="2011-09-07T11:35:39"/>
    <n v="30"/>
  </r>
  <r>
    <n v="807"/>
    <x v="807"/>
    <s v="Join the Sic Vita family and lend a hand as we create a new album!"/>
    <n v="4000"/>
    <n v="4205"/>
    <x v="0"/>
    <x v="0"/>
    <s v="USD"/>
    <n v="1488333600"/>
    <n v="1485270311"/>
    <x v="0"/>
    <x v="7"/>
    <b v="1"/>
    <s v="music/rock"/>
    <n v="1.05125"/>
    <n v="73.771929824561397"/>
    <s v="music"/>
    <s v="rock"/>
    <d v="2017-01-24T10:05:11"/>
    <d v="2017-02-28T21:00:00"/>
    <n v="35.454733796286746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x v="68"/>
    <b v="1"/>
    <s v="music/rock"/>
    <n v="1"/>
    <n v="104.65116279069767"/>
    <s v="music"/>
    <s v="rock"/>
    <d v="2014-11-18T21:24:46"/>
    <d v="2014-12-21T23:59:00"/>
    <n v="33.107106481482333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x v="0"/>
    <x v="47"/>
    <b v="1"/>
    <s v="music/rock"/>
    <n v="1.03775"/>
    <n v="79.82692307692308"/>
    <s v="music"/>
    <s v="rock"/>
    <d v="2013-12-20T15:00:30"/>
    <d v="2014-01-19T15:00:30"/>
    <n v="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74"/>
    <b v="1"/>
    <s v="music/rock"/>
    <n v="1.05"/>
    <n v="58.333333333333336"/>
    <s v="music"/>
    <s v="rock"/>
    <d v="2012-08-01T20:21:02"/>
    <d v="2012-08-31T20:21:02"/>
    <n v="3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x v="0"/>
    <x v="8"/>
    <b v="1"/>
    <s v="music/rock"/>
    <n v="1.04"/>
    <n v="86.666666666666671"/>
    <s v="music"/>
    <s v="rock"/>
    <d v="2013-06-18T10:26:42"/>
    <d v="2013-07-10T11:52:00"/>
    <n v="22.05923611111211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51"/>
    <b v="1"/>
    <s v="music/rock"/>
    <n v="1.5183333333333333"/>
    <n v="27.606060606060606"/>
    <s v="music"/>
    <s v="rock"/>
    <d v="2013-01-07T19:25:52"/>
    <d v="2013-03-01T08:58:00"/>
    <n v="52.56398148147855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x v="0"/>
    <x v="93"/>
    <b v="1"/>
    <s v="music/rock"/>
    <n v="1.59996"/>
    <n v="24.999375000000001"/>
    <s v="music"/>
    <s v="rock"/>
    <d v="2012-06-20T18:02:45"/>
    <d v="2012-07-20T18:02:45"/>
    <n v="30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33"/>
    <b v="1"/>
    <s v="music/rock"/>
    <n v="1.2729999999999999"/>
    <n v="45.464285714285715"/>
    <s v="music"/>
    <s v="rock"/>
    <d v="2011-05-16T12:50:01"/>
    <d v="2011-05-31T13:04:00"/>
    <n v="15.00971064814803"/>
  </r>
  <r>
    <n v="815"/>
    <x v="815"/>
    <s v="Be a part of helping The Early Reset finish their new 7 song EP."/>
    <n v="4000"/>
    <n v="4280"/>
    <x v="0"/>
    <x v="0"/>
    <s v="USD"/>
    <n v="1414879303"/>
    <n v="1412287303"/>
    <x v="0"/>
    <x v="68"/>
    <b v="1"/>
    <s v="music/rock"/>
    <n v="1.07"/>
    <n v="99.534883720930239"/>
    <s v="music"/>
    <s v="rock"/>
    <d v="2014-10-02T17:01:43"/>
    <d v="2014-11-01T17:01:43"/>
    <n v="30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x v="0"/>
    <x v="242"/>
    <b v="1"/>
    <s v="music/rock"/>
    <n v="1.1512214285714286"/>
    <n v="39.31"/>
    <s v="music"/>
    <s v="rock"/>
    <d v="2013-03-08T15:54:03"/>
    <d v="2013-04-09T01:30:00"/>
    <n v="31.399965277778392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"/>
    <b v="1"/>
    <s v="music/rock"/>
    <n v="1.3711066666666665"/>
    <n v="89.419999999999987"/>
    <s v="music"/>
    <s v="rock"/>
    <d v="2012-01-17T09:23:31"/>
    <d v="2012-03-10T23:59:00"/>
    <n v="53.60797453703708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"/>
    <b v="1"/>
    <s v="music/rock"/>
    <n v="1.5571428571428572"/>
    <n v="28.684210526315791"/>
    <s v="music"/>
    <s v="rock"/>
    <d v="2012-07-30T16:11:21"/>
    <d v="2012-08-07T12:01:00"/>
    <n v="7.8261458333290648"/>
  </r>
  <r>
    <n v="819"/>
    <x v="819"/>
    <s v="We are touring the Southeast in support of our new EP"/>
    <n v="400"/>
    <n v="435"/>
    <x v="0"/>
    <x v="0"/>
    <s v="USD"/>
    <n v="1387601040"/>
    <n v="1386806254"/>
    <x v="0"/>
    <x v="25"/>
    <b v="1"/>
    <s v="music/rock"/>
    <n v="1.0874999999999999"/>
    <n v="31.071428571428573"/>
    <s v="music"/>
    <s v="rock"/>
    <d v="2013-12-11T18:57:34"/>
    <d v="2013-12-20T23:44:00"/>
    <n v="9.1989120370417368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44"/>
    <b v="1"/>
    <s v="music/rock"/>
    <n v="1.3405"/>
    <n v="70.55263157894737"/>
    <s v="music"/>
    <s v="rock"/>
    <d v="2014-05-09T15:12:22"/>
    <d v="2014-06-09T00:00:00"/>
    <n v="30.366412037037662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76"/>
    <b v="1"/>
    <s v="music/rock"/>
    <n v="1"/>
    <n v="224.12820512820514"/>
    <s v="music"/>
    <s v="rock"/>
    <d v="2015-03-30T17:07:45"/>
    <d v="2015-05-03T23:01:00"/>
    <n v="34.245312499995634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x v="0"/>
    <x v="50"/>
    <b v="1"/>
    <s v="music/rock"/>
    <n v="1.1916666666666667"/>
    <n v="51.811594202898547"/>
    <s v="music"/>
    <s v="rock"/>
    <d v="2012-09-05T17:44:10"/>
    <d v="2012-10-05T17:44:10"/>
    <n v="3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51"/>
    <b v="1"/>
    <s v="music/rock"/>
    <n v="1.7949999999999999"/>
    <n v="43.515151515151516"/>
    <s v="music"/>
    <s v="rock"/>
    <d v="2015-02-20T18:20:52"/>
    <d v="2015-03-22T17:20:52"/>
    <n v="29.958333333335759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1"/>
    <b v="1"/>
    <s v="music/rock"/>
    <n v="1.3438124999999999"/>
    <n v="39.816666666666663"/>
    <s v="music"/>
    <s v="rock"/>
    <d v="2010-03-13T00:48:38"/>
    <d v="2010-04-18T01:59:00"/>
    <n v="36.048865740740439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x v="0"/>
    <x v="221"/>
    <b v="1"/>
    <s v="music/rock"/>
    <n v="1.0043200000000001"/>
    <n v="126.8080808080808"/>
    <s v="music"/>
    <s v="rock"/>
    <d v="2012-10-04T02:21:24"/>
    <d v="2012-10-29T02:21:24"/>
    <n v="25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72"/>
    <b v="1"/>
    <s v="music/rock"/>
    <n v="1.0145454545454546"/>
    <n v="113.87755102040816"/>
    <s v="music"/>
    <s v="rock"/>
    <d v="2012-03-04T19:55:30"/>
    <d v="2012-03-25T18:55:30"/>
    <n v="20.958333333328483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02"/>
    <b v="1"/>
    <s v="music/rock"/>
    <n v="1.0333333333333334"/>
    <n v="28.181818181818183"/>
    <s v="music"/>
    <s v="rock"/>
    <d v="2012-01-19T06:21:47"/>
    <d v="2012-02-14T14:49:00"/>
    <n v="26.352233796293149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44"/>
    <b v="1"/>
    <s v="music/rock"/>
    <n v="1.07"/>
    <n v="36.60526315789474"/>
    <s v="music"/>
    <s v="rock"/>
    <d v="2012-06-12T20:13:02"/>
    <d v="2012-06-25T11:24:00"/>
    <n v="12.632615740738402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38"/>
    <b v="1"/>
    <s v="music/rock"/>
    <n v="1.04"/>
    <n v="32.5"/>
    <s v="music"/>
    <s v="rock"/>
    <d v="2016-05-14T14:14:00"/>
    <d v="2016-07-13T14:14:00"/>
    <n v="6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58"/>
    <b v="1"/>
    <s v="music/rock"/>
    <n v="1.0783333333333334"/>
    <n v="60.65625"/>
    <s v="music"/>
    <s v="rock"/>
    <d v="2013-02-20T07:37:05"/>
    <d v="2013-03-22T06:37:05"/>
    <n v="29.958333333328483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x v="0"/>
    <x v="9"/>
    <b v="1"/>
    <s v="music/rock"/>
    <n v="2.3333333333333335"/>
    <n v="175"/>
    <s v="music"/>
    <s v="rock"/>
    <d v="2012-03-28T10:31:34"/>
    <d v="2012-04-27T10:31:34"/>
    <n v="30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243"/>
    <b v="1"/>
    <s v="music/rock"/>
    <n v="1.0060706666666666"/>
    <n v="97.993896103896105"/>
    <s v="music"/>
    <s v="rock"/>
    <d v="2011-11-22T11:12:15"/>
    <d v="2012-01-21T03:13:00"/>
    <n v="59.66718750000291"/>
  </r>
  <r>
    <n v="833"/>
    <x v="833"/>
    <s v="This is an American rock album."/>
    <n v="6000"/>
    <n v="6100"/>
    <x v="0"/>
    <x v="0"/>
    <s v="USD"/>
    <n v="1397941475"/>
    <n v="1395349475"/>
    <x v="0"/>
    <x v="14"/>
    <b v="1"/>
    <s v="music/rock"/>
    <n v="1.0166666666666666"/>
    <n v="148.78048780487805"/>
    <s v="music"/>
    <s v="rock"/>
    <d v="2014-03-20T16:04:35"/>
    <d v="2014-04-19T16:04:35"/>
    <n v="30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11"/>
    <b v="1"/>
    <s v="music/rock"/>
    <n v="1.3101818181818181"/>
    <n v="96.08"/>
    <s v="music"/>
    <s v="rock"/>
    <d v="2013-05-28T14:44:52"/>
    <d v="2013-06-30T22:59:00"/>
    <n v="33.343148148152977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244"/>
    <b v="1"/>
    <s v="music/rock"/>
    <n v="1.1725000000000001"/>
    <n v="58.625"/>
    <s v="music"/>
    <s v="rock"/>
    <d v="2012-04-06T05:59:18"/>
    <d v="2012-05-18T22:00:00"/>
    <n v="42.667152777779847"/>
  </r>
  <r>
    <n v="836"/>
    <x v="836"/>
    <s v="An album you can bring home to mom."/>
    <n v="5000"/>
    <n v="5046.5200000000004"/>
    <x v="0"/>
    <x v="0"/>
    <s v="USD"/>
    <n v="1381108918"/>
    <n v="1378516918"/>
    <x v="0"/>
    <x v="67"/>
    <b v="1"/>
    <s v="music/rock"/>
    <n v="1.009304"/>
    <n v="109.70695652173914"/>
    <s v="music"/>
    <s v="rock"/>
    <d v="2013-09-06T20:21:58"/>
    <d v="2013-10-06T20:21:58"/>
    <n v="30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x v="0"/>
    <x v="95"/>
    <b v="1"/>
    <s v="music/rock"/>
    <n v="1.218"/>
    <n v="49.112903225806448"/>
    <s v="music"/>
    <s v="rock"/>
    <d v="2014-04-01T18:57:42"/>
    <d v="2014-05-01T18:57:42"/>
    <n v="30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42"/>
    <b v="1"/>
    <s v="music/rock"/>
    <n v="1.454"/>
    <n v="47.672131147540981"/>
    <s v="music"/>
    <s v="rock"/>
    <d v="2011-12-18T16:33:05"/>
    <d v="2012-01-17T16:33:05"/>
    <n v="30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93"/>
    <b v="1"/>
    <s v="music/rock"/>
    <n v="1.166166"/>
    <n v="60.737812499999997"/>
    <s v="music"/>
    <s v="rock"/>
    <d v="2012-08-23T13:19:16"/>
    <d v="2012-09-22T13:19:16"/>
    <n v="30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45"/>
    <b v="1"/>
    <s v="music/metal"/>
    <n v="1.2041660000000001"/>
    <n v="63.37715789473684"/>
    <s v="music"/>
    <s v="metal"/>
    <d v="2016-08-25T00:26:27"/>
    <d v="2016-09-24T00:26:27"/>
    <n v="3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225"/>
    <b v="1"/>
    <s v="music/metal"/>
    <n v="1.0132000000000001"/>
    <n v="53.893617021276597"/>
    <s v="music"/>
    <s v="metal"/>
    <d v="2014-10-11T15:07:43"/>
    <d v="2014-11-10T16:07:43"/>
    <n v="30.041666666664241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x v="70"/>
    <b v="1"/>
    <s v="music/metal"/>
    <n v="1.0431999999999999"/>
    <n v="66.871794871794876"/>
    <s v="music"/>
    <s v="metal"/>
    <d v="2013-09-09T09:13:03"/>
    <d v="2013-10-13T22:59:00"/>
    <n v="34.573576388887886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246"/>
    <b v="1"/>
    <s v="music/metal"/>
    <n v="2.6713333333333331"/>
    <n v="63.102362204724407"/>
    <s v="music"/>
    <s v="metal"/>
    <d v="2016-11-21T01:11:20"/>
    <d v="2016-12-08T03:00:00"/>
    <n v="17.075462962959136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180"/>
    <b v="1"/>
    <s v="music/metal"/>
    <n v="1.9413333333333334"/>
    <n v="36.628930817610062"/>
    <s v="music"/>
    <s v="metal"/>
    <d v="2014-09-23T11:25:52"/>
    <d v="2014-10-31T23:59:00"/>
    <n v="38.523009259261016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247"/>
    <b v="1"/>
    <s v="music/metal"/>
    <n v="1.203802"/>
    <n v="34.005706214689269"/>
    <s v="music"/>
    <s v="metal"/>
    <d v="2016-07-26T23:56:36"/>
    <d v="2016-09-04T22:59:00"/>
    <n v="39.960000000006403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x v="0"/>
    <x v="5"/>
    <b v="1"/>
    <s v="music/metal"/>
    <n v="1.2200090909090908"/>
    <n v="28.553404255319148"/>
    <s v="music"/>
    <s v="metal"/>
    <d v="2014-02-24T04:24:15"/>
    <d v="2014-03-10T09:00:00"/>
    <n v="14.191493055557657"/>
  </r>
  <r>
    <n v="847"/>
    <x v="847"/>
    <s v="MUSIC WITH MEANING!  MUSIC THAT MATTERS!!!"/>
    <n v="10"/>
    <n v="10"/>
    <x v="0"/>
    <x v="0"/>
    <s v="USD"/>
    <n v="1436555376"/>
    <n v="1433963376"/>
    <x v="0"/>
    <x v="29"/>
    <b v="1"/>
    <s v="music/metal"/>
    <n v="1"/>
    <n v="10"/>
    <s v="music"/>
    <s v="metal"/>
    <d v="2015-06-10T14:09:36"/>
    <d v="2015-07-10T14:09:36"/>
    <n v="3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38"/>
    <b v="1"/>
    <s v="music/metal"/>
    <n v="1"/>
    <n v="18.75"/>
    <s v="music"/>
    <s v="metal"/>
    <d v="2015-03-15T14:00:33"/>
    <d v="2015-04-14T14:00:33"/>
    <n v="30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48"/>
    <b v="1"/>
    <s v="music/metal"/>
    <n v="1.1990000000000001"/>
    <n v="41.704347826086959"/>
    <s v="music"/>
    <s v="metal"/>
    <d v="2015-02-15T22:34:24"/>
    <d v="2015-03-15T21:34:24"/>
    <n v="27.958333333335759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x v="0"/>
    <x v="182"/>
    <b v="1"/>
    <s v="music/metal"/>
    <n v="1.55175"/>
    <n v="46.669172932330824"/>
    <s v="music"/>
    <s v="metal"/>
    <d v="2016-03-23T14:51:57"/>
    <d v="2016-04-24T23:59:00"/>
    <n v="32.37989583332819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x v="0"/>
    <x v="16"/>
    <b v="1"/>
    <s v="music/metal"/>
    <n v="1.3045"/>
    <n v="37.271428571428572"/>
    <s v="music"/>
    <s v="metal"/>
    <d v="2016-06-01T16:07:33"/>
    <d v="2016-07-31T14:45:00"/>
    <n v="59.94267361111997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x v="0"/>
    <x v="95"/>
    <b v="1"/>
    <s v="music/metal"/>
    <n v="1.0497142857142858"/>
    <n v="59.258064516129032"/>
    <s v="music"/>
    <s v="metal"/>
    <d v="2016-10-13T14:19:55"/>
    <d v="2016-10-24T16:00:00"/>
    <n v="11.069502314814599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73"/>
    <b v="1"/>
    <s v="music/metal"/>
    <n v="1"/>
    <n v="30"/>
    <s v="music"/>
    <s v="metal"/>
    <d v="2015-01-17T14:58:29"/>
    <d v="2015-02-16T14:58:29"/>
    <n v="3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249"/>
    <b v="1"/>
    <s v="music/metal"/>
    <n v="1.1822050359712231"/>
    <n v="65.8623246492986"/>
    <s v="music"/>
    <s v="metal"/>
    <d v="2016-11-28T00:05:46"/>
    <d v="2016-12-28T00:05:46"/>
    <n v="30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x v="0"/>
    <x v="5"/>
    <b v="1"/>
    <s v="music/metal"/>
    <n v="1.0344827586206897"/>
    <n v="31.914893617021278"/>
    <s v="music"/>
    <s v="metal"/>
    <d v="2016-06-23T22:00:17"/>
    <d v="2016-07-23T22:00:17"/>
    <n v="30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x v="33"/>
    <b v="1"/>
    <s v="music/metal"/>
    <n v="2.1800000000000002"/>
    <n v="19.464285714285715"/>
    <s v="music"/>
    <s v="metal"/>
    <d v="2016-08-27T02:29:16"/>
    <d v="2016-10-25T14:00:00"/>
    <n v="59.479675925933407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x v="0"/>
    <x v="54"/>
    <b v="1"/>
    <s v="music/metal"/>
    <n v="1"/>
    <n v="50"/>
    <s v="music"/>
    <s v="metal"/>
    <d v="2015-10-14T08:57:11"/>
    <d v="2015-11-25T09:57:11"/>
    <n v="42.041666666671517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88"/>
    <b v="1"/>
    <s v="music/metal"/>
    <n v="1.4400583333333332"/>
    <n v="22.737763157894737"/>
    <s v="music"/>
    <s v="metal"/>
    <d v="2015-03-16T12:53:38"/>
    <d v="2015-04-15T17:59:00"/>
    <n v="30.21206018518569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x v="0"/>
    <x v="15"/>
    <b v="1"/>
    <s v="music/metal"/>
    <n v="1.0467500000000001"/>
    <n v="42.724489795918366"/>
    <s v="music"/>
    <s v="metal"/>
    <d v="2015-05-04T14:41:08"/>
    <d v="2015-06-03T19:00:00"/>
    <n v="30.17976851851563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x v="53"/>
    <b v="0"/>
    <s v="music/jazz"/>
    <n v="0.18142857142857144"/>
    <n v="52.916666666666664"/>
    <s v="music"/>
    <s v="jazz"/>
    <d v="2013-10-23T06:35:13"/>
    <d v="2013-11-22T07:35:13"/>
    <n v="30.041666666664241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x v="84"/>
    <b v="0"/>
    <s v="music/jazz"/>
    <n v="2.2444444444444444E-2"/>
    <n v="50.5"/>
    <s v="music"/>
    <s v="jazz"/>
    <d v="2016-08-17T18:10:04"/>
    <d v="2016-09-16T18:10:04"/>
    <n v="30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x v="80"/>
    <b v="0"/>
    <s v="music/jazz"/>
    <n v="3.3999999999999998E-3"/>
    <n v="42.5"/>
    <s v="music"/>
    <s v="jazz"/>
    <d v="2013-10-12T08:19:08"/>
    <d v="2013-11-11T09:19:08"/>
    <n v="30.041666666671517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x v="0"/>
    <x v="81"/>
    <b v="0"/>
    <s v="music/jazz"/>
    <n v="4.4999999999999998E-2"/>
    <n v="18"/>
    <s v="music"/>
    <s v="jazz"/>
    <d v="2012-01-12T21:49:26"/>
    <d v="2012-02-11T21:49:26"/>
    <n v="30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x v="1"/>
    <b v="0"/>
    <s v="music/jazz"/>
    <n v="0.41538461538461541"/>
    <n v="34.177215189873415"/>
    <s v="music"/>
    <s v="jazz"/>
    <d v="2013-09-23T21:33:58"/>
    <d v="2013-10-16T04:59:00"/>
    <n v="22.309050925927295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x v="84"/>
    <b v="0"/>
    <s v="music/jazz"/>
    <n v="2.0454545454545454E-2"/>
    <n v="22.5"/>
    <s v="music"/>
    <s v="jazz"/>
    <d v="2012-11-17T13:33:17"/>
    <d v="2013-01-16T13:33:17"/>
    <n v="60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x v="0"/>
    <x v="202"/>
    <b v="0"/>
    <s v="music/jazz"/>
    <n v="0.18285714285714286"/>
    <n v="58.18181818181818"/>
    <s v="music"/>
    <s v="jazz"/>
    <d v="2015-01-21T10:18:38"/>
    <d v="2015-02-28T10:10:00"/>
    <n v="37.9940046296324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x v="202"/>
    <b v="0"/>
    <s v="music/jazz"/>
    <n v="0.2402"/>
    <n v="109.18181818181819"/>
    <s v="music"/>
    <s v="jazz"/>
    <d v="2009-10-01T21:31:46"/>
    <d v="2009-11-30T23:59:00"/>
    <n v="60.102245370369928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x v="29"/>
    <b v="0"/>
    <s v="music/jazz"/>
    <n v="1.1111111111111111E-3"/>
    <n v="50"/>
    <s v="music"/>
    <s v="jazz"/>
    <d v="2013-12-07T19:39:58"/>
    <d v="2014-01-06T19:39:58"/>
    <n v="3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x v="83"/>
    <b v="0"/>
    <s v="music/jazz"/>
    <n v="0.11818181818181818"/>
    <n v="346.66666666666669"/>
    <s v="music"/>
    <s v="jazz"/>
    <d v="2013-03-09T15:17:37"/>
    <d v="2013-04-08T14:17:37"/>
    <n v="29.95833333332848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x v="81"/>
    <b v="0"/>
    <s v="music/jazz"/>
    <n v="3.0999999999999999E-3"/>
    <n v="12.4"/>
    <s v="music"/>
    <s v="jazz"/>
    <d v="2013-08-01T19:32:03"/>
    <d v="2013-08-31T19:32:03"/>
    <n v="3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x v="8"/>
    <b v="0"/>
    <s v="music/jazz"/>
    <n v="5.4166666666666669E-2"/>
    <n v="27.083333333333332"/>
    <s v="music"/>
    <s v="jazz"/>
    <d v="2013-10-30T08:28:15"/>
    <d v="2013-11-29T09:28:15"/>
    <n v="30.041666666664241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x v="84"/>
    <b v="0"/>
    <s v="music/jazz"/>
    <n v="8.1250000000000003E-3"/>
    <n v="32.5"/>
    <s v="music"/>
    <s v="jazz"/>
    <d v="2011-01-24T14:48:47"/>
    <d v="2011-03-10T14:48:47"/>
    <n v="45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x v="0"/>
    <x v="81"/>
    <b v="0"/>
    <s v="music/jazz"/>
    <n v="1.2857142857142857E-2"/>
    <n v="9"/>
    <s v="music"/>
    <s v="jazz"/>
    <d v="2012-10-01T23:00:40"/>
    <d v="2012-11-11T00:00:40"/>
    <n v="40.041666666664241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x v="64"/>
    <b v="0"/>
    <s v="music/jazz"/>
    <n v="0.24333333333333335"/>
    <n v="34.761904761904759"/>
    <s v="music"/>
    <s v="jazz"/>
    <d v="2013-04-04T09:00:34"/>
    <d v="2013-05-04T09:00:34"/>
    <n v="30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x v="78"/>
    <b v="0"/>
    <s v="music/jazz"/>
    <n v="0"/>
    <e v="#DIV/0!"/>
    <s v="music"/>
    <s v="jazz"/>
    <d v="2015-09-01T12:22:11"/>
    <d v="2015-09-21T12:22:11"/>
    <n v="20"/>
  </r>
  <r>
    <n v="876"/>
    <x v="876"/>
    <s v="What was the greatest record shop ever?  DOBELLS!"/>
    <n v="3152"/>
    <n v="1286"/>
    <x v="2"/>
    <x v="1"/>
    <s v="GBP"/>
    <n v="1359978927"/>
    <n v="1357127727"/>
    <x v="0"/>
    <x v="43"/>
    <b v="0"/>
    <s v="music/jazz"/>
    <n v="0.40799492385786801"/>
    <n v="28.577777777777779"/>
    <s v="music"/>
    <s v="jazz"/>
    <d v="2013-01-02T06:55:27"/>
    <d v="2013-02-04T06:55:27"/>
    <n v="3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x v="60"/>
    <b v="0"/>
    <s v="music/jazz"/>
    <n v="0.67549999999999999"/>
    <n v="46.586206896551722"/>
    <s v="music"/>
    <s v="jazz"/>
    <d v="2013-11-19T13:56:00"/>
    <d v="2013-12-19T13:56:00"/>
    <n v="3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x v="84"/>
    <b v="0"/>
    <s v="music/jazz"/>
    <n v="1.2999999999999999E-2"/>
    <n v="32.5"/>
    <s v="music"/>
    <s v="jazz"/>
    <d v="2010-11-23T00:35:24"/>
    <d v="2010-12-23T00:35:24"/>
    <n v="30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x v="209"/>
    <b v="0"/>
    <s v="music/jazz"/>
    <n v="0.30666666666666664"/>
    <n v="21.466666666666665"/>
    <s v="music"/>
    <s v="jazz"/>
    <d v="2012-05-08T14:55:05"/>
    <d v="2012-05-29T14:55:05"/>
    <n v="21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x v="22"/>
    <b v="0"/>
    <s v="music/indie rock"/>
    <n v="2.9894179894179893E-2"/>
    <n v="14.125"/>
    <s v="music"/>
    <s v="indie rock"/>
    <d v="2012-09-27T02:42:18"/>
    <d v="2012-10-30T02:42:18"/>
    <n v="33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x v="29"/>
    <b v="0"/>
    <s v="music/indie rock"/>
    <n v="8.0000000000000002E-3"/>
    <n v="30"/>
    <s v="music"/>
    <s v="indie rock"/>
    <d v="2011-11-30T01:01:26"/>
    <d v="2012-01-14T01:01:26"/>
    <n v="45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x v="25"/>
    <b v="0"/>
    <s v="music/indie rock"/>
    <n v="0.20133333333333334"/>
    <n v="21.571428571428573"/>
    <s v="music"/>
    <s v="indie rock"/>
    <d v="2011-08-04T15:39:10"/>
    <d v="2011-09-06T15:39:10"/>
    <n v="33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x v="54"/>
    <b v="0"/>
    <s v="music/indie rock"/>
    <n v="0.4002"/>
    <n v="83.375"/>
    <s v="music"/>
    <s v="indie rock"/>
    <d v="2016-01-02T17:27:15"/>
    <d v="2016-03-02T17:27:15"/>
    <n v="60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x v="0"/>
    <x v="84"/>
    <b v="0"/>
    <s v="music/indie rock"/>
    <n v="0.01"/>
    <n v="10"/>
    <s v="music"/>
    <s v="indie rock"/>
    <d v="2012-03-13T14:15:46"/>
    <d v="2012-05-11T21:31:00"/>
    <n v="59.30224537037429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x v="64"/>
    <b v="0"/>
    <s v="music/indie rock"/>
    <n v="0.75"/>
    <n v="35.714285714285715"/>
    <s v="music"/>
    <s v="indie rock"/>
    <d v="2016-12-09T17:35:11"/>
    <d v="2016-12-30T17:35:11"/>
    <n v="2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x v="63"/>
    <b v="0"/>
    <s v="music/indie rock"/>
    <n v="0.41"/>
    <n v="29.285714285714285"/>
    <s v="music"/>
    <s v="indie rock"/>
    <d v="2016-08-21T15:53:33"/>
    <d v="2016-09-15T15:53:33"/>
    <n v="25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x v="78"/>
    <b v="0"/>
    <s v="music/indie rock"/>
    <n v="0"/>
    <e v="#DIV/0!"/>
    <s v="music"/>
    <s v="indie rock"/>
    <d v="2012-04-27T18:00:55"/>
    <d v="2012-05-27T18:00:55"/>
    <n v="30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x v="80"/>
    <b v="0"/>
    <s v="music/indie rock"/>
    <n v="7.1999999999999995E-2"/>
    <n v="18"/>
    <s v="music"/>
    <s v="indie rock"/>
    <d v="2011-07-27T13:04:45"/>
    <d v="2011-09-01T01:00:00"/>
    <n v="35.496701388889051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x v="58"/>
    <b v="0"/>
    <s v="music/indie rock"/>
    <n v="9.4412800000000005E-2"/>
    <n v="73.760000000000005"/>
    <s v="music"/>
    <s v="indie rock"/>
    <d v="2014-09-05T13:49:03"/>
    <d v="2014-10-05T13:49:03"/>
    <n v="30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x v="80"/>
    <b v="0"/>
    <s v="music/indie rock"/>
    <n v="4.1666666666666664E-2"/>
    <n v="31.25"/>
    <s v="music"/>
    <s v="indie rock"/>
    <d v="2013-10-22T11:46:19"/>
    <d v="2013-11-21T12:46:19"/>
    <n v="30.041666666664241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x v="82"/>
    <b v="0"/>
    <s v="music/indie rock"/>
    <n v="3.2500000000000001E-2"/>
    <n v="28.888888888888889"/>
    <s v="music"/>
    <s v="indie rock"/>
    <d v="2014-07-21T19:45:30"/>
    <d v="2014-08-20T19:45:30"/>
    <n v="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x v="57"/>
    <b v="0"/>
    <s v="music/indie rock"/>
    <n v="0.40749999999999997"/>
    <n v="143.8235294117647"/>
    <s v="music"/>
    <s v="indie rock"/>
    <d v="2010-05-05T23:48:03"/>
    <d v="2010-07-31T23:00:00"/>
    <n v="86.966631944444089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x v="81"/>
    <b v="0"/>
    <s v="music/indie rock"/>
    <n v="0.1"/>
    <n v="40"/>
    <s v="music"/>
    <s v="indie rock"/>
    <d v="2015-03-02T16:32:43"/>
    <d v="2015-04-01T15:32:43"/>
    <n v="29.958333333335759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x v="28"/>
    <b v="0"/>
    <s v="music/indie rock"/>
    <n v="0.39169999999999999"/>
    <n v="147.81132075471697"/>
    <s v="music"/>
    <s v="indie rock"/>
    <d v="2016-05-06T18:33:30"/>
    <d v="2016-06-05T18:33:30"/>
    <n v="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x v="63"/>
    <b v="0"/>
    <s v="music/indie rock"/>
    <n v="2.4375000000000001E-2"/>
    <n v="27.857142857142858"/>
    <s v="music"/>
    <s v="indie rock"/>
    <d v="2010-09-09T22:03:49"/>
    <d v="2010-10-24T22:03:49"/>
    <n v="45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x v="250"/>
    <b v="0"/>
    <s v="music/indie rock"/>
    <n v="0.4"/>
    <n v="44.444444444444443"/>
    <s v="music"/>
    <s v="indie rock"/>
    <d v="2015-08-02T15:57:06"/>
    <d v="2015-08-27T23:00:00"/>
    <n v="25.2936805555582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x v="78"/>
    <b v="0"/>
    <s v="music/indie rock"/>
    <n v="0"/>
    <e v="#DIV/0!"/>
    <s v="music"/>
    <s v="indie rock"/>
    <d v="2012-10-29T11:31:48"/>
    <d v="2012-11-28T12:31:48"/>
    <n v="30.041666666664241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x v="84"/>
    <b v="0"/>
    <s v="music/indie rock"/>
    <n v="2.8000000000000001E-2"/>
    <n v="35"/>
    <s v="music"/>
    <s v="indie rock"/>
    <d v="2011-12-01T13:11:50"/>
    <d v="2012-01-15T13:11:50"/>
    <n v="45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x v="0"/>
    <x v="22"/>
    <b v="0"/>
    <s v="music/indie rock"/>
    <n v="0.37333333333333335"/>
    <n v="35"/>
    <s v="music"/>
    <s v="indie rock"/>
    <d v="2011-04-12T21:22:42"/>
    <d v="2011-05-27T21:22:42"/>
    <n v="45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x v="0"/>
    <x v="84"/>
    <b v="0"/>
    <s v="music/jazz"/>
    <n v="4.1999999999999997E-3"/>
    <n v="10.5"/>
    <s v="music"/>
    <s v="jazz"/>
    <d v="2016-02-29T15:23:22"/>
    <d v="2016-03-30T14:23:22"/>
    <n v="29.95833333332848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x v="78"/>
    <b v="0"/>
    <s v="music/jazz"/>
    <n v="0"/>
    <e v="#DIV/0!"/>
    <s v="music"/>
    <s v="jazz"/>
    <d v="2010-04-23T14:28:34"/>
    <d v="2010-06-08T14:11:00"/>
    <n v="45.987800925926422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x v="83"/>
    <b v="0"/>
    <s v="music/jazz"/>
    <n v="3.0000000000000001E-3"/>
    <n v="30"/>
    <s v="music"/>
    <s v="jazz"/>
    <d v="2014-07-09T18:10:22"/>
    <d v="2014-08-30T10:30:00"/>
    <n v="51.680300925931078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x v="80"/>
    <b v="0"/>
    <s v="music/jazz"/>
    <n v="3.2000000000000001E-2"/>
    <n v="40"/>
    <s v="music"/>
    <s v="jazz"/>
    <d v="2012-08-28T14:06:20"/>
    <d v="2012-09-22T21:25:00"/>
    <n v="25.304629629630654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x v="83"/>
    <b v="0"/>
    <s v="music/jazz"/>
    <n v="3.0200000000000001E-3"/>
    <n v="50.333333333333336"/>
    <s v="music"/>
    <s v="jazz"/>
    <d v="2015-12-03T20:55:37"/>
    <d v="2016-01-02T20:55:37"/>
    <n v="30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x v="0"/>
    <x v="79"/>
    <b v="0"/>
    <s v="music/jazz"/>
    <n v="3.0153846153846153E-2"/>
    <n v="32.666666666666664"/>
    <s v="music"/>
    <s v="jazz"/>
    <d v="2010-11-25T00:45:26"/>
    <d v="2011-01-24T00:45:26"/>
    <n v="60"/>
  </r>
  <r>
    <n v="906"/>
    <x v="906"/>
    <s v="The DMV's most respected saxophonist pay tribute to Motown."/>
    <n v="15000"/>
    <n v="0"/>
    <x v="2"/>
    <x v="0"/>
    <s v="USD"/>
    <n v="1394681590"/>
    <n v="1392093190"/>
    <x v="0"/>
    <x v="78"/>
    <b v="0"/>
    <s v="music/jazz"/>
    <n v="0"/>
    <e v="#DIV/0!"/>
    <s v="music"/>
    <s v="jazz"/>
    <d v="2014-02-10T23:33:10"/>
    <d v="2014-03-12T22:33:10"/>
    <n v="29.958333333335759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x v="0"/>
    <x v="78"/>
    <b v="0"/>
    <s v="music/jazz"/>
    <n v="0"/>
    <e v="#DIV/0!"/>
    <s v="music"/>
    <s v="jazz"/>
    <d v="2011-08-11T23:37:03"/>
    <d v="2011-09-10T23:37:03"/>
    <n v="3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x v="0"/>
    <x v="78"/>
    <b v="0"/>
    <s v="music/jazz"/>
    <n v="0"/>
    <e v="#DIV/0!"/>
    <s v="music"/>
    <s v="jazz"/>
    <d v="2010-06-11T14:14:15"/>
    <d v="2010-07-26T23:59:00"/>
    <n v="45.406076388891961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x v="22"/>
    <b v="0"/>
    <s v="music/jazz"/>
    <n v="3.2500000000000001E-2"/>
    <n v="65"/>
    <s v="music"/>
    <s v="jazz"/>
    <d v="2012-06-21T11:34:00"/>
    <d v="2012-07-22T23:00:00"/>
    <n v="31.47638888888468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x v="81"/>
    <b v="0"/>
    <s v="music/jazz"/>
    <n v="0.22363636363636363"/>
    <n v="24.6"/>
    <s v="music"/>
    <s v="jazz"/>
    <d v="2017-01-02T08:05:19"/>
    <d v="2017-03-03T08:05:19"/>
    <n v="60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x v="78"/>
    <b v="0"/>
    <s v="music/jazz"/>
    <n v="0"/>
    <e v="#DIV/0!"/>
    <s v="music"/>
    <s v="jazz"/>
    <d v="2014-01-02T19:07:25"/>
    <d v="2014-01-23T19:07:25"/>
    <n v="2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x v="0"/>
    <x v="84"/>
    <b v="0"/>
    <s v="music/jazz"/>
    <n v="8.5714285714285719E-3"/>
    <n v="15"/>
    <s v="music"/>
    <s v="jazz"/>
    <d v="2012-10-11T21:37:27"/>
    <d v="2012-12-10T22:37:27"/>
    <n v="60.041666666664241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x v="54"/>
    <b v="0"/>
    <s v="music/jazz"/>
    <n v="6.6066666666666662E-2"/>
    <n v="82.583333333333329"/>
    <s v="music"/>
    <s v="jazz"/>
    <d v="2012-04-04T22:20:19"/>
    <d v="2012-05-04T22:20:19"/>
    <n v="30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x v="0"/>
    <x v="78"/>
    <b v="0"/>
    <s v="music/jazz"/>
    <n v="0"/>
    <e v="#DIV/0!"/>
    <s v="music"/>
    <s v="jazz"/>
    <d v="2012-07-26T13:19:07"/>
    <d v="2012-08-25T13:19:07"/>
    <n v="30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x v="82"/>
    <b v="0"/>
    <s v="music/jazz"/>
    <n v="5.7692307692307696E-2"/>
    <n v="41.666666666666664"/>
    <s v="music"/>
    <s v="jazz"/>
    <d v="2012-01-29T11:18:34"/>
    <d v="2012-02-29T23:59:00"/>
    <n v="31.52807870370452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x v="0"/>
    <x v="78"/>
    <b v="0"/>
    <s v="music/jazz"/>
    <n v="0"/>
    <e v="#DIV/0!"/>
    <s v="music"/>
    <s v="jazz"/>
    <d v="2010-09-13T15:28:54"/>
    <d v="2010-10-22T00:00:00"/>
    <n v="38.354930555557075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x v="29"/>
    <b v="0"/>
    <s v="music/jazz"/>
    <n v="6.0000000000000001E-3"/>
    <n v="30"/>
    <s v="music"/>
    <s v="jazz"/>
    <d v="2014-06-12T17:38:50"/>
    <d v="2014-07-13T21:30:00"/>
    <n v="31.160532407404389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x v="73"/>
    <b v="0"/>
    <s v="music/jazz"/>
    <n v="5.0256410256410255E-2"/>
    <n v="19.600000000000001"/>
    <s v="music"/>
    <s v="jazz"/>
    <d v="2014-11-01T16:59:21"/>
    <d v="2014-12-01T17:59:21"/>
    <n v="30.041666666664241"/>
  </r>
  <r>
    <n v="919"/>
    <x v="919"/>
    <s v="Cool jazz with a New Orleans flavor."/>
    <n v="20000"/>
    <n v="100"/>
    <x v="2"/>
    <x v="0"/>
    <s v="USD"/>
    <n v="1355930645"/>
    <n v="1352906645"/>
    <x v="0"/>
    <x v="29"/>
    <b v="0"/>
    <s v="music/jazz"/>
    <n v="5.0000000000000001E-3"/>
    <n v="100"/>
    <s v="music"/>
    <s v="jazz"/>
    <d v="2012-11-14T10:24:05"/>
    <d v="2012-12-19T10:24:05"/>
    <n v="3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x v="0"/>
    <x v="78"/>
    <b v="0"/>
    <s v="music/jazz"/>
    <n v="0"/>
    <e v="#DIV/0!"/>
    <s v="music"/>
    <s v="jazz"/>
    <d v="2013-10-15T11:07:02"/>
    <d v="2013-11-14T12:07:02"/>
    <n v="30.041666666664241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x v="9"/>
    <b v="0"/>
    <s v="music/jazz"/>
    <n v="0.309"/>
    <n v="231.75"/>
    <s v="music"/>
    <s v="jazz"/>
    <d v="2011-10-30T23:06:16"/>
    <d v="2011-12-12T00:06:16"/>
    <n v="42.041666666671517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x v="209"/>
    <b v="0"/>
    <s v="music/jazz"/>
    <n v="0.21037037037037037"/>
    <n v="189.33333333333334"/>
    <s v="music"/>
    <s v="jazz"/>
    <d v="2014-08-27T07:43:13"/>
    <d v="2014-10-01T07:43:13"/>
    <n v="35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x v="79"/>
    <b v="0"/>
    <s v="music/jazz"/>
    <n v="2.1999999999999999E-2"/>
    <n v="55"/>
    <s v="music"/>
    <s v="jazz"/>
    <d v="2014-10-22T18:02:03"/>
    <d v="2014-11-21T19:02:03"/>
    <n v="30.041666666671517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x v="41"/>
    <b v="0"/>
    <s v="music/jazz"/>
    <n v="0.109"/>
    <n v="21.8"/>
    <s v="music"/>
    <s v="jazz"/>
    <d v="2013-01-14T17:37:49"/>
    <d v="2013-02-13T17:37:49"/>
    <n v="30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x v="81"/>
    <b v="0"/>
    <s v="music/jazz"/>
    <n v="2.6666666666666668E-2"/>
    <n v="32"/>
    <s v="music"/>
    <s v="jazz"/>
    <d v="2013-10-28T16:08:31"/>
    <d v="2013-11-27T17:08:31"/>
    <n v="30.04166666666424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x v="78"/>
    <b v="0"/>
    <s v="music/jazz"/>
    <n v="0"/>
    <e v="#DIV/0!"/>
    <s v="music"/>
    <s v="jazz"/>
    <d v="2010-06-08T19:28:50"/>
    <d v="2010-07-08T17:40:00"/>
    <n v="29.924421296294895"/>
  </r>
  <r>
    <n v="927"/>
    <x v="927"/>
    <s v="Studio CD/DVD Solo project of Pianist &amp; Keyboardist Jetro da Silva"/>
    <n v="20000"/>
    <n v="0"/>
    <x v="2"/>
    <x v="0"/>
    <s v="USD"/>
    <n v="1337024695"/>
    <n v="1334432695"/>
    <x v="0"/>
    <x v="78"/>
    <b v="0"/>
    <s v="music/jazz"/>
    <n v="0"/>
    <e v="#DIV/0!"/>
    <s v="music"/>
    <s v="jazz"/>
    <d v="2012-04-14T14:44:55"/>
    <d v="2012-05-14T14:44:55"/>
    <n v="30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x v="0"/>
    <x v="33"/>
    <b v="0"/>
    <s v="music/jazz"/>
    <n v="0.10862068965517241"/>
    <n v="56.25"/>
    <s v="music"/>
    <s v="jazz"/>
    <d v="2012-09-28T15:41:53"/>
    <d v="2012-11-17T19:00:00"/>
    <n v="50.137581018519995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x v="78"/>
    <b v="0"/>
    <s v="music/jazz"/>
    <n v="0"/>
    <e v="#DIV/0!"/>
    <s v="music"/>
    <s v="jazz"/>
    <d v="2012-03-10T00:42:49"/>
    <d v="2012-04-08T23:42:49"/>
    <n v="29.95833333333575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x v="81"/>
    <b v="0"/>
    <s v="music/jazz"/>
    <n v="0.38333333333333336"/>
    <n v="69"/>
    <s v="music"/>
    <s v="jazz"/>
    <d v="2010-05-14T16:58:26"/>
    <d v="2010-06-25T16:32:00"/>
    <n v="41.981643518520286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x v="63"/>
    <b v="0"/>
    <s v="music/jazz"/>
    <n v="6.5500000000000003E-2"/>
    <n v="18.714285714285715"/>
    <s v="music"/>
    <s v="jazz"/>
    <d v="2014-02-10T03:38:22"/>
    <d v="2014-03-16T17:00:00"/>
    <n v="34.55668981480994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x v="0"/>
    <x v="209"/>
    <b v="0"/>
    <s v="music/jazz"/>
    <n v="0.14536842105263159"/>
    <n v="46.033333333333331"/>
    <s v="music"/>
    <s v="jazz"/>
    <d v="2013-02-05T18:15:45"/>
    <d v="2013-03-22T17:15:45"/>
    <n v="44.958333333335759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x v="84"/>
    <b v="0"/>
    <s v="music/jazz"/>
    <n v="0.06"/>
    <n v="60"/>
    <s v="music"/>
    <s v="jazz"/>
    <d v="2014-03-12T23:03:29"/>
    <d v="2014-05-11T23:03:29"/>
    <n v="6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x v="209"/>
    <b v="0"/>
    <s v="music/jazz"/>
    <n v="0.30399999999999999"/>
    <n v="50.666666666666664"/>
    <s v="music"/>
    <s v="jazz"/>
    <d v="2014-04-04T12:41:24"/>
    <d v="2014-05-04T01:00:00"/>
    <n v="29.51291666666657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x v="84"/>
    <b v="0"/>
    <s v="music/jazz"/>
    <n v="1.4285714285714285E-2"/>
    <n v="25"/>
    <s v="music"/>
    <s v="jazz"/>
    <d v="2015-12-30T03:00:29"/>
    <d v="2016-01-29T03:00:29"/>
    <n v="30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x v="0"/>
    <x v="78"/>
    <b v="0"/>
    <s v="music/jazz"/>
    <n v="0"/>
    <e v="#DIV/0!"/>
    <s v="music"/>
    <s v="jazz"/>
    <d v="2011-12-05T19:34:49"/>
    <d v="2012-01-18T15:00:00"/>
    <n v="43.809155092596484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x v="84"/>
    <b v="0"/>
    <s v="music/jazz"/>
    <n v="1.1428571428571429E-2"/>
    <n v="20"/>
    <s v="music"/>
    <s v="jazz"/>
    <d v="2013-10-04T14:09:17"/>
    <d v="2013-11-03T15:09:17"/>
    <n v="30.0416666666715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x v="0"/>
    <x v="29"/>
    <b v="0"/>
    <s v="music/jazz"/>
    <n v="3.5714285714285713E-3"/>
    <n v="25"/>
    <s v="music"/>
    <s v="jazz"/>
    <d v="2012-08-03T06:30:48"/>
    <d v="2012-09-02T06:30:48"/>
    <n v="30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x v="84"/>
    <b v="0"/>
    <s v="music/jazz"/>
    <n v="1.4545454545454545E-2"/>
    <n v="20"/>
    <s v="music"/>
    <s v="jazz"/>
    <d v="2013-05-22T13:18:58"/>
    <d v="2013-06-30T14:58:00"/>
    <n v="39.068773148144828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x v="25"/>
    <b v="0"/>
    <s v="technology/wearables"/>
    <n v="0.17155555555555554"/>
    <n v="110.28571428571429"/>
    <s v="technology"/>
    <s v="wearables"/>
    <d v="2015-06-26T19:12:06"/>
    <d v="2015-08-10T19:12:06"/>
    <n v="45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x v="162"/>
    <b v="0"/>
    <s v="technology/wearables"/>
    <n v="2.3220000000000001E-2"/>
    <n v="37.451612903225808"/>
    <s v="technology"/>
    <s v="wearables"/>
    <d v="2017-01-10T21:19:05"/>
    <d v="2017-02-09T21:19:05"/>
    <n v="30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x v="38"/>
    <b v="0"/>
    <s v="technology/wearables"/>
    <n v="8.9066666666666669E-2"/>
    <n v="41.75"/>
    <s v="technology"/>
    <s v="wearables"/>
    <d v="2016-01-13T15:14:20"/>
    <d v="2016-02-18T15:14:20"/>
    <n v="36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x v="0"/>
    <x v="8"/>
    <b v="0"/>
    <s v="technology/wearables"/>
    <n v="9.633333333333334E-2"/>
    <n v="24.083333333333332"/>
    <s v="technology"/>
    <s v="wearables"/>
    <d v="2016-10-30T11:01:45"/>
    <d v="2016-11-29T12:01:45"/>
    <n v="30.04166666665696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x v="93"/>
    <b v="0"/>
    <s v="technology/wearables"/>
    <n v="0.13325999999999999"/>
    <n v="69.40625"/>
    <s v="technology"/>
    <s v="wearables"/>
    <d v="2016-03-15T09:00:50"/>
    <d v="2016-04-18T09:00:00"/>
    <n v="33.999421296291985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x v="38"/>
    <b v="0"/>
    <s v="technology/wearables"/>
    <n v="2.4840000000000001E-2"/>
    <n v="155.25"/>
    <s v="technology"/>
    <s v="wearables"/>
    <d v="2016-12-28T15:57:06"/>
    <d v="2017-02-18T18:59:00"/>
    <n v="52.126319444440014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x v="0"/>
    <x v="81"/>
    <b v="0"/>
    <s v="technology/wearables"/>
    <n v="1.9066666666666666E-2"/>
    <n v="57.2"/>
    <s v="technology"/>
    <s v="wearables"/>
    <d v="2016-08-10T13:00:48"/>
    <d v="2016-09-09T13:00:48"/>
    <n v="30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x v="78"/>
    <b v="0"/>
    <s v="technology/wearables"/>
    <n v="0"/>
    <e v="#DIV/0!"/>
    <s v="technology"/>
    <s v="wearables"/>
    <d v="2016-05-01T13:45:06"/>
    <d v="2016-06-30T13:45:06"/>
    <n v="60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x v="22"/>
    <b v="0"/>
    <s v="technology/wearables"/>
    <n v="0.12"/>
    <n v="60"/>
    <s v="technology"/>
    <s v="wearables"/>
    <d v="2016-02-11T14:52:44"/>
    <d v="2016-03-12T14:52:44"/>
    <n v="3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x v="63"/>
    <b v="0"/>
    <s v="technology/wearables"/>
    <n v="1.3650000000000001E-2"/>
    <n v="39"/>
    <s v="technology"/>
    <s v="wearables"/>
    <d v="2015-12-22T20:02:56"/>
    <d v="2016-02-20T20:02:56"/>
    <n v="60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x v="54"/>
    <b v="0"/>
    <s v="technology/wearables"/>
    <n v="0.28039999999999998"/>
    <n v="58.416666666666664"/>
    <s v="technology"/>
    <s v="wearables"/>
    <d v="2015-12-18T13:01:01"/>
    <d v="2016-01-17T13:01:01"/>
    <n v="30"/>
  </r>
  <r>
    <n v="951"/>
    <x v="951"/>
    <s v="Revolutionizing the way we walk our dogs!"/>
    <n v="50000"/>
    <n v="19195"/>
    <x v="2"/>
    <x v="0"/>
    <s v="USD"/>
    <n v="1465054872"/>
    <n v="1461166872"/>
    <x v="0"/>
    <x v="212"/>
    <b v="0"/>
    <s v="technology/wearables"/>
    <n v="0.38390000000000002"/>
    <n v="158.63636363636363"/>
    <s v="technology"/>
    <s v="wearables"/>
    <d v="2016-04-20T10:41:12"/>
    <d v="2016-06-04T10:41:12"/>
    <n v="45"/>
  </r>
  <r>
    <n v="952"/>
    <x v="952"/>
    <s v="Audionoggin: Wireless personal surround sound for the athlete in everyone."/>
    <n v="49000"/>
    <n v="19572"/>
    <x v="2"/>
    <x v="0"/>
    <s v="USD"/>
    <n v="1479483812"/>
    <n v="1476888212"/>
    <x v="0"/>
    <x v="193"/>
    <b v="0"/>
    <s v="technology/wearables"/>
    <n v="0.39942857142857141"/>
    <n v="99.857142857142861"/>
    <s v="technology"/>
    <s v="wearables"/>
    <d v="2016-10-19T09:43:32"/>
    <d v="2016-11-18T10:43:32"/>
    <n v="30.041666666664241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x v="81"/>
    <b v="0"/>
    <s v="technology/wearables"/>
    <n v="8.3999999999999995E-3"/>
    <n v="25.2"/>
    <s v="technology"/>
    <s v="wearables"/>
    <d v="2014-12-25T22:56:39"/>
    <d v="2015-01-24T22:56:39"/>
    <n v="30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x v="196"/>
    <b v="0"/>
    <s v="technology/wearables"/>
    <n v="0.43406666666666666"/>
    <n v="89.191780821917803"/>
    <s v="technology"/>
    <s v="wearables"/>
    <d v="2015-07-09T15:00:39"/>
    <d v="2015-08-20T15:00:39"/>
    <n v="42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x v="251"/>
    <b v="0"/>
    <s v="technology/wearables"/>
    <n v="5.6613333333333335E-2"/>
    <n v="182.6236559139785"/>
    <s v="technology"/>
    <s v="wearables"/>
    <d v="2016-08-04T02:05:00"/>
    <d v="2016-09-13T02:05:00"/>
    <n v="4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x v="57"/>
    <b v="0"/>
    <s v="technology/wearables"/>
    <n v="1.7219999999999999E-2"/>
    <n v="50.647058823529413"/>
    <s v="technology"/>
    <s v="wearables"/>
    <d v="2015-02-25T16:55:59"/>
    <d v="2015-04-26T15:55:59"/>
    <n v="59.958333333328483"/>
  </r>
  <r>
    <n v="957"/>
    <x v="957"/>
    <s v="A Leather Smart watch Band, that NEVER needs to be charged for only $37!"/>
    <n v="12000"/>
    <n v="233"/>
    <x v="2"/>
    <x v="0"/>
    <s v="USD"/>
    <n v="1479392133"/>
    <n v="1476710133"/>
    <x v="0"/>
    <x v="63"/>
    <b v="0"/>
    <s v="technology/wearables"/>
    <n v="1.9416666666666665E-2"/>
    <n v="33.285714285714285"/>
    <s v="technology"/>
    <s v="wearables"/>
    <d v="2016-10-17T08:15:33"/>
    <d v="2016-11-17T09:15:33"/>
    <n v="31.041666666656965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x v="57"/>
    <b v="0"/>
    <s v="technology/wearables"/>
    <n v="0.11328275684711328"/>
    <n v="51.823529411764703"/>
    <s v="technology"/>
    <s v="wearables"/>
    <d v="2015-03-19T14:16:03"/>
    <d v="2015-04-09T23:59:00"/>
    <n v="21.404826388890797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x v="199"/>
    <b v="0"/>
    <s v="technology/wearables"/>
    <n v="0.3886"/>
    <n v="113.62573099415205"/>
    <s v="technology"/>
    <s v="wearables"/>
    <d v="2014-12-19T23:11:05"/>
    <d v="2015-01-18T23:11:05"/>
    <n v="30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x v="101"/>
    <b v="0"/>
    <s v="technology/wearables"/>
    <n v="0.46100628930817611"/>
    <n v="136.46276595744681"/>
    <s v="technology"/>
    <s v="wearables"/>
    <d v="2017-01-31T10:02:35"/>
    <d v="2017-03-14T09:02:35"/>
    <n v="41.958333333328483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x v="0"/>
    <x v="238"/>
    <b v="0"/>
    <s v="technology/wearables"/>
    <n v="0.42188421052631581"/>
    <n v="364.35454545454547"/>
    <s v="technology"/>
    <s v="wearables"/>
    <d v="2017-01-05T11:38:55"/>
    <d v="2017-02-20T14:00:00"/>
    <n v="46.097974537042319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x v="77"/>
    <b v="0"/>
    <s v="technology/wearables"/>
    <n v="0.2848"/>
    <n v="19.243243243243242"/>
    <s v="technology"/>
    <s v="wearables"/>
    <d v="2016-01-04T12:05:53"/>
    <d v="2016-02-11T12:05:53"/>
    <n v="38"/>
  </r>
  <r>
    <n v="963"/>
    <x v="963"/>
    <s v="WE are molding an educated, motivated, non violent GENERATION!"/>
    <n v="35000"/>
    <n v="377"/>
    <x v="2"/>
    <x v="0"/>
    <s v="USD"/>
    <n v="1476717319"/>
    <n v="1473693319"/>
    <x v="0"/>
    <x v="82"/>
    <b v="0"/>
    <s v="technology/wearables"/>
    <n v="1.0771428571428571E-2"/>
    <n v="41.888888888888886"/>
    <s v="technology"/>
    <s v="wearables"/>
    <d v="2016-09-12T10:15:19"/>
    <d v="2016-10-17T10:15:19"/>
    <n v="35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x v="60"/>
    <b v="0"/>
    <s v="technology/wearables"/>
    <n v="7.9909090909090902E-3"/>
    <n v="30.310344827586206"/>
    <s v="technology"/>
    <s v="wearables"/>
    <d v="2015-07-23T10:05:19"/>
    <d v="2015-09-01T10:05:19"/>
    <n v="40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x v="79"/>
    <b v="0"/>
    <s v="technology/wearables"/>
    <n v="1.192E-2"/>
    <n v="49.666666666666664"/>
    <s v="technology"/>
    <s v="wearables"/>
    <d v="2016-09-23T19:24:06"/>
    <d v="2016-10-25T22:59:00"/>
    <n v="32.149236111115897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x v="209"/>
    <b v="0"/>
    <s v="technology/wearables"/>
    <n v="0.14799999999999999"/>
    <n v="59.2"/>
    <s v="technology"/>
    <s v="wearables"/>
    <d v="2016-09-06T10:15:32"/>
    <d v="2016-10-06T10:15:32"/>
    <n v="30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x v="0"/>
    <x v="75"/>
    <b v="0"/>
    <s v="technology/wearables"/>
    <n v="0.17810000000000001"/>
    <n v="43.97530864197531"/>
    <s v="technology"/>
    <s v="wearables"/>
    <d v="2016-02-22T01:06:14"/>
    <d v="2016-04-22T00:06:14"/>
    <n v="59.958333333335759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x v="80"/>
    <b v="0"/>
    <s v="technology/wearables"/>
    <n v="1.325E-2"/>
    <n v="26.5"/>
    <s v="technology"/>
    <s v="wearables"/>
    <d v="2014-07-16T15:20:34"/>
    <d v="2014-08-15T15:20:34"/>
    <n v="30"/>
  </r>
  <r>
    <n v="969"/>
    <x v="969"/>
    <s v="Geek &amp; Chic Smart Jewelry Collection, Wearables Meet Style!"/>
    <n v="30000"/>
    <n v="14000"/>
    <x v="2"/>
    <x v="14"/>
    <s v="MXN"/>
    <n v="1486624607"/>
    <n v="1483773407"/>
    <x v="0"/>
    <x v="202"/>
    <b v="0"/>
    <s v="technology/wearables"/>
    <n v="0.46666666666666667"/>
    <n v="1272.7272727272727"/>
    <s v="technology"/>
    <s v="wearables"/>
    <d v="2017-01-07T02:16:47"/>
    <d v="2017-02-09T02:16:47"/>
    <n v="33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x v="25"/>
    <b v="0"/>
    <s v="technology/wearables"/>
    <n v="0.4592"/>
    <n v="164"/>
    <s v="technology"/>
    <s v="wearables"/>
    <d v="2016-12-17T00:17:33"/>
    <d v="2017-01-22T23:59:00"/>
    <n v="36.987118055556493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x v="81"/>
    <b v="0"/>
    <s v="technology/wearables"/>
    <n v="2.2599999999999999E-3"/>
    <n v="45.2"/>
    <s v="technology"/>
    <s v="wearables"/>
    <d v="2015-04-17T12:01:00"/>
    <d v="2015-06-01T12:01:00"/>
    <n v="45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x v="43"/>
    <b v="0"/>
    <s v="technology/wearables"/>
    <n v="0.34625"/>
    <n v="153.88888888888889"/>
    <s v="technology"/>
    <s v="wearables"/>
    <d v="2014-08-05T15:46:38"/>
    <d v="2014-09-04T01:59:00"/>
    <n v="29.425254629633855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x v="22"/>
    <b v="0"/>
    <s v="technology/wearables"/>
    <n v="2.0549999999999999E-2"/>
    <n v="51.375"/>
    <s v="technology"/>
    <s v="wearables"/>
    <d v="2015-09-09T19:21:33"/>
    <d v="2015-11-08T20:21:33"/>
    <n v="60.041666666671517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x v="83"/>
    <b v="0"/>
    <s v="technology/wearables"/>
    <n v="5.5999999999999999E-3"/>
    <n v="93.333333333333329"/>
    <s v="technology"/>
    <s v="wearables"/>
    <d v="2016-02-24T12:59:16"/>
    <d v="2016-03-25T11:59:16"/>
    <n v="29.958333333335759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x v="54"/>
    <b v="0"/>
    <s v="technology/wearables"/>
    <n v="2.6069999999999999E-2"/>
    <n v="108.625"/>
    <s v="technology"/>
    <s v="wearables"/>
    <d v="2016-04-29T11:43:05"/>
    <d v="2016-06-28T11:43:05"/>
    <n v="60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x v="59"/>
    <b v="0"/>
    <s v="technology/wearables"/>
    <n v="1.9259999999999999E-2"/>
    <n v="160.5"/>
    <s v="technology"/>
    <s v="wearables"/>
    <d v="2015-06-29T20:24:57"/>
    <d v="2015-08-13T20:24:57"/>
    <n v="45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x v="8"/>
    <b v="0"/>
    <s v="technology/wearables"/>
    <n v="0.33666666666666667"/>
    <n v="75.75"/>
    <s v="technology"/>
    <s v="wearables"/>
    <d v="2016-01-22T17:36:37"/>
    <d v="2016-02-21T17:36:37"/>
    <n v="30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x v="252"/>
    <b v="0"/>
    <s v="technology/wearables"/>
    <n v="0.5626326718299024"/>
    <n v="790.83739837398377"/>
    <s v="technology"/>
    <s v="wearables"/>
    <d v="2016-01-26T02:25:01"/>
    <d v="2016-02-25T02:25:01"/>
    <n v="30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x v="93"/>
    <b v="0"/>
    <s v="technology/wearables"/>
    <n v="0.82817600000000002"/>
    <n v="301.93916666666667"/>
    <s v="technology"/>
    <s v="wearables"/>
    <d v="2016-05-16T05:00:28"/>
    <d v="2016-06-20T13:59:00"/>
    <n v="35.373981481490773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x v="162"/>
    <b v="0"/>
    <s v="technology/wearables"/>
    <n v="0.14860000000000001"/>
    <n v="47.935483870967744"/>
    <s v="technology"/>
    <s v="wearables"/>
    <d v="2014-10-16T16:42:02"/>
    <d v="2014-11-30T17:42:02"/>
    <n v="45.041666666671517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x v="80"/>
    <b v="0"/>
    <s v="technology/wearables"/>
    <n v="1.2375123751237513E-4"/>
    <n v="2.75"/>
    <s v="technology"/>
    <s v="wearables"/>
    <d v="2014-07-10T17:43:42"/>
    <d v="2014-08-09T17:43:42"/>
    <n v="30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x v="0"/>
    <x v="83"/>
    <b v="0"/>
    <s v="technology/wearables"/>
    <n v="1.7142857142857143E-4"/>
    <n v="1"/>
    <s v="technology"/>
    <s v="wearables"/>
    <d v="2016-09-02T13:04:46"/>
    <d v="2016-10-02T13:04:46"/>
    <n v="30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x v="122"/>
    <b v="0"/>
    <s v="technology/wearables"/>
    <n v="0.2950613611721471"/>
    <n v="171.79329608938548"/>
    <s v="technology"/>
    <s v="wearables"/>
    <d v="2016-07-23T11:01:25"/>
    <d v="2016-08-23T15:54:00"/>
    <n v="31.203182870369346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x v="83"/>
    <b v="0"/>
    <s v="technology/wearables"/>
    <n v="1.06E-2"/>
    <n v="35.333333333333336"/>
    <s v="technology"/>
    <s v="wearables"/>
    <d v="2015-02-25T21:46:48"/>
    <d v="2015-03-27T20:46:48"/>
    <n v="29.958333333343035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x v="23"/>
    <b v="0"/>
    <s v="technology/wearables"/>
    <n v="6.2933333333333327E-2"/>
    <n v="82.086956521739125"/>
    <s v="technology"/>
    <s v="wearables"/>
    <d v="2015-12-01T18:13:30"/>
    <d v="2015-12-31T18:00:00"/>
    <n v="29.990624999991269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x v="23"/>
    <b v="0"/>
    <s v="technology/wearables"/>
    <n v="0.1275"/>
    <n v="110.8695652173913"/>
    <s v="technology"/>
    <s v="wearables"/>
    <d v="2015-11-16T13:25:00"/>
    <d v="2016-01-09T19:00:00"/>
    <n v="54.23263888889050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x v="14"/>
    <b v="0"/>
    <s v="technology/wearables"/>
    <n v="0.13220000000000001"/>
    <n v="161.21951219512195"/>
    <s v="technology"/>
    <s v="wearables"/>
    <d v="2014-05-14T02:04:10"/>
    <d v="2014-06-23T02:04:10"/>
    <n v="4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x v="78"/>
    <b v="0"/>
    <s v="technology/wearables"/>
    <n v="0"/>
    <e v="#DIV/0!"/>
    <s v="technology"/>
    <s v="wearables"/>
    <d v="2016-09-01T03:33:45"/>
    <d v="2016-10-01T03:33:45"/>
    <n v="30"/>
  </r>
  <r>
    <n v="989"/>
    <x v="989"/>
    <s v="The most useful phone charger you will ever buy"/>
    <n v="10000"/>
    <n v="1677"/>
    <x v="2"/>
    <x v="0"/>
    <s v="USD"/>
    <n v="1475101495"/>
    <n v="1472509495"/>
    <x v="0"/>
    <x v="58"/>
    <b v="0"/>
    <s v="technology/wearables"/>
    <n v="0.16769999999999999"/>
    <n v="52.40625"/>
    <s v="technology"/>
    <s v="wearables"/>
    <d v="2016-08-29T17:24:55"/>
    <d v="2016-09-28T17:24:55"/>
    <n v="30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x v="84"/>
    <b v="0"/>
    <s v="technology/wearables"/>
    <n v="1.0399999999999999E-3"/>
    <n v="13"/>
    <s v="technology"/>
    <s v="wearables"/>
    <d v="2014-08-04T13:49:24"/>
    <d v="2014-09-03T13:49:24"/>
    <n v="3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x v="63"/>
    <b v="0"/>
    <s v="technology/wearables"/>
    <n v="4.24E-2"/>
    <n v="30.285714285714285"/>
    <s v="technology"/>
    <s v="wearables"/>
    <d v="2016-06-17T13:09:48"/>
    <d v="2016-07-12T13:51:00"/>
    <n v="25.02861111110542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x v="0"/>
    <x v="80"/>
    <b v="0"/>
    <s v="technology/wearables"/>
    <n v="4.6699999999999997E-3"/>
    <n v="116.75"/>
    <s v="technology"/>
    <s v="wearables"/>
    <d v="2016-03-08T17:11:59"/>
    <d v="2016-05-07T16:11:59"/>
    <n v="59.9583333333357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x v="193"/>
    <b v="0"/>
    <s v="technology/wearables"/>
    <n v="0.25087142857142858"/>
    <n v="89.59693877551021"/>
    <s v="technology"/>
    <s v="wearables"/>
    <d v="2016-10-09T18:09:28"/>
    <d v="2016-11-12T00:00:00"/>
    <n v="33.243425925917109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x v="202"/>
    <b v="0"/>
    <s v="technology/wearables"/>
    <n v="2.3345000000000001E-2"/>
    <n v="424.45454545454544"/>
    <s v="technology"/>
    <s v="wearables"/>
    <d v="2014-10-09T01:18:50"/>
    <d v="2014-11-30T17:59:00"/>
    <n v="52.694560185183946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x v="82"/>
    <b v="0"/>
    <s v="technology/wearables"/>
    <n v="7.2599999999999998E-2"/>
    <n v="80.666666666666671"/>
    <s v="technology"/>
    <s v="wearables"/>
    <d v="2014-11-04T17:34:40"/>
    <d v="2014-11-29T11:00:00"/>
    <n v="24.725925925929914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x v="0"/>
    <x v="81"/>
    <b v="0"/>
    <s v="technology/wearables"/>
    <n v="1.6250000000000001E-2"/>
    <n v="13"/>
    <s v="technology"/>
    <s v="wearables"/>
    <d v="2014-06-27T15:47:40"/>
    <d v="2014-07-27T10:27:00"/>
    <n v="29.777314814818965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x v="0"/>
    <x v="22"/>
    <b v="0"/>
    <s v="technology/wearables"/>
    <n v="1.2999999999999999E-2"/>
    <n v="8.125"/>
    <s v="technology"/>
    <s v="wearables"/>
    <d v="2014-10-28T21:28:17"/>
    <d v="2014-11-27T22:28:17"/>
    <n v="30.041666666664241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x v="0"/>
    <x v="194"/>
    <b v="0"/>
    <s v="technology/wearables"/>
    <n v="0.58558333333333334"/>
    <n v="153.42794759825327"/>
    <s v="technology"/>
    <s v="wearables"/>
    <d v="2015-10-04T23:03:21"/>
    <d v="2015-11-19T00:03:21"/>
    <n v="45.04166666666424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x v="0"/>
    <x v="244"/>
    <b v="0"/>
    <s v="technology/wearables"/>
    <n v="7.7886666666666673E-2"/>
    <n v="292.07499999999999"/>
    <s v="technology"/>
    <s v="wearables"/>
    <d v="2014-10-14T02:11:30"/>
    <d v="2014-11-13T03:02:00"/>
    <n v="30.035069444442343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79"/>
    <b v="0"/>
    <s v="technology/wearables"/>
    <n v="2.2157147647256063E-2"/>
    <n v="3304"/>
    <s v="technology"/>
    <s v="wearables"/>
    <d v="2017-01-13T20:26:00"/>
    <d v="2017-03-14T19:26:00"/>
    <n v="59.958333333328483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80"/>
    <b v="0"/>
    <s v="technology/wearables"/>
    <n v="1.04"/>
    <n v="1300"/>
    <s v="technology"/>
    <s v="wearables"/>
    <d v="2016-12-16T12:16:53"/>
    <d v="2017-01-30T12:16:53"/>
    <n v="45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9"/>
    <b v="0"/>
    <s v="technology/wearables"/>
    <n v="0.29602960296029601"/>
    <n v="134.54545454545453"/>
    <s v="technology"/>
    <s v="wearables"/>
    <d v="2015-11-17T11:25:14"/>
    <d v="2015-12-17T00:59:00"/>
    <n v="29.565115740741021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x v="0"/>
    <x v="41"/>
    <b v="0"/>
    <s v="technology/wearables"/>
    <n v="0.16055"/>
    <n v="214.06666666666666"/>
    <s v="technology"/>
    <s v="wearables"/>
    <d v="2017-02-14T12:01:01"/>
    <d v="2017-03-16T11:01:01"/>
    <n v="29.958333333335759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x v="0"/>
    <x v="195"/>
    <b v="0"/>
    <s v="technology/wearables"/>
    <n v="0.82208000000000003"/>
    <n v="216.33684210526314"/>
    <s v="technology"/>
    <s v="wearables"/>
    <d v="2016-01-19T12:00:27"/>
    <d v="2016-02-18T12:00:27"/>
    <n v="30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x v="0"/>
    <x v="253"/>
    <b v="0"/>
    <s v="technology/wearables"/>
    <n v="0.75051000000000001"/>
    <n v="932.31055900621118"/>
    <s v="technology"/>
    <s v="wearables"/>
    <d v="2015-09-29T09:59:43"/>
    <d v="2015-10-30T09:59:43"/>
    <n v="31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2"/>
    <b v="0"/>
    <s v="technology/wearables"/>
    <n v="5.8500000000000003E-2"/>
    <n v="29.25"/>
    <s v="technology"/>
    <s v="wearables"/>
    <d v="2014-12-03T19:57:52"/>
    <d v="2014-12-12T02:11:00"/>
    <n v="8.2591203703705105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88"/>
    <b v="0"/>
    <s v="technology/wearables"/>
    <n v="0.44319999999999998"/>
    <n v="174.94736842105263"/>
    <s v="technology"/>
    <s v="wearables"/>
    <d v="2016-11-02T09:00:23"/>
    <d v="2016-12-14T10:00:23"/>
    <n v="42.041666666664241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x v="29"/>
    <b v="0"/>
    <s v="technology/wearables"/>
    <n v="2.6737967914438501E-3"/>
    <n v="250"/>
    <s v="technology"/>
    <s v="wearables"/>
    <d v="2016-11-28T14:25:15"/>
    <d v="2016-12-28T14:25:15"/>
    <n v="3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1"/>
    <b v="0"/>
    <s v="technology/wearables"/>
    <n v="0.1313"/>
    <n v="65"/>
    <s v="technology"/>
    <s v="wearables"/>
    <d v="2016-05-20T09:30:46"/>
    <d v="2016-06-19T09:30:46"/>
    <n v="30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80"/>
    <b v="0"/>
    <s v="technology/wearables"/>
    <n v="1.9088937093275488E-3"/>
    <n v="55"/>
    <s v="technology"/>
    <s v="wearables"/>
    <d v="2016-07-10T14:54:22"/>
    <d v="2016-09-04T21:59:00"/>
    <n v="56.294884259259561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9"/>
    <b v="0"/>
    <s v="technology/wearables"/>
    <n v="3.7499999999999999E-3"/>
    <n v="75"/>
    <s v="technology"/>
    <s v="wearables"/>
    <d v="2014-11-03T16:33:15"/>
    <d v="2014-12-18T16:33:15"/>
    <n v="4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254"/>
    <b v="0"/>
    <s v="technology/wearables"/>
    <n v="215.35021"/>
    <n v="1389.3561935483872"/>
    <s v="technology"/>
    <s v="wearables"/>
    <d v="2016-12-10T05:34:12"/>
    <d v="2017-01-24T05:34:12"/>
    <n v="45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240"/>
    <b v="0"/>
    <s v="technology/wearables"/>
    <n v="0.34527999999999998"/>
    <n v="95.911111111111111"/>
    <s v="technology"/>
    <s v="wearables"/>
    <d v="2015-12-01T15:00:56"/>
    <d v="2015-12-29T15:00:00"/>
    <n v="27.999351851845859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x v="0"/>
    <x v="38"/>
    <b v="0"/>
    <s v="technology/wearables"/>
    <n v="0.30599999999999999"/>
    <n v="191.25"/>
    <s v="technology"/>
    <s v="wearables"/>
    <d v="2014-11-11T19:03:35"/>
    <d v="2014-12-31T19:03:35"/>
    <n v="50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x v="0"/>
    <x v="79"/>
    <b v="0"/>
    <s v="technology/wearables"/>
    <n v="2.6666666666666668E-2"/>
    <n v="40"/>
    <s v="technology"/>
    <s v="wearables"/>
    <d v="2015-10-26T16:04:55"/>
    <d v="2015-11-25T17:04:55"/>
    <n v="30.04166666665696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44"/>
    <b v="0"/>
    <s v="technology/wearables"/>
    <n v="2.8420000000000001E-2"/>
    <n v="74.78947368421052"/>
    <s v="technology"/>
    <s v="wearables"/>
    <d v="2016-02-21T21:34:16"/>
    <d v="2016-04-06T20:34:16"/>
    <n v="44.958333333328483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255"/>
    <b v="0"/>
    <s v="technology/wearables"/>
    <n v="0.22878799999999999"/>
    <n v="161.11830985915492"/>
    <s v="technology"/>
    <s v="wearables"/>
    <d v="2015-10-12T11:12:15"/>
    <d v="2015-11-21T12:12:15"/>
    <n v="40.041666666664241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63"/>
    <b v="0"/>
    <s v="technology/wearables"/>
    <n v="3.1050000000000001E-2"/>
    <n v="88.714285714285708"/>
    <s v="technology"/>
    <s v="wearables"/>
    <d v="2016-06-14T06:48:53"/>
    <d v="2016-07-14T06:48:53"/>
    <n v="30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x v="0"/>
    <x v="256"/>
    <b v="0"/>
    <s v="technology/wearables"/>
    <n v="0.47333333333333333"/>
    <n v="53.25"/>
    <s v="technology"/>
    <s v="wearables"/>
    <d v="2015-01-05T18:22:29"/>
    <d v="2015-02-04T18:22:29"/>
    <n v="30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x v="209"/>
    <b v="1"/>
    <s v="music/electronic music"/>
    <n v="2.0554838709677421"/>
    <n v="106.2"/>
    <s v="music"/>
    <s v="electronic music"/>
    <d v="2015-05-02T20:40:09"/>
    <d v="2015-06-01T19:47:00"/>
    <n v="29.9630902777862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x v="1"/>
    <x v="257"/>
    <b v="1"/>
    <s v="music/electronic music"/>
    <n v="3.5180366666666667"/>
    <n v="22.079728033472804"/>
    <s v="music"/>
    <s v="electronic music"/>
    <d v="2015-09-24T01:02:51"/>
    <d v="2015-10-16T23:00:00"/>
    <n v="22.914687500000582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x v="1"/>
    <x v="142"/>
    <b v="1"/>
    <s v="music/electronic music"/>
    <n v="1.149"/>
    <n v="31.054054054054053"/>
    <s v="music"/>
    <s v="electronic music"/>
    <d v="2015-04-17T10:31:17"/>
    <d v="2015-05-17T10:31:17"/>
    <n v="30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x v="0"/>
    <x v="132"/>
    <b v="1"/>
    <s v="music/electronic music"/>
    <n v="2.3715000000000002"/>
    <n v="36.206106870229007"/>
    <s v="music"/>
    <s v="electronic music"/>
    <d v="2015-05-21T17:04:21"/>
    <d v="2015-06-20T17:04:21"/>
    <n v="30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x v="42"/>
    <b v="1"/>
    <s v="music/electronic music"/>
    <n v="1.1863774999999999"/>
    <n v="388.9762295081967"/>
    <s v="music"/>
    <s v="electronic music"/>
    <d v="2016-01-01T08:56:03"/>
    <d v="2016-01-31T08:56:03"/>
    <n v="30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x v="1"/>
    <x v="258"/>
    <b v="1"/>
    <s v="music/electronic music"/>
    <n v="1.099283142857143"/>
    <n v="71.848571428571432"/>
    <s v="music"/>
    <s v="electronic music"/>
    <d v="2015-02-14T15:00:37"/>
    <d v="2015-03-16T14:00:37"/>
    <n v="29.958333333328483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59"/>
    <b v="1"/>
    <s v="music/electronic music"/>
    <n v="1.0000828571428571"/>
    <n v="57.381803278688523"/>
    <s v="music"/>
    <s v="electronic music"/>
    <d v="2016-02-26T04:46:56"/>
    <d v="2016-03-31T03:46:56"/>
    <n v="33.958333333335759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112"/>
    <b v="1"/>
    <s v="music/electronic music"/>
    <n v="1.0309292094387414"/>
    <n v="69.666666666666671"/>
    <s v="music"/>
    <s v="electronic music"/>
    <d v="2014-09-22T19:49:07"/>
    <d v="2014-10-22T19:49:07"/>
    <n v="30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260"/>
    <b v="1"/>
    <s v="music/electronic music"/>
    <n v="1.1727000000000001"/>
    <n v="45.988235294117644"/>
    <s v="music"/>
    <s v="electronic music"/>
    <d v="2017-01-20T10:03:25"/>
    <d v="2017-03-06T15:00:00"/>
    <n v="45.205960648141627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x v="0"/>
    <x v="261"/>
    <b v="1"/>
    <s v="music/electronic music"/>
    <n v="1.1175999999999999"/>
    <n v="79.262411347517727"/>
    <s v="music"/>
    <s v="electronic music"/>
    <d v="2015-02-09T12:05:07"/>
    <d v="2015-04-04T16:59:00"/>
    <n v="54.204085648147156"/>
  </r>
  <r>
    <n v="1030"/>
    <x v="1030"/>
    <s v="Help fund the latest Gothsicles mega-album, I FEEL SICLE!"/>
    <n v="2000"/>
    <n v="6842"/>
    <x v="0"/>
    <x v="0"/>
    <s v="USD"/>
    <n v="1473680149"/>
    <n v="1472470549"/>
    <x v="0"/>
    <x v="180"/>
    <b v="1"/>
    <s v="music/electronic music"/>
    <n v="3.4209999999999998"/>
    <n v="43.031446540880502"/>
    <s v="music"/>
    <s v="electronic music"/>
    <d v="2016-08-29T06:35:49"/>
    <d v="2016-09-12T06:35:49"/>
    <n v="14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221"/>
    <b v="1"/>
    <s v="music/electronic music"/>
    <n v="1.0740000000000001"/>
    <n v="108.48484848484848"/>
    <s v="music"/>
    <s v="electronic music"/>
    <d v="2015-11-16T13:20:10"/>
    <d v="2015-12-16T13:20:10"/>
    <n v="30"/>
  </r>
  <r>
    <n v="1032"/>
    <x v="1032"/>
    <s v="Ideal for living rooms and open spaces."/>
    <n v="5400"/>
    <n v="5858.84"/>
    <x v="0"/>
    <x v="0"/>
    <s v="USD"/>
    <n v="1466697625"/>
    <n v="1464105625"/>
    <x v="0"/>
    <x v="93"/>
    <b v="1"/>
    <s v="music/electronic music"/>
    <n v="1.0849703703703704"/>
    <n v="61.029583333333335"/>
    <s v="music"/>
    <s v="electronic music"/>
    <d v="2016-05-24T11:00:25"/>
    <d v="2016-06-23T11:00:25"/>
    <n v="30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74"/>
    <b v="1"/>
    <s v="music/electronic music"/>
    <n v="1.0286144578313252"/>
    <n v="50.592592592592595"/>
    <s v="music"/>
    <s v="electronic music"/>
    <d v="2016-11-14T12:34:40"/>
    <d v="2016-12-12T12:34:40"/>
    <n v="28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262"/>
    <b v="1"/>
    <s v="music/electronic music"/>
    <n v="1.3000180000000001"/>
    <n v="39.157168674698795"/>
    <s v="music"/>
    <s v="electronic music"/>
    <d v="2016-07-03T23:00:04"/>
    <d v="2016-08-04T22:59:00"/>
    <n v="31.99925925926072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88"/>
    <b v="1"/>
    <s v="music/electronic music"/>
    <n v="1.0765217391304347"/>
    <n v="65.15789473684211"/>
    <s v="music"/>
    <s v="electronic music"/>
    <d v="2015-01-12T10:23:40"/>
    <d v="2015-02-11T10:23:40"/>
    <n v="3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263"/>
    <b v="1"/>
    <s v="music/electronic music"/>
    <n v="1.1236044444444444"/>
    <n v="23.963127962085309"/>
    <s v="music"/>
    <s v="electronic music"/>
    <d v="2012-12-06T05:46:30"/>
    <d v="2013-01-07T03:00:00"/>
    <n v="31.88437500000145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64"/>
    <b v="1"/>
    <s v="music/electronic music"/>
    <n v="1.0209999999999999"/>
    <n v="48.61904761904762"/>
    <s v="music"/>
    <s v="electronic music"/>
    <d v="2015-04-25T14:44:22"/>
    <d v="2015-05-18T00:00:00"/>
    <n v="22.385856481472729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42"/>
    <b v="1"/>
    <s v="music/electronic music"/>
    <n v="1.4533333333333334"/>
    <n v="35.73770491803279"/>
    <s v="music"/>
    <s v="electronic music"/>
    <d v="2016-02-18T00:33:43"/>
    <d v="2016-03-18T23:33:43"/>
    <n v="29.95833333332848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209"/>
    <b v="1"/>
    <s v="music/electronic music"/>
    <n v="1.282"/>
    <n v="21.366666666666667"/>
    <s v="music"/>
    <s v="electronic music"/>
    <d v="2016-11-17T21:37:26"/>
    <d v="2016-12-13T02:59:00"/>
    <n v="25.223310185181617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9"/>
    <b v="0"/>
    <s v="journalism/audio"/>
    <n v="2.9411764705882353E-3"/>
    <n v="250"/>
    <s v="journalism"/>
    <s v="audio"/>
    <d v="2016-07-28T12:00:09"/>
    <d v="2016-08-27T12:00:09"/>
    <n v="3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x v="0"/>
    <x v="78"/>
    <b v="0"/>
    <s v="journalism/audio"/>
    <n v="0"/>
    <e v="#DIV/0!"/>
    <s v="journalism"/>
    <s v="audio"/>
    <d v="2014-07-10T20:26:32"/>
    <d v="2014-07-30T20:26:32"/>
    <n v="20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9"/>
    <b v="0"/>
    <s v="journalism/audio"/>
    <n v="1.5384615384615385E-2"/>
    <n v="10"/>
    <s v="journalism"/>
    <s v="audio"/>
    <d v="2014-07-31T11:42:28"/>
    <d v="2014-09-12T05:00:00"/>
    <n v="42.720509259255778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x v="0"/>
    <x v="264"/>
    <b v="0"/>
    <s v="journalism/audio"/>
    <n v="8.5370000000000001E-2"/>
    <n v="29.236301369863014"/>
    <s v="journalism"/>
    <s v="audio"/>
    <d v="2015-04-20T01:04:15"/>
    <d v="2015-05-20T01:04:15"/>
    <n v="30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84"/>
    <b v="0"/>
    <s v="journalism/audio"/>
    <n v="8.571428571428571E-4"/>
    <n v="3"/>
    <s v="journalism"/>
    <s v="audio"/>
    <d v="2015-01-07T17:13:21"/>
    <d v="2015-03-05T15:27:00"/>
    <n v="56.92614583333488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2"/>
    <b v="0"/>
    <s v="journalism/audio"/>
    <n v="2.6599999999999999E-2"/>
    <n v="33.25"/>
    <s v="journalism"/>
    <s v="audio"/>
    <d v="2014-07-24T15:59:10"/>
    <d v="2014-08-23T15:59:10"/>
    <n v="3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x v="78"/>
    <b v="0"/>
    <s v="journalism/audio"/>
    <n v="0"/>
    <e v="#DIV/0!"/>
    <s v="journalism"/>
    <s v="audio"/>
    <d v="2015-11-11T15:26:00"/>
    <d v="2015-12-26T15:26:00"/>
    <n v="45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9"/>
    <b v="0"/>
    <s v="journalism/audio"/>
    <n v="5.0000000000000001E-4"/>
    <n v="1"/>
    <s v="journalism"/>
    <s v="audio"/>
    <d v="2014-10-06T14:38:35"/>
    <d v="2014-11-05T15:38:35"/>
    <n v="30.041666666671517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80"/>
    <b v="0"/>
    <s v="journalism/audio"/>
    <n v="1.4133333333333333E-2"/>
    <n v="53"/>
    <s v="journalism"/>
    <s v="audio"/>
    <d v="2016-08-15T20:16:29"/>
    <d v="2016-09-24T20:16:29"/>
    <n v="40"/>
  </r>
  <r>
    <n v="1049"/>
    <x v="1049"/>
    <s v="------"/>
    <n v="12000"/>
    <n v="0"/>
    <x v="1"/>
    <x v="0"/>
    <s v="USD"/>
    <n v="1455272445"/>
    <n v="1452680445"/>
    <x v="0"/>
    <x v="78"/>
    <b v="0"/>
    <s v="journalism/audio"/>
    <n v="0"/>
    <e v="#DIV/0!"/>
    <s v="journalism"/>
    <s v="audio"/>
    <d v="2016-01-13T05:20:45"/>
    <d v="2016-02-12T05:20:45"/>
    <n v="30"/>
  </r>
  <r>
    <n v="1050"/>
    <x v="1050"/>
    <s v="Secularism is on the rise and I hear you.Talk to me."/>
    <n v="2500"/>
    <n v="0"/>
    <x v="1"/>
    <x v="0"/>
    <s v="USD"/>
    <n v="1442257677"/>
    <n v="1439665677"/>
    <x v="0"/>
    <x v="78"/>
    <b v="0"/>
    <s v="journalism/audio"/>
    <n v="0"/>
    <e v="#DIV/0!"/>
    <s v="journalism"/>
    <s v="audio"/>
    <d v="2015-08-15T14:07:57"/>
    <d v="2015-09-14T14:07:57"/>
    <n v="3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78"/>
    <b v="0"/>
    <s v="journalism/audio"/>
    <n v="0"/>
    <e v="#DIV/0!"/>
    <s v="journalism"/>
    <s v="audio"/>
    <d v="2014-07-29T19:20:25"/>
    <d v="2014-08-26T19:20:25"/>
    <n v="28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78"/>
    <b v="0"/>
    <s v="journalism/audio"/>
    <n v="0"/>
    <e v="#DIV/0!"/>
    <s v="journalism"/>
    <s v="audio"/>
    <d v="2016-04-23T14:08:15"/>
    <d v="2016-06-06T15:09:00"/>
    <n v="44.04218750000291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9"/>
    <b v="0"/>
    <s v="journalism/audio"/>
    <n v="0.01"/>
    <n v="15"/>
    <s v="journalism"/>
    <s v="audio"/>
    <d v="2017-02-08T23:08:52"/>
    <d v="2017-03-05T23:08:52"/>
    <n v="2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78"/>
    <b v="0"/>
    <s v="journalism/audio"/>
    <n v="0"/>
    <e v="#DIV/0!"/>
    <s v="journalism"/>
    <s v="audio"/>
    <d v="2014-07-11T15:26:39"/>
    <d v="2014-08-10T17:00:00"/>
    <n v="30.064826388887013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78"/>
    <b v="0"/>
    <s v="journalism/audio"/>
    <n v="0"/>
    <e v="#DIV/0!"/>
    <s v="journalism"/>
    <s v="audio"/>
    <d v="2016-02-06T18:49:05"/>
    <d v="2016-03-07T18:49:05"/>
    <n v="30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78"/>
    <b v="0"/>
    <s v="journalism/audio"/>
    <n v="0"/>
    <e v="#DIV/0!"/>
    <s v="journalism"/>
    <s v="audio"/>
    <d v="2015-02-23T12:16:17"/>
    <d v="2015-04-24T11:16:17"/>
    <n v="59.958333333343035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x v="0"/>
    <x v="78"/>
    <b v="0"/>
    <s v="journalism/audio"/>
    <n v="0"/>
    <e v="#DIV/0!"/>
    <s v="journalism"/>
    <s v="audio"/>
    <d v="2016-11-04T15:54:43"/>
    <d v="2016-12-04T16:54:43"/>
    <n v="30.041666666671517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78"/>
    <b v="0"/>
    <s v="journalism/audio"/>
    <n v="0"/>
    <e v="#DIV/0!"/>
    <s v="journalism"/>
    <s v="audio"/>
    <d v="2015-02-12T16:37:23"/>
    <d v="2015-03-25T19:00:00"/>
    <n v="41.099039351851388"/>
  </r>
  <r>
    <n v="1059"/>
    <x v="1059"/>
    <s v="Turning myself into a vocal artist."/>
    <n v="1100"/>
    <n v="0"/>
    <x v="1"/>
    <x v="0"/>
    <s v="USD"/>
    <n v="1426269456"/>
    <n v="1423681056"/>
    <x v="0"/>
    <x v="78"/>
    <b v="0"/>
    <s v="journalism/audio"/>
    <n v="0"/>
    <e v="#DIV/0!"/>
    <s v="journalism"/>
    <s v="audio"/>
    <d v="2015-02-11T13:57:36"/>
    <d v="2015-03-13T12:57:36"/>
    <n v="29.958333333335759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9"/>
    <b v="0"/>
    <s v="journalism/audio"/>
    <n v="0.01"/>
    <n v="50"/>
    <s v="journalism"/>
    <s v="audio"/>
    <d v="2015-03-16T16:54:53"/>
    <d v="2015-04-15T16:54:53"/>
    <n v="3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x v="0"/>
    <x v="78"/>
    <b v="0"/>
    <s v="journalism/audio"/>
    <n v="0"/>
    <e v="#DIV/0!"/>
    <s v="journalism"/>
    <s v="audio"/>
    <d v="2016-03-03T01:38:28"/>
    <d v="2016-05-01T20:00:00"/>
    <n v="59.764953703706851"/>
  </r>
  <r>
    <n v="1062"/>
    <x v="1062"/>
    <s v="SEE US ON PATREON www.badgirlartwork.com"/>
    <n v="199"/>
    <n v="190"/>
    <x v="1"/>
    <x v="0"/>
    <s v="USD"/>
    <n v="1468351341"/>
    <n v="1467746541"/>
    <x v="0"/>
    <x v="80"/>
    <b v="0"/>
    <s v="journalism/audio"/>
    <n v="0.95477386934673369"/>
    <n v="47.5"/>
    <s v="journalism"/>
    <s v="audio"/>
    <d v="2016-07-05T14:22:21"/>
    <d v="2016-07-12T14:22:21"/>
    <n v="7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78"/>
    <b v="0"/>
    <s v="journalism/audio"/>
    <n v="0"/>
    <e v="#DIV/0!"/>
    <s v="journalism"/>
    <s v="audio"/>
    <d v="2016-07-31T19:44:22"/>
    <d v="2016-08-30T19:44:22"/>
    <n v="3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x v="252"/>
    <b v="0"/>
    <s v="games/video games"/>
    <n v="8.9744444444444446E-2"/>
    <n v="65.666666666666671"/>
    <s v="games"/>
    <s v="video games"/>
    <d v="2013-05-23T00:28:23"/>
    <d v="2013-07-07T00:28:23"/>
    <n v="45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x v="81"/>
    <b v="0"/>
    <s v="games/video games"/>
    <n v="2.7E-2"/>
    <n v="16.2"/>
    <s v="games"/>
    <s v="video games"/>
    <d v="2014-01-22T04:08:42"/>
    <d v="2014-02-19T04:08:42"/>
    <n v="28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x v="265"/>
    <b v="0"/>
    <s v="games/video games"/>
    <n v="3.3673333333333333E-2"/>
    <n v="34.128378378378379"/>
    <s v="games"/>
    <s v="video games"/>
    <d v="2013-06-20T18:06:22"/>
    <d v="2013-08-04T18:06:22"/>
    <n v="45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x v="73"/>
    <b v="0"/>
    <s v="games/video games"/>
    <n v="0.26"/>
    <n v="13"/>
    <s v="games"/>
    <s v="video games"/>
    <d v="2013-11-21T15:32:11"/>
    <d v="2013-12-21T15:32:11"/>
    <n v="30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x v="80"/>
    <b v="0"/>
    <s v="games/video games"/>
    <n v="1.5E-3"/>
    <n v="11.25"/>
    <s v="games"/>
    <s v="video games"/>
    <d v="2016-03-11T03:54:24"/>
    <d v="2016-04-10T02:54:24"/>
    <n v="29.958333333343035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x v="0"/>
    <x v="64"/>
    <b v="0"/>
    <s v="games/video games"/>
    <n v="0.38636363636363635"/>
    <n v="40.476190476190474"/>
    <s v="games"/>
    <s v="video games"/>
    <d v="2013-10-25T00:30:59"/>
    <d v="2013-11-26T01:30:59"/>
    <n v="32.0416666666715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x v="84"/>
    <b v="0"/>
    <s v="games/video games"/>
    <n v="7.0000000000000001E-3"/>
    <n v="35"/>
    <s v="games"/>
    <s v="video games"/>
    <d v="2012-09-10T19:17:02"/>
    <d v="2012-09-30T19:17:02"/>
    <n v="20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x v="78"/>
    <b v="0"/>
    <s v="games/video games"/>
    <n v="0"/>
    <e v="#DIV/0!"/>
    <s v="games"/>
    <s v="video games"/>
    <d v="2015-10-18T13:04:53"/>
    <d v="2015-11-17T14:04:53"/>
    <n v="30.0416666666715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x v="80"/>
    <b v="0"/>
    <s v="games/video games"/>
    <n v="6.8000000000000005E-4"/>
    <n v="12.75"/>
    <s v="games"/>
    <s v="video games"/>
    <d v="2014-01-06T14:58:17"/>
    <d v="2014-02-05T14:58:17"/>
    <n v="30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x v="0"/>
    <x v="29"/>
    <b v="0"/>
    <s v="games/video games"/>
    <n v="1.3333333333333334E-2"/>
    <n v="10"/>
    <s v="games"/>
    <s v="video games"/>
    <d v="2011-09-16T18:09:01"/>
    <d v="2011-10-16T18:09:01"/>
    <n v="3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x v="209"/>
    <b v="0"/>
    <s v="games/video games"/>
    <n v="6.3092592592592589E-2"/>
    <n v="113.56666666666666"/>
    <s v="games"/>
    <s v="video games"/>
    <d v="2013-12-04T23:09:05"/>
    <d v="2014-01-03T23:09:05"/>
    <n v="30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x v="0"/>
    <x v="83"/>
    <b v="0"/>
    <s v="games/video games"/>
    <n v="4.4999999999999998E-2"/>
    <n v="15"/>
    <s v="games"/>
    <s v="video games"/>
    <d v="2012-04-06T16:41:56"/>
    <d v="2012-05-06T16:41:56"/>
    <n v="30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x v="266"/>
    <b v="0"/>
    <s v="games/video games"/>
    <n v="0.62765333333333329"/>
    <n v="48.281025641025643"/>
    <s v="games"/>
    <s v="video games"/>
    <d v="2014-07-18T04:04:10"/>
    <d v="2014-09-11T04:04:10"/>
    <n v="55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x v="157"/>
    <b v="0"/>
    <s v="games/video games"/>
    <n v="0.29376000000000002"/>
    <n v="43.976047904191617"/>
    <s v="games"/>
    <s v="video games"/>
    <d v="2015-12-14T23:00:11"/>
    <d v="2016-01-13T23:00:11"/>
    <n v="30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x v="81"/>
    <b v="0"/>
    <s v="games/video games"/>
    <n v="7.4999999999999997E-2"/>
    <n v="9"/>
    <s v="games"/>
    <s v="video games"/>
    <d v="2011-06-06T23:42:01"/>
    <d v="2011-07-21T23:42:01"/>
    <n v="45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x v="59"/>
    <b v="0"/>
    <s v="games/video games"/>
    <n v="2.6076923076923077E-2"/>
    <n v="37.666666666666664"/>
    <s v="games"/>
    <s v="video games"/>
    <d v="2016-04-19T08:35:36"/>
    <d v="2016-05-14T08:35:36"/>
    <n v="25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x v="0"/>
    <x v="15"/>
    <b v="0"/>
    <s v="games/video games"/>
    <n v="9.1050000000000006E-2"/>
    <n v="18.581632653061224"/>
    <s v="games"/>
    <s v="video games"/>
    <d v="2014-04-10T22:18:53"/>
    <d v="2014-05-10T22:18:53"/>
    <n v="30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x v="0"/>
    <x v="80"/>
    <b v="0"/>
    <s v="games/video games"/>
    <n v="1.7647058823529413E-4"/>
    <n v="3"/>
    <s v="games"/>
    <s v="video games"/>
    <d v="2014-12-29T17:14:52"/>
    <d v="2015-01-28T17:14:52"/>
    <n v="30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x v="0"/>
    <x v="83"/>
    <b v="0"/>
    <s v="games/video games"/>
    <n v="5.5999999999999999E-3"/>
    <n v="18.666666666666668"/>
    <s v="games"/>
    <s v="video games"/>
    <d v="2012-07-11T16:44:48"/>
    <d v="2012-08-10T16:44:48"/>
    <n v="30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x v="29"/>
    <b v="0"/>
    <s v="games/video games"/>
    <n v="8.2000000000000007E-3"/>
    <n v="410"/>
    <s v="games"/>
    <s v="video games"/>
    <d v="2014-06-03T10:49:43"/>
    <d v="2014-08-02T10:49:43"/>
    <n v="60"/>
  </r>
  <r>
    <n v="1084"/>
    <x v="1084"/>
    <s v="I want to start my own channel for gaming"/>
    <n v="550"/>
    <n v="0"/>
    <x v="2"/>
    <x v="0"/>
    <s v="USD"/>
    <n v="1407534804"/>
    <n v="1404942804"/>
    <x v="0"/>
    <x v="78"/>
    <b v="0"/>
    <s v="games/video games"/>
    <n v="0"/>
    <e v="#DIV/0!"/>
    <s v="games"/>
    <s v="video games"/>
    <d v="2014-07-09T16:53:24"/>
    <d v="2014-08-08T16:53:24"/>
    <n v="30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x v="0"/>
    <x v="82"/>
    <b v="0"/>
    <s v="games/video games"/>
    <n v="3.4200000000000001E-2"/>
    <n v="114"/>
    <s v="games"/>
    <s v="video games"/>
    <d v="2016-02-13T11:06:15"/>
    <d v="2016-03-14T10:06:15"/>
    <n v="29.958333333335759"/>
  </r>
  <r>
    <n v="1086"/>
    <x v="1086"/>
    <s v="Humanity's future in the Galaxy"/>
    <n v="18000"/>
    <n v="15"/>
    <x v="2"/>
    <x v="0"/>
    <s v="USD"/>
    <n v="1408913291"/>
    <n v="1406321291"/>
    <x v="0"/>
    <x v="84"/>
    <b v="0"/>
    <s v="games/video games"/>
    <n v="8.3333333333333339E-4"/>
    <n v="7.5"/>
    <s v="games"/>
    <s v="video games"/>
    <d v="2014-07-25T15:48:11"/>
    <d v="2014-08-24T15:48:11"/>
    <n v="30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x v="78"/>
    <b v="0"/>
    <s v="games/video games"/>
    <n v="0"/>
    <e v="#DIV/0!"/>
    <s v="games"/>
    <s v="video games"/>
    <d v="2014-05-16T12:08:07"/>
    <d v="2014-06-15T12:08:07"/>
    <n v="30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x v="0"/>
    <x v="206"/>
    <b v="0"/>
    <s v="games/video games"/>
    <n v="0.14182977777777778"/>
    <n v="43.41727891156463"/>
    <s v="games"/>
    <s v="video games"/>
    <d v="2014-03-25T14:11:07"/>
    <d v="2014-04-24T14:11:07"/>
    <n v="30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x v="0"/>
    <x v="72"/>
    <b v="0"/>
    <s v="games/video games"/>
    <n v="7.8266666666666665E-2"/>
    <n v="23.959183673469386"/>
    <s v="games"/>
    <s v="video games"/>
    <d v="2015-05-26T23:32:55"/>
    <d v="2015-06-25T23:32:55"/>
    <n v="30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x v="29"/>
    <b v="0"/>
    <s v="games/video games"/>
    <n v="3.8464497269020693E-4"/>
    <n v="5"/>
    <s v="games"/>
    <s v="video games"/>
    <d v="2015-04-28T23:27:33"/>
    <d v="2015-05-28T23:27:33"/>
    <n v="3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x v="84"/>
    <b v="0"/>
    <s v="games/video games"/>
    <n v="0.125"/>
    <n v="12.5"/>
    <s v="games"/>
    <s v="video games"/>
    <d v="2016-03-11T14:41:12"/>
    <d v="2016-04-10T13:41:12"/>
    <n v="29.958333333328483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x v="63"/>
    <b v="0"/>
    <s v="games/video games"/>
    <n v="1.0500000000000001E-2"/>
    <n v="3"/>
    <s v="games"/>
    <s v="video games"/>
    <d v="2012-12-06T19:37:18"/>
    <d v="2013-01-05T19:37:18"/>
    <n v="30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x v="80"/>
    <b v="0"/>
    <s v="games/video games"/>
    <n v="0.14083333333333334"/>
    <n v="10.5625"/>
    <s v="games"/>
    <s v="video games"/>
    <d v="2016-01-27T18:22:17"/>
    <d v="2016-02-11T18:22:17"/>
    <n v="15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x v="74"/>
    <b v="0"/>
    <s v="games/video games"/>
    <n v="0.18300055555555556"/>
    <n v="122.00037037037038"/>
    <s v="games"/>
    <s v="video games"/>
    <d v="2011-09-09T12:07:13"/>
    <d v="2011-10-09T12:07:13"/>
    <n v="30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x v="225"/>
    <b v="0"/>
    <s v="games/video games"/>
    <n v="5.0347999999999997E-2"/>
    <n v="267.80851063829789"/>
    <s v="games"/>
    <s v="video games"/>
    <d v="2013-07-31T07:53:40"/>
    <d v="2013-08-30T07:53:40"/>
    <n v="3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x v="60"/>
    <b v="0"/>
    <s v="games/video games"/>
    <n v="0.17933333333333334"/>
    <n v="74.206896551724142"/>
    <s v="games"/>
    <s v="video games"/>
    <d v="2014-09-03T07:25:54"/>
    <d v="2014-10-03T22:30:00"/>
    <n v="30.627847222225682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x v="63"/>
    <b v="0"/>
    <s v="games/video games"/>
    <n v="4.6999999999999999E-4"/>
    <n v="6.7142857142857144"/>
    <s v="games"/>
    <s v="video games"/>
    <d v="2014-01-21T14:01:17"/>
    <d v="2014-03-02T14:01:17"/>
    <n v="40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x v="0"/>
    <x v="19"/>
    <b v="0"/>
    <s v="games/video games"/>
    <n v="7.2120000000000004E-2"/>
    <n v="81.954545454545453"/>
    <s v="games"/>
    <s v="video games"/>
    <d v="2014-03-14T13:18:15"/>
    <d v="2014-04-13T13:18:15"/>
    <n v="30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x v="29"/>
    <b v="0"/>
    <s v="games/video games"/>
    <n v="5.0000000000000001E-3"/>
    <n v="25"/>
    <s v="games"/>
    <s v="video games"/>
    <d v="2015-04-13T15:04:28"/>
    <d v="2015-05-13T15:04:28"/>
    <n v="30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x v="73"/>
    <b v="0"/>
    <s v="games/video games"/>
    <n v="2.5000000000000001E-2"/>
    <n v="10"/>
    <s v="games"/>
    <s v="video games"/>
    <d v="2016-01-14T21:39:31"/>
    <d v="2016-02-13T21:39:31"/>
    <n v="3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x v="0"/>
    <x v="79"/>
    <b v="0"/>
    <s v="games/video games"/>
    <n v="4.0999999999999999E-4"/>
    <n v="6.833333333333333"/>
    <s v="games"/>
    <s v="video games"/>
    <d v="2016-06-17T13:32:18"/>
    <d v="2016-07-14T13:12:00"/>
    <n v="26.98590277777111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x v="54"/>
    <b v="0"/>
    <s v="games/video games"/>
    <n v="5.3124999999999999E-2"/>
    <n v="17.708333333333332"/>
    <s v="games"/>
    <s v="video games"/>
    <d v="2013-10-29T20:05:25"/>
    <d v="2013-12-09T00:59:00"/>
    <n v="40.203877314808778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x v="41"/>
    <b v="0"/>
    <s v="games/video games"/>
    <n v="1.6199999999999999E-2"/>
    <n v="16.2"/>
    <s v="games"/>
    <s v="video games"/>
    <d v="2016-04-19T00:19:50"/>
    <d v="2016-06-18T00:19:50"/>
    <n v="6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x v="77"/>
    <b v="0"/>
    <s v="games/video games"/>
    <n v="4.9516666666666667E-2"/>
    <n v="80.297297297297291"/>
    <s v="games"/>
    <s v="video games"/>
    <d v="2014-05-12T04:50:21"/>
    <d v="2014-06-11T04:50:21"/>
    <n v="30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x v="9"/>
    <b v="0"/>
    <s v="games/video games"/>
    <n v="1.5900000000000001E-3"/>
    <n v="71.55"/>
    <s v="games"/>
    <s v="video games"/>
    <d v="2014-02-21T22:15:27"/>
    <d v="2014-03-23T21:15:27"/>
    <n v="29.958333333335759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x v="63"/>
    <b v="0"/>
    <s v="games/video games"/>
    <n v="0.41249999999999998"/>
    <n v="23.571428571428573"/>
    <s v="games"/>
    <s v="video games"/>
    <d v="2012-03-05T12:46:15"/>
    <d v="2012-04-04T11:46:15"/>
    <n v="29.958333333328483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x v="78"/>
    <b v="0"/>
    <s v="games/video games"/>
    <n v="0"/>
    <e v="#DIV/0!"/>
    <s v="games"/>
    <s v="video games"/>
    <d v="2014-06-23T15:40:24"/>
    <d v="2014-07-23T15:40:24"/>
    <n v="3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x v="64"/>
    <b v="0"/>
    <s v="games/video games"/>
    <n v="2.93E-2"/>
    <n v="34.88095238095238"/>
    <s v="games"/>
    <s v="video games"/>
    <d v="2012-02-13T10:17:15"/>
    <d v="2012-04-13T09:17:15"/>
    <n v="59.958333333335759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x v="83"/>
    <b v="0"/>
    <s v="games/video games"/>
    <n v="4.4999999999999997E-3"/>
    <n v="15"/>
    <s v="games"/>
    <s v="video games"/>
    <d v="2016-10-19T13:03:10"/>
    <d v="2016-11-18T14:03:10"/>
    <n v="30.041666666656965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x v="202"/>
    <b v="0"/>
    <s v="games/video games"/>
    <n v="5.1000000000000004E-3"/>
    <n v="23.181818181818183"/>
    <s v="games"/>
    <s v="video games"/>
    <d v="2012-11-07T17:23:42"/>
    <d v="2012-12-07T17:23:42"/>
    <n v="30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x v="29"/>
    <b v="0"/>
    <s v="games/video games"/>
    <n v="4.0000000000000002E-4"/>
    <n v="1"/>
    <s v="games"/>
    <s v="video games"/>
    <d v="2015-12-08T23:53:10"/>
    <d v="2016-01-07T23:53:10"/>
    <n v="3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x v="267"/>
    <b v="0"/>
    <s v="games/video games"/>
    <n v="0.35537409090909089"/>
    <n v="100.23371794871794"/>
    <s v="games"/>
    <s v="video games"/>
    <d v="2014-11-20T13:13:31"/>
    <d v="2015-01-19T03:30:00"/>
    <n v="59.594780092593282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x v="29"/>
    <b v="0"/>
    <s v="games/video games"/>
    <n v="5.0000000000000001E-3"/>
    <n v="5"/>
    <s v="games"/>
    <s v="video games"/>
    <d v="2014-07-15T18:27:00"/>
    <d v="2014-08-14T18:27:00"/>
    <n v="3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x v="83"/>
    <b v="0"/>
    <s v="games/video games"/>
    <n v="1.6666666666666668E-3"/>
    <n v="3.3333333333333335"/>
    <s v="games"/>
    <s v="video games"/>
    <d v="2013-09-09T03:18:07"/>
    <d v="2013-10-09T03:18:07"/>
    <n v="30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x v="80"/>
    <b v="0"/>
    <s v="games/video games"/>
    <n v="1.325E-3"/>
    <n v="13.25"/>
    <s v="games"/>
    <s v="video games"/>
    <d v="2016-02-29T11:41:35"/>
    <d v="2016-03-30T10:41:35"/>
    <n v="29.958333333335759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x v="0"/>
    <x v="73"/>
    <b v="0"/>
    <s v="games/video games"/>
    <n v="3.5704000000000004E-4"/>
    <n v="17.852"/>
    <s v="games"/>
    <s v="video games"/>
    <d v="2012-04-10T15:20:08"/>
    <d v="2012-06-09T15:20:08"/>
    <n v="60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x v="0"/>
    <x v="22"/>
    <b v="0"/>
    <s v="games/video games"/>
    <n v="8.3000000000000004E-2"/>
    <n v="10.375"/>
    <s v="games"/>
    <s v="video games"/>
    <d v="2015-11-25T09:21:53"/>
    <d v="2015-12-25T09:21:53"/>
    <n v="30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x v="83"/>
    <b v="0"/>
    <s v="games/video games"/>
    <n v="2.4222222222222221E-2"/>
    <n v="36.333333333333336"/>
    <s v="games"/>
    <s v="video games"/>
    <d v="2014-03-05T22:59:39"/>
    <d v="2014-04-04T21:59:39"/>
    <n v="29.95833333333575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x v="29"/>
    <b v="0"/>
    <s v="games/video games"/>
    <n v="2.3809523809523812E-3"/>
    <n v="5"/>
    <s v="games"/>
    <s v="video games"/>
    <d v="2014-03-24T14:01:04"/>
    <d v="2014-04-06T14:01:04"/>
    <n v="13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x v="0"/>
    <x v="78"/>
    <b v="0"/>
    <s v="games/video games"/>
    <n v="0"/>
    <e v="#DIV/0!"/>
    <s v="games"/>
    <s v="video games"/>
    <d v="2011-09-13T15:56:40"/>
    <d v="2011-10-28T15:56:40"/>
    <n v="45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x v="0"/>
    <x v="81"/>
    <b v="0"/>
    <s v="games/video games"/>
    <n v="1.16E-4"/>
    <n v="5.8"/>
    <s v="games"/>
    <s v="video games"/>
    <d v="2016-02-12T17:25:16"/>
    <d v="2016-03-13T16:25:16"/>
    <n v="29.958333333328483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x v="78"/>
    <b v="0"/>
    <s v="games/video games"/>
    <n v="0"/>
    <e v="#DIV/0!"/>
    <s v="games"/>
    <s v="video games"/>
    <d v="2013-05-16T11:53:45"/>
    <d v="2013-05-30T11:53:45"/>
    <n v="14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x v="83"/>
    <b v="0"/>
    <s v="games/video games"/>
    <n v="2.2000000000000001E-3"/>
    <n v="3.6666666666666665"/>
    <s v="games"/>
    <s v="video games"/>
    <d v="2014-03-20T07:34:08"/>
    <d v="2014-04-19T07:34:08"/>
    <n v="30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x v="63"/>
    <b v="0"/>
    <s v="games/mobile games"/>
    <n v="4.7222222222222223E-3"/>
    <n v="60.714285714285715"/>
    <s v="games"/>
    <s v="mobile games"/>
    <d v="2015-03-31T11:00:51"/>
    <d v="2015-04-30T11:00:51"/>
    <n v="30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x v="78"/>
    <b v="0"/>
    <s v="games/mobile games"/>
    <n v="0"/>
    <e v="#DIV/0!"/>
    <s v="games"/>
    <s v="mobile games"/>
    <d v="2015-07-27T09:58:50"/>
    <d v="2015-09-25T09:58:50"/>
    <n v="6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x v="0"/>
    <x v="84"/>
    <b v="0"/>
    <s v="games/mobile games"/>
    <n v="5.0000000000000001E-3"/>
    <n v="5"/>
    <s v="games"/>
    <s v="mobile games"/>
    <d v="2016-06-14T02:51:34"/>
    <d v="2016-07-14T02:51:34"/>
    <n v="30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x v="23"/>
    <b v="0"/>
    <s v="games/mobile games"/>
    <n v="1.6714285714285713E-2"/>
    <n v="25.434782608695652"/>
    <s v="games"/>
    <s v="mobile games"/>
    <d v="2014-10-14T15:30:00"/>
    <d v="2014-11-14T16:30:00"/>
    <n v="31.041666666664241"/>
  </r>
  <r>
    <n v="1128"/>
    <x v="1128"/>
    <s v="#havingfunFTW"/>
    <n v="1000"/>
    <n v="1"/>
    <x v="2"/>
    <x v="1"/>
    <s v="GBP"/>
    <n v="1407425717"/>
    <n v="1404833717"/>
    <x v="0"/>
    <x v="29"/>
    <b v="0"/>
    <s v="games/mobile games"/>
    <n v="1E-3"/>
    <n v="1"/>
    <s v="games"/>
    <s v="mobile games"/>
    <d v="2014-07-08T10:35:17"/>
    <d v="2014-08-07T10:35:17"/>
    <n v="30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x v="84"/>
    <b v="0"/>
    <s v="games/mobile games"/>
    <n v="1.0499999999999999E-3"/>
    <n v="10.5"/>
    <s v="games"/>
    <s v="mobile games"/>
    <d v="2016-05-06T01:21:33"/>
    <d v="2016-06-05T01:21:33"/>
    <n v="30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x v="83"/>
    <b v="0"/>
    <s v="games/mobile games"/>
    <n v="2.2000000000000001E-3"/>
    <n v="3.6666666666666665"/>
    <s v="games"/>
    <s v="mobile games"/>
    <d v="2014-09-26T18:55:00"/>
    <d v="2014-11-25T19:55:00"/>
    <n v="60.041666666664241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x v="78"/>
    <b v="0"/>
    <s v="games/mobile games"/>
    <n v="0"/>
    <e v="#DIV/0!"/>
    <s v="games"/>
    <s v="mobile games"/>
    <d v="2015-11-24T16:47:48"/>
    <d v="2015-12-24T16:47:48"/>
    <n v="3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x v="62"/>
    <b v="0"/>
    <s v="games/mobile games"/>
    <n v="0.14380000000000001"/>
    <n v="110.61538461538461"/>
    <s v="games"/>
    <s v="mobile games"/>
    <d v="2016-12-01T21:46:11"/>
    <d v="2016-12-31T21:46:11"/>
    <n v="30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x v="29"/>
    <b v="0"/>
    <s v="games/mobile games"/>
    <n v="6.6666666666666671E-3"/>
    <n v="20"/>
    <s v="games"/>
    <s v="mobile games"/>
    <d v="2014-07-01T04:46:21"/>
    <d v="2014-07-31T04:46:21"/>
    <n v="30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x v="0"/>
    <x v="29"/>
    <b v="0"/>
    <s v="games/mobile games"/>
    <n v="4.0000000000000003E-5"/>
    <n v="1"/>
    <s v="games"/>
    <s v="mobile games"/>
    <d v="2014-11-15T01:50:28"/>
    <d v="2014-11-28T23:33:00"/>
    <n v="13.904537037036789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x v="29"/>
    <b v="0"/>
    <s v="games/mobile games"/>
    <n v="0.05"/>
    <n v="50"/>
    <s v="games"/>
    <s v="mobile games"/>
    <d v="2016-07-07T18:44:54"/>
    <d v="2016-08-06T18:44:54"/>
    <n v="3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x v="79"/>
    <b v="0"/>
    <s v="games/mobile games"/>
    <n v="6.4439140811455853E-2"/>
    <n v="45"/>
    <s v="games"/>
    <s v="mobile games"/>
    <d v="2015-11-19T11:07:09"/>
    <d v="2015-12-19T11:07:09"/>
    <n v="30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x v="70"/>
    <b v="0"/>
    <s v="games/mobile games"/>
    <n v="0.39500000000000002"/>
    <n v="253.2051282051282"/>
    <s v="games"/>
    <s v="mobile games"/>
    <d v="2016-03-24T14:40:21"/>
    <d v="2016-04-23T14:40:21"/>
    <n v="30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x v="80"/>
    <b v="0"/>
    <s v="games/mobile games"/>
    <n v="3.5714285714285713E-3"/>
    <n v="31.25"/>
    <s v="games"/>
    <s v="mobile games"/>
    <d v="2017-01-01T16:45:31"/>
    <d v="2017-01-21T16:45:31"/>
    <n v="20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x v="29"/>
    <b v="0"/>
    <s v="games/mobile games"/>
    <n v="6.2500000000000001E-4"/>
    <n v="5"/>
    <s v="games"/>
    <s v="mobile games"/>
    <d v="2014-12-02T03:20:26"/>
    <d v="2015-01-01T03:20:26"/>
    <n v="30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x v="78"/>
    <b v="0"/>
    <s v="games/mobile games"/>
    <n v="0"/>
    <e v="#DIV/0!"/>
    <s v="games"/>
    <s v="mobile games"/>
    <d v="2015-07-07T06:05:21"/>
    <d v="2015-08-06T06:05:21"/>
    <n v="30"/>
  </r>
  <r>
    <n v="1141"/>
    <x v="1141"/>
    <s v="I think this will be a great game!"/>
    <n v="500"/>
    <n v="0"/>
    <x v="2"/>
    <x v="12"/>
    <s v="EUR"/>
    <n v="1436460450"/>
    <n v="1433868450"/>
    <x v="0"/>
    <x v="78"/>
    <b v="0"/>
    <s v="games/mobile games"/>
    <n v="0"/>
    <e v="#DIV/0!"/>
    <s v="games"/>
    <s v="mobile games"/>
    <d v="2015-06-09T11:47:30"/>
    <d v="2015-07-09T11:47:30"/>
    <n v="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x v="78"/>
    <b v="0"/>
    <s v="games/mobile games"/>
    <n v="0"/>
    <e v="#DIV/0!"/>
    <s v="games"/>
    <s v="mobile games"/>
    <d v="2015-01-17T19:08:47"/>
    <d v="2015-02-16T19:08:47"/>
    <n v="3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x v="22"/>
    <b v="0"/>
    <s v="games/mobile games"/>
    <n v="4.1333333333333335E-3"/>
    <n v="23.25"/>
    <s v="games"/>
    <s v="mobile games"/>
    <d v="2015-11-16T23:38:46"/>
    <d v="2015-12-16T23:38:46"/>
    <n v="30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x v="0"/>
    <x v="78"/>
    <b v="0"/>
    <s v="food/food trucks"/>
    <n v="0"/>
    <e v="#DIV/0!"/>
    <s v="food"/>
    <s v="food trucks"/>
    <d v="2015-03-29T23:22:00"/>
    <d v="2015-04-28T23:22:00"/>
    <n v="3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x v="0"/>
    <x v="29"/>
    <b v="0"/>
    <s v="food/food trucks"/>
    <n v="1.25E-3"/>
    <n v="100"/>
    <s v="food"/>
    <s v="food trucks"/>
    <d v="2014-08-03T12:56:32"/>
    <d v="2014-10-02T12:56:32"/>
    <n v="6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x v="0"/>
    <x v="8"/>
    <b v="0"/>
    <s v="food/food trucks"/>
    <n v="8.8333333333333333E-2"/>
    <n v="44.166666666666664"/>
    <s v="food"/>
    <s v="food trucks"/>
    <d v="2014-03-25T17:52:53"/>
    <d v="2014-05-02T17:52:53"/>
    <n v="38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x v="78"/>
    <b v="0"/>
    <s v="food/food trucks"/>
    <n v="0"/>
    <e v="#DIV/0!"/>
    <s v="food"/>
    <s v="food trucks"/>
    <d v="2014-08-20T18:19:43"/>
    <d v="2014-10-19T18:19:43"/>
    <n v="6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x v="0"/>
    <x v="83"/>
    <b v="0"/>
    <s v="food/food trucks"/>
    <n v="4.8666666666666667E-3"/>
    <n v="24.333333333333332"/>
    <s v="food"/>
    <s v="food trucks"/>
    <d v="2016-10-31T23:06:21"/>
    <d v="2016-12-01T00:06:21"/>
    <n v="30.041666666671517"/>
  </r>
  <r>
    <n v="1149"/>
    <x v="1149"/>
    <s v="Bringing culturally diverse Floridian cuisine to the people!"/>
    <n v="50000"/>
    <n v="75"/>
    <x v="2"/>
    <x v="0"/>
    <s v="USD"/>
    <n v="1466096566"/>
    <n v="1463504566"/>
    <x v="0"/>
    <x v="84"/>
    <b v="0"/>
    <s v="food/food trucks"/>
    <n v="1.5E-3"/>
    <n v="37.5"/>
    <s v="food"/>
    <s v="food trucks"/>
    <d v="2016-05-17T12:02:46"/>
    <d v="2016-06-16T12:02:46"/>
    <n v="30"/>
  </r>
  <r>
    <n v="1150"/>
    <x v="1150"/>
    <s v="Bringing delicious authentic and fusion Taiwanese Food to the West Coast."/>
    <n v="2500"/>
    <n v="252"/>
    <x v="2"/>
    <x v="0"/>
    <s v="USD"/>
    <n v="1452293675"/>
    <n v="1447109675"/>
    <x v="0"/>
    <x v="79"/>
    <b v="0"/>
    <s v="food/food trucks"/>
    <n v="0.1008"/>
    <n v="42"/>
    <s v="food"/>
    <s v="food trucks"/>
    <d v="2015-11-09T17:54:35"/>
    <d v="2016-01-08T17:54:35"/>
    <n v="6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x v="78"/>
    <b v="0"/>
    <s v="food/food trucks"/>
    <n v="0"/>
    <e v="#DIV/0!"/>
    <s v="food"/>
    <s v="food trucks"/>
    <d v="2015-08-07T21:27:43"/>
    <d v="2015-09-06T21:27:43"/>
    <n v="30"/>
  </r>
  <r>
    <n v="1152"/>
    <x v="1152"/>
    <s v="Peruvian food truck with an LA twist."/>
    <n v="16000"/>
    <n v="911"/>
    <x v="2"/>
    <x v="0"/>
    <s v="USD"/>
    <n v="1431709312"/>
    <n v="1429117312"/>
    <x v="0"/>
    <x v="41"/>
    <b v="0"/>
    <s v="food/food trucks"/>
    <n v="5.6937500000000002E-2"/>
    <n v="60.733333333333334"/>
    <s v="food"/>
    <s v="food trucks"/>
    <d v="2015-04-15T12:01:52"/>
    <d v="2015-05-15T12:01:52"/>
    <n v="30"/>
  </r>
  <r>
    <n v="1153"/>
    <x v="1153"/>
    <s v="A mobile concession trailer for snow cones, ice cream, smoothies and more"/>
    <n v="8000"/>
    <n v="50"/>
    <x v="2"/>
    <x v="0"/>
    <s v="USD"/>
    <n v="1434647305"/>
    <n v="1432055305"/>
    <x v="0"/>
    <x v="29"/>
    <b v="0"/>
    <s v="food/food trucks"/>
    <n v="6.2500000000000003E-3"/>
    <n v="50"/>
    <s v="food"/>
    <s v="food trucks"/>
    <d v="2015-05-19T12:08:25"/>
    <d v="2015-06-18T12:08:25"/>
    <n v="3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x v="83"/>
    <b v="0"/>
    <s v="food/food trucks"/>
    <n v="6.5000000000000002E-2"/>
    <n v="108.33333333333333"/>
    <s v="food"/>
    <s v="food trucks"/>
    <d v="2015-08-06T21:36:46"/>
    <d v="2015-09-05T21:36:46"/>
    <n v="30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x v="22"/>
    <b v="0"/>
    <s v="food/food trucks"/>
    <n v="7.5199999999999998E-3"/>
    <n v="23.5"/>
    <s v="food"/>
    <s v="food trucks"/>
    <d v="2014-07-15T13:20:08"/>
    <d v="2014-08-14T13:20:08"/>
    <n v="30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x v="78"/>
    <b v="0"/>
    <s v="food/food trucks"/>
    <n v="0"/>
    <e v="#DIV/0!"/>
    <s v="food"/>
    <s v="food trucks"/>
    <d v="2015-01-24T20:42:42"/>
    <d v="2015-02-23T20:42:42"/>
    <n v="3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x v="83"/>
    <b v="0"/>
    <s v="food/food trucks"/>
    <n v="1.5100000000000001E-2"/>
    <n v="50.333333333333336"/>
    <s v="food"/>
    <s v="food trucks"/>
    <d v="2014-10-06T10:04:40"/>
    <d v="2014-12-05T11:04:40"/>
    <n v="60.04166666667151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x v="83"/>
    <b v="0"/>
    <s v="food/food trucks"/>
    <n v="4.6666666666666671E-3"/>
    <n v="11.666666666666666"/>
    <s v="food"/>
    <s v="food trucks"/>
    <d v="2014-11-08T21:12:08"/>
    <d v="2014-12-08T21:12:08"/>
    <n v="30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x v="78"/>
    <b v="0"/>
    <s v="food/food trucks"/>
    <n v="0"/>
    <e v="#DIV/0!"/>
    <s v="food"/>
    <s v="food trucks"/>
    <d v="2015-05-30T12:26:05"/>
    <d v="2015-06-30T10:45:00"/>
    <n v="30.929803240738693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x v="10"/>
    <b v="0"/>
    <s v="food/food trucks"/>
    <n v="3.85E-2"/>
    <n v="60.789473684210527"/>
    <s v="food"/>
    <s v="food trucks"/>
    <d v="2015-02-25T22:43:06"/>
    <d v="2015-03-27T21:43:06"/>
    <n v="29.958333333343035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x v="78"/>
    <b v="0"/>
    <s v="food/food trucks"/>
    <n v="0"/>
    <e v="#DIV/0!"/>
    <s v="food"/>
    <s v="food trucks"/>
    <d v="2015-04-28T10:06:29"/>
    <d v="2015-05-19T10:06:29"/>
    <n v="21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x v="84"/>
    <b v="0"/>
    <s v="food/food trucks"/>
    <n v="5.8333333333333338E-4"/>
    <n v="17.5"/>
    <s v="food"/>
    <s v="food trucks"/>
    <d v="2014-08-25T11:24:24"/>
    <d v="2014-09-25T11:24:24"/>
    <n v="31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x v="78"/>
    <b v="0"/>
    <s v="food/food trucks"/>
    <n v="0"/>
    <e v="#DIV/0!"/>
    <s v="food"/>
    <s v="food trucks"/>
    <d v="2014-07-10T12:22:00"/>
    <d v="2014-08-09T12:22:00"/>
    <n v="3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x v="78"/>
    <b v="0"/>
    <s v="food/food trucks"/>
    <n v="0"/>
    <e v="#DIV/0!"/>
    <s v="food"/>
    <s v="food trucks"/>
    <d v="2016-05-19T12:23:02"/>
    <d v="2016-06-18T12:23:02"/>
    <n v="30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x v="20"/>
    <b v="0"/>
    <s v="food/food trucks"/>
    <n v="0.20705000000000001"/>
    <n v="82.82"/>
    <s v="food"/>
    <s v="food trucks"/>
    <d v="2014-06-02T00:08:50"/>
    <d v="2014-07-06T00:08:50"/>
    <n v="34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x v="22"/>
    <b v="0"/>
    <s v="food/food trucks"/>
    <n v="0.19139999999999999"/>
    <n v="358.875"/>
    <s v="food"/>
    <s v="food trucks"/>
    <d v="2015-05-26T06:39:02"/>
    <d v="2015-06-25T23:00:00"/>
    <n v="30.681226851855172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x v="0"/>
    <x v="38"/>
    <b v="0"/>
    <s v="food/food trucks"/>
    <n v="1.6316666666666667E-2"/>
    <n v="61.1875"/>
    <s v="food"/>
    <s v="food trucks"/>
    <d v="2014-08-12T12:38:15"/>
    <d v="2014-09-12T12:38:15"/>
    <n v="31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x v="83"/>
    <b v="0"/>
    <s v="food/food trucks"/>
    <n v="5.6666666666666664E-2"/>
    <n v="340"/>
    <s v="food"/>
    <s v="food trucks"/>
    <d v="2016-08-22T20:17:45"/>
    <d v="2016-09-21T20:17:45"/>
    <n v="3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x v="83"/>
    <b v="0"/>
    <s v="food/food trucks"/>
    <n v="1.6999999999999999E-3"/>
    <n v="5.666666666666667"/>
    <s v="food"/>
    <s v="food trucks"/>
    <d v="2015-01-23T03:29:23"/>
    <d v="2015-02-22T03:29:23"/>
    <n v="30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x v="84"/>
    <b v="0"/>
    <s v="food/food trucks"/>
    <n v="4.0000000000000001E-3"/>
    <n v="50"/>
    <s v="food"/>
    <s v="food trucks"/>
    <d v="2015-04-30T16:26:11"/>
    <d v="2015-05-30T16:26:11"/>
    <n v="3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x v="0"/>
    <x v="29"/>
    <b v="0"/>
    <s v="food/food trucks"/>
    <n v="1E-3"/>
    <n v="25"/>
    <s v="food"/>
    <s v="food trucks"/>
    <d v="2014-10-26T14:18:47"/>
    <d v="2014-11-13T15:18:47"/>
    <n v="18.041666666664241"/>
  </r>
  <r>
    <n v="1172"/>
    <x v="1172"/>
    <s v="Bringing YOUR favorite dog recipes to the streets."/>
    <n v="9000"/>
    <n v="0"/>
    <x v="2"/>
    <x v="0"/>
    <s v="USD"/>
    <n v="1408551752"/>
    <n v="1405959752"/>
    <x v="0"/>
    <x v="78"/>
    <b v="0"/>
    <s v="food/food trucks"/>
    <n v="0"/>
    <e v="#DIV/0!"/>
    <s v="food"/>
    <s v="food trucks"/>
    <d v="2014-07-21T11:22:32"/>
    <d v="2014-08-20T11:22:32"/>
    <n v="30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x v="29"/>
    <b v="0"/>
    <s v="food/food trucks"/>
    <n v="2.4000000000000001E-4"/>
    <n v="30"/>
    <s v="food"/>
    <s v="food trucks"/>
    <d v="2015-06-28T23:27:37"/>
    <d v="2015-08-02T23:27:37"/>
    <n v="35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x v="0"/>
    <x v="10"/>
    <b v="0"/>
    <s v="food/food trucks"/>
    <n v="5.906666666666667E-2"/>
    <n v="46.631578947368418"/>
    <s v="food"/>
    <s v="food trucks"/>
    <d v="2016-04-08T15:12:07"/>
    <d v="2016-05-08T15:12:07"/>
    <n v="30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x v="82"/>
    <b v="0"/>
    <s v="food/food trucks"/>
    <n v="2.9250000000000002E-2"/>
    <n v="65"/>
    <s v="food"/>
    <s v="food trucks"/>
    <d v="2015-06-15T12:28:59"/>
    <d v="2015-07-15T12:28:59"/>
    <n v="3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x v="29"/>
    <b v="0"/>
    <s v="food/food trucks"/>
    <n v="5.7142857142857142E-5"/>
    <n v="10"/>
    <s v="food"/>
    <s v="food trucks"/>
    <d v="2017-01-10T19:28:18"/>
    <d v="2017-03-06T08:00:00"/>
    <n v="54.522013888898073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x v="78"/>
    <b v="0"/>
    <s v="food/food trucks"/>
    <n v="0"/>
    <e v="#DIV/0!"/>
    <s v="food"/>
    <s v="food trucks"/>
    <d v="2014-09-15T10:51:36"/>
    <d v="2014-10-15T10:51:36"/>
    <n v="30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x v="29"/>
    <b v="0"/>
    <s v="food/food trucks"/>
    <n v="6.666666666666667E-5"/>
    <n v="5"/>
    <s v="food"/>
    <s v="food trucks"/>
    <d v="2014-07-17T16:44:12"/>
    <d v="2014-08-16T16:44:12"/>
    <n v="30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x v="81"/>
    <b v="0"/>
    <s v="food/food trucks"/>
    <n v="5.3333333333333337E-2"/>
    <n v="640"/>
    <s v="food"/>
    <s v="food trucks"/>
    <d v="2015-09-28T12:17:07"/>
    <d v="2015-10-28T12:17:07"/>
    <n v="3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x v="0"/>
    <x v="268"/>
    <b v="0"/>
    <s v="food/food trucks"/>
    <n v="0.11749999999999999"/>
    <n v="69.117647058823536"/>
    <s v="food"/>
    <s v="food trucks"/>
    <d v="2014-05-22T14:21:54"/>
    <d v="2014-06-28T14:21:54"/>
    <n v="37"/>
  </r>
  <r>
    <n v="1181"/>
    <x v="1181"/>
    <s v="Bringing the best tacos to the streets of Chicago!"/>
    <n v="50000"/>
    <n v="4"/>
    <x v="2"/>
    <x v="0"/>
    <s v="USD"/>
    <n v="1425197321"/>
    <n v="1422605321"/>
    <x v="0"/>
    <x v="83"/>
    <b v="0"/>
    <s v="food/food trucks"/>
    <n v="8.0000000000000007E-5"/>
    <n v="1.3333333333333333"/>
    <s v="food"/>
    <s v="food trucks"/>
    <d v="2015-01-30T03:08:41"/>
    <d v="2015-03-01T03:08:41"/>
    <n v="30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x v="80"/>
    <b v="0"/>
    <s v="food/food trucks"/>
    <n v="4.2000000000000003E-2"/>
    <n v="10.5"/>
    <s v="food"/>
    <s v="food trucks"/>
    <d v="2016-12-24T14:51:28"/>
    <d v="2017-01-12T11:42:00"/>
    <n v="18.868425925924385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x v="83"/>
    <b v="0"/>
    <s v="food/food trucks"/>
    <n v="0.04"/>
    <n v="33.333333333333336"/>
    <s v="food"/>
    <s v="food trucks"/>
    <d v="2016-10-13T15:40:23"/>
    <d v="2016-11-01T22:59:00"/>
    <n v="19.304594907414867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269"/>
    <b v="1"/>
    <s v="photography/photobooks"/>
    <n v="1.0493636363636363"/>
    <n v="61.562666666666665"/>
    <s v="photography"/>
    <s v="photobooks"/>
    <d v="2017-01-06T09:23:31"/>
    <d v="2017-02-06T09:23:31"/>
    <n v="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112"/>
    <b v="1"/>
    <s v="photography/photobooks"/>
    <n v="1.0544"/>
    <n v="118.73873873873873"/>
    <s v="photography"/>
    <s v="photobooks"/>
    <d v="2015-05-06T15:45:49"/>
    <d v="2015-06-07T23:00:00"/>
    <n v="32.301516203704523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252"/>
    <b v="1"/>
    <s v="photography/photobooks"/>
    <n v="1.0673333333333332"/>
    <n v="65.081300813008127"/>
    <s v="photography"/>
    <s v="photobooks"/>
    <d v="2015-04-29T15:43:15"/>
    <d v="2015-06-01T17:42:00"/>
    <n v="33.082465277781012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16"/>
    <b v="1"/>
    <s v="photography/photobooks"/>
    <n v="1.0412571428571429"/>
    <n v="130.15714285714284"/>
    <s v="photography"/>
    <s v="photobooks"/>
    <d v="2015-04-15T16:28:43"/>
    <d v="2015-05-17T13:00:00"/>
    <n v="31.855057870372548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x v="0"/>
    <x v="268"/>
    <b v="1"/>
    <s v="photography/photobooks"/>
    <n v="1.6054999999999999"/>
    <n v="37.776470588235291"/>
    <s v="photography"/>
    <s v="photobooks"/>
    <d v="2016-12-07T11:49:00"/>
    <d v="2016-12-28T11:49:00"/>
    <n v="21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48"/>
    <b v="1"/>
    <s v="photography/photobooks"/>
    <n v="1.0777777777777777"/>
    <n v="112.79069767441861"/>
    <s v="photography"/>
    <s v="photobooks"/>
    <d v="2016-06-08T18:29:55"/>
    <d v="2016-06-29T18:29:55"/>
    <n v="21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x v="0"/>
    <x v="62"/>
    <b v="1"/>
    <s v="photography/photobooks"/>
    <n v="1.35"/>
    <n v="51.92307692307692"/>
    <s v="photography"/>
    <s v="photobooks"/>
    <d v="2014-08-01T10:58:45"/>
    <d v="2014-08-31T10:58:45"/>
    <n v="3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51"/>
    <b v="1"/>
    <s v="photography/photobooks"/>
    <n v="1.0907407407407408"/>
    <n v="89.242424242424249"/>
    <s v="photography"/>
    <s v="photobooks"/>
    <d v="2016-02-19T09:29:20"/>
    <d v="2016-03-20T08:29:20"/>
    <n v="29.958333333328483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x v="0"/>
    <x v="41"/>
    <b v="1"/>
    <s v="photography/photobooks"/>
    <n v="2.9"/>
    <n v="19.333333333333332"/>
    <s v="photography"/>
    <s v="photobooks"/>
    <d v="2017-01-12T07:09:38"/>
    <d v="2017-02-11T07:09:38"/>
    <n v="3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270"/>
    <b v="1"/>
    <s v="photography/photobooks"/>
    <n v="1.0395714285714286"/>
    <n v="79.967032967032964"/>
    <s v="photography"/>
    <s v="photobooks"/>
    <d v="2016-02-09T13:37:33"/>
    <d v="2016-04-09T12:37:33"/>
    <n v="59.95833333332848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x v="271"/>
    <b v="1"/>
    <s v="photography/photobooks"/>
    <n v="3.2223999999999999"/>
    <n v="56.414565826330531"/>
    <s v="photography"/>
    <s v="photobooks"/>
    <d v="2015-03-09T06:42:59"/>
    <d v="2015-04-08T06:42:59"/>
    <n v="3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x v="203"/>
    <b v="1"/>
    <s v="photography/photobooks"/>
    <n v="1.35"/>
    <n v="79.411764705882348"/>
    <s v="photography"/>
    <s v="photobooks"/>
    <d v="2015-10-21T03:20:53"/>
    <d v="2015-12-20T04:00:00"/>
    <n v="60.027164351849933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x v="0"/>
    <x v="272"/>
    <b v="1"/>
    <s v="photography/photobooks"/>
    <n v="2.6991034482758622"/>
    <n v="76.439453125"/>
    <s v="photography"/>
    <s v="photobooks"/>
    <d v="2015-11-18T14:38:59"/>
    <d v="2015-12-18T14:38:59"/>
    <n v="3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00"/>
    <b v="1"/>
    <s v="photography/photobooks"/>
    <n v="2.5329333333333333"/>
    <n v="121"/>
    <s v="photography"/>
    <s v="photobooks"/>
    <d v="2016-05-13T10:57:14"/>
    <d v="2016-06-13T00:59:00"/>
    <n v="30.584560185183364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7"/>
    <b v="1"/>
    <s v="photography/photobooks"/>
    <n v="2.6059999999999999"/>
    <n v="54.616766467065865"/>
    <s v="photography"/>
    <s v="photobooks"/>
    <d v="2015-11-25T09:51:26"/>
    <d v="2015-12-30T22:00:00"/>
    <n v="35.505949074075033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82"/>
    <b v="1"/>
    <s v="photography/photobooks"/>
    <n v="1.0131677953348381"/>
    <n v="299.22222222222223"/>
    <s v="photography"/>
    <s v="photobooks"/>
    <d v="2015-06-06T13:30:00"/>
    <d v="2015-07-08T13:30:00"/>
    <n v="32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273"/>
    <b v="1"/>
    <s v="photography/photobooks"/>
    <n v="1.2560416666666667"/>
    <n v="58.533980582524272"/>
    <s v="photography"/>
    <s v="photobooks"/>
    <d v="2015-03-26T06:27:36"/>
    <d v="2015-04-16T06:27:36"/>
    <n v="21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112"/>
    <b v="1"/>
    <s v="photography/photobooks"/>
    <n v="1.0243783333333334"/>
    <n v="55.371801801801809"/>
    <s v="photography"/>
    <s v="photobooks"/>
    <d v="2016-06-15T09:34:06"/>
    <d v="2016-07-15T09:34:06"/>
    <n v="3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x v="197"/>
    <b v="1"/>
    <s v="photography/photobooks"/>
    <n v="1.99244"/>
    <n v="183.80442804428046"/>
    <s v="photography"/>
    <s v="photobooks"/>
    <d v="2015-05-28T01:55:54"/>
    <d v="2015-06-27T01:55:54"/>
    <n v="3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1"/>
    <b v="1"/>
    <s v="photography/photobooks"/>
    <n v="1.0245398773006136"/>
    <n v="165.34653465346534"/>
    <s v="photography"/>
    <s v="photobooks"/>
    <d v="2015-05-01T09:45:27"/>
    <d v="2015-05-31T09:45:27"/>
    <n v="3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7"/>
    <b v="1"/>
    <s v="photography/photobooks"/>
    <n v="1.0294615384615384"/>
    <n v="234.78947368421052"/>
    <s v="photography"/>
    <s v="photobooks"/>
    <d v="2015-10-20T12:57:13"/>
    <d v="2015-12-04T00:00:00"/>
    <n v="44.460266203699575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x v="95"/>
    <b v="1"/>
    <s v="photography/photobooks"/>
    <n v="1.0086153846153847"/>
    <n v="211.48387096774192"/>
    <s v="photography"/>
    <s v="photobooks"/>
    <d v="2015-05-14T07:09:11"/>
    <d v="2015-06-13T07:09:11"/>
    <n v="3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x v="58"/>
    <b v="1"/>
    <s v="photography/photobooks"/>
    <n v="1.1499999999999999"/>
    <n v="32.34375"/>
    <s v="photography"/>
    <s v="photobooks"/>
    <d v="2017-02-06T13:37:33"/>
    <d v="2017-03-11T08:29:00"/>
    <n v="32.785729166658712"/>
  </r>
  <r>
    <n v="1207"/>
    <x v="1207"/>
    <s v="A humanistic photo book about ancestral &amp; post-modern Italy."/>
    <n v="16700"/>
    <n v="17396"/>
    <x v="0"/>
    <x v="13"/>
    <s v="EUR"/>
    <n v="1459418400"/>
    <n v="1456827573"/>
    <x v="0"/>
    <x v="261"/>
    <b v="1"/>
    <s v="photography/photobooks"/>
    <n v="1.0416766467065868"/>
    <n v="123.37588652482269"/>
    <s v="photography"/>
    <s v="photobooks"/>
    <d v="2016-03-01T05:19:33"/>
    <d v="2016-03-31T05:00:00"/>
    <n v="29.986423611117061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11"/>
    <b v="1"/>
    <s v="photography/photobooks"/>
    <n v="1.5529999999999999"/>
    <n v="207.06666666666666"/>
    <s v="photography"/>
    <s v="photobooks"/>
    <d v="2016-02-23T12:01:04"/>
    <d v="2016-03-24T11:01:04"/>
    <n v="29.958333333335759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67"/>
    <b v="1"/>
    <s v="photography/photobooks"/>
    <n v="1.06"/>
    <n v="138.2608695652174"/>
    <s v="photography"/>
    <s v="photobooks"/>
    <d v="2017-01-26T15:18:25"/>
    <d v="2017-02-25T15:18:25"/>
    <n v="30"/>
  </r>
  <r>
    <n v="1210"/>
    <x v="1210"/>
    <s v="En fotobok om livet i det enda andra GÃ¶teborg i vÃ¤rlden"/>
    <n v="20000"/>
    <n v="50863"/>
    <x v="0"/>
    <x v="11"/>
    <s v="SEK"/>
    <n v="1433106000"/>
    <n v="1431124572"/>
    <x v="0"/>
    <x v="273"/>
    <b v="1"/>
    <s v="photography/photobooks"/>
    <n v="2.5431499999999998"/>
    <n v="493.81553398058253"/>
    <s v="photography"/>
    <s v="photobooks"/>
    <d v="2015-05-08T17:36:12"/>
    <d v="2015-05-31T16:00:00"/>
    <n v="22.933194444442051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x v="79"/>
    <b v="1"/>
    <s v="photography/photobooks"/>
    <n v="1.0109999999999999"/>
    <n v="168.5"/>
    <s v="photography"/>
    <s v="photobooks"/>
    <d v="2016-05-25T15:47:41"/>
    <d v="2016-06-09T15:47:41"/>
    <n v="1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183"/>
    <b v="1"/>
    <s v="photography/photobooks"/>
    <n v="1.2904"/>
    <n v="38.867469879518069"/>
    <s v="photography"/>
    <s v="photobooks"/>
    <d v="2015-11-10T17:48:15"/>
    <d v="2015-11-26T20:00:00"/>
    <n v="16.091493055559113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52"/>
    <b v="1"/>
    <s v="photography/photobooks"/>
    <n v="1.0223076923076924"/>
    <n v="61.527777777777779"/>
    <s v="photography"/>
    <s v="photobooks"/>
    <d v="2016-12-27T13:08:20"/>
    <d v="2017-01-31T13:08:20"/>
    <n v="35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20"/>
    <b v="1"/>
    <s v="photography/photobooks"/>
    <n v="1.3180000000000001"/>
    <n v="105.44"/>
    <s v="photography"/>
    <s v="photobooks"/>
    <d v="2015-04-10T15:10:05"/>
    <d v="2015-06-09T15:10:05"/>
    <n v="6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274"/>
    <b v="1"/>
    <s v="photography/photobooks"/>
    <n v="7.8608020000000005"/>
    <n v="71.592003642987251"/>
    <s v="photography"/>
    <s v="photobooks"/>
    <d v="2014-04-30T17:09:16"/>
    <d v="2014-05-30T17:09:16"/>
    <n v="30"/>
  </r>
  <r>
    <n v="1216"/>
    <x v="1216"/>
    <s v="A fine art photography book taking a new look at the art of bonsai."/>
    <n v="14000"/>
    <n v="20398"/>
    <x v="0"/>
    <x v="0"/>
    <s v="USD"/>
    <n v="1443826980"/>
    <n v="1441032457"/>
    <x v="0"/>
    <x v="147"/>
    <b v="1"/>
    <s v="photography/photobooks"/>
    <n v="1.4570000000000001"/>
    <n v="91.882882882882882"/>
    <s v="photography"/>
    <s v="photobooks"/>
    <d v="2015-08-31T09:47:37"/>
    <d v="2015-10-02T18:03:00"/>
    <n v="32.34401620370044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275"/>
    <b v="1"/>
    <s v="photography/photobooks"/>
    <n v="1.026"/>
    <n v="148.57377049180329"/>
    <s v="photography"/>
    <s v="photobooks"/>
    <d v="2016-06-14T14:25:40"/>
    <d v="2016-07-14T14:25:40"/>
    <n v="3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30"/>
    <b v="1"/>
    <s v="photography/photobooks"/>
    <n v="1.7227777777777777"/>
    <n v="174.2134831460674"/>
    <s v="photography"/>
    <s v="photobooks"/>
    <d v="2015-10-01T10:53:20"/>
    <d v="2015-10-31T22:00:00"/>
    <n v="30.462962962963502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x v="0"/>
    <x v="35"/>
    <b v="1"/>
    <s v="photography/photobooks"/>
    <n v="1.5916819571865444"/>
    <n v="102.86166007905139"/>
    <s v="photography"/>
    <s v="photobooks"/>
    <d v="2016-09-20T06:05:13"/>
    <d v="2016-10-20T06:05:13"/>
    <n v="3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x v="0"/>
    <x v="205"/>
    <b v="1"/>
    <s v="photography/photobooks"/>
    <n v="1.0376666666666667"/>
    <n v="111.17857142857143"/>
    <s v="photography"/>
    <s v="photobooks"/>
    <d v="2015-07-26T10:05:12"/>
    <d v="2015-08-25T10:05:12"/>
    <n v="3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273"/>
    <b v="1"/>
    <s v="photography/photobooks"/>
    <n v="1.1140954545454547"/>
    <n v="23.796213592233013"/>
    <s v="photography"/>
    <s v="photobooks"/>
    <d v="2016-11-06T06:24:48"/>
    <d v="2016-12-03T19:00:00"/>
    <n v="27.524444444439723"/>
  </r>
  <r>
    <n v="1222"/>
    <x v="1222"/>
    <s v="Project Pilgrim is my effort to work towards normalizing mental health."/>
    <n v="4000"/>
    <n v="11215"/>
    <x v="0"/>
    <x v="5"/>
    <s v="CAD"/>
    <n v="1459483200"/>
    <n v="1456852647"/>
    <x v="0"/>
    <x v="276"/>
    <b v="1"/>
    <s v="photography/photobooks"/>
    <n v="2.80375"/>
    <n v="81.268115942028984"/>
    <s v="photography"/>
    <s v="photobooks"/>
    <d v="2016-03-01T12:17:27"/>
    <d v="2016-03-31T23:00:00"/>
    <n v="30.446215277785086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x v="0"/>
    <x v="277"/>
    <b v="1"/>
    <s v="photography/photobooks"/>
    <n v="1.1210606060606061"/>
    <n v="116.21465968586388"/>
    <s v="photography"/>
    <s v="photobooks"/>
    <d v="2016-10-10T23:15:09"/>
    <d v="2016-11-10T00:15:09"/>
    <n v="30.041666666671517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x v="0"/>
    <x v="59"/>
    <b v="0"/>
    <s v="music/world music"/>
    <n v="7.0666666666666669E-2"/>
    <n v="58.888888888888886"/>
    <s v="music"/>
    <s v="world music"/>
    <d v="2014-04-07T08:11:42"/>
    <d v="2014-06-06T08:11:42"/>
    <n v="60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83"/>
    <b v="0"/>
    <s v="music/world music"/>
    <n v="4.3999999999999997E-2"/>
    <n v="44"/>
    <s v="music"/>
    <s v="world music"/>
    <d v="2013-08-23T16:44:38"/>
    <d v="2013-10-22T16:44:38"/>
    <n v="60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244"/>
    <b v="0"/>
    <s v="music/world music"/>
    <n v="3.8739999999999997E-2"/>
    <n v="48.424999999999997"/>
    <s v="music"/>
    <s v="world music"/>
    <d v="2014-03-17T15:59:41"/>
    <d v="2014-04-20T20:00:00"/>
    <n v="34.166886574072123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78"/>
    <b v="0"/>
    <s v="music/world music"/>
    <n v="0"/>
    <e v="#DIV/0!"/>
    <s v="music"/>
    <s v="world music"/>
    <d v="2014-07-07T17:03:36"/>
    <d v="2014-08-07T02:00:00"/>
    <n v="30.372499999997672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54"/>
    <b v="0"/>
    <s v="music/world music"/>
    <n v="0.29299999999999998"/>
    <n v="61.041666666666664"/>
    <s v="music"/>
    <s v="world music"/>
    <d v="2011-07-30T12:30:08"/>
    <d v="2011-09-28T12:30:08"/>
    <n v="60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9"/>
    <b v="0"/>
    <s v="music/world music"/>
    <n v="9.0909090909090905E-3"/>
    <n v="25"/>
    <s v="music"/>
    <s v="world music"/>
    <d v="2012-03-17T06:02:07"/>
    <d v="2012-04-16T11:00:00"/>
    <n v="30.206863425926713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78"/>
    <b v="0"/>
    <s v="music/world music"/>
    <n v="0"/>
    <e v="#DIV/0!"/>
    <s v="music"/>
    <s v="world music"/>
    <d v="2011-01-25T18:20:30"/>
    <d v="2011-02-24T18:20:30"/>
    <n v="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78"/>
    <b v="0"/>
    <s v="music/world music"/>
    <n v="0"/>
    <e v="#DIV/0!"/>
    <s v="music"/>
    <s v="world music"/>
    <d v="2015-07-08T17:36:08"/>
    <d v="2015-08-27T20:00:00"/>
    <n v="50.09990740741341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9"/>
    <b v="0"/>
    <s v="music/world music"/>
    <n v="8.0000000000000002E-3"/>
    <n v="40"/>
    <s v="music"/>
    <s v="world music"/>
    <d v="2013-08-20T15:21:10"/>
    <d v="2013-10-06T15:21:10"/>
    <n v="47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79"/>
    <b v="0"/>
    <s v="music/world music"/>
    <n v="0.11600000000000001"/>
    <n v="19.333333333333332"/>
    <s v="music"/>
    <s v="world music"/>
    <d v="2012-01-31T17:46:14"/>
    <d v="2012-02-21T17:46:14"/>
    <n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78"/>
    <b v="0"/>
    <s v="music/world music"/>
    <n v="0"/>
    <e v="#DIV/0!"/>
    <s v="music"/>
    <s v="world music"/>
    <d v="2015-01-03T13:55:42"/>
    <d v="2015-02-02T13:55:42"/>
    <n v="3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79"/>
    <b v="0"/>
    <s v="music/world music"/>
    <n v="2.787363950092912E-2"/>
    <n v="35"/>
    <s v="music"/>
    <s v="world music"/>
    <d v="2013-11-04T22:14:59"/>
    <d v="2013-12-14T22:14:59"/>
    <n v="40"/>
  </r>
  <r>
    <n v="1236"/>
    <x v="1236"/>
    <s v="Raising money to give the musicians their due."/>
    <n v="2500"/>
    <n v="0"/>
    <x v="1"/>
    <x v="0"/>
    <s v="USD"/>
    <n v="1343491200"/>
    <n v="1342801164"/>
    <x v="0"/>
    <x v="78"/>
    <b v="0"/>
    <s v="music/world music"/>
    <n v="0"/>
    <e v="#DIV/0!"/>
    <s v="music"/>
    <s v="world music"/>
    <d v="2012-07-20T11:19:24"/>
    <d v="2012-07-28T11:00:00"/>
    <n v="7.9865277777789743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78"/>
    <b v="0"/>
    <s v="music/world music"/>
    <n v="0"/>
    <e v="#DIV/0!"/>
    <s v="music"/>
    <s v="world music"/>
    <d v="2012-08-04T01:47:45"/>
    <d v="2012-08-24T01:47:45"/>
    <n v="2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83"/>
    <b v="0"/>
    <s v="music/world music"/>
    <n v="0.17799999999999999"/>
    <n v="59.333333333333336"/>
    <s v="music"/>
    <s v="world music"/>
    <d v="2011-07-07T09:38:56"/>
    <d v="2011-08-06T09:38:56"/>
    <n v="30"/>
  </r>
  <r>
    <n v="1239"/>
    <x v="1239"/>
    <s v="Please consider helping us with our new CD and Riverdance Tour"/>
    <n v="2500"/>
    <n v="0"/>
    <x v="1"/>
    <x v="0"/>
    <s v="USD"/>
    <n v="1325804767"/>
    <n v="1323212767"/>
    <x v="0"/>
    <x v="78"/>
    <b v="0"/>
    <s v="music/world music"/>
    <n v="0"/>
    <e v="#DIV/0!"/>
    <s v="music"/>
    <s v="world music"/>
    <d v="2011-12-06T18:06:07"/>
    <d v="2012-01-05T18:06:07"/>
    <n v="30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x v="0"/>
    <x v="22"/>
    <b v="0"/>
    <s v="music/world music"/>
    <n v="3.0124999999999999E-2"/>
    <n v="30.125"/>
    <s v="music"/>
    <s v="world music"/>
    <d v="2013-05-14T19:57:37"/>
    <d v="2013-07-12T16:51:00"/>
    <n v="58.870405092588044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69"/>
    <b v="0"/>
    <s v="music/world music"/>
    <n v="0.50739999999999996"/>
    <n v="74.617647058823536"/>
    <s v="music"/>
    <s v="world music"/>
    <d v="2014-10-11T15:06:20"/>
    <d v="2014-11-03T00:59:00"/>
    <n v="22.41157407407445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9"/>
    <b v="0"/>
    <s v="music/world music"/>
    <n v="5.4884742041712408E-3"/>
    <n v="5"/>
    <s v="music"/>
    <s v="world music"/>
    <d v="2011-08-26T22:58:22"/>
    <d v="2011-09-11T08:18:00"/>
    <n v="15.38863425925956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44"/>
    <b v="0"/>
    <s v="music/world music"/>
    <n v="0.14091666666666666"/>
    <n v="44.5"/>
    <s v="music"/>
    <s v="world music"/>
    <d v="2011-05-08T16:06:11"/>
    <d v="2011-07-08T16:00:00"/>
    <n v="60.99570601851883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x v="1"/>
    <x v="43"/>
    <b v="1"/>
    <s v="music/rock"/>
    <n v="1.038"/>
    <n v="46.133333333333333"/>
    <s v="music"/>
    <s v="rock"/>
    <d v="2013-03-22T14:48:43"/>
    <d v="2013-04-22T16:00:00"/>
    <n v="31.04950231481780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57"/>
    <b v="1"/>
    <s v="music/rock"/>
    <n v="1.2024999999999999"/>
    <n v="141.47058823529412"/>
    <s v="music"/>
    <s v="rock"/>
    <d v="2014-05-15T09:23:54"/>
    <d v="2014-06-14T09:23:54"/>
    <n v="30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162"/>
    <b v="1"/>
    <s v="music/rock"/>
    <n v="1.17"/>
    <n v="75.483870967741936"/>
    <s v="music"/>
    <s v="rock"/>
    <d v="2011-10-21T20:02:29"/>
    <d v="2011-12-05T21:02:29"/>
    <n v="45.04166666666424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x v="1"/>
    <x v="133"/>
    <b v="1"/>
    <s v="music/rock"/>
    <n v="1.2214285714285715"/>
    <n v="85.5"/>
    <s v="music"/>
    <s v="rock"/>
    <d v="2013-04-06T02:00:55"/>
    <d v="2013-05-06T02:00:55"/>
    <n v="30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x v="1"/>
    <x v="211"/>
    <b v="1"/>
    <s v="music/rock"/>
    <n v="1.5164"/>
    <n v="64.254237288135599"/>
    <s v="music"/>
    <s v="rock"/>
    <d v="2014-05-08T10:45:53"/>
    <d v="2014-06-13T01:59:00"/>
    <n v="35.634108796301007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75"/>
    <b v="1"/>
    <s v="music/rock"/>
    <n v="1.0444"/>
    <n v="64.46913580246914"/>
    <s v="music"/>
    <s v="rock"/>
    <d v="2012-06-07T12:46:51"/>
    <d v="2012-07-07T12:46:51"/>
    <n v="30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278"/>
    <b v="1"/>
    <s v="music/rock"/>
    <n v="2.0015333333333332"/>
    <n v="118.2007874015748"/>
    <s v="music"/>
    <s v="rock"/>
    <d v="2014-07-23T10:25:31"/>
    <d v="2014-09-06T10:25:31"/>
    <n v="45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x v="1"/>
    <x v="142"/>
    <b v="1"/>
    <s v="music/rock"/>
    <n v="1.018"/>
    <n v="82.540540540540547"/>
    <s v="music"/>
    <s v="rock"/>
    <d v="2011-07-27T14:32:47"/>
    <d v="2011-09-25T14:32:47"/>
    <n v="60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61"/>
    <b v="1"/>
    <s v="music/rock"/>
    <n v="1.3765714285714286"/>
    <n v="34.170212765957444"/>
    <s v="music"/>
    <s v="rock"/>
    <d v="2013-09-26T18:42:49"/>
    <d v="2013-10-24T18:42:49"/>
    <n v="28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79"/>
    <b v="1"/>
    <s v="music/rock"/>
    <n v="3038.3319999999999"/>
    <n v="42.73322081575246"/>
    <s v="music"/>
    <s v="rock"/>
    <d v="2014-08-04T13:48:27"/>
    <d v="2014-09-03T13:48:27"/>
    <n v="30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61"/>
    <b v="1"/>
    <s v="music/rock"/>
    <n v="1.9885074626865671"/>
    <n v="94.489361702127653"/>
    <s v="music"/>
    <s v="rock"/>
    <d v="2010-11-05T09:54:46"/>
    <d v="2010-12-31T23:59:00"/>
    <n v="56.58627314814657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80"/>
    <b v="1"/>
    <s v="music/rock"/>
    <n v="2.0236666666666667"/>
    <n v="55.697247706422019"/>
    <s v="music"/>
    <s v="rock"/>
    <d v="2013-11-01T15:17:32"/>
    <d v="2013-12-01T16:17:32"/>
    <n v="30.04166666666424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281"/>
    <b v="1"/>
    <s v="music/rock"/>
    <n v="1.1796376666666666"/>
    <n v="98.030831024930734"/>
    <s v="music"/>
    <s v="rock"/>
    <d v="2012-01-13T17:03:51"/>
    <d v="2012-02-12T17:03:51"/>
    <n v="30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282"/>
    <b v="1"/>
    <s v="music/rock"/>
    <n v="2.9472727272727273"/>
    <n v="92.102272727272734"/>
    <s v="music"/>
    <s v="rock"/>
    <d v="2011-02-12T21:03:10"/>
    <d v="2011-04-02T20:03:10"/>
    <n v="48.958333333335759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283"/>
    <b v="1"/>
    <s v="music/rock"/>
    <n v="2.1314633333333335"/>
    <n v="38.175462686567165"/>
    <s v="music"/>
    <s v="rock"/>
    <d v="2013-08-01T09:40:12"/>
    <d v="2013-08-31T09:40:12"/>
    <n v="30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x v="1"/>
    <x v="93"/>
    <b v="1"/>
    <s v="music/rock"/>
    <n v="1.0424"/>
    <n v="27.145833333333332"/>
    <s v="music"/>
    <s v="rock"/>
    <d v="2014-05-07T18:17:44"/>
    <d v="2014-06-08T22:59:00"/>
    <n v="32.19532407407678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42"/>
    <b v="1"/>
    <s v="music/rock"/>
    <n v="1.1366666666666667"/>
    <n v="50.689189189189186"/>
    <s v="music"/>
    <s v="rock"/>
    <d v="2014-01-27T15:13:40"/>
    <d v="2014-02-26T15:13:40"/>
    <n v="3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x v="1"/>
    <x v="47"/>
    <b v="1"/>
    <s v="music/rock"/>
    <n v="1.0125"/>
    <n v="38.942307692307693"/>
    <s v="music"/>
    <s v="rock"/>
    <d v="2013-12-30T03:13:47"/>
    <d v="2014-01-29T03:13:47"/>
    <n v="30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x v="217"/>
    <b v="1"/>
    <s v="music/rock"/>
    <n v="1.2541538461538462"/>
    <n v="77.638095238095232"/>
    <s v="music"/>
    <s v="rock"/>
    <d v="2014-01-17T13:18:12"/>
    <d v="2014-02-16T13:18:12"/>
    <n v="30"/>
  </r>
  <r>
    <n v="1263"/>
    <x v="1263"/>
    <s v="A fresh batch of chaos from Toledo, Ohio's reggae-rockers, Tropic Bombs!"/>
    <n v="1500"/>
    <n v="1785"/>
    <x v="0"/>
    <x v="0"/>
    <s v="USD"/>
    <n v="1396054800"/>
    <n v="1393034470"/>
    <x v="1"/>
    <x v="14"/>
    <b v="1"/>
    <s v="music/rock"/>
    <n v="1.19"/>
    <n v="43.536585365853661"/>
    <s v="music"/>
    <s v="rock"/>
    <d v="2014-02-21T21:01:10"/>
    <d v="2014-03-28T20:00:00"/>
    <n v="34.957523148143082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69"/>
    <b v="1"/>
    <s v="music/rock"/>
    <n v="1.6646153846153846"/>
    <n v="31.823529411764707"/>
    <s v="music"/>
    <s v="rock"/>
    <d v="2013-09-30T10:54:43"/>
    <d v="2013-10-29T10:54:43"/>
    <n v="29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36"/>
    <b v="1"/>
    <s v="music/rock"/>
    <n v="1.1914771428571429"/>
    <n v="63.184393939393942"/>
    <s v="music"/>
    <s v="rock"/>
    <d v="2010-10-14T10:43:35"/>
    <d v="2010-11-30T10:43:35"/>
    <n v="47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x v="1"/>
    <x v="133"/>
    <b v="1"/>
    <s v="music/rock"/>
    <n v="1.0047368421052632"/>
    <n v="190.9"/>
    <s v="music"/>
    <s v="rock"/>
    <d v="2013-12-12T16:02:25"/>
    <d v="2014-01-11T16:02:25"/>
    <n v="30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180"/>
    <b v="1"/>
    <s v="music/rock"/>
    <n v="1.018"/>
    <n v="140.85534591194968"/>
    <s v="music"/>
    <s v="rock"/>
    <d v="2013-06-24T09:02:38"/>
    <d v="2013-07-24T09:02:38"/>
    <n v="30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x v="1"/>
    <x v="0"/>
    <b v="1"/>
    <s v="music/rock"/>
    <n v="1.1666666666666667"/>
    <n v="76.92307692307692"/>
    <s v="music"/>
    <s v="rock"/>
    <d v="2013-08-21T15:17:27"/>
    <d v="2013-09-20T15:17:27"/>
    <n v="30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190"/>
    <b v="1"/>
    <s v="music/rock"/>
    <n v="1.0864893617021276"/>
    <n v="99.15533980582525"/>
    <s v="music"/>
    <s v="rock"/>
    <d v="2016-03-16T14:45:12"/>
    <d v="2016-04-15T19:00:00"/>
    <n v="30.176944444450783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x v="1"/>
    <x v="39"/>
    <b v="1"/>
    <s v="music/rock"/>
    <n v="1.1472"/>
    <n v="67.881656804733723"/>
    <s v="music"/>
    <s v="rock"/>
    <d v="2012-01-25T15:34:02"/>
    <d v="2012-03-25T14:34:02"/>
    <n v="59.958333333328483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162"/>
    <b v="1"/>
    <s v="music/rock"/>
    <n v="1.018"/>
    <n v="246.29032258064515"/>
    <s v="music"/>
    <s v="rock"/>
    <d v="2013-10-14T11:24:19"/>
    <d v="2013-11-13T12:24:19"/>
    <n v="30.04166666666424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33"/>
    <b v="1"/>
    <s v="music/rock"/>
    <n v="1.06"/>
    <n v="189.28571428571428"/>
    <s v="music"/>
    <s v="rock"/>
    <d v="2010-04-06T12:52:59"/>
    <d v="2010-06-14T23:00:00"/>
    <n v="69.42153935184615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x v="1"/>
    <x v="241"/>
    <b v="1"/>
    <s v="music/rock"/>
    <n v="1.0349999999999999"/>
    <n v="76.666666666666671"/>
    <s v="music"/>
    <s v="rock"/>
    <d v="2014-08-01T12:31:31"/>
    <d v="2014-08-31T12:31:31"/>
    <n v="30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4"/>
    <b v="1"/>
    <s v="music/rock"/>
    <n v="1.5497535999999998"/>
    <n v="82.963254817987149"/>
    <s v="music"/>
    <s v="rock"/>
    <d v="2012-07-26T11:33:45"/>
    <d v="2012-08-30T11:33:45"/>
    <n v="3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85"/>
    <b v="1"/>
    <s v="music/rock"/>
    <n v="1.6214066666666667"/>
    <n v="62.522107969151669"/>
    <s v="music"/>
    <s v="rock"/>
    <d v="2013-07-03T15:49:47"/>
    <d v="2013-08-07T15:49:47"/>
    <n v="35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x v="1"/>
    <x v="32"/>
    <b v="1"/>
    <s v="music/rock"/>
    <n v="1.0442100000000001"/>
    <n v="46.06808823529412"/>
    <s v="music"/>
    <s v="rock"/>
    <d v="2009-07-13T11:54:07"/>
    <d v="2009-08-31T23:00:00"/>
    <n v="49.46241898147855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286"/>
    <b v="1"/>
    <s v="music/rock"/>
    <n v="1.0612433333333333"/>
    <n v="38.543946731234868"/>
    <s v="music"/>
    <s v="rock"/>
    <d v="2012-07-31T08:29:07"/>
    <d v="2012-09-04T08:29:07"/>
    <n v="35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45"/>
    <b v="1"/>
    <s v="music/rock"/>
    <n v="1.5493846153846154"/>
    <n v="53.005263157894738"/>
    <s v="music"/>
    <s v="rock"/>
    <d v="2014-05-27T08:19:26"/>
    <d v="2014-06-24T21:00:00"/>
    <n v="28.528171296296932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143"/>
    <b v="1"/>
    <s v="music/rock"/>
    <n v="1.1077157238734421"/>
    <n v="73.355396825396824"/>
    <s v="music"/>
    <s v="rock"/>
    <d v="2014-02-11T21:22:50"/>
    <d v="2014-03-23T20:22:50"/>
    <n v="39.958333333335759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208"/>
    <b v="1"/>
    <s v="music/rock"/>
    <n v="1.1091186666666666"/>
    <n v="127.97523076923076"/>
    <s v="music"/>
    <s v="rock"/>
    <d v="2010-12-01T13:10:54"/>
    <d v="2011-03-01T13:10:54"/>
    <n v="9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42"/>
    <b v="1"/>
    <s v="music/rock"/>
    <n v="1.1071428571428572"/>
    <n v="104.72972972972973"/>
    <s v="music"/>
    <s v="rock"/>
    <d v="2013-07-08T12:50:36"/>
    <d v="2013-07-28T12:50:36"/>
    <n v="20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220"/>
    <b v="1"/>
    <s v="music/rock"/>
    <n v="1.2361333333333333"/>
    <n v="67.671532846715323"/>
    <s v="music"/>
    <s v="rock"/>
    <d v="2013-11-08T06:24:15"/>
    <d v="2013-12-08T23:59:00"/>
    <n v="30.73246527777519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x v="1"/>
    <x v="19"/>
    <b v="1"/>
    <s v="music/rock"/>
    <n v="2.1105"/>
    <n v="95.931818181818187"/>
    <s v="music"/>
    <s v="rock"/>
    <d v="2013-02-15T12:13:09"/>
    <d v="2013-03-10T23:00:00"/>
    <n v="23.449201388888469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162"/>
    <b v="1"/>
    <s v="theater/plays"/>
    <n v="1.01"/>
    <n v="65.161290322580641"/>
    <s v="theater"/>
    <s v="plays"/>
    <d v="2016-12-08T00:38:02"/>
    <d v="2016-12-31T11:59:00"/>
    <n v="23.472893518519413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87"/>
    <b v="1"/>
    <s v="theater/plays"/>
    <n v="1.0165"/>
    <n v="32.269841269841272"/>
    <s v="theater"/>
    <s v="plays"/>
    <d v="2015-06-05T08:59:35"/>
    <d v="2015-06-20T08:59:35"/>
    <n v="1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9"/>
    <b v="1"/>
    <s v="theater/plays"/>
    <n v="1.0833333333333333"/>
    <n v="81.25"/>
    <s v="theater"/>
    <s v="plays"/>
    <d v="2015-02-04T04:13:47"/>
    <d v="2015-02-17T09:00:00"/>
    <n v="13.198761574065429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20"/>
    <b v="1"/>
    <s v="theater/plays"/>
    <n v="2.42"/>
    <n v="24.2"/>
    <s v="theater"/>
    <s v="plays"/>
    <d v="2015-04-13T09:54:16"/>
    <d v="2015-06-12T09:54:16"/>
    <n v="60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42"/>
    <b v="1"/>
    <s v="theater/plays"/>
    <n v="1.0044999999999999"/>
    <n v="65.868852459016395"/>
    <s v="theater"/>
    <s v="plays"/>
    <d v="2016-07-09T22:42:43"/>
    <d v="2016-08-09T23:00:00"/>
    <n v="31.01200231481925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x v="0"/>
    <x v="47"/>
    <b v="1"/>
    <s v="theater/plays"/>
    <n v="1.2506666666666666"/>
    <n v="36.07692307692308"/>
    <s v="theater"/>
    <s v="plays"/>
    <d v="2016-12-04T22:14:05"/>
    <d v="2017-01-03T22:14:05"/>
    <n v="30"/>
  </r>
  <r>
    <n v="1290"/>
    <x v="1290"/>
    <s v="Sometimes your Heart has to STOP for your Life to START."/>
    <n v="3500"/>
    <n v="3800"/>
    <x v="0"/>
    <x v="0"/>
    <s v="USD"/>
    <n v="1429772340"/>
    <n v="1427121931"/>
    <x v="0"/>
    <x v="48"/>
    <b v="1"/>
    <s v="theater/plays"/>
    <n v="1.0857142857142856"/>
    <n v="44.186046511627907"/>
    <s v="theater"/>
    <s v="plays"/>
    <d v="2015-03-23T09:45:31"/>
    <d v="2015-04-23T01:59:00"/>
    <n v="30.676030092596193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288"/>
    <b v="1"/>
    <s v="theater/plays"/>
    <n v="1.4570000000000001"/>
    <n v="104.07142857142857"/>
    <s v="theater"/>
    <s v="plays"/>
    <d v="2015-03-01T10:39:51"/>
    <d v="2015-04-07T02:00:00"/>
    <n v="36.638993055559695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47"/>
    <b v="1"/>
    <s v="theater/plays"/>
    <n v="1.1000000000000001"/>
    <n v="35.96153846153846"/>
    <s v="theater"/>
    <s v="plays"/>
    <d v="2015-09-09T13:20:28"/>
    <d v="2015-10-06T17:59:00"/>
    <n v="27.193425925921474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148"/>
    <b v="1"/>
    <s v="theater/plays"/>
    <n v="1.0223333333333333"/>
    <n v="127.79166666666667"/>
    <s v="theater"/>
    <s v="plays"/>
    <d v="2015-10-15T11:49:31"/>
    <d v="2015-11-14T12:49:31"/>
    <n v="30.041666666656965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9"/>
    <b v="1"/>
    <s v="theater/plays"/>
    <n v="1.22"/>
    <n v="27.727272727272727"/>
    <s v="theater"/>
    <s v="plays"/>
    <d v="2015-10-01T05:53:17"/>
    <d v="2015-10-19T06:00:00"/>
    <n v="18.00466435184353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1"/>
    <b v="1"/>
    <s v="theater/plays"/>
    <n v="1.0196000000000001"/>
    <n v="39.828125"/>
    <s v="theater"/>
    <s v="plays"/>
    <d v="2015-06-29T08:44:57"/>
    <d v="2015-07-29T12:00:00"/>
    <n v="30.135451388880028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"/>
    <b v="1"/>
    <s v="theater/plays"/>
    <n v="1.411764705882353"/>
    <n v="52.173913043478258"/>
    <s v="theater"/>
    <s v="plays"/>
    <d v="2016-02-22T20:12:53"/>
    <d v="2016-03-13T19:12:53"/>
    <n v="19.958333333335759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146"/>
    <b v="1"/>
    <s v="theater/plays"/>
    <n v="1.0952500000000001"/>
    <n v="92.037815126050418"/>
    <s v="theater"/>
    <s v="plays"/>
    <d v="2016-04-01T12:55:58"/>
    <d v="2016-05-01T12:55:58"/>
    <n v="30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51"/>
    <b v="1"/>
    <s v="theater/plays"/>
    <n v="1.0465"/>
    <n v="63.424242424242422"/>
    <s v="theater"/>
    <s v="plays"/>
    <d v="2016-03-29T11:20:32"/>
    <d v="2016-04-28T11:20:32"/>
    <n v="30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58"/>
    <b v="1"/>
    <s v="theater/plays"/>
    <n v="1.24"/>
    <n v="135.625"/>
    <s v="theater"/>
    <s v="plays"/>
    <d v="2015-06-14T14:32:39"/>
    <d v="2015-07-14T14:32:39"/>
    <n v="30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54"/>
    <b v="1"/>
    <s v="theater/plays"/>
    <n v="1.35"/>
    <n v="168.75"/>
    <s v="theater"/>
    <s v="plays"/>
    <d v="2016-04-23T11:12:18"/>
    <d v="2016-06-01T13:57:00"/>
    <n v="39.114374999997381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60"/>
    <b v="1"/>
    <s v="theater/plays"/>
    <n v="1.0275000000000001"/>
    <n v="70.862068965517238"/>
    <s v="theater"/>
    <s v="plays"/>
    <d v="2015-07-10T12:59:38"/>
    <d v="2015-07-20T22:00:00"/>
    <n v="10.375254629630945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x v="0"/>
    <x v="133"/>
    <b v="1"/>
    <s v="theater/plays"/>
    <n v="1"/>
    <n v="50"/>
    <s v="theater"/>
    <s v="plays"/>
    <d v="2016-10-31T20:23:31"/>
    <d v="2016-11-30T21:23:31"/>
    <n v="30.041666666664241"/>
  </r>
  <r>
    <n v="1303"/>
    <x v="1303"/>
    <s v="Groundbreaking queer theatre."/>
    <n v="3500"/>
    <n v="4559.13"/>
    <x v="0"/>
    <x v="1"/>
    <s v="GBP"/>
    <n v="1469962800"/>
    <n v="1468578920"/>
    <x v="0"/>
    <x v="52"/>
    <b v="1"/>
    <s v="theater/plays"/>
    <n v="1.3026085714285716"/>
    <n v="42.214166666666671"/>
    <s v="theater"/>
    <s v="plays"/>
    <d v="2016-07-15T05:35:20"/>
    <d v="2016-07-31T06:00:00"/>
    <n v="16.017129629624833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01"/>
    <b v="0"/>
    <s v="technology/wearables"/>
    <n v="0.39627499999999999"/>
    <n v="152.41346153846155"/>
    <s v="technology"/>
    <s v="wearables"/>
    <d v="2017-01-11T23:40:05"/>
    <d v="2017-03-12T22:40:05"/>
    <n v="59.958333333328483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48"/>
    <b v="0"/>
    <s v="technology/wearables"/>
    <n v="0.25976666666666665"/>
    <n v="90.616279069767444"/>
    <s v="technology"/>
    <s v="wearables"/>
    <d v="2016-06-22T10:58:28"/>
    <d v="2016-07-21T12:30:00"/>
    <n v="29.06356481481634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289"/>
    <b v="0"/>
    <s v="technology/wearables"/>
    <n v="0.65246363636363636"/>
    <n v="201.60393258426967"/>
    <s v="technology"/>
    <s v="wearables"/>
    <d v="2014-11-04T05:58:54"/>
    <d v="2014-12-04T05:58:54"/>
    <n v="30"/>
  </r>
  <r>
    <n v="1307"/>
    <x v="1307"/>
    <s v="Get VR to Everyone with Mailable, Ready to Use Viewers"/>
    <n v="50000"/>
    <n v="5757"/>
    <x v="1"/>
    <x v="0"/>
    <s v="USD"/>
    <n v="1455710679"/>
    <n v="1453118679"/>
    <x v="0"/>
    <x v="43"/>
    <b v="0"/>
    <s v="technology/wearables"/>
    <n v="0.11514000000000001"/>
    <n v="127.93333333333334"/>
    <s v="technology"/>
    <s v="wearables"/>
    <d v="2016-01-18T07:04:39"/>
    <d v="2016-02-17T07:04:39"/>
    <n v="30"/>
  </r>
  <r>
    <n v="1308"/>
    <x v="1308"/>
    <s v="Boost Band, a wristband that charges any device"/>
    <n v="10000"/>
    <n v="1136"/>
    <x v="1"/>
    <x v="0"/>
    <s v="USD"/>
    <n v="1475937812"/>
    <n v="1472481812"/>
    <x v="0"/>
    <x v="44"/>
    <b v="0"/>
    <s v="technology/wearables"/>
    <n v="0.11360000000000001"/>
    <n v="29.894736842105264"/>
    <s v="technology"/>
    <s v="wearables"/>
    <d v="2016-08-29T09:43:32"/>
    <d v="2016-10-08T09:43:32"/>
    <n v="40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x v="0"/>
    <x v="2"/>
    <b v="0"/>
    <s v="technology/wearables"/>
    <n v="1.1199130434782609"/>
    <n v="367.97142857142859"/>
    <s v="technology"/>
    <s v="wearables"/>
    <d v="2015-09-10T16:11:08"/>
    <d v="2015-10-15T16:11:08"/>
    <n v="35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x v="0"/>
    <x v="54"/>
    <b v="0"/>
    <s v="technology/wearables"/>
    <n v="0.155"/>
    <n v="129.16666666666666"/>
    <s v="technology"/>
    <s v="wearables"/>
    <d v="2016-07-05T11:00:50"/>
    <d v="2016-08-19T11:00:50"/>
    <n v="45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61"/>
    <b v="0"/>
    <s v="technology/wearables"/>
    <n v="0.32028000000000001"/>
    <n v="800.7"/>
    <s v="technology"/>
    <s v="wearables"/>
    <d v="2016-10-26T14:15:19"/>
    <d v="2016-11-30T15:15:19"/>
    <n v="35.041666666671517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9"/>
    <b v="0"/>
    <s v="technology/wearables"/>
    <n v="6.0869565217391303E-3"/>
    <n v="28"/>
    <s v="technology"/>
    <s v="wearables"/>
    <d v="2015-03-19T11:52:02"/>
    <d v="2015-04-18T11:52:02"/>
    <n v="30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59"/>
    <b v="0"/>
    <s v="technology/wearables"/>
    <n v="0.31114999999999998"/>
    <n v="102.01639344262296"/>
    <s v="technology"/>
    <s v="wearables"/>
    <d v="2016-02-02T12:01:54"/>
    <d v="2016-03-03T12:01:54"/>
    <n v="30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02"/>
    <b v="0"/>
    <s v="technology/wearables"/>
    <n v="1.1266666666666666E-2"/>
    <n v="184.36363636363637"/>
    <s v="technology"/>
    <s v="wearables"/>
    <d v="2016-08-22T11:04:20"/>
    <d v="2016-10-21T11:04:20"/>
    <n v="6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x v="0"/>
    <x v="290"/>
    <b v="0"/>
    <s v="technology/wearables"/>
    <n v="0.40404000000000001"/>
    <n v="162.91935483870967"/>
    <s v="technology"/>
    <s v="wearables"/>
    <d v="2015-10-01T06:57:28"/>
    <d v="2015-11-05T20:00:00"/>
    <n v="35.543425925934571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9"/>
    <b v="0"/>
    <s v="technology/wearables"/>
    <n v="1.3333333333333333E-5"/>
    <n v="1"/>
    <s v="technology"/>
    <s v="wearables"/>
    <d v="2016-01-24T18:05:09"/>
    <d v="2016-02-28T18:05:09"/>
    <n v="35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x v="10"/>
    <b v="0"/>
    <s v="technology/wearables"/>
    <n v="5.7334999999999997E-2"/>
    <n v="603.52631578947364"/>
    <s v="technology"/>
    <s v="wearables"/>
    <d v="2016-05-30T00:39:06"/>
    <d v="2016-07-21T09:00:00"/>
    <n v="52.347847222219571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125"/>
    <b v="0"/>
    <s v="technology/wearables"/>
    <n v="0.15325"/>
    <n v="45.407407407407405"/>
    <s v="technology"/>
    <s v="wearables"/>
    <d v="2014-12-11T20:02:52"/>
    <d v="2015-01-10T20:02:52"/>
    <n v="30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82"/>
    <b v="0"/>
    <s v="technology/wearables"/>
    <n v="0.15103448275862069"/>
    <n v="97.333333333333329"/>
    <s v="technology"/>
    <s v="wearables"/>
    <d v="2014-06-26T14:29:25"/>
    <d v="2014-07-11T11:00:00"/>
    <n v="14.854571759256942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x v="83"/>
    <b v="0"/>
    <s v="technology/wearables"/>
    <n v="5.0299999999999997E-3"/>
    <n v="167.66666666666666"/>
    <s v="technology"/>
    <s v="wearables"/>
    <d v="2016-12-01T11:34:06"/>
    <d v="2016-12-30T18:00:00"/>
    <n v="29.267986111110076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x v="63"/>
    <b v="0"/>
    <s v="technology/wearables"/>
    <n v="1.3028138528138528E-2"/>
    <n v="859.85714285714289"/>
    <s v="technology"/>
    <s v="wearables"/>
    <d v="2016-11-23T12:58:57"/>
    <d v="2016-12-23T12:58:57"/>
    <n v="30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80"/>
    <b v="0"/>
    <s v="technology/wearables"/>
    <n v="3.0285714285714286E-3"/>
    <n v="26.5"/>
    <s v="technology"/>
    <s v="wearables"/>
    <d v="2015-04-21T10:45:25"/>
    <d v="2015-05-21T10:45:25"/>
    <n v="30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34"/>
    <b v="0"/>
    <s v="technology/wearables"/>
    <n v="8.8800000000000004E-2"/>
    <n v="30.272727272727273"/>
    <s v="technology"/>
    <s v="wearables"/>
    <d v="2016-03-22T11:45:46"/>
    <d v="2016-04-26T01:55:00"/>
    <n v="34.589745370372839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240"/>
    <b v="0"/>
    <s v="technology/wearables"/>
    <n v="9.8400000000000001E-2"/>
    <n v="54.666666666666664"/>
    <s v="technology"/>
    <s v="wearables"/>
    <d v="2016-09-13T10:12:32"/>
    <d v="2016-10-13T10:12:32"/>
    <n v="30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2"/>
    <b v="0"/>
    <s v="technology/wearables"/>
    <n v="2.4299999999999999E-2"/>
    <n v="60.75"/>
    <s v="technology"/>
    <s v="wearables"/>
    <d v="2016-11-29T21:03:55"/>
    <d v="2016-12-29T21:03:55"/>
    <n v="30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02"/>
    <b v="0"/>
    <s v="technology/wearables"/>
    <n v="1.1299999999999999E-2"/>
    <n v="102.72727272727273"/>
    <s v="technology"/>
    <s v="wearables"/>
    <d v="2014-12-01T14:00:28"/>
    <d v="2015-01-15T14:00:28"/>
    <n v="45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14"/>
    <b v="0"/>
    <s v="technology/wearables"/>
    <n v="3.5520833333333335E-2"/>
    <n v="41.585365853658537"/>
    <s v="technology"/>
    <s v="wearables"/>
    <d v="2015-04-29T11:17:15"/>
    <d v="2015-05-29T11:17:15"/>
    <n v="30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41"/>
    <b v="0"/>
    <s v="technology/wearables"/>
    <n v="2.3306666666666667E-2"/>
    <n v="116.53333333333333"/>
    <s v="technology"/>
    <s v="wearables"/>
    <d v="2016-08-30T10:25:34"/>
    <d v="2016-10-14T10:25:34"/>
    <n v="45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82"/>
    <b v="0"/>
    <s v="technology/wearables"/>
    <n v="8.1600000000000006E-3"/>
    <n v="45.333333333333336"/>
    <s v="technology"/>
    <s v="wearables"/>
    <d v="2014-10-23T00:19:05"/>
    <d v="2014-12-02T01:19:05"/>
    <n v="40.041666666664241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133"/>
    <b v="0"/>
    <s v="technology/wearables"/>
    <n v="0.22494285714285714"/>
    <n v="157.46"/>
    <s v="technology"/>
    <s v="wearables"/>
    <d v="2016-06-01T01:38:29"/>
    <d v="2016-07-01T23:00:00"/>
    <n v="30.88994212963734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69"/>
    <b v="0"/>
    <s v="technology/wearables"/>
    <n v="1.3668E-2"/>
    <n v="100.5"/>
    <s v="technology"/>
    <s v="wearables"/>
    <d v="2016-07-18T07:05:54"/>
    <d v="2016-08-17T07:05:54"/>
    <n v="30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x v="78"/>
    <b v="0"/>
    <s v="technology/wearables"/>
    <n v="0"/>
    <e v="#DIV/0!"/>
    <s v="technology"/>
    <s v="wearables"/>
    <d v="2016-12-27T20:26:48"/>
    <d v="2017-01-26T20:26:48"/>
    <n v="30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x v="78"/>
    <b v="0"/>
    <s v="technology/wearables"/>
    <n v="0"/>
    <e v="#DIV/0!"/>
    <s v="technology"/>
    <s v="wearables"/>
    <d v="2014-06-15T21:33:45"/>
    <d v="2014-07-15T21:33:45"/>
    <n v="3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x v="0"/>
    <x v="222"/>
    <b v="0"/>
    <s v="technology/wearables"/>
    <n v="0.10754135338345865"/>
    <n v="51.822463768115945"/>
    <s v="technology"/>
    <s v="wearables"/>
    <d v="2016-02-10T13:34:47"/>
    <d v="2016-03-11T13:34:47"/>
    <n v="30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38"/>
    <b v="0"/>
    <s v="technology/wearables"/>
    <n v="0.1976"/>
    <n v="308.75"/>
    <s v="technology"/>
    <s v="wearables"/>
    <d v="2015-11-05T17:28:22"/>
    <d v="2015-12-05T17:28:22"/>
    <n v="30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91"/>
    <b v="0"/>
    <s v="technology/wearables"/>
    <n v="0.84946999999999995"/>
    <n v="379.22767857142856"/>
    <s v="technology"/>
    <s v="wearables"/>
    <d v="2014-11-12T15:43:48"/>
    <d v="2014-12-17T15:43:48"/>
    <n v="35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05"/>
    <b v="0"/>
    <s v="technology/wearables"/>
    <n v="0.49381999999999998"/>
    <n v="176.36428571428573"/>
    <s v="technology"/>
    <s v="wearables"/>
    <d v="2017-02-01T08:51:19"/>
    <d v="2017-03-03T08:51:19"/>
    <n v="30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41"/>
    <b v="0"/>
    <s v="technology/wearables"/>
    <n v="3.3033333333333331E-2"/>
    <n v="66.066666666666663"/>
    <s v="technology"/>
    <s v="wearables"/>
    <d v="2015-07-03T14:17:13"/>
    <d v="2015-08-02T14:17:13"/>
    <n v="30"/>
  </r>
  <r>
    <n v="1339"/>
    <x v="1339"/>
    <s v="World's Smallest customizable Phone &amp; GPS Watch for kids !"/>
    <n v="50000"/>
    <n v="3317"/>
    <x v="1"/>
    <x v="0"/>
    <s v="USD"/>
    <n v="1418056315"/>
    <n v="1414164715"/>
    <x v="0"/>
    <x v="77"/>
    <b v="0"/>
    <s v="technology/wearables"/>
    <n v="6.6339999999999996E-2"/>
    <n v="89.648648648648646"/>
    <s v="technology"/>
    <s v="wearables"/>
    <d v="2014-10-24T10:31:55"/>
    <d v="2014-12-08T11:31:55"/>
    <n v="45.041666666664241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x v="0"/>
    <x v="78"/>
    <b v="0"/>
    <s v="technology/wearables"/>
    <n v="0"/>
    <e v="#DIV/0!"/>
    <s v="technology"/>
    <s v="wearables"/>
    <d v="2014-07-16T09:17:33"/>
    <d v="2014-08-15T09:17:33"/>
    <n v="3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67"/>
    <b v="0"/>
    <s v="technology/wearables"/>
    <n v="0.7036"/>
    <n v="382.39130434782606"/>
    <s v="technology"/>
    <s v="wearables"/>
    <d v="2016-08-30T09:58:37"/>
    <d v="2016-10-01T09:58:37"/>
    <n v="32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9"/>
    <b v="0"/>
    <s v="technology/wearables"/>
    <n v="2E-3"/>
    <n v="100"/>
    <s v="technology"/>
    <s v="wearables"/>
    <d v="2015-06-17T14:35:39"/>
    <d v="2015-07-17T14:35:39"/>
    <n v="3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292"/>
    <b v="0"/>
    <s v="technology/wearables"/>
    <n v="1.02298"/>
    <n v="158.35603715170279"/>
    <s v="technology"/>
    <s v="wearables"/>
    <d v="2016-06-21T07:38:03"/>
    <d v="2016-08-18T22:59:00"/>
    <n v="58.639548611114151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x v="237"/>
    <b v="1"/>
    <s v="publishing/nonfiction"/>
    <n v="3.7773333333333334"/>
    <n v="40.762589928057551"/>
    <s v="publishing"/>
    <s v="nonfiction"/>
    <d v="2016-06-01T13:57:19"/>
    <d v="2016-06-30T13:57:19"/>
    <n v="2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63"/>
    <b v="1"/>
    <s v="publishing/nonfiction"/>
    <n v="1.25"/>
    <n v="53.571428571428569"/>
    <s v="publishing"/>
    <s v="nonfiction"/>
    <d v="2014-06-09T14:32:39"/>
    <d v="2014-07-14T14:32:39"/>
    <n v="35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184"/>
    <b v="1"/>
    <s v="publishing/nonfiction"/>
    <n v="1.473265306122449"/>
    <n v="48.449664429530202"/>
    <s v="publishing"/>
    <s v="nonfiction"/>
    <d v="2013-05-27T20:49:11"/>
    <d v="2013-06-26T20:49:11"/>
    <n v="30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162"/>
    <b v="1"/>
    <s v="publishing/nonfiction"/>
    <n v="1.022"/>
    <n v="82.41935483870968"/>
    <s v="publishing"/>
    <s v="nonfiction"/>
    <d v="2015-02-05T10:18:45"/>
    <d v="2015-03-07T10:18:45"/>
    <n v="30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55"/>
    <b v="1"/>
    <s v="publishing/nonfiction"/>
    <n v="1.018723404255319"/>
    <n v="230.19230769230768"/>
    <s v="publishing"/>
    <s v="nonfiction"/>
    <d v="2014-11-20T07:08:53"/>
    <d v="2014-12-18T07:08:53"/>
    <n v="28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x v="293"/>
    <b v="1"/>
    <s v="publishing/nonfiction"/>
    <n v="2.0419999999999998"/>
    <n v="59.360465116279073"/>
    <s v="publishing"/>
    <s v="nonfiction"/>
    <d v="2015-11-09T02:58:55"/>
    <d v="2015-12-16T01:59:00"/>
    <n v="36.958391203705105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76"/>
    <b v="1"/>
    <s v="publishing/nonfiction"/>
    <n v="1.0405"/>
    <n v="66.698717948717942"/>
    <s v="publishing"/>
    <s v="nonfiction"/>
    <d v="2015-11-25T19:18:54"/>
    <d v="2015-12-25T19:18:54"/>
    <n v="3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x v="0"/>
    <x v="148"/>
    <b v="1"/>
    <s v="publishing/nonfiction"/>
    <n v="1.0126500000000001"/>
    <n v="168.77500000000001"/>
    <s v="publishing"/>
    <s v="nonfiction"/>
    <d v="2016-01-13T12:45:44"/>
    <d v="2016-02-12T12:45:44"/>
    <n v="30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294"/>
    <b v="1"/>
    <s v="publishing/nonfiction"/>
    <n v="1.3613999999999999"/>
    <n v="59.973568281938327"/>
    <s v="publishing"/>
    <s v="nonfiction"/>
    <d v="2015-07-15T08:52:46"/>
    <d v="2015-09-04T22:59:00"/>
    <n v="51.587662037039991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x v="0"/>
    <x v="288"/>
    <b v="1"/>
    <s v="publishing/nonfiction"/>
    <n v="1.3360000000000001"/>
    <n v="31.80952380952381"/>
    <s v="publishing"/>
    <s v="nonfiction"/>
    <d v="2013-02-03T21:49:48"/>
    <d v="2013-03-10T19:00:00"/>
    <n v="34.88208333333022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1"/>
    <b v="1"/>
    <s v="publishing/nonfiction"/>
    <n v="1.3025"/>
    <n v="24.421875"/>
    <s v="publishing"/>
    <s v="nonfiction"/>
    <d v="2016-05-12T14:22:59"/>
    <d v="2016-06-11T14:22:59"/>
    <n v="30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212"/>
    <b v="1"/>
    <s v="publishing/nonfiction"/>
    <n v="1.2267999999999999"/>
    <n v="25.347107438016529"/>
    <s v="publishing"/>
    <s v="nonfiction"/>
    <d v="2012-10-31T01:06:45"/>
    <d v="2012-11-30T05:00:00"/>
    <n v="30.161979166667152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45"/>
    <b v="1"/>
    <s v="publishing/nonfiction"/>
    <n v="1.8281058823529412"/>
    <n v="71.443218390804603"/>
    <s v="publishing"/>
    <s v="nonfiction"/>
    <d v="2013-06-04T19:56:00"/>
    <d v="2013-07-04T19:56:00"/>
    <n v="3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71"/>
    <b v="1"/>
    <s v="publishing/nonfiction"/>
    <n v="1.2529999999999999"/>
    <n v="38.553846153846152"/>
    <s v="publishing"/>
    <s v="nonfiction"/>
    <d v="2013-01-30T18:05:37"/>
    <d v="2013-03-01T00:59:00"/>
    <n v="29.287071759259561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72"/>
    <b v="1"/>
    <s v="publishing/nonfiction"/>
    <n v="1.1166666666666667"/>
    <n v="68.367346938775512"/>
    <s v="publishing"/>
    <s v="nonfiction"/>
    <d v="2011-05-26T08:42:03"/>
    <d v="2011-06-25T08:42:03"/>
    <n v="30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"/>
    <b v="1"/>
    <s v="publishing/nonfiction"/>
    <n v="1.1575757575757575"/>
    <n v="40.210526315789473"/>
    <s v="publishing"/>
    <s v="nonfiction"/>
    <d v="2011-05-05T14:33:10"/>
    <d v="2011-07-06T14:33:10"/>
    <n v="62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x v="0"/>
    <x v="75"/>
    <b v="1"/>
    <s v="publishing/nonfiction"/>
    <n v="1.732"/>
    <n v="32.074074074074076"/>
    <s v="publishing"/>
    <s v="nonfiction"/>
    <d v="2012-07-05T16:37:00"/>
    <d v="2012-08-02T16:37:00"/>
    <n v="28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295"/>
    <b v="1"/>
    <s v="publishing/nonfiction"/>
    <n v="1.2598333333333334"/>
    <n v="28.632575757575758"/>
    <s v="publishing"/>
    <s v="nonfiction"/>
    <d v="2014-05-22T12:12:52"/>
    <d v="2014-06-21T12:12:52"/>
    <n v="30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x v="0"/>
    <x v="20"/>
    <b v="1"/>
    <s v="publishing/nonfiction"/>
    <n v="1.091"/>
    <n v="43.64"/>
    <s v="publishing"/>
    <s v="nonfiction"/>
    <d v="2013-07-09T17:25:31"/>
    <d v="2013-09-07T17:25:31"/>
    <n v="60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81"/>
    <b v="1"/>
    <s v="publishing/nonfiction"/>
    <n v="1"/>
    <n v="40"/>
    <s v="publishing"/>
    <s v="nonfiction"/>
    <d v="2016-01-27T15:15:27"/>
    <d v="2016-02-15T02:59:00"/>
    <n v="18.48857638888876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x v="296"/>
    <b v="1"/>
    <s v="music/rock"/>
    <n v="1.1864285714285714"/>
    <n v="346.04166666666669"/>
    <s v="music"/>
    <s v="rock"/>
    <d v="2014-11-08T11:41:46"/>
    <d v="2015-01-07T11:41:46"/>
    <n v="60.00000000000727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297"/>
    <b v="1"/>
    <s v="music/rock"/>
    <n v="1.0026666666666666"/>
    <n v="81.739130434782609"/>
    <s v="music"/>
    <s v="rock"/>
    <d v="2015-02-14T12:35:52"/>
    <d v="2015-03-16T11:35:52"/>
    <n v="29.958333333335759"/>
  </r>
  <r>
    <n v="1366"/>
    <x v="1366"/>
    <s v="A musical memorial for Alexi Petersen."/>
    <n v="7500"/>
    <n v="9486.69"/>
    <x v="0"/>
    <x v="0"/>
    <s v="USD"/>
    <n v="1417049663"/>
    <n v="1413158063"/>
    <x v="0"/>
    <x v="206"/>
    <b v="1"/>
    <s v="music/rock"/>
    <n v="1.2648920000000001"/>
    <n v="64.535306122448986"/>
    <s v="music"/>
    <s v="rock"/>
    <d v="2014-10-12T18:54:23"/>
    <d v="2014-11-26T19:54:23"/>
    <n v="45.041666666671517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240"/>
    <b v="1"/>
    <s v="music/rock"/>
    <n v="1.1426000000000001"/>
    <n v="63.477777777777774"/>
    <s v="music"/>
    <s v="rock"/>
    <d v="2015-10-14T19:04:10"/>
    <d v="2015-11-13T20:04:10"/>
    <n v="30.04166666666424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45"/>
    <b v="1"/>
    <s v="music/rock"/>
    <n v="1.107"/>
    <n v="63.620689655172413"/>
    <s v="music"/>
    <s v="rock"/>
    <d v="2015-05-21T23:34:54"/>
    <d v="2015-06-14T23:34:54"/>
    <n v="2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298"/>
    <b v="1"/>
    <s v="music/rock"/>
    <n v="1.0534805315203954"/>
    <n v="83.967068965517228"/>
    <s v="music"/>
    <s v="rock"/>
    <d v="2014-03-12T09:15:46"/>
    <d v="2014-04-11T09:15:46"/>
    <n v="30"/>
  </r>
  <r>
    <n v="1370"/>
    <x v="1370"/>
    <s v="Songs about the first year of parenthood, often inappropriate for children"/>
    <n v="1500"/>
    <n v="1555"/>
    <x v="0"/>
    <x v="0"/>
    <s v="USD"/>
    <n v="1381881890"/>
    <n v="1380585890"/>
    <x v="0"/>
    <x v="9"/>
    <b v="1"/>
    <s v="music/rock"/>
    <n v="1.0366666666666666"/>
    <n v="77.75"/>
    <s v="music"/>
    <s v="rock"/>
    <d v="2013-09-30T19:04:50"/>
    <d v="2013-10-15T19:04:50"/>
    <n v="15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16"/>
    <b v="1"/>
    <s v="music/rock"/>
    <n v="1.0708672667523933"/>
    <n v="107.07142857142857"/>
    <s v="music"/>
    <s v="rock"/>
    <d v="2015-04-07T13:12:22"/>
    <d v="2015-05-07T13:12:22"/>
    <n v="30"/>
  </r>
  <r>
    <n v="1372"/>
    <x v="1372"/>
    <s v="Please help us raise funds to press our new CD!"/>
    <n v="500"/>
    <n v="620"/>
    <x v="0"/>
    <x v="0"/>
    <s v="USD"/>
    <n v="1342115132"/>
    <n v="1339523132"/>
    <x v="0"/>
    <x v="38"/>
    <b v="1"/>
    <s v="music/rock"/>
    <n v="1.24"/>
    <n v="38.75"/>
    <s v="music"/>
    <s v="rock"/>
    <d v="2012-06-12T12:45:32"/>
    <d v="2012-07-12T12:45:32"/>
    <n v="30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x v="0"/>
    <x v="47"/>
    <b v="1"/>
    <s v="music/rock"/>
    <n v="1.0501"/>
    <n v="201.94230769230768"/>
    <s v="music"/>
    <s v="rock"/>
    <d v="2016-11-30T17:50:33"/>
    <d v="2016-12-30T17:50:33"/>
    <n v="30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36"/>
    <b v="1"/>
    <s v="music/rock"/>
    <n v="1.8946666666666667"/>
    <n v="43.060606060606062"/>
    <s v="music"/>
    <s v="rock"/>
    <d v="2016-02-23T22:53:08"/>
    <d v="2016-03-24T21:53:08"/>
    <n v="29.958333333335759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x v="280"/>
    <b v="1"/>
    <s v="music/rock"/>
    <n v="1.7132499999999999"/>
    <n v="62.871559633027523"/>
    <s v="music"/>
    <s v="rock"/>
    <d v="2016-12-15T20:35:19"/>
    <d v="2017-01-14T20:35:19"/>
    <n v="30"/>
  </r>
  <r>
    <n v="1376"/>
    <x v="1376"/>
    <s v="Dead Pirates are planning a second pressing of HIGHMARE LP, who wants one ?"/>
    <n v="3700"/>
    <n v="9342"/>
    <x v="0"/>
    <x v="1"/>
    <s v="GBP"/>
    <n v="1480784606"/>
    <n v="1478189006"/>
    <x v="0"/>
    <x v="129"/>
    <b v="1"/>
    <s v="music/rock"/>
    <n v="2.5248648648648651"/>
    <n v="55.607142857142854"/>
    <s v="music"/>
    <s v="rock"/>
    <d v="2016-11-03T11:03:26"/>
    <d v="2016-12-03T12:03:26"/>
    <n v="30.041666666671517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162"/>
    <b v="1"/>
    <s v="music/rock"/>
    <n v="1.1615384615384616"/>
    <n v="48.70967741935484"/>
    <s v="music"/>
    <s v="rock"/>
    <d v="2017-01-12T00:16:10"/>
    <d v="2017-02-02T23:11:00"/>
    <n v="21.954745370370802"/>
  </r>
  <r>
    <n v="1378"/>
    <x v="1378"/>
    <s v="A psychedelic post rock masterpiece!"/>
    <n v="2000"/>
    <n v="4067"/>
    <x v="0"/>
    <x v="1"/>
    <s v="GBP"/>
    <n v="1470075210"/>
    <n v="1468779210"/>
    <x v="0"/>
    <x v="182"/>
    <b v="1"/>
    <s v="music/rock"/>
    <n v="2.0335000000000001"/>
    <n v="30.578947368421051"/>
    <s v="music"/>
    <s v="rock"/>
    <d v="2016-07-17T13:13:30"/>
    <d v="2016-08-01T13:13:30"/>
    <n v="15"/>
  </r>
  <r>
    <n v="1379"/>
    <x v="1379"/>
    <s v="---------The long-awaited debut full-length from Justin Ruddy--------"/>
    <n v="10000"/>
    <n v="11160"/>
    <x v="0"/>
    <x v="0"/>
    <s v="USD"/>
    <n v="1433504876"/>
    <n v="1430912876"/>
    <x v="0"/>
    <x v="299"/>
    <b v="1"/>
    <s v="music/rock"/>
    <n v="1.1160000000000001"/>
    <n v="73.907284768211923"/>
    <s v="music"/>
    <s v="rock"/>
    <d v="2015-05-06T06:47:56"/>
    <d v="2015-06-05T06:47:56"/>
    <n v="30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x v="0"/>
    <x v="81"/>
    <b v="1"/>
    <s v="music/rock"/>
    <n v="4.24"/>
    <n v="21.2"/>
    <s v="music"/>
    <s v="rock"/>
    <d v="2015-05-17T13:18:26"/>
    <d v="2015-06-08T21:00:00"/>
    <n v="22.32053240740788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196"/>
    <b v="1"/>
    <s v="music/rock"/>
    <n v="1.071"/>
    <n v="73.356164383561648"/>
    <s v="music"/>
    <s v="rock"/>
    <d v="2016-11-29T00:08:45"/>
    <d v="2016-12-29T00:08:45"/>
    <n v="30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265"/>
    <b v="1"/>
    <s v="music/rock"/>
    <n v="1.043625"/>
    <n v="56.412162162162161"/>
    <s v="music"/>
    <s v="rock"/>
    <d v="2013-04-06T14:12:16"/>
    <d v="2013-05-06T14:12:16"/>
    <n v="30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x v="251"/>
    <b v="1"/>
    <s v="music/rock"/>
    <n v="2.124090909090909"/>
    <n v="50.247311827956992"/>
    <s v="music"/>
    <s v="rock"/>
    <d v="2016-12-02T20:47:58"/>
    <d v="2016-12-22T20:47:58"/>
    <n v="20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87"/>
    <b v="1"/>
    <s v="music/rock"/>
    <n v="1.2408571428571429"/>
    <n v="68.936507936507937"/>
    <s v="music"/>
    <s v="rock"/>
    <d v="2015-06-05T12:38:42"/>
    <d v="2015-07-05T12:38:42"/>
    <n v="3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x v="179"/>
    <b v="1"/>
    <s v="music/rock"/>
    <n v="1.10406125"/>
    <n v="65.914104477611943"/>
    <s v="music"/>
    <s v="rock"/>
    <d v="2016-03-04T11:32:01"/>
    <d v="2016-04-29T07:11:00"/>
    <n v="55.818738425921765"/>
  </r>
  <r>
    <n v="1386"/>
    <x v="1386"/>
    <s v="We are a classic hard rock/heavy metal band just trying to keep rock alive!"/>
    <n v="400"/>
    <n v="875"/>
    <x v="0"/>
    <x v="0"/>
    <s v="USD"/>
    <n v="1438183889"/>
    <n v="1435591889"/>
    <x v="0"/>
    <x v="25"/>
    <b v="1"/>
    <s v="music/rock"/>
    <n v="2.1875"/>
    <n v="62.5"/>
    <s v="music"/>
    <s v="rock"/>
    <d v="2015-06-29T10:31:29"/>
    <d v="2015-07-29T10:31:29"/>
    <n v="3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76"/>
    <b v="1"/>
    <s v="music/rock"/>
    <n v="1.36625"/>
    <n v="70.064102564102569"/>
    <s v="music"/>
    <s v="rock"/>
    <d v="2015-05-02T17:06:35"/>
    <d v="2015-06-02T23:30:00"/>
    <n v="31.26626157407008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300"/>
    <b v="1"/>
    <s v="music/rock"/>
    <n v="1.348074"/>
    <n v="60.181874999999998"/>
    <s v="music"/>
    <s v="rock"/>
    <d v="2016-09-21T09:45:17"/>
    <d v="2016-10-17T11:14:00"/>
    <n v="26.061608796291694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x v="0"/>
    <x v="69"/>
    <b v="1"/>
    <s v="music/rock"/>
    <n v="1.454"/>
    <n v="21.382352941176471"/>
    <s v="music"/>
    <s v="rock"/>
    <d v="2016-07-14T06:32:37"/>
    <d v="2016-08-13T06:32:37"/>
    <n v="30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x v="0"/>
    <x v="10"/>
    <b v="1"/>
    <s v="music/rock"/>
    <n v="1.0910714285714285"/>
    <n v="160.78947368421052"/>
    <s v="music"/>
    <s v="rock"/>
    <d v="2015-03-24T14:16:46"/>
    <d v="2015-04-27T12:12:00"/>
    <n v="33.913356481483788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x v="0"/>
    <x v="62"/>
    <b v="1"/>
    <s v="music/rock"/>
    <n v="1.1020000000000001"/>
    <n v="42.384615384615387"/>
    <s v="music"/>
    <s v="rock"/>
    <d v="2015-07-08T10:36:58"/>
    <d v="2015-08-21T23:59:00"/>
    <n v="44.556967592594447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x v="0"/>
    <x v="201"/>
    <b v="1"/>
    <s v="music/rock"/>
    <n v="1.1364000000000001"/>
    <n v="27.317307692307693"/>
    <s v="music"/>
    <s v="rock"/>
    <d v="2016-01-31T22:43:06"/>
    <d v="2016-03-02T22:43:06"/>
    <n v="31"/>
  </r>
  <r>
    <n v="1393"/>
    <x v="1393"/>
    <s v="Rock n' Roll tales of our times"/>
    <n v="10000"/>
    <n v="10235"/>
    <x v="0"/>
    <x v="0"/>
    <s v="USD"/>
    <n v="1470068523"/>
    <n v="1467476523"/>
    <x v="0"/>
    <x v="47"/>
    <b v="1"/>
    <s v="music/rock"/>
    <n v="1.0235000000000001"/>
    <n v="196.82692307692307"/>
    <s v="music"/>
    <s v="rock"/>
    <d v="2016-07-02T11:22:03"/>
    <d v="2016-08-01T11:22:03"/>
    <n v="30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57"/>
    <b v="1"/>
    <s v="music/rock"/>
    <n v="1.2213333333333334"/>
    <n v="53.882352941176471"/>
    <s v="music"/>
    <s v="rock"/>
    <d v="2017-01-16T22:28:46"/>
    <d v="2017-02-28T22:00:00"/>
    <n v="42.980023148149485"/>
  </r>
  <r>
    <n v="1395"/>
    <x v="1395"/>
    <s v="Help Quiet Oaks record their debut album!!!"/>
    <n v="3500"/>
    <n v="3916"/>
    <x v="0"/>
    <x v="0"/>
    <s v="USD"/>
    <n v="1484430481"/>
    <n v="1481838481"/>
    <x v="0"/>
    <x v="141"/>
    <b v="1"/>
    <s v="music/rock"/>
    <n v="1.1188571428571428"/>
    <n v="47.756097560975611"/>
    <s v="music"/>
    <s v="rock"/>
    <d v="2016-12-15T16:48:01"/>
    <d v="2017-01-14T16:48:01"/>
    <n v="30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196"/>
    <b v="1"/>
    <s v="music/rock"/>
    <n v="1.073"/>
    <n v="88.191780821917803"/>
    <s v="music"/>
    <s v="rock"/>
    <d v="2015-01-14T18:58:02"/>
    <d v="2015-02-13T18:58:02"/>
    <n v="30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150"/>
    <b v="1"/>
    <s v="music/rock"/>
    <n v="1.1385000000000001"/>
    <n v="72.056962025316452"/>
    <s v="music"/>
    <s v="rock"/>
    <d v="2016-09-27T17:01:50"/>
    <d v="2016-10-27T16:19:00"/>
    <n v="29.970254629632109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71"/>
    <b v="1"/>
    <s v="music/rock"/>
    <n v="1.0968181818181819"/>
    <n v="74.246153846153845"/>
    <s v="music"/>
    <s v="rock"/>
    <d v="2016-06-05T15:58:54"/>
    <d v="2016-07-05T15:58:54"/>
    <n v="30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192"/>
    <b v="1"/>
    <s v="music/rock"/>
    <n v="1.2614444444444444"/>
    <n v="61.701086956521742"/>
    <s v="music"/>
    <s v="rock"/>
    <d v="2014-09-06T19:06:13"/>
    <d v="2014-10-06T19:06:13"/>
    <n v="30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69"/>
    <b v="1"/>
    <s v="music/rock"/>
    <n v="1.6742857142857144"/>
    <n v="17.235294117647058"/>
    <s v="music"/>
    <s v="rock"/>
    <d v="2016-05-08T03:11:13"/>
    <d v="2016-06-12T00:30:00"/>
    <n v="34.88804398148204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301"/>
    <b v="1"/>
    <s v="music/rock"/>
    <n v="4.9652000000000003"/>
    <n v="51.720833333333331"/>
    <s v="music"/>
    <s v="rock"/>
    <d v="2013-05-05T18:54:34"/>
    <d v="2013-05-26T18:54:34"/>
    <n v="2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116"/>
    <b v="1"/>
    <s v="music/rock"/>
    <n v="1.0915999999999999"/>
    <n v="24.150442477876105"/>
    <s v="music"/>
    <s v="rock"/>
    <d v="2015-03-01T20:16:51"/>
    <d v="2015-04-30T19:16:51"/>
    <n v="59.958333333343035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36"/>
    <b v="1"/>
    <s v="music/rock"/>
    <n v="1.0257499999999999"/>
    <n v="62.166666666666664"/>
    <s v="music"/>
    <s v="rock"/>
    <d v="2013-06-25T20:30:35"/>
    <d v="2013-07-25T20:30:35"/>
    <n v="30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x v="81"/>
    <b v="0"/>
    <s v="publishing/translations"/>
    <n v="1.6620689655172414E-2"/>
    <n v="48.2"/>
    <s v="publishing"/>
    <s v="translations"/>
    <d v="2015-01-28T07:14:45"/>
    <d v="2015-02-22T07:14:45"/>
    <n v="25"/>
  </r>
  <r>
    <n v="1405"/>
    <x v="1405"/>
    <s v="Will more people read the Bible if it were translated into Emoticons?"/>
    <n v="25000"/>
    <n v="105"/>
    <x v="2"/>
    <x v="0"/>
    <s v="USD"/>
    <n v="1417195201"/>
    <n v="1414599601"/>
    <x v="1"/>
    <x v="57"/>
    <b v="0"/>
    <s v="publishing/translations"/>
    <n v="4.1999999999999997E-3"/>
    <n v="6.1764705882352944"/>
    <s v="publishing"/>
    <s v="translations"/>
    <d v="2014-10-29T11:20:01"/>
    <d v="2014-11-28T12:20:01"/>
    <n v="30.041666666664241"/>
  </r>
  <r>
    <n v="1406"/>
    <x v="1406"/>
    <s v="The White coat and the battle dress uniform"/>
    <n v="12000"/>
    <n v="15"/>
    <x v="2"/>
    <x v="13"/>
    <s v="EUR"/>
    <n v="1449914400"/>
    <n v="1445336607"/>
    <x v="0"/>
    <x v="83"/>
    <b v="0"/>
    <s v="publishing/translations"/>
    <n v="1.25E-3"/>
    <n v="5"/>
    <s v="publishing"/>
    <s v="translations"/>
    <d v="2015-10-20T05:23:27"/>
    <d v="2015-12-12T05:00:00"/>
    <n v="52.983715277783631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x v="84"/>
    <b v="0"/>
    <s v="publishing/translations"/>
    <n v="5.0000000000000001E-3"/>
    <n v="7.5"/>
    <s v="publishing"/>
    <s v="translations"/>
    <d v="2014-07-18T07:52:58"/>
    <d v="2014-08-12T07:52:58"/>
    <n v="25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x v="79"/>
    <b v="0"/>
    <s v="publishing/translations"/>
    <n v="7.1999999999999995E-2"/>
    <n v="12"/>
    <s v="publishing"/>
    <s v="translations"/>
    <d v="2015-10-14T15:55:56"/>
    <d v="2015-11-13T16:55:56"/>
    <n v="30.041666666671517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x v="78"/>
    <b v="0"/>
    <s v="publishing/translations"/>
    <n v="0"/>
    <e v="#DIV/0!"/>
    <s v="publishing"/>
    <s v="translations"/>
    <d v="2014-11-01T22:12:15"/>
    <d v="2014-12-31T23:12:15"/>
    <n v="60.041666666664241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x v="29"/>
    <b v="0"/>
    <s v="publishing/translations"/>
    <n v="1.6666666666666666E-4"/>
    <n v="1"/>
    <s v="publishing"/>
    <s v="translations"/>
    <d v="2016-04-19T02:38:40"/>
    <d v="2016-06-03T02:38:40"/>
    <n v="45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x v="83"/>
    <b v="0"/>
    <s v="publishing/translations"/>
    <n v="2.3333333333333335E-3"/>
    <n v="2.3333333333333335"/>
    <s v="publishing"/>
    <s v="translations"/>
    <d v="2015-01-08T20:25:00"/>
    <d v="2015-02-05T20:25:00"/>
    <n v="28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x v="0"/>
    <x v="62"/>
    <b v="0"/>
    <s v="publishing/translations"/>
    <n v="4.5714285714285714E-2"/>
    <n v="24.615384615384617"/>
    <s v="publishing"/>
    <s v="translations"/>
    <d v="2014-11-03T20:31:39"/>
    <d v="2014-12-03T20:31:39"/>
    <n v="30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x v="29"/>
    <b v="0"/>
    <s v="publishing/translations"/>
    <n v="0.05"/>
    <n v="100"/>
    <s v="publishing"/>
    <s v="translations"/>
    <d v="2015-12-22T05:29:30"/>
    <d v="2016-02-20T05:29:30"/>
    <n v="6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x v="29"/>
    <b v="0"/>
    <s v="publishing/translations"/>
    <n v="2E-3"/>
    <n v="1"/>
    <s v="publishing"/>
    <s v="translations"/>
    <d v="2016-12-04T01:04:27"/>
    <d v="2017-01-03T01:04:27"/>
    <n v="30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x v="82"/>
    <b v="0"/>
    <s v="publishing/translations"/>
    <n v="0.18181818181818182"/>
    <n v="88.888888888888886"/>
    <s v="publishing"/>
    <s v="translations"/>
    <d v="2015-07-07T11:13:11"/>
    <d v="2015-08-16T11:13:11"/>
    <n v="40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x v="78"/>
    <b v="0"/>
    <s v="publishing/translations"/>
    <n v="0"/>
    <e v="#DIV/0!"/>
    <s v="publishing"/>
    <s v="translations"/>
    <d v="2015-10-22T17:13:39"/>
    <d v="2015-11-21T18:13:39"/>
    <n v="30.041666666664241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x v="84"/>
    <b v="0"/>
    <s v="publishing/translations"/>
    <n v="1.2222222222222223E-2"/>
    <n v="27.5"/>
    <s v="publishing"/>
    <s v="translations"/>
    <d v="2015-08-15T22:36:14"/>
    <d v="2015-09-15T06:11:00"/>
    <n v="30.315810185187729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x v="29"/>
    <b v="0"/>
    <s v="publishing/translations"/>
    <n v="2E-3"/>
    <n v="6"/>
    <s v="publishing"/>
    <s v="translations"/>
    <d v="2016-01-26T05:57:14"/>
    <d v="2016-02-25T05:57:14"/>
    <n v="30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x v="73"/>
    <b v="0"/>
    <s v="publishing/translations"/>
    <n v="7.0634920634920634E-2"/>
    <n v="44.5"/>
    <s v="publishing"/>
    <s v="translations"/>
    <d v="2016-09-09T05:56:59"/>
    <d v="2016-10-09T05:56:59"/>
    <n v="30"/>
  </r>
  <r>
    <n v="1420"/>
    <x v="1420"/>
    <s v="Help me butcher Shakespeare in a satirical fashion."/>
    <n v="110"/>
    <n v="3"/>
    <x v="2"/>
    <x v="0"/>
    <s v="USD"/>
    <n v="1467129686"/>
    <n v="1464969686"/>
    <x v="0"/>
    <x v="83"/>
    <b v="0"/>
    <s v="publishing/translations"/>
    <n v="2.7272727272727271E-2"/>
    <n v="1"/>
    <s v="publishing"/>
    <s v="translations"/>
    <d v="2016-06-03T11:01:26"/>
    <d v="2016-06-28T11:01:26"/>
    <n v="25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x v="84"/>
    <b v="0"/>
    <s v="publishing/translations"/>
    <n v="1E-3"/>
    <n v="100"/>
    <s v="publishing"/>
    <s v="translations"/>
    <d v="2015-01-09T16:58:29"/>
    <d v="2015-02-08T16:58:29"/>
    <n v="3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x v="84"/>
    <b v="0"/>
    <s v="publishing/translations"/>
    <n v="1.0399999999999999E-3"/>
    <n v="13"/>
    <s v="publishing"/>
    <s v="translations"/>
    <d v="2016-08-22T00:45:04"/>
    <d v="2016-09-21T00:45:04"/>
    <n v="30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x v="29"/>
    <b v="0"/>
    <s v="publishing/translations"/>
    <n v="3.3333333333333335E-3"/>
    <n v="100"/>
    <s v="publishing"/>
    <s v="translations"/>
    <d v="2015-12-02T03:38:51"/>
    <d v="2016-01-01T03:38:51"/>
    <n v="3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x v="25"/>
    <b v="0"/>
    <s v="publishing/translations"/>
    <n v="0.2036"/>
    <n v="109.07142857142857"/>
    <s v="publishing"/>
    <s v="translations"/>
    <d v="2016-11-02T12:13:22"/>
    <d v="2016-11-15T13:13:22"/>
    <n v="13.041666666671517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x v="78"/>
    <b v="0"/>
    <s v="publishing/translations"/>
    <n v="0"/>
    <e v="#DIV/0!"/>
    <s v="publishing"/>
    <s v="translations"/>
    <d v="2015-03-29T22:09:19"/>
    <d v="2015-04-28T22:09:19"/>
    <n v="3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x v="78"/>
    <b v="0"/>
    <s v="publishing/translations"/>
    <n v="0"/>
    <e v="#DIV/0!"/>
    <s v="publishing"/>
    <s v="translations"/>
    <d v="2015-06-25T04:22:00"/>
    <d v="2015-08-24T04:22:00"/>
    <n v="6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x v="80"/>
    <b v="0"/>
    <s v="publishing/translations"/>
    <n v="8.3799999999999999E-2"/>
    <n v="104.75"/>
    <s v="publishing"/>
    <s v="translations"/>
    <d v="2016-08-19T15:26:25"/>
    <d v="2016-09-18T15:26:25"/>
    <n v="30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x v="83"/>
    <b v="0"/>
    <s v="publishing/translations"/>
    <n v="4.4999999999999998E-2"/>
    <n v="15"/>
    <s v="publishing"/>
    <s v="translations"/>
    <d v="2016-03-03T04:06:57"/>
    <d v="2016-04-02T03:06:57"/>
    <n v="29.958333333328483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x v="0"/>
    <x v="78"/>
    <b v="0"/>
    <s v="publishing/translations"/>
    <n v="0"/>
    <e v="#DIV/0!"/>
    <s v="publishing"/>
    <s v="translations"/>
    <d v="2015-03-10T20:27:22"/>
    <d v="2015-04-09T20:27:22"/>
    <n v="30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x v="0"/>
    <x v="81"/>
    <b v="0"/>
    <s v="publishing/translations"/>
    <n v="8.0600000000000005E-2"/>
    <n v="80.599999999999994"/>
    <s v="publishing"/>
    <s v="translations"/>
    <d v="2014-11-18T14:31:28"/>
    <d v="2014-12-19T14:31:28"/>
    <n v="31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x v="5"/>
    <b v="0"/>
    <s v="publishing/translations"/>
    <n v="0.31947058823529412"/>
    <n v="115.55319148936171"/>
    <s v="publishing"/>
    <s v="translations"/>
    <d v="2015-10-27T00:03:36"/>
    <d v="2015-11-26T01:03:36"/>
    <n v="30.041666666671517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x v="78"/>
    <b v="0"/>
    <s v="publishing/translations"/>
    <n v="0"/>
    <e v="#DIV/0!"/>
    <s v="publishing"/>
    <s v="translations"/>
    <d v="2015-06-20T13:43:48"/>
    <d v="2015-07-20T13:43:48"/>
    <n v="3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x v="73"/>
    <b v="0"/>
    <s v="publishing/translations"/>
    <n v="6.7083333333333328E-2"/>
    <n v="80.5"/>
    <s v="publishing"/>
    <s v="translations"/>
    <d v="2016-10-30T10:01:15"/>
    <d v="2016-12-10T06:00:00"/>
    <n v="40.832465277773736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x v="202"/>
    <b v="0"/>
    <s v="publishing/translations"/>
    <n v="9.987804878048781E-2"/>
    <n v="744.5454545454545"/>
    <s v="publishing"/>
    <s v="translations"/>
    <d v="2015-05-18T13:24:38"/>
    <d v="2015-06-08T10:00:00"/>
    <n v="20.8578935185214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x v="0"/>
    <x v="84"/>
    <b v="0"/>
    <s v="publishing/translations"/>
    <n v="1E-3"/>
    <n v="7.5"/>
    <s v="publishing"/>
    <s v="translations"/>
    <d v="2015-09-11T13:43:40"/>
    <d v="2015-10-11T13:43:40"/>
    <n v="3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x v="84"/>
    <b v="0"/>
    <s v="publishing/translations"/>
    <n v="7.7000000000000002E-3"/>
    <n v="38.5"/>
    <s v="publishing"/>
    <s v="translations"/>
    <d v="2016-01-22T03:24:17"/>
    <d v="2016-02-21T03:24:17"/>
    <n v="30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x v="19"/>
    <b v="0"/>
    <s v="publishing/translations"/>
    <n v="0.26900000000000002"/>
    <n v="36.68181818181818"/>
    <s v="publishing"/>
    <s v="translations"/>
    <d v="2014-06-06T07:45:39"/>
    <d v="2014-07-12T23:59:00"/>
    <n v="36.67593750000378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x v="22"/>
    <b v="0"/>
    <s v="publishing/translations"/>
    <n v="0.03"/>
    <n v="75"/>
    <s v="publishing"/>
    <s v="translations"/>
    <d v="2016-03-28T15:54:59"/>
    <d v="2016-04-27T08:55:00"/>
    <n v="29.70834490740526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x v="79"/>
    <b v="0"/>
    <s v="publishing/translations"/>
    <n v="6.6055045871559637E-2"/>
    <n v="30"/>
    <s v="publishing"/>
    <s v="translations"/>
    <d v="2015-02-05T14:55:01"/>
    <d v="2015-03-07T14:55:01"/>
    <n v="3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x v="29"/>
    <b v="0"/>
    <s v="publishing/translations"/>
    <n v="7.6923076923076926E-5"/>
    <n v="1"/>
    <s v="publishing"/>
    <s v="translations"/>
    <d v="2016-04-26T12:57:43"/>
    <d v="2016-05-26T12:57:43"/>
    <n v="3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x v="83"/>
    <b v="0"/>
    <s v="publishing/translations"/>
    <n v="1.1222222222222222E-2"/>
    <n v="673.33333333333337"/>
    <s v="publishing"/>
    <s v="translations"/>
    <d v="2015-07-13T13:22:49"/>
    <d v="2015-09-11T13:22:49"/>
    <n v="60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x v="78"/>
    <b v="0"/>
    <s v="publishing/translations"/>
    <n v="0"/>
    <e v="#DIV/0!"/>
    <s v="publishing"/>
    <s v="translations"/>
    <d v="2016-04-25T10:29:18"/>
    <d v="2016-05-25T10:29:18"/>
    <n v="30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x v="78"/>
    <b v="0"/>
    <s v="publishing/translations"/>
    <n v="0"/>
    <e v="#DIV/0!"/>
    <s v="publishing"/>
    <s v="translations"/>
    <d v="2016-12-03T17:13:29"/>
    <d v="2017-01-02T17:13:29"/>
    <n v="30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x v="0"/>
    <x v="78"/>
    <b v="0"/>
    <s v="publishing/translations"/>
    <n v="0"/>
    <e v="#DIV/0!"/>
    <s v="publishing"/>
    <s v="translations"/>
    <d v="2015-07-14T15:57:42"/>
    <d v="2015-09-12T15:57:42"/>
    <n v="6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x v="78"/>
    <b v="0"/>
    <s v="publishing/translations"/>
    <n v="0"/>
    <e v="#DIV/0!"/>
    <s v="publishing"/>
    <s v="translations"/>
    <d v="2015-05-15T08:00:55"/>
    <d v="2015-06-14T08:00:55"/>
    <n v="3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x v="78"/>
    <b v="0"/>
    <s v="publishing/translations"/>
    <n v="0"/>
    <e v="#DIV/0!"/>
    <s v="publishing"/>
    <s v="translations"/>
    <d v="2016-04-01T05:44:38"/>
    <d v="2016-04-21T05:44:38"/>
    <n v="20"/>
  </r>
  <r>
    <n v="1447"/>
    <x v="1447"/>
    <s v="I'm creating a dictionary of multiple Indian languages."/>
    <n v="500000"/>
    <n v="75"/>
    <x v="2"/>
    <x v="0"/>
    <s v="USD"/>
    <n v="1467999134"/>
    <n v="1465407134"/>
    <x v="0"/>
    <x v="83"/>
    <b v="0"/>
    <s v="publishing/translations"/>
    <n v="1.4999999999999999E-4"/>
    <n v="25"/>
    <s v="publishing"/>
    <s v="translations"/>
    <d v="2016-06-08T12:32:14"/>
    <d v="2016-07-08T12:32:14"/>
    <n v="30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x v="78"/>
    <b v="0"/>
    <s v="publishing/translations"/>
    <n v="0"/>
    <e v="#DIV/0!"/>
    <s v="publishing"/>
    <s v="translations"/>
    <d v="2015-04-21T17:28:38"/>
    <d v="2015-05-22T00:25:00"/>
    <n v="30.289143518522906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x v="78"/>
    <b v="0"/>
    <s v="publishing/translations"/>
    <n v="0"/>
    <e v="#DIV/0!"/>
    <s v="publishing"/>
    <s v="translations"/>
    <d v="2015-03-23T14:28:25"/>
    <d v="2015-05-10T14:28:25"/>
    <n v="48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x v="29"/>
    <b v="0"/>
    <s v="publishing/translations"/>
    <n v="1.0000000000000001E-5"/>
    <n v="1"/>
    <s v="publishing"/>
    <s v="translations"/>
    <d v="2016-01-20T23:06:37"/>
    <d v="2016-02-19T23:06:37"/>
    <n v="30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x v="0"/>
    <x v="84"/>
    <b v="0"/>
    <s v="publishing/translations"/>
    <n v="1.0554089709762533E-4"/>
    <n v="1"/>
    <s v="publishing"/>
    <s v="translations"/>
    <d v="2014-10-19T18:00:59"/>
    <d v="2014-11-18T19:00:59"/>
    <n v="30.04166666666424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x v="0"/>
    <x v="78"/>
    <b v="0"/>
    <s v="publishing/translations"/>
    <n v="0"/>
    <e v="#DIV/0!"/>
    <s v="publishing"/>
    <s v="translations"/>
    <d v="2014-06-28T11:52:43"/>
    <d v="2014-07-28T11:52:43"/>
    <n v="3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x v="78"/>
    <b v="0"/>
    <s v="publishing/translations"/>
    <n v="0"/>
    <e v="#DIV/0!"/>
    <s v="publishing"/>
    <s v="translations"/>
    <d v="2017-03-01T11:42:27"/>
    <d v="2017-04-15T10:42:27"/>
    <n v="44.958333333335759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x v="29"/>
    <b v="0"/>
    <s v="publishing/translations"/>
    <n v="8.5714285714285719E-3"/>
    <n v="15"/>
    <s v="publishing"/>
    <s v="translations"/>
    <d v="2016-04-03T15:48:00"/>
    <d v="2016-04-24T16:59:00"/>
    <n v="21.04930555555620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63"/>
    <b v="0"/>
    <s v="publishing/translations"/>
    <n v="0.105"/>
    <n v="225"/>
    <s v="publishing"/>
    <s v="translations"/>
    <d v="2014-07-12T11:08:40"/>
    <d v="2014-09-05T08:39:00"/>
    <n v="54.896064814813144"/>
  </r>
  <r>
    <n v="1456"/>
    <x v="1456"/>
    <s v="English Version of my auto-published novel"/>
    <n v="5000"/>
    <n v="145"/>
    <x v="1"/>
    <x v="13"/>
    <s v="EUR"/>
    <n v="1483459365"/>
    <n v="1480867365"/>
    <x v="0"/>
    <x v="83"/>
    <b v="0"/>
    <s v="publishing/translations"/>
    <n v="2.9000000000000001E-2"/>
    <n v="48.333333333333336"/>
    <s v="publishing"/>
    <s v="translations"/>
    <d v="2016-12-04T11:02:45"/>
    <d v="2017-01-03T11:02:45"/>
    <n v="30"/>
  </r>
  <r>
    <n v="1457"/>
    <x v="1457"/>
    <s v="Age is more than just a number, I hope your younger than you feel."/>
    <n v="6000"/>
    <n v="0"/>
    <x v="1"/>
    <x v="0"/>
    <s v="USD"/>
    <n v="1447281044"/>
    <n v="1444685444"/>
    <x v="0"/>
    <x v="78"/>
    <b v="0"/>
    <s v="publishing/translations"/>
    <n v="0"/>
    <e v="#DIV/0!"/>
    <s v="publishing"/>
    <s v="translations"/>
    <d v="2015-10-12T16:30:44"/>
    <d v="2015-11-11T17:30:44"/>
    <n v="30.041666666671517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78"/>
    <b v="0"/>
    <s v="publishing/translations"/>
    <n v="0"/>
    <e v="#DIV/0!"/>
    <s v="publishing"/>
    <s v="translations"/>
    <d v="2014-07-11T11:56:00"/>
    <d v="2014-08-10T23:00:00"/>
    <n v="30.461111111108039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x v="78"/>
    <b v="0"/>
    <s v="publishing/translations"/>
    <n v="0"/>
    <e v="#DIV/0!"/>
    <s v="publishing"/>
    <s v="translations"/>
    <d v="2015-11-03T23:54:56"/>
    <d v="2015-12-02T12:25:00"/>
    <n v="28.520879629628325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78"/>
    <b v="0"/>
    <s v="publishing/translations"/>
    <n v="0"/>
    <e v="#DIV/0!"/>
    <s v="publishing"/>
    <s v="translations"/>
    <d v="2014-10-03T16:31:38"/>
    <d v="2014-11-30T18:45:00"/>
    <n v="58.092615740737529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x v="1"/>
    <x v="158"/>
    <b v="1"/>
    <s v="publishing/radio &amp; podcasts"/>
    <n v="1.012446"/>
    <n v="44.66673529411765"/>
    <s v="publishing"/>
    <s v="radio &amp; podcasts"/>
    <d v="2014-09-17T10:29:14"/>
    <d v="2014-10-20T19:00:00"/>
    <n v="33.354699074072414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x v="1"/>
    <x v="3"/>
    <b v="1"/>
    <s v="publishing/radio &amp; podcasts"/>
    <n v="1.085175"/>
    <n v="28.937999999999999"/>
    <s v="publishing"/>
    <s v="radio &amp; podcasts"/>
    <d v="2013-03-11T10:54:31"/>
    <d v="2013-04-10T10:54:31"/>
    <n v="30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20"/>
    <b v="1"/>
    <s v="publishing/radio &amp; podcasts"/>
    <n v="1.4766666666666666"/>
    <n v="35.44"/>
    <s v="publishing"/>
    <s v="radio &amp; podcasts"/>
    <d v="2013-02-21T16:52:18"/>
    <d v="2013-04-07T15:52:18"/>
    <n v="44.958333333335759"/>
  </r>
  <r>
    <n v="1464"/>
    <x v="1464"/>
    <s v="The Best Science Media on the Web"/>
    <n v="5000"/>
    <n v="8160"/>
    <x v="0"/>
    <x v="0"/>
    <s v="USD"/>
    <n v="1361029958"/>
    <n v="1358437958"/>
    <x v="1"/>
    <x v="302"/>
    <b v="1"/>
    <s v="publishing/radio &amp; podcasts"/>
    <n v="1.6319999999999999"/>
    <n v="34.871794871794869"/>
    <s v="publishing"/>
    <s v="radio &amp; podcasts"/>
    <d v="2013-01-17T10:52:38"/>
    <d v="2013-02-16T10:52:38"/>
    <n v="30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303"/>
    <b v="1"/>
    <s v="publishing/radio &amp; podcasts"/>
    <n v="4.5641449999999999"/>
    <n v="52.622732513451197"/>
    <s v="publishing"/>
    <s v="radio &amp; podcasts"/>
    <d v="2012-02-20T12:37:32"/>
    <d v="2012-03-21T22:00:00"/>
    <n v="30.390601851853717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290"/>
    <b v="1"/>
    <s v="publishing/radio &amp; podcasts"/>
    <n v="1.0787731249999999"/>
    <n v="69.598266129032254"/>
    <s v="publishing"/>
    <s v="radio &amp; podcasts"/>
    <d v="2015-12-01T23:07:46"/>
    <d v="2016-01-12T00:00:00"/>
    <n v="41.036273148143664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x v="1"/>
    <x v="304"/>
    <b v="1"/>
    <s v="publishing/radio &amp; podcasts"/>
    <n v="1.1508"/>
    <n v="76.72"/>
    <s v="publishing"/>
    <s v="radio &amp; podcasts"/>
    <d v="2012-01-25T14:14:45"/>
    <d v="2012-03-25T13:14:45"/>
    <n v="59.958333333335759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305"/>
    <b v="1"/>
    <s v="publishing/radio &amp; podcasts"/>
    <n v="1.0236842105263158"/>
    <n v="33.191126279863482"/>
    <s v="publishing"/>
    <s v="radio &amp; podcasts"/>
    <d v="2011-04-12T19:20:49"/>
    <d v="2011-06-11T19:20:49"/>
    <n v="60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x v="1"/>
    <x v="306"/>
    <b v="1"/>
    <s v="publishing/radio &amp; podcasts"/>
    <n v="1.0842485875706214"/>
    <n v="149.46417445482865"/>
    <s v="publishing"/>
    <s v="radio &amp; podcasts"/>
    <d v="2013-01-16T09:21:49"/>
    <d v="2013-02-15T09:21:49"/>
    <n v="30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75"/>
    <b v="1"/>
    <s v="publishing/radio &amp; podcasts"/>
    <n v="1.2513333333333334"/>
    <n v="23.172839506172838"/>
    <s v="publishing"/>
    <s v="radio &amp; podcasts"/>
    <d v="2012-12-07T14:51:03"/>
    <d v="2012-12-28T14:51:03"/>
    <n v="21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307"/>
    <b v="1"/>
    <s v="publishing/radio &amp; podcasts"/>
    <n v="1.03840625"/>
    <n v="96.877551020408163"/>
    <s v="publishing"/>
    <s v="radio &amp; podcasts"/>
    <d v="2015-03-10T17:58:54"/>
    <d v="2015-04-09T17:58:54"/>
    <n v="30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226"/>
    <b v="1"/>
    <s v="publishing/radio &amp; podcasts"/>
    <n v="1.3870400000000001"/>
    <n v="103.20238095238095"/>
    <s v="publishing"/>
    <s v="radio &amp; podcasts"/>
    <d v="2013-09-16T08:01:43"/>
    <d v="2013-10-16T08:01:43"/>
    <n v="30"/>
  </r>
  <r>
    <n v="1473"/>
    <x v="1473"/>
    <s v="Public Radio Project"/>
    <n v="1500"/>
    <n v="1807.74"/>
    <x v="0"/>
    <x v="0"/>
    <s v="USD"/>
    <n v="1330644639"/>
    <n v="1328052639"/>
    <x v="1"/>
    <x v="5"/>
    <b v="1"/>
    <s v="publishing/radio &amp; podcasts"/>
    <n v="1.20516"/>
    <n v="38.462553191489363"/>
    <s v="publishing"/>
    <s v="radio &amp; podcasts"/>
    <d v="2012-01-31T18:30:39"/>
    <d v="2012-03-01T18:30:39"/>
    <n v="30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88"/>
    <b v="1"/>
    <s v="publishing/radio &amp; podcasts"/>
    <n v="1.1226666666666667"/>
    <n v="44.315789473684212"/>
    <s v="publishing"/>
    <s v="radio &amp; podcasts"/>
    <d v="2013-08-14T12:28:12"/>
    <d v="2013-09-13T12:28:12"/>
    <n v="30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308"/>
    <b v="1"/>
    <s v="publishing/radio &amp; podcasts"/>
    <n v="1.8866966666666667"/>
    <n v="64.173356009070289"/>
    <s v="publishing"/>
    <s v="radio &amp; podcasts"/>
    <d v="2014-11-17T12:21:03"/>
    <d v="2014-12-19T23:59:00"/>
    <n v="32.484687500000291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x v="1"/>
    <x v="309"/>
    <b v="1"/>
    <s v="publishing/radio &amp; podcasts"/>
    <n v="6.6155466666666669"/>
    <n v="43.333275109170302"/>
    <s v="publishing"/>
    <s v="radio &amp; podcasts"/>
    <d v="2011-08-10T20:00:22"/>
    <d v="2011-09-09T20:00:22"/>
    <n v="30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232"/>
    <b v="1"/>
    <s v="publishing/radio &amp; podcasts"/>
    <n v="1.1131"/>
    <n v="90.495934959349597"/>
    <s v="publishing"/>
    <s v="radio &amp; podcasts"/>
    <d v="2011-10-24T09:46:44"/>
    <d v="2011-12-22T22:00:00"/>
    <n v="59.50921296296292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310"/>
    <b v="1"/>
    <s v="publishing/radio &amp; podcasts"/>
    <n v="11.8161422"/>
    <n v="29.187190495010373"/>
    <s v="publishing"/>
    <s v="radio &amp; podcasts"/>
    <d v="2013-04-30T15:55:13"/>
    <d v="2013-05-14T15:55:13"/>
    <n v="14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26"/>
    <b v="1"/>
    <s v="publishing/radio &amp; podcasts"/>
    <n v="1.37375"/>
    <n v="30.95774647887324"/>
    <s v="publishing"/>
    <s v="radio &amp; podcasts"/>
    <d v="2014-04-25T12:53:09"/>
    <d v="2014-05-09T22:59:00"/>
    <n v="14.420729166668025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11"/>
    <b v="1"/>
    <s v="publishing/radio &amp; podcasts"/>
    <n v="1.170404"/>
    <n v="92.157795275590544"/>
    <s v="publishing"/>
    <s v="radio &amp; podcasts"/>
    <d v="2013-07-09T17:24:59"/>
    <d v="2013-07-26T12:00:00"/>
    <n v="16.774317129631527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x v="79"/>
    <b v="0"/>
    <s v="publishing/fiction"/>
    <n v="2.1000000000000001E-2"/>
    <n v="17.5"/>
    <s v="publishing"/>
    <s v="fiction"/>
    <d v="2013-10-03T17:09:05"/>
    <d v="2013-11-02T17:09:05"/>
    <n v="3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x v="29"/>
    <b v="0"/>
    <s v="publishing/fiction"/>
    <n v="1E-3"/>
    <n v="5"/>
    <s v="publishing"/>
    <s v="fiction"/>
    <d v="2012-08-15T15:35:36"/>
    <d v="2012-09-07T02:51:00"/>
    <n v="22.469027777769952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x v="84"/>
    <b v="0"/>
    <s v="publishing/fiction"/>
    <n v="7.1428571428571426E-3"/>
    <n v="25"/>
    <s v="publishing"/>
    <s v="fiction"/>
    <d v="2016-06-26T23:37:55"/>
    <d v="2016-07-21T23:37:55"/>
    <n v="25"/>
  </r>
  <r>
    <n v="1484"/>
    <x v="1484"/>
    <s v="The mussings of an old wizard"/>
    <n v="2000"/>
    <n v="0"/>
    <x v="2"/>
    <x v="0"/>
    <s v="USD"/>
    <n v="1342882260"/>
    <n v="1337834963"/>
    <x v="0"/>
    <x v="78"/>
    <b v="0"/>
    <s v="publishing/fiction"/>
    <n v="0"/>
    <e v="#DIV/0!"/>
    <s v="publishing"/>
    <s v="fiction"/>
    <d v="2012-05-23T23:49:23"/>
    <d v="2012-07-21T09:51:00"/>
    <n v="58.417789351857209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x v="83"/>
    <b v="0"/>
    <s v="publishing/fiction"/>
    <n v="2.2388059701492536E-2"/>
    <n v="50"/>
    <s v="publishing"/>
    <s v="fiction"/>
    <d v="2015-05-06T14:06:13"/>
    <d v="2015-06-20T14:06:13"/>
    <n v="4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x v="83"/>
    <b v="0"/>
    <s v="publishing/fiction"/>
    <n v="2.3999999999999998E-3"/>
    <n v="16"/>
    <s v="publishing"/>
    <s v="fiction"/>
    <d v="2015-01-27T23:02:41"/>
    <d v="2015-02-26T23:02:41"/>
    <n v="3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x v="78"/>
    <b v="0"/>
    <s v="publishing/fiction"/>
    <n v="0"/>
    <e v="#DIV/0!"/>
    <s v="publishing"/>
    <s v="fiction"/>
    <d v="2016-07-03T17:01:11"/>
    <d v="2016-08-02T17:01:11"/>
    <n v="3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x v="0"/>
    <x v="79"/>
    <b v="0"/>
    <s v="publishing/fiction"/>
    <n v="2.4E-2"/>
    <n v="60"/>
    <s v="publishing"/>
    <s v="fiction"/>
    <d v="2013-12-06T08:31:00"/>
    <d v="2014-01-05T08:31:00"/>
    <n v="3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x v="78"/>
    <b v="0"/>
    <s v="publishing/fiction"/>
    <n v="0"/>
    <e v="#DIV/0!"/>
    <s v="publishing"/>
    <s v="fiction"/>
    <d v="2012-10-16T09:40:52"/>
    <d v="2012-11-15T10:40:52"/>
    <n v="30.041666666664241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x v="10"/>
    <b v="0"/>
    <s v="publishing/fiction"/>
    <n v="0.30862068965517242"/>
    <n v="47.10526315789474"/>
    <s v="publishing"/>
    <s v="fiction"/>
    <d v="2013-09-03T08:27:54"/>
    <d v="2013-10-02T08:27:54"/>
    <n v="29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x v="0"/>
    <x v="29"/>
    <b v="0"/>
    <s v="publishing/fiction"/>
    <n v="8.3333333333333329E-2"/>
    <n v="100"/>
    <s v="publishing"/>
    <s v="fiction"/>
    <d v="2014-12-18T12:07:23"/>
    <d v="2015-02-15T10:38:00"/>
    <n v="58.937928240738984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x v="84"/>
    <b v="0"/>
    <s v="publishing/fiction"/>
    <n v="7.4999999999999997E-3"/>
    <n v="15"/>
    <s v="publishing"/>
    <s v="fiction"/>
    <d v="2011-05-19T16:14:06"/>
    <d v="2011-06-18T16:14:06"/>
    <n v="3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x v="0"/>
    <x v="78"/>
    <b v="0"/>
    <s v="publishing/fiction"/>
    <n v="0"/>
    <e v="#DIV/0!"/>
    <s v="publishing"/>
    <s v="fiction"/>
    <d v="2013-05-17T15:47:55"/>
    <d v="2013-06-16T15:47:55"/>
    <n v="3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x v="202"/>
    <b v="0"/>
    <s v="publishing/fiction"/>
    <n v="8.8999999999999996E-2"/>
    <n v="40.454545454545453"/>
    <s v="publishing"/>
    <s v="fiction"/>
    <d v="2015-03-04T12:20:13"/>
    <d v="2015-04-03T10:38:00"/>
    <n v="29.929016203706851"/>
  </r>
  <r>
    <n v="1495"/>
    <x v="1495"/>
    <s v="The Adventures of Penelope Hawthorne. Part One: The Spellbook of Dracone."/>
    <n v="2000"/>
    <n v="0"/>
    <x v="2"/>
    <x v="0"/>
    <s v="USD"/>
    <n v="1314471431"/>
    <n v="1311879431"/>
    <x v="0"/>
    <x v="78"/>
    <b v="0"/>
    <s v="publishing/fiction"/>
    <n v="0"/>
    <e v="#DIV/0!"/>
    <s v="publishing"/>
    <s v="fiction"/>
    <d v="2011-07-28T13:57:11"/>
    <d v="2011-08-27T13:57:11"/>
    <n v="3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x v="78"/>
    <b v="0"/>
    <s v="publishing/fiction"/>
    <n v="0"/>
    <e v="#DIV/0!"/>
    <s v="publishing"/>
    <s v="fiction"/>
    <d v="2014-07-18T06:24:19"/>
    <d v="2014-09-16T06:24:19"/>
    <n v="6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x v="29"/>
    <b v="0"/>
    <s v="publishing/fiction"/>
    <n v="6.666666666666667E-5"/>
    <n v="1"/>
    <s v="publishing"/>
    <s v="fiction"/>
    <d v="2013-06-19T10:25:22"/>
    <d v="2013-07-31T14:43:00"/>
    <n v="42.178912037037662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x v="83"/>
    <b v="0"/>
    <s v="publishing/fiction"/>
    <n v="1.9E-2"/>
    <n v="19"/>
    <s v="publishing"/>
    <s v="fiction"/>
    <d v="2014-07-20T18:36:18"/>
    <d v="2014-09-03T18:36:18"/>
    <n v="45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x v="29"/>
    <b v="0"/>
    <s v="publishing/fiction"/>
    <n v="2.5000000000000001E-3"/>
    <n v="5"/>
    <s v="publishing"/>
    <s v="fiction"/>
    <d v="2016-06-05T19:10:33"/>
    <d v="2016-08-04T19:10:33"/>
    <n v="6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x v="41"/>
    <b v="0"/>
    <s v="publishing/fiction"/>
    <n v="0.25035714285714283"/>
    <n v="46.733333333333334"/>
    <s v="publishing"/>
    <s v="fiction"/>
    <d v="2013-04-01T16:42:37"/>
    <d v="2013-05-01T16:42:37"/>
    <n v="3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x v="1"/>
    <x v="312"/>
    <b v="1"/>
    <s v="photography/photobooks"/>
    <n v="1.6633076923076924"/>
    <n v="97.731073446327684"/>
    <s v="photography"/>
    <s v="photobooks"/>
    <d v="2015-06-08T09:00:23"/>
    <d v="2015-07-08T09:00:23"/>
    <n v="3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13"/>
    <b v="1"/>
    <s v="photography/photobooks"/>
    <n v="1.0144545454545455"/>
    <n v="67.835866261398181"/>
    <s v="photography"/>
    <s v="photobooks"/>
    <d v="2016-02-26T08:01:20"/>
    <d v="2016-03-25T17:00:00"/>
    <n v="28.374074074075907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x v="26"/>
    <b v="1"/>
    <s v="photography/photobooks"/>
    <n v="1.0789146666666667"/>
    <n v="56.98492957746479"/>
    <s v="photography"/>
    <s v="photobooks"/>
    <d v="2016-08-24T03:20:01"/>
    <d v="2016-10-23T03:20:01"/>
    <n v="6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x v="1"/>
    <x v="314"/>
    <b v="1"/>
    <s v="photography/photobooks"/>
    <n v="2.7793846153846156"/>
    <n v="67.159851301115239"/>
    <s v="photography"/>
    <s v="photobooks"/>
    <d v="2014-05-13T10:47:04"/>
    <d v="2014-06-10T03:33:00"/>
    <n v="27.698564814811107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x v="315"/>
    <b v="1"/>
    <s v="photography/photobooks"/>
    <n v="1.0358125"/>
    <n v="48.037681159420288"/>
    <s v="photography"/>
    <s v="photobooks"/>
    <d v="2016-02-14T05:38:23"/>
    <d v="2016-03-22T15:01:00"/>
    <n v="37.39070601851563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68"/>
    <b v="1"/>
    <s v="photography/photobooks"/>
    <n v="1.1140000000000001"/>
    <n v="38.860465116279073"/>
    <s v="photography"/>
    <s v="photobooks"/>
    <d v="2014-06-24T13:51:44"/>
    <d v="2014-07-24T13:51:44"/>
    <n v="3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51"/>
    <b v="1"/>
    <s v="photography/photobooks"/>
    <n v="2.15"/>
    <n v="78.181818181818187"/>
    <s v="photography"/>
    <s v="photobooks"/>
    <d v="2010-03-17T05:48:29"/>
    <d v="2010-05-15T03:10:00"/>
    <n v="58.889942129630072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263"/>
    <b v="1"/>
    <s v="photography/photobooks"/>
    <n v="1.1076216216216217"/>
    <n v="97.113744075829388"/>
    <s v="photography"/>
    <s v="photobooks"/>
    <d v="2014-05-27T09:44:41"/>
    <d v="2014-06-27T09:44:41"/>
    <n v="3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x v="193"/>
    <b v="1"/>
    <s v="photography/photobooks"/>
    <n v="1.2364125714285714"/>
    <n v="110.39397959183674"/>
    <s v="photography"/>
    <s v="photobooks"/>
    <d v="2017-01-16T07:48:05"/>
    <d v="2017-02-14T17:59:00"/>
    <n v="29.424247685186856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316"/>
    <b v="1"/>
    <s v="photography/photobooks"/>
    <n v="1.0103500000000001"/>
    <n v="39.91506172839506"/>
    <s v="photography"/>
    <s v="photobooks"/>
    <d v="2014-06-19T04:14:38"/>
    <d v="2014-07-19T04:14:38"/>
    <n v="3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190"/>
    <b v="1"/>
    <s v="photography/photobooks"/>
    <n v="1.1179285714285714"/>
    <n v="75.975728155339809"/>
    <s v="photography"/>
    <s v="photobooks"/>
    <d v="2015-10-19T09:00:04"/>
    <d v="2015-11-18T10:00:04"/>
    <n v="30.041666666664241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317"/>
    <b v="1"/>
    <s v="photography/photobooks"/>
    <n v="5.5877142857142861"/>
    <n v="58.379104477611939"/>
    <s v="photography"/>
    <s v="photobooks"/>
    <d v="2017-01-06T11:25:39"/>
    <d v="2017-02-05T11:25:39"/>
    <n v="3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24"/>
    <b v="1"/>
    <s v="photography/photobooks"/>
    <n v="1.5001875"/>
    <n v="55.82093023255814"/>
    <s v="photography"/>
    <s v="photobooks"/>
    <d v="2014-06-16T10:17:46"/>
    <d v="2014-07-16T10:17:46"/>
    <n v="3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282"/>
    <b v="1"/>
    <s v="photography/photobooks"/>
    <n v="1.0647599999999999"/>
    <n v="151.24431818181819"/>
    <s v="photography"/>
    <s v="photobooks"/>
    <d v="2015-08-18T09:20:40"/>
    <d v="2015-09-27T09:20:40"/>
    <n v="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x v="160"/>
    <b v="1"/>
    <s v="photography/photobooks"/>
    <n v="1.57189"/>
    <n v="849.67027027027029"/>
    <s v="photography"/>
    <s v="photobooks"/>
    <d v="2016-02-15T01:04:57"/>
    <d v="2016-03-16T00:04:57"/>
    <n v="29.958333333335759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318"/>
    <b v="1"/>
    <s v="photography/photobooks"/>
    <n v="1.0865882352941176"/>
    <n v="159.24137931034483"/>
    <s v="photography"/>
    <s v="photobooks"/>
    <d v="2016-09-06T06:11:32"/>
    <d v="2016-10-06T09:00:00"/>
    <n v="30.11699074073112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319"/>
    <b v="1"/>
    <s v="photography/photobooks"/>
    <n v="1.6197999999999999"/>
    <n v="39.507317073170732"/>
    <s v="photography"/>
    <s v="photobooks"/>
    <d v="2014-11-05T08:35:53"/>
    <d v="2014-12-06T01:00:00"/>
    <n v="30.683414351849933"/>
  </r>
  <r>
    <n v="1518"/>
    <x v="1518"/>
    <s v="A photobook of Robin Schwartz's ongoing series with her daughter Amelia."/>
    <n v="15000"/>
    <n v="30805"/>
    <x v="0"/>
    <x v="0"/>
    <s v="USD"/>
    <n v="1401565252"/>
    <n v="1398973252"/>
    <x v="1"/>
    <x v="163"/>
    <b v="1"/>
    <s v="photography/photobooks"/>
    <n v="2.0536666666666665"/>
    <n v="130.52966101694915"/>
    <s v="photography"/>
    <s v="photobooks"/>
    <d v="2014-05-01T14:40:52"/>
    <d v="2014-05-31T14:40:52"/>
    <n v="3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08"/>
    <b v="1"/>
    <s v="photography/photobooks"/>
    <n v="1.033638888888889"/>
    <n v="64.156896551724131"/>
    <s v="photography"/>
    <s v="photobooks"/>
    <d v="2014-05-23T12:48:03"/>
    <d v="2014-06-20T16:59:00"/>
    <n v="28.174270833333139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x v="1"/>
    <x v="157"/>
    <b v="1"/>
    <s v="photography/photobooks"/>
    <n v="1.0347222222222223"/>
    <n v="111.52694610778443"/>
    <s v="photography"/>
    <s v="photobooks"/>
    <d v="2014-11-12T15:35:13"/>
    <d v="2014-12-18T23:00:00"/>
    <n v="36.308877314819256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97"/>
    <b v="1"/>
    <s v="photography/photobooks"/>
    <n v="1.0681333333333334"/>
    <n v="170.44680851063831"/>
    <s v="photography"/>
    <s v="photobooks"/>
    <d v="2016-05-02T23:01:31"/>
    <d v="2016-06-06T23:01:31"/>
    <n v="35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0"/>
    <b v="1"/>
    <s v="photography/photobooks"/>
    <n v="1.3896574712643677"/>
    <n v="133.7391592920354"/>
    <s v="photography"/>
    <s v="photobooks"/>
    <d v="2014-09-17T14:55:39"/>
    <d v="2014-10-17T14:55:39"/>
    <n v="3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98"/>
    <b v="1"/>
    <s v="photography/photobooks"/>
    <n v="1.2484324324324325"/>
    <n v="95.834024896265561"/>
    <s v="photography"/>
    <s v="photobooks"/>
    <d v="2014-11-21T13:01:56"/>
    <d v="2014-12-22T19:00:00"/>
    <n v="31.248657407406427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x v="1"/>
    <x v="33"/>
    <b v="1"/>
    <s v="photography/photobooks"/>
    <n v="2.0699999999999998"/>
    <n v="221.78571428571428"/>
    <s v="photography"/>
    <s v="photobooks"/>
    <d v="2017-01-21T07:01:30"/>
    <d v="2017-02-20T07:01:30"/>
    <n v="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05"/>
    <b v="1"/>
    <s v="photography/photobooks"/>
    <n v="1.7400576923076922"/>
    <n v="32.315357142857138"/>
    <s v="photography"/>
    <s v="photobooks"/>
    <d v="2016-07-19T11:52:18"/>
    <d v="2016-08-18T11:52:18"/>
    <n v="3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21"/>
    <b v="1"/>
    <s v="photography/photobooks"/>
    <n v="1.2032608695652174"/>
    <n v="98.839285714285708"/>
    <s v="photography"/>
    <s v="photobooks"/>
    <d v="2015-12-01T01:37:27"/>
    <d v="2016-01-19T01:37:27"/>
    <n v="49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16"/>
    <b v="1"/>
    <s v="photography/photobooks"/>
    <n v="1.1044428571428573"/>
    <n v="55.222142857142863"/>
    <s v="photography"/>
    <s v="photobooks"/>
    <d v="2017-02-14T09:24:46"/>
    <d v="2017-03-14T08:24:46"/>
    <n v="27.958333333328483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x v="1"/>
    <x v="322"/>
    <b v="1"/>
    <s v="photography/photobooks"/>
    <n v="2.8156666666666665"/>
    <n v="52.793750000000003"/>
    <s v="photography"/>
    <s v="photobooks"/>
    <d v="2017-01-01T12:35:22"/>
    <d v="2017-01-31T19:00:00"/>
    <n v="30.26710648147855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x v="1"/>
    <x v="261"/>
    <b v="1"/>
    <s v="photography/photobooks"/>
    <n v="1.0067894736842105"/>
    <n v="135.66666666666666"/>
    <s v="photography"/>
    <s v="photobooks"/>
    <d v="2015-02-17T10:05:20"/>
    <d v="2015-03-19T09:05:20"/>
    <n v="29.95833333333575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3"/>
    <b v="1"/>
    <s v="photography/photobooks"/>
    <n v="1.3482571428571428"/>
    <n v="53.991990846681922"/>
    <s v="photography"/>
    <s v="photobooks"/>
    <d v="2015-09-28T13:24:55"/>
    <d v="2015-10-23T13:24:55"/>
    <n v="2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196"/>
    <b v="1"/>
    <s v="photography/photobooks"/>
    <n v="1.7595744680851064"/>
    <n v="56.643835616438359"/>
    <s v="photography"/>
    <s v="photobooks"/>
    <d v="2014-10-29T14:15:26"/>
    <d v="2014-11-30T22:00:00"/>
    <n v="32.32261574074073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x v="324"/>
    <b v="1"/>
    <s v="photography/photobooks"/>
    <n v="4.8402000000000003"/>
    <n v="82.316326530612244"/>
    <s v="photography"/>
    <s v="photobooks"/>
    <d v="2016-01-22T06:24:25"/>
    <d v="2016-02-15T10:00:00"/>
    <n v="24.149710648147448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25"/>
    <b v="1"/>
    <s v="photography/photobooks"/>
    <n v="1.4514"/>
    <n v="88.26081081081081"/>
    <s v="photography"/>
    <s v="photobooks"/>
    <d v="2016-03-13T19:02:57"/>
    <d v="2016-05-01T22:59:00"/>
    <n v="49.163923611115024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232"/>
    <b v="1"/>
    <s v="photography/photobooks"/>
    <n v="4.1773333333333333"/>
    <n v="84.905149051490511"/>
    <s v="photography"/>
    <s v="photobooks"/>
    <d v="2015-08-05T11:11:02"/>
    <d v="2015-09-04T11:11:02"/>
    <n v="3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38"/>
    <b v="1"/>
    <s v="photography/photobooks"/>
    <n v="1.3242499999999999"/>
    <n v="48.154545454545456"/>
    <s v="photography"/>
    <s v="photobooks"/>
    <d v="2016-04-24T14:53:51"/>
    <d v="2016-05-23T17:00:00"/>
    <n v="29.087604166670644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326"/>
    <b v="1"/>
    <s v="photography/photobooks"/>
    <n v="2.5030841666666666"/>
    <n v="66.015406593406595"/>
    <s v="photography"/>
    <s v="photobooks"/>
    <d v="2015-07-28T14:15:10"/>
    <d v="2015-08-27T14:15:10"/>
    <n v="3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x v="1"/>
    <x v="291"/>
    <b v="1"/>
    <s v="photography/photobooks"/>
    <n v="1.7989999999999999"/>
    <n v="96.375"/>
    <s v="photography"/>
    <s v="photobooks"/>
    <d v="2016-07-01T02:33:47"/>
    <d v="2016-08-06T13:00:00"/>
    <n v="36.434872685189475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67"/>
    <b v="1"/>
    <s v="photography/photobooks"/>
    <n v="1.0262857142857142"/>
    <n v="156.17391304347825"/>
    <s v="photography"/>
    <s v="photobooks"/>
    <d v="2014-12-08T13:46:10"/>
    <d v="2015-01-22T13:46:10"/>
    <n v="45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4"/>
    <b v="1"/>
    <s v="photography/photobooks"/>
    <n v="1.359861"/>
    <n v="95.764859154929582"/>
    <s v="photography"/>
    <s v="photobooks"/>
    <d v="2016-12-01T17:03:39"/>
    <d v="2017-01-03T17:03:39"/>
    <n v="33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15"/>
    <b v="1"/>
    <s v="photography/photobooks"/>
    <n v="1.1786666666666668"/>
    <n v="180.40816326530611"/>
    <s v="photography"/>
    <s v="photobooks"/>
    <d v="2014-10-26T19:10:16"/>
    <d v="2014-11-25T20:15:00"/>
    <n v="30.044953703698411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x v="0"/>
    <x v="84"/>
    <b v="0"/>
    <s v="photography/nature"/>
    <n v="3.3333333333333332E-4"/>
    <n v="3"/>
    <s v="photography"/>
    <s v="nature"/>
    <d v="2014-12-01T12:05:38"/>
    <d v="2014-12-31T12:05:38"/>
    <n v="30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x v="29"/>
    <b v="0"/>
    <s v="photography/nature"/>
    <n v="0.04"/>
    <n v="20"/>
    <s v="photography"/>
    <s v="nature"/>
    <d v="2015-06-15T18:55:00"/>
    <d v="2015-06-30T18:55:00"/>
    <n v="15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x v="29"/>
    <b v="0"/>
    <s v="photography/nature"/>
    <n v="4.4444444444444444E-3"/>
    <n v="10"/>
    <s v="photography"/>
    <s v="nature"/>
    <d v="2014-10-23T07:13:54"/>
    <d v="2014-11-22T08:13:54"/>
    <n v="30.041666666664241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x v="78"/>
    <b v="0"/>
    <s v="photography/nature"/>
    <n v="0"/>
    <e v="#DIV/0!"/>
    <s v="photography"/>
    <s v="nature"/>
    <d v="2015-02-17T20:13:44"/>
    <d v="2015-03-31T19:18:00"/>
    <n v="41.961296296292858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x v="0"/>
    <x v="29"/>
    <b v="0"/>
    <s v="photography/nature"/>
    <n v="3.3333333333333332E-4"/>
    <n v="1"/>
    <s v="photography"/>
    <s v="nature"/>
    <d v="2015-01-27T16:13:54"/>
    <d v="2015-03-02T16:16:00"/>
    <n v="34.001458333332266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x v="202"/>
    <b v="0"/>
    <s v="photography/nature"/>
    <n v="0.28899999999999998"/>
    <n v="26.272727272727273"/>
    <s v="photography"/>
    <s v="nature"/>
    <d v="2014-07-19T00:06:39"/>
    <d v="2014-09-17T00:06:39"/>
    <n v="60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x v="0"/>
    <x v="78"/>
    <b v="0"/>
    <s v="photography/nature"/>
    <n v="0"/>
    <e v="#DIV/0!"/>
    <s v="photography"/>
    <s v="nature"/>
    <d v="2017-02-16T05:14:42"/>
    <d v="2017-02-23T05:14:42"/>
    <n v="7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x v="0"/>
    <x v="29"/>
    <b v="0"/>
    <s v="photography/nature"/>
    <n v="8.5714285714285715E-2"/>
    <n v="60"/>
    <s v="photography"/>
    <s v="nature"/>
    <d v="2015-10-09T16:10:20"/>
    <d v="2015-11-08T17:10:20"/>
    <n v="30.041666666656965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x v="0"/>
    <x v="79"/>
    <b v="0"/>
    <s v="photography/nature"/>
    <n v="0.34"/>
    <n v="28.333333333333332"/>
    <s v="photography"/>
    <s v="nature"/>
    <d v="2015-10-03T22:15:59"/>
    <d v="2015-11-02T23:15:59"/>
    <n v="30.041666666671517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x v="63"/>
    <b v="0"/>
    <s v="photography/nature"/>
    <n v="0.13466666666666666"/>
    <n v="14.428571428571429"/>
    <s v="photography"/>
    <s v="nature"/>
    <d v="2016-04-12T05:47:14"/>
    <d v="2016-05-12T05:47:14"/>
    <n v="30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x v="78"/>
    <b v="0"/>
    <s v="photography/nature"/>
    <n v="0"/>
    <e v="#DIV/0!"/>
    <s v="photography"/>
    <s v="nature"/>
    <d v="2015-04-27T14:47:19"/>
    <d v="2015-05-27T14:47:19"/>
    <n v="3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x v="38"/>
    <b v="0"/>
    <s v="photography/nature"/>
    <n v="0.49186046511627907"/>
    <n v="132.1875"/>
    <s v="photography"/>
    <s v="nature"/>
    <d v="2014-09-10T11:31:48"/>
    <d v="2014-09-30T22:59:00"/>
    <n v="20.477222222223645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x v="78"/>
    <b v="0"/>
    <s v="photography/nature"/>
    <n v="0"/>
    <e v="#DIV/0!"/>
    <s v="photography"/>
    <s v="nature"/>
    <d v="2015-08-03T01:47:27"/>
    <d v="2015-09-02T01:47:27"/>
    <n v="3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x v="78"/>
    <b v="0"/>
    <s v="photography/nature"/>
    <n v="0"/>
    <e v="#DIV/0!"/>
    <s v="photography"/>
    <s v="nature"/>
    <d v="2015-07-03T01:03:10"/>
    <d v="2015-08-02T01:03:10"/>
    <n v="3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x v="0"/>
    <x v="78"/>
    <b v="0"/>
    <s v="photography/nature"/>
    <n v="0"/>
    <e v="#DIV/0!"/>
    <s v="photography"/>
    <s v="nature"/>
    <d v="2015-08-25T09:43:52"/>
    <d v="2015-09-17T12:00:00"/>
    <n v="23.094537037031841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x v="0"/>
    <x v="8"/>
    <b v="0"/>
    <s v="photography/nature"/>
    <n v="0.45133333333333331"/>
    <n v="56.416666666666664"/>
    <s v="photography"/>
    <s v="nature"/>
    <d v="2016-06-03T22:40:24"/>
    <d v="2016-07-03T22:40:24"/>
    <n v="30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x v="0"/>
    <x v="29"/>
    <b v="0"/>
    <s v="photography/nature"/>
    <n v="0.04"/>
    <n v="100"/>
    <s v="photography"/>
    <s v="nature"/>
    <d v="2014-08-20T10:40:33"/>
    <d v="2014-09-20T10:40:33"/>
    <n v="31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x v="0"/>
    <x v="83"/>
    <b v="0"/>
    <s v="photography/nature"/>
    <n v="4.6666666666666669E-2"/>
    <n v="11.666666666666666"/>
    <s v="photography"/>
    <s v="nature"/>
    <d v="2015-06-30T04:32:39"/>
    <d v="2015-08-28T07:12:00"/>
    <n v="59.11065972222422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x v="0"/>
    <x v="29"/>
    <b v="0"/>
    <s v="photography/nature"/>
    <n v="3.3333333333333335E-3"/>
    <n v="50"/>
    <s v="photography"/>
    <s v="nature"/>
    <d v="2015-04-13T20:16:39"/>
    <d v="2015-04-28T20:16:39"/>
    <n v="15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x v="80"/>
    <b v="0"/>
    <s v="photography/nature"/>
    <n v="3.7600000000000001E-2"/>
    <n v="23.5"/>
    <s v="photography"/>
    <s v="nature"/>
    <d v="2014-10-23T19:29:53"/>
    <d v="2014-11-12T20:29:53"/>
    <n v="20.041666666671517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9"/>
    <b v="0"/>
    <s v="publishing/art books"/>
    <n v="6.7000000000000002E-3"/>
    <n v="67"/>
    <s v="publishing"/>
    <s v="art books"/>
    <d v="2013-10-07T20:00:03"/>
    <d v="2013-11-06T21:00:03"/>
    <n v="30.041666666671517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78"/>
    <b v="0"/>
    <s v="publishing/art books"/>
    <n v="0"/>
    <e v="#DIV/0!"/>
    <s v="publishing"/>
    <s v="art books"/>
    <d v="2009-09-23T08:35:16"/>
    <d v="2009-12-01T19:50:00"/>
    <n v="69.468564814815181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84"/>
    <b v="0"/>
    <s v="publishing/art books"/>
    <n v="1.4166666666666666E-2"/>
    <n v="42.5"/>
    <s v="publishing"/>
    <s v="art books"/>
    <d v="2014-01-13T12:49:11"/>
    <d v="2014-03-14T11:49:11"/>
    <n v="59.958333333335759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9"/>
    <b v="0"/>
    <s v="publishing/art books"/>
    <n v="1E-3"/>
    <n v="10"/>
    <s v="publishing"/>
    <s v="art books"/>
    <d v="2015-04-27T03:48:29"/>
    <d v="2015-05-28T15:05:00"/>
    <n v="31.469803240739566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9"/>
    <b v="0"/>
    <s v="publishing/art books"/>
    <n v="2.5000000000000001E-2"/>
    <n v="100"/>
    <s v="publishing"/>
    <s v="art books"/>
    <d v="2011-05-09T12:31:01"/>
    <d v="2011-06-08T12:31:01"/>
    <n v="30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211"/>
    <b v="0"/>
    <s v="publishing/art books"/>
    <n v="0.21249999999999999"/>
    <n v="108.05084745762711"/>
    <s v="publishing"/>
    <s v="art books"/>
    <d v="2016-06-28T17:00:04"/>
    <d v="2016-07-27T17:00:00"/>
    <n v="28.999953703707433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62"/>
    <b v="0"/>
    <s v="publishing/art books"/>
    <n v="4.1176470588235294E-2"/>
    <n v="26.923076923076923"/>
    <s v="publishing"/>
    <s v="art books"/>
    <d v="2014-02-01T17:29:05"/>
    <d v="2014-02-16T19:00:00"/>
    <n v="15.06313657407736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9"/>
    <b v="0"/>
    <s v="publishing/art books"/>
    <n v="0.13639999999999999"/>
    <n v="155"/>
    <s v="publishing"/>
    <s v="art books"/>
    <d v="2014-11-18T20:29:45"/>
    <d v="2014-12-23T20:29:45"/>
    <n v="35"/>
  </r>
  <r>
    <n v="1569"/>
    <x v="1569"/>
    <s v="to be removed"/>
    <n v="30000"/>
    <n v="0"/>
    <x v="1"/>
    <x v="0"/>
    <s v="USD"/>
    <n v="1369498714"/>
    <n v="1366906714"/>
    <x v="0"/>
    <x v="78"/>
    <b v="0"/>
    <s v="publishing/art books"/>
    <n v="0"/>
    <e v="#DIV/0!"/>
    <s v="publishing"/>
    <s v="art books"/>
    <d v="2013-04-25T11:18:34"/>
    <d v="2013-05-25T11:18:34"/>
    <n v="30"/>
  </r>
  <r>
    <n v="1570"/>
    <x v="1570"/>
    <s v="A Coloring Book of Breathtaking Beauties_x000a_To Calm the Heart and Soul"/>
    <n v="6000"/>
    <n v="2484"/>
    <x v="1"/>
    <x v="0"/>
    <s v="USD"/>
    <n v="1460140282"/>
    <n v="1457551882"/>
    <x v="0"/>
    <x v="47"/>
    <b v="0"/>
    <s v="publishing/art books"/>
    <n v="0.41399999999999998"/>
    <n v="47.769230769230766"/>
    <s v="publishing"/>
    <s v="art books"/>
    <d v="2016-03-09T14:31:22"/>
    <d v="2016-04-08T13:31:22"/>
    <n v="29.958333333328483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80"/>
    <b v="0"/>
    <s v="publishing/art books"/>
    <n v="6.6115702479338841E-3"/>
    <n v="20"/>
    <s v="publishing"/>
    <s v="art books"/>
    <d v="2015-05-20T13:28:03"/>
    <d v="2015-06-19T13:28:03"/>
    <n v="3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83"/>
    <b v="0"/>
    <s v="publishing/art books"/>
    <n v="0.05"/>
    <n v="41.666666666666664"/>
    <s v="publishing"/>
    <s v="art books"/>
    <d v="2016-02-03T19:47:39"/>
    <d v="2016-02-28T18:59:00"/>
    <n v="24.966215277774609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x v="83"/>
    <b v="0"/>
    <s v="publishing/art books"/>
    <n v="2.4777777777777777E-2"/>
    <n v="74.333333333333329"/>
    <s v="publishing"/>
    <s v="art books"/>
    <d v="2017-02-19T19:00:02"/>
    <d v="2017-03-31T22:59:00"/>
    <n v="40.165949074071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79"/>
    <b v="0"/>
    <s v="publishing/art books"/>
    <n v="5.0599999999999999E-2"/>
    <n v="84.333333333333329"/>
    <s v="publishing"/>
    <s v="art books"/>
    <d v="2015-01-13T17:15:29"/>
    <d v="2015-02-17T17:15:29"/>
    <n v="3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2"/>
    <b v="0"/>
    <s v="publishing/art books"/>
    <n v="0.2291"/>
    <n v="65.457142857142856"/>
    <s v="publishing"/>
    <s v="art books"/>
    <d v="2014-06-09T07:34:56"/>
    <d v="2014-07-09T07:34:56"/>
    <n v="30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x v="0"/>
    <x v="73"/>
    <b v="0"/>
    <s v="publishing/art books"/>
    <n v="0.13"/>
    <n v="65"/>
    <s v="publishing"/>
    <s v="art books"/>
    <d v="2015-05-16T16:06:08"/>
    <d v="2015-06-30T16:06:08"/>
    <n v="4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84"/>
    <b v="0"/>
    <s v="publishing/art books"/>
    <n v="5.4999999999999997E-3"/>
    <n v="27.5"/>
    <s v="publishing"/>
    <s v="art books"/>
    <d v="2012-05-25T15:20:48"/>
    <d v="2012-07-24T15:20:48"/>
    <n v="60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80"/>
    <b v="0"/>
    <s v="publishing/art books"/>
    <n v="0.10806536636794939"/>
    <n v="51.25"/>
    <s v="publishing"/>
    <s v="art books"/>
    <d v="2010-08-08T20:34:51"/>
    <d v="2010-09-01T21:00:00"/>
    <n v="24.017465277778683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x v="0"/>
    <x v="84"/>
    <b v="0"/>
    <s v="publishing/art books"/>
    <n v="8.4008400840084006E-3"/>
    <n v="14"/>
    <s v="publishing"/>
    <s v="art books"/>
    <d v="2013-07-26T18:54:51"/>
    <d v="2013-08-28T18:54:51"/>
    <n v="3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78"/>
    <b v="0"/>
    <s v="publishing/art books"/>
    <n v="0"/>
    <e v="#DIV/0!"/>
    <s v="publishing"/>
    <s v="art books"/>
    <d v="2012-03-21T20:12:06"/>
    <d v="2012-05-20T20:12:06"/>
    <n v="60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x v="29"/>
    <b v="0"/>
    <s v="photography/places"/>
    <n v="5.0000000000000001E-3"/>
    <n v="5"/>
    <s v="photography"/>
    <s v="places"/>
    <d v="2015-11-17T05:46:30"/>
    <d v="2015-12-19T05:46:30"/>
    <n v="32"/>
  </r>
  <r>
    <n v="1582"/>
    <x v="1582"/>
    <s v="I create canvas prints of images from in and around New Orleans"/>
    <n v="1000"/>
    <n v="93"/>
    <x v="2"/>
    <x v="0"/>
    <s v="USD"/>
    <n v="1445894400"/>
    <n v="1440961053"/>
    <x v="0"/>
    <x v="83"/>
    <b v="0"/>
    <s v="photography/places"/>
    <n v="9.2999999999999999E-2"/>
    <n v="31"/>
    <s v="photography"/>
    <s v="places"/>
    <d v="2015-08-30T13:57:33"/>
    <d v="2015-10-26T16:20:00"/>
    <n v="57.09892361111269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x v="29"/>
    <b v="0"/>
    <s v="photography/places"/>
    <n v="7.5000000000000002E-4"/>
    <n v="15"/>
    <s v="photography"/>
    <s v="places"/>
    <d v="2014-08-26T16:43:11"/>
    <d v="2014-09-25T16:43:11"/>
    <n v="30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x v="78"/>
    <b v="0"/>
    <s v="photography/places"/>
    <n v="0"/>
    <e v="#DIV/0!"/>
    <s v="photography"/>
    <s v="places"/>
    <d v="2014-05-20T10:35:01"/>
    <d v="2014-05-30T10:35:01"/>
    <n v="10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x v="8"/>
    <b v="0"/>
    <s v="photography/places"/>
    <n v="0.79"/>
    <n v="131.66666666666666"/>
    <s v="photography"/>
    <s v="places"/>
    <d v="2016-12-03T16:29:28"/>
    <d v="2016-12-25T06:00:00"/>
    <n v="21.562870370369637"/>
  </r>
  <r>
    <n v="1586"/>
    <x v="1586"/>
    <s v="Show the world the beauty that is in all of our back yards!"/>
    <n v="1500"/>
    <n v="0"/>
    <x v="2"/>
    <x v="0"/>
    <s v="USD"/>
    <n v="1428197422"/>
    <n v="1425609022"/>
    <x v="0"/>
    <x v="78"/>
    <b v="0"/>
    <s v="photography/places"/>
    <n v="0"/>
    <e v="#DIV/0!"/>
    <s v="photography"/>
    <s v="places"/>
    <d v="2015-03-05T21:30:22"/>
    <d v="2015-04-04T20:30:22"/>
    <n v="29.958333333328483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x v="29"/>
    <b v="0"/>
    <s v="photography/places"/>
    <n v="1.3333333333333334E-4"/>
    <n v="1"/>
    <s v="photography"/>
    <s v="places"/>
    <d v="2014-11-13T17:49:25"/>
    <d v="2014-12-13T17:49:25"/>
    <n v="30"/>
  </r>
  <r>
    <n v="1588"/>
    <x v="1588"/>
    <s v="Southeast Texas as seen through the lens of a cell phone camera"/>
    <n v="516"/>
    <n v="0"/>
    <x v="2"/>
    <x v="0"/>
    <s v="USD"/>
    <n v="1422735120"/>
    <n v="1420091999"/>
    <x v="0"/>
    <x v="78"/>
    <b v="0"/>
    <s v="photography/places"/>
    <n v="0"/>
    <e v="#DIV/0!"/>
    <s v="photography"/>
    <s v="places"/>
    <d v="2015-01-01T00:59:59"/>
    <d v="2015-01-31T15:12:00"/>
    <n v="30.591678240736655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x v="0"/>
    <x v="78"/>
    <b v="0"/>
    <s v="photography/places"/>
    <n v="0"/>
    <e v="#DIV/0!"/>
    <s v="photography"/>
    <s v="places"/>
    <d v="2015-09-09T18:38:06"/>
    <d v="2015-10-09T18:38:06"/>
    <n v="30"/>
  </r>
  <r>
    <n v="1590"/>
    <x v="1590"/>
    <s v="Discover Italy through photography."/>
    <n v="60000"/>
    <n v="1020"/>
    <x v="2"/>
    <x v="13"/>
    <s v="EUR"/>
    <n v="1443040464"/>
    <n v="1440448464"/>
    <x v="0"/>
    <x v="84"/>
    <b v="0"/>
    <s v="photography/places"/>
    <n v="1.7000000000000001E-2"/>
    <n v="510"/>
    <s v="photography"/>
    <s v="places"/>
    <d v="2015-08-24T15:34:24"/>
    <d v="2015-09-23T15:34:24"/>
    <n v="3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x v="297"/>
    <b v="0"/>
    <s v="photography/places"/>
    <n v="0.29228571428571426"/>
    <n v="44.478260869565219"/>
    <s v="photography"/>
    <s v="places"/>
    <d v="2016-03-04T12:25:41"/>
    <d v="2016-04-03T11:25:41"/>
    <n v="29.958333333343035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x v="0"/>
    <x v="78"/>
    <b v="0"/>
    <s v="photography/places"/>
    <n v="0"/>
    <e v="#DIV/0!"/>
    <s v="photography"/>
    <s v="places"/>
    <d v="2015-02-10T20:44:45"/>
    <d v="2015-03-27T19:44:45"/>
    <n v="44.958333333328483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x v="0"/>
    <x v="83"/>
    <b v="0"/>
    <s v="photography/places"/>
    <n v="1.3636363636363637E-4"/>
    <n v="1"/>
    <s v="photography"/>
    <s v="places"/>
    <d v="2015-01-29T15:17:35"/>
    <d v="2015-02-28T15:17:35"/>
    <n v="30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x v="0"/>
    <x v="73"/>
    <b v="0"/>
    <s v="photography/places"/>
    <n v="0.20499999999999999"/>
    <n v="20.5"/>
    <s v="photography"/>
    <s v="places"/>
    <d v="2016-03-16T12:06:22"/>
    <d v="2016-05-15T11:21:00"/>
    <n v="59.968495370369055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x v="63"/>
    <b v="0"/>
    <s v="photography/places"/>
    <n v="2.8E-3"/>
    <n v="40"/>
    <s v="photography"/>
    <s v="places"/>
    <d v="2014-05-20T20:12:08"/>
    <d v="2014-06-18T15:13:00"/>
    <n v="28.79226851851854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x v="0"/>
    <x v="83"/>
    <b v="0"/>
    <s v="photography/places"/>
    <n v="2.3076923076923078E-2"/>
    <n v="25"/>
    <s v="photography"/>
    <s v="places"/>
    <d v="2014-10-29T05:19:29"/>
    <d v="2014-12-13T06:19:29"/>
    <n v="45.041666666664241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x v="78"/>
    <b v="0"/>
    <s v="photography/places"/>
    <n v="0"/>
    <e v="#DIV/0!"/>
    <s v="photography"/>
    <s v="places"/>
    <d v="2016-08-21T03:29:57"/>
    <d v="2016-09-20T03:29:57"/>
    <n v="3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x v="29"/>
    <b v="0"/>
    <s v="photography/places"/>
    <n v="1.25E-3"/>
    <n v="1"/>
    <s v="photography"/>
    <s v="places"/>
    <d v="2015-05-27T11:00:58"/>
    <d v="2015-07-26T11:00:58"/>
    <n v="60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x v="0"/>
    <x v="78"/>
    <b v="0"/>
    <s v="photography/places"/>
    <n v="0"/>
    <e v="#DIV/0!"/>
    <s v="photography"/>
    <s v="places"/>
    <d v="2016-03-09T07:56:16"/>
    <d v="2016-04-08T06:56:16"/>
    <n v="29.958333333343035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x v="82"/>
    <b v="0"/>
    <s v="photography/places"/>
    <n v="7.3400000000000007E-2"/>
    <n v="40.777777777777779"/>
    <s v="photography"/>
    <s v="places"/>
    <d v="2014-05-31T20:22:32"/>
    <d v="2014-07-15T00:11:00"/>
    <n v="44.158657407402643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66"/>
    <b v="1"/>
    <s v="music/rock"/>
    <n v="1.082492"/>
    <n v="48.325535714285714"/>
    <s v="music"/>
    <s v="rock"/>
    <d v="2011-04-04T21:13:53"/>
    <d v="2011-05-04T21:13:53"/>
    <n v="30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58"/>
    <b v="1"/>
    <s v="music/rock"/>
    <n v="1.0016666666666667"/>
    <n v="46.953125"/>
    <s v="music"/>
    <s v="rock"/>
    <d v="2011-09-02T02:08:37"/>
    <d v="2011-10-14T18:00:00"/>
    <n v="42.66068287037342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x v="0"/>
    <x v="209"/>
    <b v="1"/>
    <s v="music/rock"/>
    <n v="1.0003299999999999"/>
    <n v="66.688666666666663"/>
    <s v="music"/>
    <s v="rock"/>
    <d v="2011-11-28T23:04:19"/>
    <d v="2012-01-27T23:04:19"/>
    <n v="60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16"/>
    <b v="1"/>
    <s v="music/rock"/>
    <n v="1.2210714285714286"/>
    <n v="48.842857142857142"/>
    <s v="music"/>
    <s v="rock"/>
    <d v="2012-02-06T15:17:15"/>
    <d v="2012-03-17T14:17:15"/>
    <n v="39.958333333328483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34"/>
    <b v="1"/>
    <s v="music/rock"/>
    <n v="1.0069333333333335"/>
    <n v="137.30909090909091"/>
    <s v="music"/>
    <s v="rock"/>
    <d v="2011-07-22T19:18:33"/>
    <d v="2011-08-01T02:00:00"/>
    <n v="9.2787847222207347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297"/>
    <b v="1"/>
    <s v="music/rock"/>
    <n v="1.01004125"/>
    <n v="87.829673913043479"/>
    <s v="music"/>
    <s v="rock"/>
    <d v="2010-12-23T21:40:38"/>
    <d v="2011-03-23T20:40:38"/>
    <n v="89.958333333335759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242"/>
    <b v="1"/>
    <s v="music/rock"/>
    <n v="1.4511000000000001"/>
    <n v="70.785365853658533"/>
    <s v="music"/>
    <s v="rock"/>
    <d v="2012-05-24T14:24:11"/>
    <d v="2012-06-14T14:24:11"/>
    <n v="2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"/>
    <b v="1"/>
    <s v="music/rock"/>
    <n v="1.0125"/>
    <n v="52.826086956521742"/>
    <s v="music"/>
    <s v="rock"/>
    <d v="2013-11-29T14:56:26"/>
    <d v="2014-01-01T00:26:00"/>
    <n v="32.395532407412247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80"/>
    <b v="1"/>
    <s v="music/rock"/>
    <n v="1.1833333333333333"/>
    <n v="443.75"/>
    <s v="music"/>
    <s v="rock"/>
    <d v="2011-09-09T19:01:49"/>
    <d v="2011-11-02T03:00:00"/>
    <n v="53.332071759265091"/>
  </r>
  <r>
    <n v="1610"/>
    <x v="1610"/>
    <s v="So The Story Goes is the upcoming album from &quot;Just Joe&quot; Altier."/>
    <n v="2000"/>
    <n v="5437"/>
    <x v="0"/>
    <x v="0"/>
    <s v="USD"/>
    <n v="1355609510"/>
    <n v="1353017510"/>
    <x v="0"/>
    <x v="300"/>
    <b v="1"/>
    <s v="music/rock"/>
    <n v="2.7185000000000001"/>
    <n v="48.544642857142854"/>
    <s v="music"/>
    <s v="rock"/>
    <d v="2012-11-15T17:11:50"/>
    <d v="2012-12-15T17:11:50"/>
    <n v="30"/>
  </r>
  <r>
    <n v="1611"/>
    <x v="1611"/>
    <s v="Skelton-Luns CD/7&quot; No Big Deal."/>
    <n v="800"/>
    <n v="1001"/>
    <x v="0"/>
    <x v="0"/>
    <s v="USD"/>
    <n v="1370390432"/>
    <n v="1368576032"/>
    <x v="0"/>
    <x v="74"/>
    <b v="1"/>
    <s v="music/rock"/>
    <n v="1.25125"/>
    <n v="37.074074074074076"/>
    <s v="music"/>
    <s v="rock"/>
    <d v="2013-05-14T19:00:32"/>
    <d v="2013-06-04T19:00:32"/>
    <n v="2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x v="0"/>
    <x v="202"/>
    <b v="1"/>
    <s v="music/rock"/>
    <n v="1.1000000000000001"/>
    <n v="50"/>
    <s v="music"/>
    <s v="rock"/>
    <d v="2012-12-03T15:59:44"/>
    <d v="2013-01-02T15:59:44"/>
    <n v="3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55"/>
    <b v="1"/>
    <s v="music/rock"/>
    <n v="1.0149999999999999"/>
    <n v="39.03846153846154"/>
    <s v="music"/>
    <s v="rock"/>
    <d v="2012-06-21T20:40:02"/>
    <d v="2012-07-21T20:40:02"/>
    <n v="30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99"/>
    <b v="1"/>
    <s v="music/rock"/>
    <n v="1.0269999999999999"/>
    <n v="66.688311688311686"/>
    <s v="music"/>
    <s v="rock"/>
    <d v="2014-06-04T18:32:49"/>
    <d v="2014-08-03T12:00:00"/>
    <n v="59.72721064815414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x v="0"/>
    <x v="327"/>
    <b v="1"/>
    <s v="music/rock"/>
    <n v="1.1412500000000001"/>
    <n v="67.132352941176464"/>
    <s v="music"/>
    <s v="rock"/>
    <d v="2011-10-28T20:13:16"/>
    <d v="2011-12-12T21:13:16"/>
    <n v="45.041666666671517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328"/>
    <b v="1"/>
    <s v="music/rock"/>
    <n v="1.042"/>
    <n v="66.369426751592357"/>
    <s v="music"/>
    <s v="rock"/>
    <d v="2012-10-12T12:10:21"/>
    <d v="2012-11-22T17:00:00"/>
    <n v="41.201145833329065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x v="0"/>
    <x v="150"/>
    <b v="1"/>
    <s v="music/rock"/>
    <n v="1.4585714285714286"/>
    <n v="64.620253164556956"/>
    <s v="music"/>
    <s v="rock"/>
    <d v="2013-09-29T10:56:28"/>
    <d v="2013-11-01T14:00:00"/>
    <n v="33.12745370370248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x v="0"/>
    <x v="74"/>
    <b v="1"/>
    <s v="music/rock"/>
    <n v="1.0506666666666666"/>
    <n v="58.370370370370374"/>
    <s v="music"/>
    <s v="rock"/>
    <d v="2013-01-27T10:42:15"/>
    <d v="2013-03-08T10:42:15"/>
    <n v="40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"/>
    <b v="1"/>
    <s v="music/rock"/>
    <n v="1.3333333333333333"/>
    <n v="86.956521739130437"/>
    <s v="music"/>
    <s v="rock"/>
    <d v="2014-08-24T23:28:06"/>
    <d v="2014-09-14T23:28:06"/>
    <n v="21"/>
  </r>
  <r>
    <n v="1620"/>
    <x v="1620"/>
    <s v="Kickstarting my music career with 300 hard copy CDs of my first release."/>
    <n v="1000"/>
    <n v="1130"/>
    <x v="0"/>
    <x v="0"/>
    <s v="USD"/>
    <n v="1361606940"/>
    <n v="1361002140"/>
    <x v="0"/>
    <x v="57"/>
    <b v="1"/>
    <s v="music/rock"/>
    <n v="1.1299999999999999"/>
    <n v="66.470588235294116"/>
    <s v="music"/>
    <s v="rock"/>
    <d v="2013-02-16T03:09:00"/>
    <d v="2013-02-23T03:09:00"/>
    <n v="7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77"/>
    <b v="1"/>
    <s v="music/rock"/>
    <n v="1.212"/>
    <n v="163.78378378378378"/>
    <s v="music"/>
    <s v="rock"/>
    <d v="2012-04-04T09:33:35"/>
    <d v="2012-05-27T22:59:00"/>
    <n v="53.559317129635019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71"/>
    <b v="1"/>
    <s v="music/rock"/>
    <n v="1.0172463768115942"/>
    <n v="107.98461538461538"/>
    <s v="music"/>
    <s v="rock"/>
    <d v="2014-11-07T02:04:34"/>
    <d v="2014-12-17T02:59:00"/>
    <n v="40.037800925929332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59"/>
    <b v="1"/>
    <s v="music/rock"/>
    <n v="1.0106666666666666"/>
    <n v="42.111111111111114"/>
    <s v="music"/>
    <s v="rock"/>
    <d v="2013-06-28T11:31:29"/>
    <d v="2013-08-27T11:31:29"/>
    <n v="60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x v="0"/>
    <x v="20"/>
    <b v="1"/>
    <s v="music/rock"/>
    <n v="1.18"/>
    <n v="47.2"/>
    <s v="music"/>
    <s v="rock"/>
    <d v="2012-11-30T03:48:55"/>
    <d v="2013-01-09T03:48:55"/>
    <n v="40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01"/>
    <b v="1"/>
    <s v="music/rock"/>
    <n v="1.5533333333333332"/>
    <n v="112.01923076923077"/>
    <s v="music"/>
    <s v="rock"/>
    <d v="2012-08-14T11:47:33"/>
    <d v="2012-09-11T11:47:33"/>
    <n v="28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52"/>
    <b v="1"/>
    <s v="music/rock"/>
    <n v="1.0118750000000001"/>
    <n v="74.953703703703709"/>
    <s v="music"/>
    <s v="rock"/>
    <d v="2013-11-01T15:21:07"/>
    <d v="2013-12-01T16:21:07"/>
    <n v="30.04166666666424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44"/>
    <b v="1"/>
    <s v="music/rock"/>
    <n v="1.17"/>
    <n v="61.578947368421055"/>
    <s v="music"/>
    <s v="rock"/>
    <d v="2012-10-23T11:58:09"/>
    <d v="2012-11-25T23:59:00"/>
    <n v="33.500590277777519"/>
  </r>
  <r>
    <n v="1628"/>
    <x v="1628"/>
    <s v="Original Jewish rock music on human relationships and identity"/>
    <n v="4000"/>
    <n v="4037"/>
    <x v="0"/>
    <x v="0"/>
    <s v="USD"/>
    <n v="1403026882"/>
    <n v="1400175682"/>
    <x v="0"/>
    <x v="106"/>
    <b v="1"/>
    <s v="music/rock"/>
    <n v="1.00925"/>
    <n v="45.875"/>
    <s v="music"/>
    <s v="rock"/>
    <d v="2014-05-15T12:41:22"/>
    <d v="2014-06-17T12:41:22"/>
    <n v="33"/>
  </r>
  <r>
    <n v="1629"/>
    <x v="1629"/>
    <s v="Help Off The Turnpike release new music, and set fire to everything!"/>
    <n v="6000"/>
    <n v="6220"/>
    <x v="0"/>
    <x v="0"/>
    <s v="USD"/>
    <n v="1392929333"/>
    <n v="1389041333"/>
    <x v="0"/>
    <x v="141"/>
    <b v="1"/>
    <s v="music/rock"/>
    <n v="1.0366666666666666"/>
    <n v="75.853658536585371"/>
    <s v="music"/>
    <s v="rock"/>
    <d v="2014-01-06T15:48:53"/>
    <d v="2014-02-20T15:48:53"/>
    <n v="45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49"/>
    <b v="1"/>
    <s v="music/rock"/>
    <n v="2.6524999999999999"/>
    <n v="84.206349206349202"/>
    <s v="music"/>
    <s v="rock"/>
    <d v="2012-01-31T15:06:15"/>
    <d v="2012-03-02T01:59:00"/>
    <n v="30.453298611115315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182"/>
    <b v="1"/>
    <s v="music/rock"/>
    <n v="1.5590999999999999"/>
    <n v="117.22556390977444"/>
    <s v="music"/>
    <s v="rock"/>
    <d v="2012-09-12T15:37:41"/>
    <d v="2012-10-12T15:37:41"/>
    <n v="30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5"/>
    <b v="1"/>
    <s v="music/rock"/>
    <n v="1.0162500000000001"/>
    <n v="86.489361702127653"/>
    <s v="music"/>
    <s v="rock"/>
    <d v="2011-07-26T03:10:54"/>
    <d v="2011-09-24T03:10:54"/>
    <n v="60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6"/>
    <b v="1"/>
    <s v="music/rock"/>
    <n v="1"/>
    <n v="172.41379310344828"/>
    <s v="music"/>
    <s v="rock"/>
    <d v="2011-12-19T16:12:36"/>
    <d v="2012-01-16T00:00:00"/>
    <n v="27.324583333334886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x v="0"/>
    <x v="58"/>
    <b v="1"/>
    <s v="music/rock"/>
    <n v="1.0049999999999999"/>
    <n v="62.8125"/>
    <s v="music"/>
    <s v="rock"/>
    <d v="2011-04-24T23:33:21"/>
    <d v="2011-06-02T00:59:00"/>
    <n v="38.059479166666279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77"/>
    <b v="1"/>
    <s v="music/rock"/>
    <n v="1.2529999999999999"/>
    <n v="67.729729729729726"/>
    <s v="music"/>
    <s v="rock"/>
    <d v="2016-05-12T15:51:01"/>
    <d v="2016-07-11T15:51:01"/>
    <n v="60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45"/>
    <b v="1"/>
    <s v="music/rock"/>
    <n v="1.0355555555555556"/>
    <n v="53.5632183908046"/>
    <s v="music"/>
    <s v="rock"/>
    <d v="2011-04-29T21:04:48"/>
    <d v="2011-06-11T23:00:00"/>
    <n v="43.07999999999447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41"/>
    <b v="1"/>
    <s v="music/rock"/>
    <n v="1.038"/>
    <n v="34.6"/>
    <s v="music"/>
    <s v="rock"/>
    <d v="2009-11-05T13:02:20"/>
    <d v="2009-12-31T18:39:00"/>
    <n v="56.23379629629926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x v="0"/>
    <x v="74"/>
    <b v="1"/>
    <s v="music/rock"/>
    <n v="1.05"/>
    <n v="38.888888888888886"/>
    <s v="music"/>
    <s v="rock"/>
    <d v="2013-01-14T11:29:28"/>
    <d v="2013-02-28T16:25:00"/>
    <n v="45.205231481479132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"/>
    <b v="1"/>
    <s v="music/rock"/>
    <n v="1"/>
    <n v="94.736842105263165"/>
    <s v="music"/>
    <s v="rock"/>
    <d v="2012-02-02T10:39:25"/>
    <d v="2012-03-03T10:39:25"/>
    <n v="30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57"/>
    <b v="1"/>
    <s v="music/rock"/>
    <n v="1.6986000000000001"/>
    <n v="39.967058823529413"/>
    <s v="music"/>
    <s v="rock"/>
    <d v="2010-07-20T00:32:35"/>
    <d v="2010-08-02T20:59:00"/>
    <n v="13.851678240738693"/>
  </r>
  <r>
    <n v="1641"/>
    <x v="1641"/>
    <s v="Music Video For Upbeat and Inspiring Song - Run For Your Life"/>
    <n v="2500"/>
    <n v="2535"/>
    <x v="0"/>
    <x v="0"/>
    <s v="USD"/>
    <n v="1418998744"/>
    <n v="1416406744"/>
    <x v="0"/>
    <x v="55"/>
    <b v="1"/>
    <s v="music/pop"/>
    <n v="1.014"/>
    <n v="97.5"/>
    <s v="music"/>
    <s v="pop"/>
    <d v="2014-11-19T09:19:04"/>
    <d v="2014-12-19T09:19:04"/>
    <n v="30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33"/>
    <b v="1"/>
    <s v="music/pop"/>
    <n v="1"/>
    <n v="42.857142857142854"/>
    <s v="music"/>
    <s v="pop"/>
    <d v="2011-05-24T19:35:27"/>
    <d v="2011-06-13T19:35:27"/>
    <n v="20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x v="0"/>
    <x v="77"/>
    <b v="1"/>
    <s v="music/pop"/>
    <n v="1.2470000000000001"/>
    <n v="168.51351351351352"/>
    <s v="music"/>
    <s v="pop"/>
    <d v="2012-08-25T14:46:52"/>
    <d v="2012-09-24T14:46:52"/>
    <n v="30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130"/>
    <b v="1"/>
    <s v="music/pop"/>
    <n v="1.095"/>
    <n v="85.546875"/>
    <s v="music"/>
    <s v="pop"/>
    <d v="2012-09-22T20:26:00"/>
    <d v="2012-11-21T21:26:00"/>
    <n v="60.04166666667151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73"/>
    <b v="1"/>
    <s v="music/pop"/>
    <n v="1.1080000000000001"/>
    <n v="554"/>
    <s v="music"/>
    <s v="pop"/>
    <d v="2013-09-04T09:49:00"/>
    <d v="2013-09-18T09:49:00"/>
    <n v="1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183"/>
    <b v="1"/>
    <s v="music/pop"/>
    <n v="1.1020000000000001"/>
    <n v="26.554216867469879"/>
    <s v="music"/>
    <s v="pop"/>
    <d v="2014-07-13T05:48:23"/>
    <d v="2014-08-14T13:11:00"/>
    <n v="32.30737268518714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67"/>
    <b v="1"/>
    <s v="music/pop"/>
    <n v="1.0471999999999999"/>
    <n v="113.82608695652173"/>
    <s v="music"/>
    <s v="pop"/>
    <d v="2012-05-10T04:49:37"/>
    <d v="2012-06-09T04:49:37"/>
    <n v="30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240"/>
    <b v="1"/>
    <s v="music/pop"/>
    <n v="1.2526086956521738"/>
    <n v="32.011111111111113"/>
    <s v="music"/>
    <s v="pop"/>
    <d v="2011-02-18T11:54:42"/>
    <d v="2011-03-20T10:54:42"/>
    <n v="29.958333333335759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75"/>
    <b v="1"/>
    <s v="music/pop"/>
    <n v="1.0058763157894737"/>
    <n v="47.189259259259259"/>
    <s v="music"/>
    <s v="pop"/>
    <d v="2014-04-08T11:25:55"/>
    <d v="2014-05-23T11:25:55"/>
    <n v="4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x v="0"/>
    <x v="58"/>
    <b v="1"/>
    <s v="music/pop"/>
    <n v="1.4155"/>
    <n v="88.46875"/>
    <s v="music"/>
    <s v="pop"/>
    <d v="2013-09-09T05:27:17"/>
    <d v="2013-10-09T05:27:17"/>
    <n v="30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9"/>
    <b v="1"/>
    <s v="music/pop"/>
    <n v="1.0075000000000001"/>
    <n v="100.75"/>
    <s v="music"/>
    <s v="pop"/>
    <d v="2011-03-23T16:37:00"/>
    <d v="2011-04-26T01:59:00"/>
    <n v="33.390277777783922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16"/>
    <b v="1"/>
    <s v="music/pop"/>
    <n v="1.0066666666666666"/>
    <n v="64.714285714285708"/>
    <s v="music"/>
    <s v="pop"/>
    <d v="2013-10-25T06:49:53"/>
    <d v="2013-11-24T07:49:53"/>
    <n v="30.041666666664241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29"/>
    <b v="1"/>
    <s v="music/pop"/>
    <n v="1.7423040000000001"/>
    <n v="51.854285714285716"/>
    <s v="music"/>
    <s v="pop"/>
    <d v="2011-03-24T15:01:36"/>
    <d v="2011-04-24T15:01:36"/>
    <n v="31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69"/>
    <b v="1"/>
    <s v="music/pop"/>
    <n v="1.199090909090909"/>
    <n v="38.794117647058826"/>
    <s v="music"/>
    <s v="pop"/>
    <d v="2012-03-19T16:22:40"/>
    <d v="2012-04-18T16:22:40"/>
    <n v="3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x v="0"/>
    <x v="53"/>
    <b v="1"/>
    <s v="music/pop"/>
    <n v="1.4286666666666668"/>
    <n v="44.645833333333336"/>
    <s v="music"/>
    <s v="pop"/>
    <d v="2012-03-06T14:00:20"/>
    <d v="2012-04-05T13:00:20"/>
    <n v="29.958333333328483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53"/>
    <b v="1"/>
    <s v="music/pop"/>
    <n v="1.0033493333333334"/>
    <n v="156.77333333333334"/>
    <s v="music"/>
    <s v="pop"/>
    <d v="2012-11-13T17:17:32"/>
    <d v="2012-12-13T17:17:32"/>
    <n v="30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170"/>
    <b v="1"/>
    <s v="music/pop"/>
    <n v="1.0493380000000001"/>
    <n v="118.70339366515837"/>
    <s v="music"/>
    <s v="pop"/>
    <d v="2012-04-24T13:46:08"/>
    <d v="2012-05-24T13:46:08"/>
    <n v="30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329"/>
    <b v="1"/>
    <s v="music/pop"/>
    <n v="1.3223333333333334"/>
    <n v="74.149532710280369"/>
    <s v="music"/>
    <s v="pop"/>
    <d v="2012-11-10T00:19:27"/>
    <d v="2012-12-18T09:20:00"/>
    <n v="38.375381944439141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43"/>
    <b v="1"/>
    <s v="music/pop"/>
    <n v="1.1279999999999999"/>
    <n v="12.533333333333333"/>
    <s v="music"/>
    <s v="pop"/>
    <d v="2013-11-18T16:55:21"/>
    <d v="2013-12-17T07:00:00"/>
    <n v="28.586562500000582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x v="17"/>
    <b v="1"/>
    <s v="music/pop"/>
    <n v="12.5375"/>
    <n v="27.861111111111111"/>
    <s v="music"/>
    <s v="pop"/>
    <d v="2016-03-30T11:39:10"/>
    <d v="2016-04-30T16:59:00"/>
    <n v="31.22210648148029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x v="21"/>
    <b v="1"/>
    <s v="music/pop"/>
    <n v="1.0250632911392406"/>
    <n v="80.178217821782184"/>
    <s v="music"/>
    <s v="pop"/>
    <d v="2015-12-05T18:57:11"/>
    <d v="2016-01-17T16:00:00"/>
    <n v="42.876956018517376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95"/>
    <b v="1"/>
    <s v="music/pop"/>
    <n v="1.026375"/>
    <n v="132.43548387096774"/>
    <s v="music"/>
    <s v="pop"/>
    <d v="2011-10-31T23:45:36"/>
    <d v="2011-12-31T00:45:36"/>
    <n v="60.041666666664241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x v="0"/>
    <x v="58"/>
    <b v="1"/>
    <s v="music/pop"/>
    <n v="1.08"/>
    <n v="33.75"/>
    <s v="music"/>
    <s v="pop"/>
    <d v="2015-01-01T19:31:47"/>
    <d v="2015-01-31T19:31:47"/>
    <n v="30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30"/>
    <b v="1"/>
    <s v="music/pop"/>
    <n v="1.2240879999999998"/>
    <n v="34.384494382022467"/>
    <s v="music"/>
    <s v="pop"/>
    <d v="2012-01-31T13:16:58"/>
    <d v="2012-03-15T22:59:00"/>
    <n v="44.404189814820711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251"/>
    <b v="1"/>
    <s v="music/pop"/>
    <n v="1.1945714285714286"/>
    <n v="44.956989247311824"/>
    <s v="music"/>
    <s v="pop"/>
    <d v="2011-01-21T10:35:13"/>
    <d v="2011-02-21T22:00:00"/>
    <n v="31.47554398148349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x v="0"/>
    <x v="15"/>
    <b v="1"/>
    <s v="music/pop"/>
    <n v="1.6088"/>
    <n v="41.04081632653061"/>
    <s v="music"/>
    <s v="pop"/>
    <d v="2013-02-26T01:04:33"/>
    <d v="2013-03-28T00:04:33"/>
    <n v="29.95833333332848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141"/>
    <b v="1"/>
    <s v="music/pop"/>
    <n v="1.2685294117647059"/>
    <n v="52.597560975609753"/>
    <s v="music"/>
    <s v="pop"/>
    <d v="2014-02-11T20:41:38"/>
    <d v="2014-03-11T01:59:00"/>
    <n v="27.220393518524361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318"/>
    <b v="1"/>
    <s v="music/pop"/>
    <n v="1.026375"/>
    <n v="70.784482758620683"/>
    <s v="music"/>
    <s v="pop"/>
    <d v="2011-10-28T22:35:39"/>
    <d v="2011-11-27T23:35:39"/>
    <n v="30.04166666667151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47"/>
    <b v="1"/>
    <s v="music/pop"/>
    <n v="1.3975"/>
    <n v="53.75"/>
    <s v="music"/>
    <s v="pop"/>
    <d v="2016-04-01T16:14:36"/>
    <d v="2016-05-31T16:14:36"/>
    <n v="60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"/>
    <b v="1"/>
    <s v="music/pop"/>
    <n v="1.026"/>
    <n v="44.608695652173914"/>
    <s v="music"/>
    <s v="pop"/>
    <d v="2010-05-15T17:19:59"/>
    <d v="2010-07-04T23:00:00"/>
    <n v="50.236122685178998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x v="0"/>
    <x v="99"/>
    <b v="1"/>
    <s v="music/pop"/>
    <n v="1.0067349999999999"/>
    <n v="26.148961038961041"/>
    <s v="music"/>
    <s v="pop"/>
    <d v="2016-07-02T08:03:34"/>
    <d v="2016-08-01T08:03:34"/>
    <n v="30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x v="0"/>
    <x v="72"/>
    <b v="1"/>
    <s v="music/pop"/>
    <n v="1.1294117647058823"/>
    <n v="39.183673469387756"/>
    <s v="music"/>
    <s v="pop"/>
    <d v="2012-05-05T10:45:30"/>
    <d v="2012-06-04T10:45:30"/>
    <n v="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211"/>
    <b v="1"/>
    <s v="music/pop"/>
    <n v="1.2809523809523808"/>
    <n v="45.593220338983052"/>
    <s v="music"/>
    <s v="pop"/>
    <d v="2015-02-04T16:04:52"/>
    <d v="2015-03-06T16:04:52"/>
    <n v="30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116"/>
    <b v="1"/>
    <s v="music/pop"/>
    <n v="2.0169999999999999"/>
    <n v="89.247787610619469"/>
    <s v="music"/>
    <s v="pop"/>
    <d v="2016-07-18T09:31:46"/>
    <d v="2016-08-18T01:59:00"/>
    <n v="30.68557870370568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x v="0"/>
    <x v="69"/>
    <b v="1"/>
    <s v="music/pop"/>
    <n v="1.37416"/>
    <n v="40.416470588235299"/>
    <s v="music"/>
    <s v="pop"/>
    <d v="2011-09-16T12:35:40"/>
    <d v="2011-10-16T17:03:00"/>
    <n v="30.18564814814453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x v="0"/>
    <x v="288"/>
    <b v="1"/>
    <s v="music/pop"/>
    <n v="1.1533333333333333"/>
    <n v="82.38095238095238"/>
    <s v="music"/>
    <s v="pop"/>
    <d v="2012-03-05T12:25:47"/>
    <d v="2012-04-20T22:59:00"/>
    <n v="46.439733796294604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x v="288"/>
    <b v="1"/>
    <s v="music/pop"/>
    <n v="1.1166666666666667"/>
    <n v="159.52380952380952"/>
    <s v="music"/>
    <s v="pop"/>
    <d v="2016-02-16T04:46:16"/>
    <d v="2016-04-16T00:59:00"/>
    <n v="59.842175925921765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x v="0"/>
    <x v="72"/>
    <b v="1"/>
    <s v="music/pop"/>
    <n v="1.1839999999999999"/>
    <n v="36.244897959183675"/>
    <s v="music"/>
    <s v="pop"/>
    <d v="2014-01-23T15:31:11"/>
    <d v="2014-02-06T15:31:11"/>
    <n v="1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66"/>
    <b v="1"/>
    <s v="music/pop"/>
    <n v="1.75"/>
    <n v="62.5"/>
    <s v="music"/>
    <s v="pop"/>
    <d v="2011-06-28T20:39:05"/>
    <d v="2011-07-21T20:39:05"/>
    <n v="23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x v="0"/>
    <x v="20"/>
    <b v="1"/>
    <s v="music/pop"/>
    <n v="1.175"/>
    <n v="47"/>
    <s v="music"/>
    <s v="pop"/>
    <d v="2014-06-12T13:11:07"/>
    <d v="2014-07-12T13:11:07"/>
    <n v="30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x v="330"/>
    <b v="0"/>
    <s v="music/faith"/>
    <n v="1.0142212307692309"/>
    <n v="74.575090497737563"/>
    <s v="music"/>
    <s v="faith"/>
    <d v="2017-02-07T21:54:44"/>
    <d v="2017-03-28T21:00:00"/>
    <n v="48.96199074073229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x v="0"/>
    <x v="78"/>
    <b v="0"/>
    <s v="music/faith"/>
    <n v="0"/>
    <e v="#DIV/0!"/>
    <s v="music"/>
    <s v="faith"/>
    <d v="2017-02-13T00:07:40"/>
    <d v="2017-04-13T23:07:40"/>
    <n v="59.958333333328483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x v="0"/>
    <x v="73"/>
    <b v="0"/>
    <s v="music/faith"/>
    <n v="0.21714285714285714"/>
    <n v="76"/>
    <s v="music"/>
    <s v="faith"/>
    <d v="2017-03-14T13:45:38"/>
    <d v="2017-04-07T13:45:38"/>
    <n v="24"/>
  </r>
  <r>
    <n v="1684"/>
    <x v="1684"/>
    <s v="New Music from Marty Mikles!  A new EP all about God's Goodness &amp; Mercy."/>
    <n v="8000"/>
    <n v="8730"/>
    <x v="3"/>
    <x v="0"/>
    <s v="USD"/>
    <n v="1489775641"/>
    <n v="1487360041"/>
    <x v="0"/>
    <x v="21"/>
    <b v="0"/>
    <s v="music/faith"/>
    <n v="1.0912500000000001"/>
    <n v="86.43564356435644"/>
    <s v="music"/>
    <s v="faith"/>
    <d v="2017-02-17T14:34:01"/>
    <d v="2017-03-17T13:34:01"/>
    <n v="27.958333333328483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x v="41"/>
    <b v="0"/>
    <s v="music/faith"/>
    <n v="1.0285714285714285"/>
    <n v="24"/>
    <s v="music"/>
    <s v="faith"/>
    <d v="2017-02-22T01:00:23"/>
    <d v="2017-03-24T00:00:23"/>
    <n v="29.958333333335759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x v="29"/>
    <b v="0"/>
    <s v="music/faith"/>
    <n v="3.5999999999999999E-3"/>
    <n v="18"/>
    <s v="music"/>
    <s v="faith"/>
    <d v="2017-02-26T15:15:19"/>
    <d v="2017-04-27T14:15:19"/>
    <n v="59.958333333328483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x v="70"/>
    <b v="0"/>
    <s v="music/faith"/>
    <n v="0.3125"/>
    <n v="80.128205128205124"/>
    <s v="music"/>
    <s v="faith"/>
    <d v="2017-03-07T20:07:25"/>
    <d v="2017-04-10T15:15:00"/>
    <n v="33.796932870369346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x v="63"/>
    <b v="0"/>
    <s v="music/faith"/>
    <n v="0.443"/>
    <n v="253.14285714285714"/>
    <s v="music"/>
    <s v="faith"/>
    <d v="2017-03-10T07:49:54"/>
    <d v="2017-04-09T06:49:54"/>
    <n v="29.958333333343035"/>
  </r>
  <r>
    <n v="1689"/>
    <x v="1689"/>
    <s v="Praising the Living God in the second half of life."/>
    <n v="2400"/>
    <n v="2400"/>
    <x v="3"/>
    <x v="0"/>
    <s v="USD"/>
    <n v="1489700230"/>
    <n v="1487111830"/>
    <x v="0"/>
    <x v="25"/>
    <b v="0"/>
    <s v="music/faith"/>
    <n v="1"/>
    <n v="171.42857142857142"/>
    <s v="music"/>
    <s v="faith"/>
    <d v="2017-02-14T17:37:10"/>
    <d v="2017-03-16T16:37:10"/>
    <n v="29.958333333335759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x v="202"/>
    <b v="0"/>
    <s v="music/faith"/>
    <n v="0.254"/>
    <n v="57.727272727272727"/>
    <s v="music"/>
    <s v="faith"/>
    <d v="2017-03-07T05:20:42"/>
    <d v="2017-04-06T04:20:42"/>
    <n v="29.958333333328483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x v="44"/>
    <b v="0"/>
    <s v="music/faith"/>
    <n v="0.33473333333333333"/>
    <n v="264.26315789473682"/>
    <s v="music"/>
    <s v="faith"/>
    <d v="2017-03-01T11:50:08"/>
    <d v="2017-04-02T20:00:00"/>
    <n v="32.34018518519587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x v="41"/>
    <b v="0"/>
    <s v="music/faith"/>
    <n v="0.47799999999999998"/>
    <n v="159.33333333333334"/>
    <s v="music"/>
    <s v="faith"/>
    <d v="2017-02-21T22:37:47"/>
    <d v="2017-03-26T18:59:00"/>
    <n v="32.848067129627452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x v="22"/>
    <b v="0"/>
    <s v="music/faith"/>
    <n v="9.3333333333333338E-2"/>
    <n v="35"/>
    <s v="music"/>
    <s v="faith"/>
    <d v="2017-03-09T17:05:12"/>
    <d v="2017-04-09T15:00:00"/>
    <n v="30.913055555545725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x v="29"/>
    <b v="0"/>
    <s v="music/faith"/>
    <n v="5.0000000000000001E-4"/>
    <n v="5"/>
    <s v="music"/>
    <s v="faith"/>
    <d v="2017-02-25T11:04:34"/>
    <d v="2017-03-26T23:36:00"/>
    <n v="29.521828703698702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x v="23"/>
    <b v="0"/>
    <s v="music/faith"/>
    <n v="0.11708333333333333"/>
    <n v="61.086956521739133"/>
    <s v="music"/>
    <s v="faith"/>
    <d v="2017-03-06T19:45:14"/>
    <d v="2017-04-09T20:00:00"/>
    <n v="34.010254629632982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x v="78"/>
    <b v="0"/>
    <s v="music/faith"/>
    <n v="0"/>
    <e v="#DIV/0!"/>
    <s v="music"/>
    <s v="faith"/>
    <d v="2017-03-01T20:40:11"/>
    <d v="2017-03-31T19:40:11"/>
    <n v="29.958333333328483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x v="19"/>
    <b v="0"/>
    <s v="music/faith"/>
    <n v="0.20208000000000001"/>
    <n v="114.81818181818181"/>
    <s v="music"/>
    <s v="faith"/>
    <d v="2017-03-10T19:47:28"/>
    <d v="2017-04-09T18:47:28"/>
    <n v="29.958333333343035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x v="78"/>
    <b v="0"/>
    <s v="music/faith"/>
    <n v="0"/>
    <e v="#DIV/0!"/>
    <s v="music"/>
    <s v="faith"/>
    <d v="2017-03-01T23:59:20"/>
    <d v="2017-03-25T22:33:00"/>
    <n v="23.940046296294895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x v="80"/>
    <b v="0"/>
    <s v="music/faith"/>
    <n v="4.2311459353574929E-2"/>
    <n v="54"/>
    <s v="music"/>
    <s v="faith"/>
    <d v="2017-03-12T15:44:05"/>
    <d v="2017-04-11T15:44:05"/>
    <n v="30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x v="1"/>
    <b v="0"/>
    <s v="music/faith"/>
    <n v="0.2606"/>
    <n v="65.974683544303801"/>
    <s v="music"/>
    <s v="faith"/>
    <d v="2017-03-01T20:43:10"/>
    <d v="2017-03-31T23:00:00"/>
    <n v="30.095023148154723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x v="84"/>
    <b v="0"/>
    <s v="music/faith"/>
    <n v="1.9801980198019802E-3"/>
    <n v="5"/>
    <s v="music"/>
    <s v="faith"/>
    <d v="2014-12-16T10:56:45"/>
    <d v="2015-01-15T10:56:45"/>
    <n v="30"/>
  </r>
  <r>
    <n v="1702"/>
    <x v="1702"/>
    <s v="I can do all things through christ jesus"/>
    <n v="16500"/>
    <n v="1"/>
    <x v="2"/>
    <x v="0"/>
    <s v="USD"/>
    <n v="1427745150"/>
    <n v="1425156750"/>
    <x v="0"/>
    <x v="29"/>
    <b v="0"/>
    <s v="music/faith"/>
    <n v="6.0606060606060605E-5"/>
    <n v="1"/>
    <s v="music"/>
    <s v="faith"/>
    <d v="2015-02-28T15:52:30"/>
    <d v="2015-03-30T14:52:30"/>
    <n v="29.958333333328483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x v="84"/>
    <b v="0"/>
    <s v="music/faith"/>
    <n v="1.0200000000000001E-2"/>
    <n v="25.5"/>
    <s v="music"/>
    <s v="faith"/>
    <d v="2015-07-02T01:45:37"/>
    <d v="2015-08-31T01:45:37"/>
    <n v="60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x v="0"/>
    <x v="202"/>
    <b v="0"/>
    <s v="music/faith"/>
    <n v="0.65100000000000002"/>
    <n v="118.36363636363636"/>
    <s v="music"/>
    <s v="faith"/>
    <d v="2015-01-16T22:21:13"/>
    <d v="2015-02-15T22:21:13"/>
    <n v="30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x v="0"/>
    <x v="78"/>
    <b v="0"/>
    <s v="music/faith"/>
    <n v="0"/>
    <e v="#DIV/0!"/>
    <s v="music"/>
    <s v="faith"/>
    <d v="2015-08-28T19:24:06"/>
    <d v="2015-09-09T11:00:00"/>
    <n v="11.649930555562605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x v="78"/>
    <b v="0"/>
    <s v="music/faith"/>
    <n v="0"/>
    <e v="#DIV/0!"/>
    <s v="music"/>
    <s v="faith"/>
    <d v="2015-06-24T02:21:12"/>
    <d v="2015-08-23T02:21:12"/>
    <n v="6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x v="82"/>
    <b v="0"/>
    <s v="music/faith"/>
    <n v="9.74E-2"/>
    <n v="54.111111111111114"/>
    <s v="music"/>
    <s v="faith"/>
    <d v="2016-02-27T12:18:15"/>
    <d v="2016-03-28T11:18:15"/>
    <n v="29.958333333335759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x v="78"/>
    <b v="0"/>
    <s v="music/faith"/>
    <n v="0"/>
    <e v="#DIV/0!"/>
    <s v="music"/>
    <s v="faith"/>
    <d v="2016-03-22T15:48:26"/>
    <d v="2016-05-01T15:48:26"/>
    <n v="40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x v="0"/>
    <x v="80"/>
    <b v="0"/>
    <s v="music/faith"/>
    <n v="4.8571428571428571E-2"/>
    <n v="21.25"/>
    <s v="music"/>
    <s v="faith"/>
    <d v="2014-07-21T08:31:54"/>
    <d v="2014-08-31T14:39:00"/>
    <n v="41.254930555558531"/>
  </r>
  <r>
    <n v="1710"/>
    <x v="1710"/>
    <s v="We want to create a gospel live album which has never been produced before."/>
    <n v="5000"/>
    <n v="34"/>
    <x v="2"/>
    <x v="12"/>
    <s v="EUR"/>
    <n v="1453122000"/>
    <n v="1449151888"/>
    <x v="0"/>
    <x v="29"/>
    <b v="0"/>
    <s v="music/faith"/>
    <n v="6.7999999999999996E-3"/>
    <n v="34"/>
    <s v="music"/>
    <s v="faith"/>
    <d v="2015-12-03T09:11:28"/>
    <d v="2016-01-18T08:00:00"/>
    <n v="45.950370370381279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x v="84"/>
    <b v="0"/>
    <s v="music/faith"/>
    <n v="0.105"/>
    <n v="525"/>
    <s v="music"/>
    <s v="faith"/>
    <d v="2014-08-01T10:30:34"/>
    <d v="2014-09-01T10:30:34"/>
    <n v="31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x v="78"/>
    <b v="0"/>
    <s v="music/faith"/>
    <n v="0"/>
    <e v="#DIV/0!"/>
    <s v="music"/>
    <s v="faith"/>
    <d v="2015-05-01T16:55:53"/>
    <d v="2015-06-30T16:55:53"/>
    <n v="6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x v="29"/>
    <b v="0"/>
    <s v="music/faith"/>
    <n v="1.6666666666666666E-2"/>
    <n v="50"/>
    <s v="music"/>
    <s v="faith"/>
    <d v="2014-09-05T14:13:32"/>
    <d v="2014-10-05T14:13:32"/>
    <n v="3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x v="57"/>
    <b v="0"/>
    <s v="music/faith"/>
    <n v="7.868E-2"/>
    <n v="115.70588235294117"/>
    <s v="music"/>
    <s v="faith"/>
    <d v="2015-04-01T17:02:41"/>
    <d v="2015-05-01T17:02:41"/>
    <n v="30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x v="84"/>
    <b v="0"/>
    <s v="music/faith"/>
    <n v="2.2000000000000001E-3"/>
    <n v="5.5"/>
    <s v="music"/>
    <s v="faith"/>
    <d v="2015-03-01T00:13:05"/>
    <d v="2015-03-30T22:22:00"/>
    <n v="29.9228587962934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x v="83"/>
    <b v="0"/>
    <s v="music/faith"/>
    <n v="7.4999999999999997E-2"/>
    <n v="50"/>
    <s v="music"/>
    <s v="faith"/>
    <d v="2016-10-30T08:51:39"/>
    <d v="2016-12-09T09:51:39"/>
    <n v="40.041666666664241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x v="0"/>
    <x v="14"/>
    <b v="0"/>
    <s v="music/faith"/>
    <n v="0.42725880551301687"/>
    <n v="34.024390243902438"/>
    <s v="music"/>
    <s v="faith"/>
    <d v="2016-03-31T18:33:58"/>
    <d v="2016-04-20T23:00:00"/>
    <n v="20.184745370381279"/>
  </r>
  <r>
    <n v="1718"/>
    <x v="1718"/>
    <s v="A melody for the galaxy."/>
    <n v="35000"/>
    <n v="75"/>
    <x v="2"/>
    <x v="0"/>
    <s v="USD"/>
    <n v="1463201940"/>
    <n v="1459435149"/>
    <x v="0"/>
    <x v="84"/>
    <b v="0"/>
    <s v="music/faith"/>
    <n v="2.142857142857143E-3"/>
    <n v="37.5"/>
    <s v="music"/>
    <s v="faith"/>
    <d v="2016-03-31T09:39:09"/>
    <d v="2016-05-13T23:59:00"/>
    <n v="43.597118055557075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x v="83"/>
    <b v="0"/>
    <s v="music/faith"/>
    <n v="8.7500000000000008E-3"/>
    <n v="11.666666666666666"/>
    <s v="music"/>
    <s v="faith"/>
    <d v="2014-08-18T07:49:51"/>
    <d v="2014-09-17T07:49:51"/>
    <n v="30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x v="22"/>
    <b v="0"/>
    <s v="music/faith"/>
    <n v="5.6250000000000001E-2"/>
    <n v="28.125"/>
    <s v="music"/>
    <s v="faith"/>
    <d v="2014-10-10T13:47:51"/>
    <d v="2014-11-09T14:47:51"/>
    <n v="30.04166666666424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x v="78"/>
    <b v="0"/>
    <s v="music/faith"/>
    <n v="0"/>
    <e v="#DIV/0!"/>
    <s v="music"/>
    <s v="faith"/>
    <d v="2015-11-11T06:04:23"/>
    <d v="2015-12-11T06:04:23"/>
    <n v="3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x v="29"/>
    <b v="0"/>
    <s v="music/faith"/>
    <n v="3.4722222222222224E-4"/>
    <n v="1"/>
    <s v="music"/>
    <s v="faith"/>
    <d v="2016-02-25T18:03:49"/>
    <d v="2016-04-02T19:10:00"/>
    <n v="37.045960648152686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x v="83"/>
    <b v="0"/>
    <s v="music/faith"/>
    <n v="6.5000000000000002E-2"/>
    <n v="216.66666666666666"/>
    <s v="music"/>
    <s v="faith"/>
    <d v="2015-05-05T14:48:35"/>
    <d v="2015-07-01T01:00:00"/>
    <n v="56.42459490741021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x v="80"/>
    <b v="0"/>
    <s v="music/faith"/>
    <n v="5.8333333333333336E-3"/>
    <n v="8.75"/>
    <s v="music"/>
    <s v="faith"/>
    <d v="2014-09-30T17:22:42"/>
    <d v="2014-10-30T17:22:42"/>
    <n v="30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x v="82"/>
    <b v="0"/>
    <s v="music/faith"/>
    <n v="0.10181818181818182"/>
    <n v="62.222222222222221"/>
    <s v="music"/>
    <s v="faith"/>
    <d v="2014-07-25T18:14:09"/>
    <d v="2014-08-24T18:14:09"/>
    <n v="30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x v="0"/>
    <x v="38"/>
    <b v="0"/>
    <s v="music/faith"/>
    <n v="0.33784615384615385"/>
    <n v="137.25"/>
    <s v="music"/>
    <s v="faith"/>
    <d v="2014-05-29T17:04:24"/>
    <d v="2014-06-27T17:04:24"/>
    <n v="29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x v="29"/>
    <b v="0"/>
    <s v="music/faith"/>
    <n v="3.3333333333333332E-4"/>
    <n v="1"/>
    <s v="music"/>
    <s v="faith"/>
    <d v="2015-02-09T17:16:17"/>
    <d v="2015-04-05T06:00:00"/>
    <n v="54.53035879628441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x v="63"/>
    <b v="0"/>
    <s v="music/faith"/>
    <n v="0.68400000000000005"/>
    <n v="122.14285714285714"/>
    <s v="music"/>
    <s v="faith"/>
    <d v="2015-09-21T10:01:14"/>
    <d v="2015-10-21T10:01:14"/>
    <n v="30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x v="78"/>
    <b v="0"/>
    <s v="music/faith"/>
    <n v="0"/>
    <e v="#DIV/0!"/>
    <s v="music"/>
    <s v="faith"/>
    <d v="2016-04-10T20:15:06"/>
    <d v="2016-06-09T20:15:06"/>
    <n v="60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x v="78"/>
    <b v="0"/>
    <s v="music/faith"/>
    <n v="0"/>
    <e v="#DIV/0!"/>
    <s v="music"/>
    <s v="faith"/>
    <d v="2015-09-24T21:06:23"/>
    <d v="2015-10-24T21:06:23"/>
    <n v="30"/>
  </r>
  <r>
    <n v="1731"/>
    <x v="1731"/>
    <s v="We are a Christin Worship band looking to midwest tour. God Bless!"/>
    <n v="1000"/>
    <n v="0"/>
    <x v="2"/>
    <x v="0"/>
    <s v="USD"/>
    <n v="1434034800"/>
    <n v="1432849552"/>
    <x v="0"/>
    <x v="78"/>
    <b v="0"/>
    <s v="music/faith"/>
    <n v="0"/>
    <e v="#DIV/0!"/>
    <s v="music"/>
    <s v="faith"/>
    <d v="2015-05-28T16:45:52"/>
    <d v="2015-06-11T10:00:00"/>
    <n v="13.718148148152977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x v="78"/>
    <b v="0"/>
    <s v="music/faith"/>
    <n v="0"/>
    <e v="#DIV/0!"/>
    <s v="music"/>
    <s v="faith"/>
    <d v="2015-11-17T11:24:41"/>
    <d v="2016-01-16T00:00:00"/>
    <n v="59.524525462955353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x v="78"/>
    <b v="0"/>
    <s v="music/faith"/>
    <n v="0"/>
    <e v="#DIV/0!"/>
    <s v="music"/>
    <s v="faith"/>
    <d v="2016-09-01T11:12:54"/>
    <d v="2016-09-13T16:30:00"/>
    <n v="12.22020833332499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x v="29"/>
    <b v="0"/>
    <s v="music/faith"/>
    <n v="2.2222222222222223E-4"/>
    <n v="1"/>
    <s v="music"/>
    <s v="faith"/>
    <d v="2015-04-07T19:52:36"/>
    <d v="2015-05-07T19:52:36"/>
    <n v="30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x v="84"/>
    <b v="0"/>
    <s v="music/faith"/>
    <n v="0.11"/>
    <n v="55"/>
    <s v="music"/>
    <s v="faith"/>
    <d v="2016-07-08T14:32:25"/>
    <d v="2016-08-07T14:32:25"/>
    <n v="30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x v="0"/>
    <x v="29"/>
    <b v="0"/>
    <s v="music/faith"/>
    <n v="7.3333333333333332E-3"/>
    <n v="22"/>
    <s v="music"/>
    <s v="faith"/>
    <d v="2015-10-09T15:40:33"/>
    <d v="2015-11-08T16:40:33"/>
    <n v="30.041666666664241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x v="41"/>
    <b v="0"/>
    <s v="music/faith"/>
    <n v="0.21249999999999999"/>
    <n v="56.666666666666664"/>
    <s v="music"/>
    <s v="faith"/>
    <d v="2015-06-20T17:46:32"/>
    <d v="2015-07-20T17:46:32"/>
    <n v="30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x v="0"/>
    <x v="29"/>
    <b v="0"/>
    <s v="music/faith"/>
    <n v="4.0000000000000001E-3"/>
    <n v="20"/>
    <s v="music"/>
    <s v="faith"/>
    <d v="2014-09-02T15:59:02"/>
    <d v="2014-10-02T15:59:02"/>
    <n v="3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x v="29"/>
    <b v="0"/>
    <s v="music/faith"/>
    <n v="1E-3"/>
    <n v="1"/>
    <s v="music"/>
    <s v="faith"/>
    <d v="2016-03-06T15:58:52"/>
    <d v="2016-05-04T14:58:52"/>
    <n v="58.958333333328483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x v="78"/>
    <b v="0"/>
    <s v="music/faith"/>
    <n v="0"/>
    <e v="#DIV/0!"/>
    <s v="music"/>
    <s v="faith"/>
    <d v="2015-06-16T14:37:02"/>
    <d v="2015-07-16T14:37:02"/>
    <n v="30"/>
  </r>
  <r>
    <n v="1741"/>
    <x v="1741"/>
    <s v="A photo journal documenting my experiences and travels across New Zealand"/>
    <n v="1200"/>
    <n v="1330"/>
    <x v="0"/>
    <x v="1"/>
    <s v="GBP"/>
    <n v="1433948671"/>
    <n v="1430060671"/>
    <x v="0"/>
    <x v="47"/>
    <b v="1"/>
    <s v="photography/photobooks"/>
    <n v="1.1083333333333334"/>
    <n v="25.576923076923077"/>
    <s v="photography"/>
    <s v="photobooks"/>
    <d v="2015-04-26T10:04:31"/>
    <d v="2015-06-10T10:04:31"/>
    <n v="45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69"/>
    <b v="1"/>
    <s v="photography/photobooks"/>
    <n v="1.0874999999999999"/>
    <n v="63.970588235294116"/>
    <s v="photography"/>
    <s v="photobooks"/>
    <d v="2016-12-06T16:02:50"/>
    <d v="2017-01-07T16:00:00"/>
    <n v="31.99803240741312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85"/>
    <b v="1"/>
    <s v="photography/photobooks"/>
    <n v="1.0041666666666667"/>
    <n v="89.925373134328353"/>
    <s v="photography"/>
    <s v="photobooks"/>
    <d v="2016-08-04T17:12:55"/>
    <d v="2016-08-26T22:59:00"/>
    <n v="22.240335648151813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16"/>
    <b v="1"/>
    <s v="photography/photobooks"/>
    <n v="1.1845454545454546"/>
    <n v="93.071428571428569"/>
    <s v="photography"/>
    <s v="photobooks"/>
    <d v="2015-01-22T09:31:17"/>
    <d v="2015-03-08T08:31:17"/>
    <n v="44.958333333328483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30"/>
    <b v="1"/>
    <s v="photography/photobooks"/>
    <n v="1.1401428571428571"/>
    <n v="89.674157303370791"/>
    <s v="photography"/>
    <s v="photobooks"/>
    <d v="2016-11-16T01:13:58"/>
    <d v="2016-12-21T21:00:00"/>
    <n v="35.823634259257233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329"/>
    <b v="1"/>
    <s v="photography/photobooks"/>
    <n v="1.4810000000000001"/>
    <n v="207.61682242990653"/>
    <s v="photography"/>
    <s v="photobooks"/>
    <d v="2016-10-24T23:14:27"/>
    <d v="2016-11-23T21:00:00"/>
    <n v="29.906631944439141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180"/>
    <b v="1"/>
    <s v="photography/photobooks"/>
    <n v="1.0495555555555556"/>
    <n v="59.408805031446541"/>
    <s v="photography"/>
    <s v="photobooks"/>
    <d v="2015-10-15T05:27:10"/>
    <d v="2015-11-13T10:00:00"/>
    <n v="29.18946759258688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x v="0"/>
    <x v="331"/>
    <b v="1"/>
    <s v="photography/photobooks"/>
    <n v="1.29948"/>
    <n v="358.97237569060775"/>
    <s v="photography"/>
    <s v="photobooks"/>
    <d v="2015-08-03T17:49:03"/>
    <d v="2015-09-02T17:49:03"/>
    <n v="3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x v="0"/>
    <x v="132"/>
    <b v="1"/>
    <s v="photography/photobooks"/>
    <n v="1.2348756218905472"/>
    <n v="94.736641221374043"/>
    <s v="photography"/>
    <s v="photobooks"/>
    <d v="2017-01-23T18:25:21"/>
    <d v="2017-03-01T14:00:00"/>
    <n v="36.815729166672099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7"/>
    <b v="1"/>
    <s v="photography/photobooks"/>
    <n v="2.0162"/>
    <n v="80.647999999999996"/>
    <s v="photography"/>
    <s v="photobooks"/>
    <d v="2016-03-25T15:05:04"/>
    <d v="2016-04-19T15:05:04"/>
    <n v="25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x v="0"/>
    <x v="42"/>
    <b v="1"/>
    <s v="photography/photobooks"/>
    <n v="1.0289999999999999"/>
    <n v="168.68852459016392"/>
    <s v="photography"/>
    <s v="photobooks"/>
    <d v="2015-02-17T13:45:23"/>
    <d v="2015-03-19T12:45:23"/>
    <n v="29.958333333335759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x v="0"/>
    <x v="240"/>
    <b v="1"/>
    <s v="photography/photobooks"/>
    <n v="2.6016666666666666"/>
    <n v="34.68888888888889"/>
    <s v="photography"/>
    <s v="photobooks"/>
    <d v="2016-09-14T01:04:42"/>
    <d v="2016-10-14T01:04:42"/>
    <n v="3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x v="2"/>
    <b v="1"/>
    <s v="photography/photobooks"/>
    <n v="1.08"/>
    <n v="462.85714285714283"/>
    <s v="photography"/>
    <s v="photobooks"/>
    <d v="2016-02-20T12:59:28"/>
    <d v="2016-03-21T11:59:28"/>
    <n v="29.958333333328483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x v="240"/>
    <b v="1"/>
    <s v="photography/photobooks"/>
    <n v="1.1052941176470588"/>
    <n v="104.38888888888889"/>
    <s v="photography"/>
    <s v="photobooks"/>
    <d v="2015-03-04T16:02:33"/>
    <d v="2015-04-03T15:02:33"/>
    <n v="29.958333333335759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80"/>
    <b v="1"/>
    <s v="photography/photobooks"/>
    <n v="1.2"/>
    <n v="7.5"/>
    <s v="photography"/>
    <s v="photobooks"/>
    <d v="2015-09-05T13:56:01"/>
    <d v="2015-10-05T13:56:01"/>
    <n v="3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148"/>
    <b v="1"/>
    <s v="photography/photobooks"/>
    <n v="1.0282909090909091"/>
    <n v="47.13"/>
    <s v="photography"/>
    <s v="photobooks"/>
    <d v="2016-07-19T23:01:09"/>
    <d v="2016-08-28T23:01:09"/>
    <n v="4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x v="0"/>
    <x v="25"/>
    <b v="1"/>
    <s v="photography/photobooks"/>
    <n v="1.1599999999999999"/>
    <n v="414.28571428571428"/>
    <s v="photography"/>
    <s v="photobooks"/>
    <d v="2016-12-29T14:51:23"/>
    <d v="2017-01-28T14:29:00"/>
    <n v="29.98445601851563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74"/>
    <b v="1"/>
    <s v="photography/photobooks"/>
    <n v="1.147"/>
    <n v="42.481481481481481"/>
    <s v="photography"/>
    <s v="photobooks"/>
    <d v="2016-05-15T17:56:32"/>
    <d v="2016-07-14T17:56:32"/>
    <n v="60"/>
  </r>
  <r>
    <n v="1759"/>
    <x v="1759"/>
    <s v="Death Valley will be the first photo book of Andi State"/>
    <n v="5000"/>
    <n v="5330"/>
    <x v="0"/>
    <x v="0"/>
    <s v="USD"/>
    <n v="1427309629"/>
    <n v="1425585229"/>
    <x v="0"/>
    <x v="72"/>
    <b v="1"/>
    <s v="photography/photobooks"/>
    <n v="1.0660000000000001"/>
    <n v="108.77551020408163"/>
    <s v="photography"/>
    <s v="photobooks"/>
    <d v="2015-03-05T14:53:49"/>
    <d v="2015-03-25T13:53:49"/>
    <n v="19.958333333328483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332"/>
    <b v="1"/>
    <s v="photography/photobooks"/>
    <n v="1.6544000000000001"/>
    <n v="81.098039215686271"/>
    <s v="photography"/>
    <s v="photobooks"/>
    <d v="2016-02-05T11:08:33"/>
    <d v="2016-02-25T11:08:33"/>
    <n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x v="0"/>
    <x v="83"/>
    <b v="1"/>
    <s v="photography/photobooks"/>
    <n v="1.55"/>
    <n v="51.666666666666664"/>
    <s v="photography"/>
    <s v="photobooks"/>
    <d v="2015-07-24T08:37:40"/>
    <d v="2015-09-12T08:37:40"/>
    <n v="50"/>
  </r>
  <r>
    <n v="1762"/>
    <x v="1762"/>
    <s v="Project rewards $25 gets you 190+ digital images"/>
    <n v="100"/>
    <n v="885"/>
    <x v="0"/>
    <x v="0"/>
    <s v="USD"/>
    <n v="1457739245"/>
    <n v="1455147245"/>
    <x v="0"/>
    <x v="20"/>
    <b v="1"/>
    <s v="photography/photobooks"/>
    <n v="8.85"/>
    <n v="35.4"/>
    <s v="photography"/>
    <s v="photobooks"/>
    <d v="2016-02-10T18:34:05"/>
    <d v="2016-03-11T18:34:05"/>
    <n v="3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115"/>
    <b v="1"/>
    <s v="photography/photobooks"/>
    <n v="1.0190833333333333"/>
    <n v="103.63559322033899"/>
    <s v="photography"/>
    <s v="photobooks"/>
    <d v="2016-09-23T15:50:40"/>
    <d v="2016-10-23T15:50:40"/>
    <n v="3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x v="70"/>
    <b v="0"/>
    <s v="photography/photobooks"/>
    <n v="0.19600000000000001"/>
    <n v="55.282051282051285"/>
    <s v="photography"/>
    <s v="photobooks"/>
    <d v="2014-07-05T06:39:39"/>
    <d v="2014-08-03T06:39:39"/>
    <n v="2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x v="273"/>
    <b v="0"/>
    <s v="photography/photobooks"/>
    <n v="0.59467839999999994"/>
    <n v="72.16970873786407"/>
    <s v="photography"/>
    <s v="photobooks"/>
    <d v="2014-07-14T18:31:52"/>
    <d v="2014-08-13T18:31:52"/>
    <n v="30"/>
  </r>
  <r>
    <n v="1766"/>
    <x v="1766"/>
    <s v="I want to create a beautiful book which documents the Melbourne music scene."/>
    <n v="1500"/>
    <n v="0"/>
    <x v="2"/>
    <x v="2"/>
    <s v="AUD"/>
    <n v="1408999088"/>
    <n v="1407184688"/>
    <x v="1"/>
    <x v="78"/>
    <b v="0"/>
    <s v="photography/photobooks"/>
    <n v="0"/>
    <e v="#DIV/0!"/>
    <s v="photography"/>
    <s v="photobooks"/>
    <d v="2014-08-04T15:38:08"/>
    <d v="2014-08-25T15:38:08"/>
    <n v="21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x v="1"/>
    <x v="70"/>
    <b v="0"/>
    <s v="photography/photobooks"/>
    <n v="0.4572"/>
    <n v="58.615384615384613"/>
    <s v="photography"/>
    <s v="photobooks"/>
    <d v="2014-07-04T10:48:04"/>
    <d v="2014-08-03T10:48:04"/>
    <n v="3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x v="41"/>
    <b v="0"/>
    <s v="photography/photobooks"/>
    <n v="3.7400000000000003E-2"/>
    <n v="12.466666666666667"/>
    <s v="photography"/>
    <s v="photobooks"/>
    <d v="2014-07-29T08:27:24"/>
    <d v="2014-09-27T08:27:24"/>
    <n v="6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x v="19"/>
    <b v="0"/>
    <s v="photography/photobooks"/>
    <n v="2.7025E-2"/>
    <n v="49.136363636363633"/>
    <s v="photography"/>
    <s v="photobooks"/>
    <d v="2014-12-14T14:39:19"/>
    <d v="2015-01-13T14:39:19"/>
    <n v="3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x v="297"/>
    <b v="0"/>
    <s v="photography/photobooks"/>
    <n v="0.56514285714285717"/>
    <n v="150.5"/>
    <s v="photography"/>
    <s v="photobooks"/>
    <d v="2014-09-09T13:43:14"/>
    <d v="2014-10-14T13:43:14"/>
    <n v="35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x v="20"/>
    <b v="0"/>
    <s v="photography/photobooks"/>
    <n v="0.21309523809523809"/>
    <n v="35.799999999999997"/>
    <s v="photography"/>
    <s v="photobooks"/>
    <d v="2014-09-23T18:30:40"/>
    <d v="2014-10-23T18:30:40"/>
    <n v="3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x v="1"/>
    <x v="10"/>
    <b v="0"/>
    <s v="photography/photobooks"/>
    <n v="0.156"/>
    <n v="45.157894736842103"/>
    <s v="photography"/>
    <s v="photobooks"/>
    <d v="2014-05-07T12:13:56"/>
    <d v="2014-07-06T12:13:56"/>
    <n v="6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x v="10"/>
    <b v="0"/>
    <s v="photography/photobooks"/>
    <n v="6.2566666666666673E-2"/>
    <n v="98.78947368421052"/>
    <s v="photography"/>
    <s v="photobooks"/>
    <d v="2014-12-05T13:14:58"/>
    <d v="2015-01-19T13:14:58"/>
    <n v="45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x v="62"/>
    <b v="0"/>
    <s v="photography/photobooks"/>
    <n v="0.4592"/>
    <n v="88.307692307692307"/>
    <s v="photography"/>
    <s v="photobooks"/>
    <d v="2014-10-18T00:14:52"/>
    <d v="2014-11-29T09:59:00"/>
    <n v="42.405648148145701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x v="204"/>
    <b v="0"/>
    <s v="photography/photobooks"/>
    <n v="0.65101538461538466"/>
    <n v="170.62903225806451"/>
    <s v="photography"/>
    <s v="photobooks"/>
    <d v="2014-09-09T18:26:00"/>
    <d v="2014-10-24T18:26:00"/>
    <n v="45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x v="80"/>
    <b v="0"/>
    <s v="photography/photobooks"/>
    <n v="6.7000000000000004E-2"/>
    <n v="83.75"/>
    <s v="photography"/>
    <s v="photobooks"/>
    <d v="2014-09-23T17:57:51"/>
    <d v="2014-10-29T17:57:51"/>
    <n v="36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x v="73"/>
    <b v="0"/>
    <s v="photography/photobooks"/>
    <n v="0.135625"/>
    <n v="65.099999999999994"/>
    <s v="photography"/>
    <s v="photobooks"/>
    <d v="2015-01-21T03:34:13"/>
    <d v="2015-02-20T03:34:13"/>
    <n v="3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x v="41"/>
    <b v="0"/>
    <s v="photography/photobooks"/>
    <n v="1.9900000000000001E-2"/>
    <n v="66.333333333333329"/>
    <s v="photography"/>
    <s v="photobooks"/>
    <d v="2015-02-10T15:43:15"/>
    <d v="2015-03-27T14:43:15"/>
    <n v="44.95833333334303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x v="44"/>
    <b v="0"/>
    <s v="photography/photobooks"/>
    <n v="0.36236363636363639"/>
    <n v="104.89473684210526"/>
    <s v="photography"/>
    <s v="photobooks"/>
    <d v="2016-08-03T11:36:20"/>
    <d v="2016-09-02T11:36:20"/>
    <n v="3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x v="215"/>
    <b v="0"/>
    <s v="photography/photobooks"/>
    <n v="0.39743333333333336"/>
    <n v="78.440789473684205"/>
    <s v="photography"/>
    <s v="photobooks"/>
    <d v="2016-05-03T09:25:10"/>
    <d v="2016-07-02T09:25:10"/>
    <n v="6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x v="54"/>
    <b v="0"/>
    <s v="photography/photobooks"/>
    <n v="0.25763636363636366"/>
    <n v="59.041666666666664"/>
    <s v="photography"/>
    <s v="photobooks"/>
    <d v="2016-08-15T09:49:05"/>
    <d v="2016-09-15T09:49:05"/>
    <n v="31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x v="88"/>
    <b v="0"/>
    <s v="photography/photobooks"/>
    <n v="0.15491428571428573"/>
    <n v="71.34210526315789"/>
    <s v="photography"/>
    <s v="photobooks"/>
    <d v="2016-01-19T08:48:09"/>
    <d v="2016-02-21T08:48:09"/>
    <n v="33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x v="333"/>
    <b v="0"/>
    <s v="photography/photobooks"/>
    <n v="0.236925"/>
    <n v="51.227027027027027"/>
    <s v="photography"/>
    <s v="photobooks"/>
    <d v="2015-04-21T17:47:58"/>
    <d v="2015-05-21T17:47:58"/>
    <n v="3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x v="51"/>
    <b v="0"/>
    <s v="photography/photobooks"/>
    <n v="0.39760000000000001"/>
    <n v="60.242424242424242"/>
    <s v="photography"/>
    <s v="photobooks"/>
    <d v="2014-12-30T10:44:00"/>
    <d v="2015-01-30T22:25:00"/>
    <n v="31.486805555556202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x v="52"/>
    <b v="0"/>
    <s v="photography/photobooks"/>
    <n v="0.20220833333333332"/>
    <n v="44.935185185185183"/>
    <s v="photography"/>
    <s v="photobooks"/>
    <d v="2014-09-14T22:14:15"/>
    <d v="2014-10-15T19:00:00"/>
    <n v="30.865104166667152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x v="60"/>
    <b v="0"/>
    <s v="photography/photobooks"/>
    <n v="0.47631578947368419"/>
    <n v="31.206896551724139"/>
    <s v="photography"/>
    <s v="photobooks"/>
    <d v="2014-11-15T08:12:57"/>
    <d v="2014-12-15T08:12:57"/>
    <n v="3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x v="1"/>
    <x v="54"/>
    <b v="0"/>
    <s v="photography/photobooks"/>
    <n v="0.15329999999999999"/>
    <n v="63.875"/>
    <s v="photography"/>
    <s v="photobooks"/>
    <d v="2015-03-05T10:43:57"/>
    <d v="2015-04-04T09:43:57"/>
    <n v="29.958333333335759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x v="1"/>
    <x v="80"/>
    <b v="0"/>
    <s v="photography/photobooks"/>
    <n v="1.3818181818181818E-2"/>
    <n v="19"/>
    <s v="photography"/>
    <s v="photobooks"/>
    <d v="2014-10-01T17:45:42"/>
    <d v="2014-10-31T17:45:42"/>
    <n v="3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x v="80"/>
    <b v="0"/>
    <s v="photography/photobooks"/>
    <n v="5.0000000000000001E-3"/>
    <n v="10"/>
    <s v="photography"/>
    <s v="photobooks"/>
    <d v="2014-11-13T01:00:03"/>
    <d v="2015-01-12T01:00:03"/>
    <n v="6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x v="1"/>
    <x v="41"/>
    <b v="0"/>
    <s v="photography/photobooks"/>
    <n v="4.9575757575757579E-2"/>
    <n v="109.06666666666666"/>
    <s v="photography"/>
    <s v="photobooks"/>
    <d v="2015-01-06T11:11:18"/>
    <d v="2015-02-05T11:11:18"/>
    <n v="3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x v="1"/>
    <x v="80"/>
    <b v="0"/>
    <s v="photography/photobooks"/>
    <n v="3.5666666666666666E-2"/>
    <n v="26.75"/>
    <s v="photography"/>
    <s v="photobooks"/>
    <d v="2014-11-30T12:46:05"/>
    <d v="2015-01-29T12:46:05"/>
    <n v="6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x v="1"/>
    <x v="237"/>
    <b v="0"/>
    <s v="photography/photobooks"/>
    <n v="0.61124000000000001"/>
    <n v="109.93525179856115"/>
    <s v="photography"/>
    <s v="photobooks"/>
    <d v="2015-07-03T19:44:42"/>
    <d v="2015-08-10T01:59:00"/>
    <n v="37.259930555563187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x v="84"/>
    <b v="0"/>
    <s v="photography/photobooks"/>
    <n v="1.3333333333333334E-2"/>
    <n v="20"/>
    <s v="photography"/>
    <s v="photobooks"/>
    <d v="2014-10-28T16:24:00"/>
    <d v="2014-11-27T17:24:00"/>
    <n v="30.041666666664241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x v="59"/>
    <b v="0"/>
    <s v="photography/photobooks"/>
    <n v="0.11077777777777778"/>
    <n v="55.388888888888886"/>
    <s v="photography"/>
    <s v="photobooks"/>
    <d v="2015-01-07T08:13:42"/>
    <d v="2015-02-11T08:13:42"/>
    <n v="35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x v="1"/>
    <x v="75"/>
    <b v="0"/>
    <s v="photography/photobooks"/>
    <n v="0.38735714285714284"/>
    <n v="133.90123456790124"/>
    <s v="photography"/>
    <s v="photobooks"/>
    <d v="2016-09-15T01:55:41"/>
    <d v="2016-10-14T11:00:00"/>
    <n v="29.377997685194714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x v="48"/>
    <b v="0"/>
    <s v="photography/photobooks"/>
    <n v="0.22052631578947368"/>
    <n v="48.720930232558139"/>
    <s v="photography"/>
    <s v="photobooks"/>
    <d v="2016-05-25T05:32:46"/>
    <d v="2016-07-24T05:32:46"/>
    <n v="6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x v="205"/>
    <b v="0"/>
    <s v="photography/photobooks"/>
    <n v="0.67549999999999999"/>
    <n v="48.25"/>
    <s v="photography"/>
    <s v="photobooks"/>
    <d v="2016-11-15T08:39:49"/>
    <d v="2016-12-15T08:39:49"/>
    <n v="3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x v="77"/>
    <b v="0"/>
    <s v="photography/photobooks"/>
    <n v="0.136375"/>
    <n v="58.972972972972975"/>
    <s v="photography"/>
    <s v="photobooks"/>
    <d v="2015-12-06T02:50:33"/>
    <d v="2016-02-04T02:50:33"/>
    <n v="60"/>
  </r>
  <r>
    <n v="1799"/>
    <x v="1799"/>
    <s v="The UnDiscovered Image, a monthly publication dedicated to photographers."/>
    <n v="4000"/>
    <n v="69.83"/>
    <x v="2"/>
    <x v="1"/>
    <s v="GBP"/>
    <n v="1415740408"/>
    <n v="1414008808"/>
    <x v="1"/>
    <x v="79"/>
    <b v="0"/>
    <s v="photography/photobooks"/>
    <n v="1.7457500000000001E-2"/>
    <n v="11.638333333333334"/>
    <s v="photography"/>
    <s v="photobooks"/>
    <d v="2014-10-22T15:13:28"/>
    <d v="2014-11-11T16:13:28"/>
    <n v="20.041666666671517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x v="116"/>
    <b v="0"/>
    <s v="photography/photobooks"/>
    <n v="0.20449632511889321"/>
    <n v="83.716814159292042"/>
    <s v="photography"/>
    <s v="photobooks"/>
    <d v="2016-09-10T09:32:50"/>
    <d v="2016-10-10T09:32:50"/>
    <n v="3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x v="77"/>
    <b v="0"/>
    <s v="photography/photobooks"/>
    <n v="0.13852941176470587"/>
    <n v="63.648648648648646"/>
    <s v="photography"/>
    <s v="photobooks"/>
    <d v="2015-11-13T10:51:08"/>
    <d v="2015-12-15T07:10:00"/>
    <n v="31.846435185187147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x v="1"/>
    <x v="59"/>
    <b v="0"/>
    <s v="photography/photobooks"/>
    <n v="0.48485714285714288"/>
    <n v="94.277777777777771"/>
    <s v="photography"/>
    <s v="photobooks"/>
    <d v="2015-06-04T06:20:30"/>
    <d v="2015-06-27T16:59:00"/>
    <n v="23.443402777775191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x v="11"/>
    <b v="0"/>
    <s v="photography/photobooks"/>
    <n v="0.308"/>
    <n v="71.86666666666666"/>
    <s v="photography"/>
    <s v="photobooks"/>
    <d v="2015-01-13T20:43:02"/>
    <d v="2015-02-13T20:43:02"/>
    <n v="31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x v="47"/>
    <b v="0"/>
    <s v="photography/photobooks"/>
    <n v="0.35174193548387095"/>
    <n v="104.84615384615384"/>
    <s v="photography"/>
    <s v="photobooks"/>
    <d v="2015-10-05T11:16:44"/>
    <d v="2015-11-14T12:16:44"/>
    <n v="40.041666666671517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x v="259"/>
    <b v="0"/>
    <s v="photography/photobooks"/>
    <n v="0.36404444444444445"/>
    <n v="67.139344262295083"/>
    <s v="photography"/>
    <s v="photobooks"/>
    <d v="2015-08-31T14:17:38"/>
    <d v="2015-10-02T13:00:00"/>
    <n v="31.946087962962338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x v="22"/>
    <b v="0"/>
    <s v="photography/photobooks"/>
    <n v="2.955E-2"/>
    <n v="73.875"/>
    <s v="photography"/>
    <s v="photobooks"/>
    <d v="2014-08-26T10:19:09"/>
    <d v="2014-09-30T10:19:09"/>
    <n v="35"/>
  </r>
  <r>
    <n v="1807"/>
    <x v="1807"/>
    <s v="I want to explore alternative cultures and lifestyles in America."/>
    <n v="5000"/>
    <n v="553"/>
    <x v="2"/>
    <x v="0"/>
    <s v="USD"/>
    <n v="1411868313"/>
    <n v="1409276313"/>
    <x v="1"/>
    <x v="22"/>
    <b v="0"/>
    <s v="photography/photobooks"/>
    <n v="0.1106"/>
    <n v="69.125"/>
    <s v="photography"/>
    <s v="photobooks"/>
    <d v="2014-08-28T20:38:33"/>
    <d v="2014-09-27T20:38:33"/>
    <n v="3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x v="93"/>
    <b v="0"/>
    <s v="photography/photobooks"/>
    <n v="0.41407142857142859"/>
    <n v="120.77083333333333"/>
    <s v="photography"/>
    <s v="photobooks"/>
    <d v="2017-01-07T11:20:30"/>
    <d v="2017-02-11T11:20:30"/>
    <n v="35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x v="82"/>
    <b v="0"/>
    <s v="photography/photobooks"/>
    <n v="0.10857142857142857"/>
    <n v="42.222222222222221"/>
    <s v="photography"/>
    <s v="photobooks"/>
    <d v="2015-01-25T16:47:19"/>
    <d v="2015-03-01T16:47:19"/>
    <n v="35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x v="0"/>
    <x v="84"/>
    <b v="0"/>
    <s v="photography/photobooks"/>
    <n v="3.3333333333333333E-2"/>
    <n v="7.5"/>
    <s v="photography"/>
    <s v="photobooks"/>
    <d v="2014-08-09T16:50:26"/>
    <d v="2014-08-21T16:50:26"/>
    <n v="12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x v="0"/>
    <x v="55"/>
    <b v="0"/>
    <s v="photography/photobooks"/>
    <n v="7.407407407407407E-4"/>
    <n v="1.5384615384615385"/>
    <s v="photography"/>
    <s v="photobooks"/>
    <d v="2014-08-25T05:24:30"/>
    <d v="2014-10-23T23:00:00"/>
    <n v="59.732986111106584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x v="23"/>
    <b v="0"/>
    <s v="photography/photobooks"/>
    <n v="0.13307692307692306"/>
    <n v="37.608695652173914"/>
    <s v="photography"/>
    <s v="photobooks"/>
    <d v="2016-06-03T02:38:56"/>
    <d v="2016-07-03T02:38:56"/>
    <n v="3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x v="0"/>
    <x v="78"/>
    <b v="0"/>
    <s v="photography/photobooks"/>
    <n v="0"/>
    <e v="#DIV/0!"/>
    <s v="photography"/>
    <s v="photobooks"/>
    <d v="2014-07-09T16:20:12"/>
    <d v="2014-08-08T16:20:12"/>
    <n v="3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x v="205"/>
    <b v="0"/>
    <s v="photography/photobooks"/>
    <n v="0.49183333333333334"/>
    <n v="42.157142857142858"/>
    <s v="photography"/>
    <s v="photobooks"/>
    <d v="2015-01-29T02:32:16"/>
    <d v="2015-02-28T02:32:16"/>
    <n v="3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x v="78"/>
    <b v="0"/>
    <s v="photography/photobooks"/>
    <n v="0"/>
    <e v="#DIV/0!"/>
    <s v="photography"/>
    <s v="photobooks"/>
    <d v="2015-06-17T16:45:37"/>
    <d v="2015-07-01T16:45:37"/>
    <n v="14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x v="0"/>
    <x v="79"/>
    <b v="0"/>
    <s v="photography/photobooks"/>
    <n v="2.036E-2"/>
    <n v="84.833333333333329"/>
    <s v="photography"/>
    <s v="photobooks"/>
    <d v="2016-06-27T16:01:43"/>
    <d v="2016-07-25T14:00:00"/>
    <n v="27.915474537046975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x v="0"/>
    <x v="61"/>
    <b v="0"/>
    <s v="photography/photobooks"/>
    <n v="0.52327777777777773"/>
    <n v="94.19"/>
    <s v="photography"/>
    <s v="photobooks"/>
    <d v="2016-12-01T10:53:27"/>
    <d v="2017-01-30T01:59:00"/>
    <n v="59.628854166672681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x v="0"/>
    <x v="78"/>
    <b v="0"/>
    <s v="photography/photobooks"/>
    <n v="0"/>
    <e v="#DIV/0!"/>
    <s v="photography"/>
    <s v="photobooks"/>
    <d v="2015-03-04T00:37:30"/>
    <d v="2015-04-02T23:37:30"/>
    <n v="29.958333333328483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x v="80"/>
    <b v="0"/>
    <s v="photography/photobooks"/>
    <n v="2.0833333333333332E-2"/>
    <n v="6.25"/>
    <s v="photography"/>
    <s v="photobooks"/>
    <d v="2014-06-30T13:03:16"/>
    <d v="2014-07-30T13:03:16"/>
    <n v="3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x v="22"/>
    <b v="0"/>
    <s v="photography/photobooks"/>
    <n v="6.565384615384616E-2"/>
    <n v="213.375"/>
    <s v="photography"/>
    <s v="photobooks"/>
    <d v="2015-03-01T21:01:30"/>
    <d v="2015-03-31T20:01:30"/>
    <n v="29.958333333328483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7"/>
    <b v="1"/>
    <s v="music/rock"/>
    <n v="1.3489"/>
    <n v="59.162280701754383"/>
    <s v="music"/>
    <s v="rock"/>
    <d v="2012-01-18T02:39:27"/>
    <d v="2012-03-03T02:39:27"/>
    <n v="45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x v="0"/>
    <x v="202"/>
    <b v="1"/>
    <s v="music/rock"/>
    <n v="1"/>
    <n v="27.272727272727273"/>
    <s v="music"/>
    <s v="rock"/>
    <d v="2013-12-26T14:07:42"/>
    <d v="2014-01-31T14:01:00"/>
    <n v="35.995347222225973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51"/>
    <b v="1"/>
    <s v="music/rock"/>
    <n v="1.1585714285714286"/>
    <n v="24.575757575757574"/>
    <s v="music"/>
    <s v="rock"/>
    <d v="2012-09-24T11:26:16"/>
    <d v="2012-10-24T11:26:16"/>
    <n v="30"/>
  </r>
  <r>
    <n v="1824"/>
    <x v="1824"/>
    <s v="cd fund raiser"/>
    <n v="3000"/>
    <n v="3002"/>
    <x v="0"/>
    <x v="0"/>
    <s v="USD"/>
    <n v="1389146880"/>
    <n v="1387403967"/>
    <x v="0"/>
    <x v="244"/>
    <b v="1"/>
    <s v="music/rock"/>
    <n v="1.0006666666666666"/>
    <n v="75.05"/>
    <s v="music"/>
    <s v="rock"/>
    <d v="2013-12-18T16:59:27"/>
    <d v="2014-01-07T21:08:00"/>
    <n v="20.172604166662495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133"/>
    <b v="1"/>
    <s v="music/rock"/>
    <n v="1.0505"/>
    <n v="42.02"/>
    <s v="music"/>
    <s v="rock"/>
    <d v="2013-06-18T15:01:43"/>
    <d v="2013-07-11T15:01:43"/>
    <n v="23"/>
  </r>
  <r>
    <n v="1826"/>
    <x v="1826"/>
    <s v="Hear your favorite Bear Ghost in eargasmic quality!"/>
    <n v="2000"/>
    <n v="2020"/>
    <x v="0"/>
    <x v="0"/>
    <s v="USD"/>
    <n v="1392675017"/>
    <n v="1390083017"/>
    <x v="0"/>
    <x v="44"/>
    <b v="1"/>
    <s v="music/rock"/>
    <n v="1.01"/>
    <n v="53.157894736842103"/>
    <s v="music"/>
    <s v="rock"/>
    <d v="2014-01-18T17:10:17"/>
    <d v="2014-02-17T17:10:17"/>
    <n v="30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93"/>
    <b v="1"/>
    <s v="music/rock"/>
    <n v="1.0066250000000001"/>
    <n v="83.885416666666671"/>
    <s v="music"/>
    <s v="rock"/>
    <d v="2011-01-12T02:49:21"/>
    <d v="2011-03-03T02:49:21"/>
    <n v="50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53"/>
    <b v="1"/>
    <s v="music/rock"/>
    <n v="1.0016"/>
    <n v="417.33333333333331"/>
    <s v="music"/>
    <s v="rock"/>
    <d v="2014-04-07T16:35:30"/>
    <d v="2014-05-09T17:00:00"/>
    <n v="32.01701388888614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51"/>
    <b v="1"/>
    <s v="music/rock"/>
    <n v="1.6668333333333334"/>
    <n v="75.765151515151516"/>
    <s v="music"/>
    <s v="rock"/>
    <d v="2010-12-03T21:06:11"/>
    <d v="2011-01-21T17:00:00"/>
    <n v="48.829039351847314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34"/>
    <b v="1"/>
    <s v="music/rock"/>
    <n v="1.0153333333333334"/>
    <n v="67.389380530973455"/>
    <s v="music"/>
    <s v="rock"/>
    <d v="2014-01-25T11:25:07"/>
    <d v="2014-02-24T11:25:07"/>
    <n v="30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25"/>
    <b v="1"/>
    <s v="music/rock"/>
    <n v="1.03"/>
    <n v="73.571428571428569"/>
    <s v="music"/>
    <s v="rock"/>
    <d v="2012-04-27T18:54:23"/>
    <d v="2012-05-12T18:54:23"/>
    <n v="15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9"/>
    <b v="1"/>
    <s v="music/rock"/>
    <n v="1.4285714285714286"/>
    <n v="25"/>
    <s v="music"/>
    <s v="rock"/>
    <d v="2011-02-02T07:57:07"/>
    <d v="2011-03-04T07:57:07"/>
    <n v="30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20"/>
    <b v="1"/>
    <s v="music/rock"/>
    <n v="2.625"/>
    <n v="42"/>
    <s v="music"/>
    <s v="rock"/>
    <d v="2013-01-28T20:03:23"/>
    <d v="2013-03-02T02:59:00"/>
    <n v="32.288622685184237"/>
  </r>
  <r>
    <n v="1834"/>
    <x v="1834"/>
    <s v="Help us fund our first tour and promote our new EP!"/>
    <n v="10000"/>
    <n v="11805"/>
    <x v="0"/>
    <x v="0"/>
    <s v="USD"/>
    <n v="1422140895"/>
    <n v="1418684895"/>
    <x v="0"/>
    <x v="240"/>
    <b v="1"/>
    <s v="music/rock"/>
    <n v="1.1805000000000001"/>
    <n v="131.16666666666666"/>
    <s v="music"/>
    <s v="rock"/>
    <d v="2014-12-15T18:08:15"/>
    <d v="2015-01-24T18:08:15"/>
    <n v="40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02"/>
    <b v="1"/>
    <s v="music/rock"/>
    <n v="1.04"/>
    <n v="47.272727272727273"/>
    <s v="music"/>
    <s v="rock"/>
    <d v="2016-03-01T11:51:11"/>
    <d v="2016-03-31T10:51:11"/>
    <n v="29.958333333335759"/>
  </r>
  <r>
    <n v="1836"/>
    <x v="1836"/>
    <s v="Help fund our 2013 Sound &amp; Lighting Touring rig!"/>
    <n v="5000"/>
    <n v="10017"/>
    <x v="0"/>
    <x v="0"/>
    <s v="USD"/>
    <n v="1361129129"/>
    <n v="1359660329"/>
    <x v="0"/>
    <x v="165"/>
    <b v="1"/>
    <s v="music/rock"/>
    <n v="2.0034000000000001"/>
    <n v="182.12727272727273"/>
    <s v="music"/>
    <s v="rock"/>
    <d v="2013-01-31T14:25:29"/>
    <d v="2013-02-17T14:25:29"/>
    <n v="17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209"/>
    <b v="1"/>
    <s v="music/rock"/>
    <n v="3.0683333333333334"/>
    <n v="61.366666666666667"/>
    <s v="music"/>
    <s v="rock"/>
    <d v="2012-01-17T20:08:55"/>
    <d v="2012-03-17T19:08:55"/>
    <n v="59.958333333328483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33"/>
    <b v="1"/>
    <s v="music/rock"/>
    <n v="1.00149"/>
    <n v="35.767499999999998"/>
    <s v="music"/>
    <s v="rock"/>
    <d v="2011-09-02T13:52:37"/>
    <d v="2011-09-30T22:00:00"/>
    <n v="28.338460648148612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43"/>
    <b v="1"/>
    <s v="music/rock"/>
    <n v="2.0529999999999999"/>
    <n v="45.62222222222222"/>
    <s v="music"/>
    <s v="rock"/>
    <d v="2016-09-01T12:19:42"/>
    <d v="2016-10-01T12:19:42"/>
    <n v="30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62"/>
    <b v="1"/>
    <s v="music/rock"/>
    <n v="1.0888888888888888"/>
    <n v="75.384615384615387"/>
    <s v="music"/>
    <s v="rock"/>
    <d v="2013-04-17T21:18:30"/>
    <d v="2013-05-06T23:59:00"/>
    <n v="19.111458333332848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x v="0"/>
    <x v="244"/>
    <b v="1"/>
    <s v="music/rock"/>
    <n v="1.0175000000000001"/>
    <n v="50.875"/>
    <s v="music"/>
    <s v="rock"/>
    <d v="2014-04-16T15:17:25"/>
    <d v="2014-05-19T23:59:00"/>
    <n v="33.362210648148903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64"/>
    <b v="1"/>
    <s v="music/rock"/>
    <n v="1.2524999999999999"/>
    <n v="119.28571428571429"/>
    <s v="music"/>
    <s v="rock"/>
    <d v="2015-01-27T10:09:41"/>
    <d v="2015-03-02T00:59:00"/>
    <n v="33.61758101851592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179"/>
    <b v="1"/>
    <s v="music/rock"/>
    <n v="1.2400610000000001"/>
    <n v="92.541865671641801"/>
    <s v="music"/>
    <s v="rock"/>
    <d v="2011-01-21T18:52:34"/>
    <d v="2011-02-20T18:52:34"/>
    <n v="30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9"/>
    <b v="1"/>
    <s v="music/rock"/>
    <n v="1.014"/>
    <n v="76.05"/>
    <s v="music"/>
    <s v="rock"/>
    <d v="2011-05-03T18:21:54"/>
    <d v="2011-06-10T22:00:00"/>
    <n v="38.15145833333372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"/>
    <b v="1"/>
    <s v="music/rock"/>
    <n v="1"/>
    <n v="52.631578947368418"/>
    <s v="music"/>
    <s v="rock"/>
    <d v="2016-06-02T02:59:58"/>
    <d v="2016-06-16T23:55:00"/>
    <n v="14.871550925920019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35"/>
    <b v="1"/>
    <s v="music/rock"/>
    <n v="1.3792666666666666"/>
    <n v="98.990430622009569"/>
    <s v="music"/>
    <s v="rock"/>
    <d v="2012-11-15T10:36:17"/>
    <d v="2012-12-15T10:36:17"/>
    <n v="30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44"/>
    <b v="1"/>
    <s v="music/rock"/>
    <n v="1.2088000000000001"/>
    <n v="79.526315789473685"/>
    <s v="music"/>
    <s v="rock"/>
    <d v="2015-03-31T00:40:32"/>
    <d v="2015-04-21T00:40:32"/>
    <n v="2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54"/>
    <b v="1"/>
    <s v="music/rock"/>
    <n v="1.0736666666666668"/>
    <n v="134.20833333333334"/>
    <s v="music"/>
    <s v="rock"/>
    <d v="2011-05-28T13:54:48"/>
    <d v="2011-07-31T01:59:00"/>
    <n v="63.502916666671808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x v="0"/>
    <x v="22"/>
    <b v="1"/>
    <s v="music/rock"/>
    <n v="1.0033333333333334"/>
    <n v="37.625"/>
    <s v="music"/>
    <s v="rock"/>
    <d v="2012-09-17T15:17:39"/>
    <d v="2012-10-17T15:17:39"/>
    <n v="30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122"/>
    <b v="1"/>
    <s v="music/rock"/>
    <n v="1.0152222222222222"/>
    <n v="51.044692737430168"/>
    <s v="music"/>
    <s v="rock"/>
    <d v="2014-06-10T18:01:40"/>
    <d v="2014-07-10T18:01:40"/>
    <n v="3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55"/>
    <b v="1"/>
    <s v="music/rock"/>
    <n v="1.0007692307692309"/>
    <n v="50.03846153846154"/>
    <s v="music"/>
    <s v="rock"/>
    <d v="2014-07-07T16:45:38"/>
    <d v="2014-07-27T20:00:00"/>
    <n v="20.134976851848478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32"/>
    <b v="1"/>
    <s v="music/rock"/>
    <n v="1.1696666666666666"/>
    <n v="133.93129770992365"/>
    <s v="music"/>
    <s v="rock"/>
    <d v="2015-03-18T13:30:52"/>
    <d v="2015-04-24T19:00:00"/>
    <n v="37.228564814809943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25"/>
    <b v="1"/>
    <s v="music/rock"/>
    <n v="1.01875"/>
    <n v="58.214285714285715"/>
    <s v="music"/>
    <s v="rock"/>
    <d v="2012-09-24T20:26:57"/>
    <d v="2012-11-13T21:26:57"/>
    <n v="50.04166666666424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49"/>
    <b v="1"/>
    <s v="music/rock"/>
    <n v="1.0212366666666666"/>
    <n v="88.037643678160919"/>
    <s v="music"/>
    <s v="rock"/>
    <d v="2013-04-23T19:30:37"/>
    <d v="2013-05-23T19:30:37"/>
    <n v="30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x v="277"/>
    <b v="1"/>
    <s v="music/rock"/>
    <n v="1.5405897142857143"/>
    <n v="70.576753926701571"/>
    <s v="music"/>
    <s v="rock"/>
    <d v="2013-11-22T07:55:40"/>
    <d v="2014-01-06T07:55:40"/>
    <n v="45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44"/>
    <b v="1"/>
    <s v="music/rock"/>
    <n v="1.0125"/>
    <n v="53.289473684210527"/>
    <s v="music"/>
    <s v="rock"/>
    <d v="2014-06-27T15:31:12"/>
    <d v="2014-07-18T15:31:12"/>
    <n v="2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9"/>
    <b v="1"/>
    <s v="music/rock"/>
    <n v="1"/>
    <n v="136.36363636363637"/>
    <s v="music"/>
    <s v="rock"/>
    <d v="2014-08-13T13:26:53"/>
    <d v="2014-09-12T13:26:53"/>
    <n v="30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184"/>
    <b v="1"/>
    <s v="music/rock"/>
    <n v="1.0874800874800874"/>
    <n v="40.547315436241611"/>
    <s v="music"/>
    <s v="rock"/>
    <d v="2011-10-16T23:48:41"/>
    <d v="2011-12-16T00:48:41"/>
    <n v="60.041666666671517"/>
  </r>
  <r>
    <n v="1859"/>
    <x v="1859"/>
    <s v="Queen Kwong is going ON TOUR to London and Paris!"/>
    <n v="3000"/>
    <n v="3955"/>
    <x v="0"/>
    <x v="0"/>
    <s v="USD"/>
    <n v="1316716129"/>
    <n v="1314124129"/>
    <x v="0"/>
    <x v="66"/>
    <b v="1"/>
    <s v="music/rock"/>
    <n v="1.3183333333333334"/>
    <n v="70.625"/>
    <s v="music"/>
    <s v="rock"/>
    <d v="2011-08-23T13:28:49"/>
    <d v="2011-09-22T13:28:49"/>
    <n v="30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"/>
    <b v="1"/>
    <s v="music/rock"/>
    <n v="1.3346666666666667"/>
    <n v="52.684210526315788"/>
    <s v="music"/>
    <s v="rock"/>
    <d v="2014-01-16T12:01:24"/>
    <d v="2014-02-06T12:01:24"/>
    <n v="2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x v="78"/>
    <b v="0"/>
    <s v="games/mobile games"/>
    <n v="0"/>
    <e v="#DIV/0!"/>
    <s v="games"/>
    <s v="mobile games"/>
    <d v="2014-12-27T02:12:21"/>
    <d v="2015-01-26T02:12:21"/>
    <n v="3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x v="38"/>
    <b v="0"/>
    <s v="games/mobile games"/>
    <n v="8.0833333333333326E-2"/>
    <n v="90.9375"/>
    <s v="games"/>
    <s v="mobile games"/>
    <d v="2017-01-20T06:49:34"/>
    <d v="2017-03-08T02:30:00"/>
    <n v="46.81974537037604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x v="0"/>
    <x v="84"/>
    <b v="0"/>
    <s v="games/mobile games"/>
    <n v="4.0000000000000001E-3"/>
    <n v="5"/>
    <s v="games"/>
    <s v="mobile games"/>
    <d v="2014-05-13T14:08:05"/>
    <d v="2014-06-12T14:08:05"/>
    <n v="30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x v="53"/>
    <b v="0"/>
    <s v="games/mobile games"/>
    <n v="0.42892307692307691"/>
    <n v="58.083333333333336"/>
    <s v="games"/>
    <s v="mobile games"/>
    <d v="2014-04-04T12:11:40"/>
    <d v="2014-05-04T12:11:40"/>
    <n v="3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x v="84"/>
    <b v="0"/>
    <s v="games/mobile games"/>
    <n v="3.6363636363636364E-5"/>
    <n v="2"/>
    <s v="games"/>
    <s v="mobile games"/>
    <d v="2016-10-02T03:49:07"/>
    <d v="2016-11-06T04:49:07"/>
    <n v="35.04166666667151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x v="84"/>
    <b v="0"/>
    <s v="games/mobile games"/>
    <n v="5.0000000000000001E-3"/>
    <n v="62.5"/>
    <s v="games"/>
    <s v="mobile games"/>
    <d v="2017-01-07T00:54:57"/>
    <d v="2017-02-28T23:00:00"/>
    <n v="52.920173611113569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x v="29"/>
    <b v="0"/>
    <s v="games/mobile games"/>
    <n v="5.0000000000000001E-4"/>
    <n v="10"/>
    <s v="games"/>
    <s v="mobile games"/>
    <d v="2016-10-06T17:11:52"/>
    <d v="2016-11-05T17:11:52"/>
    <n v="3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x v="57"/>
    <b v="0"/>
    <s v="games/mobile games"/>
    <n v="4.8680000000000001E-2"/>
    <n v="71.588235294117652"/>
    <s v="games"/>
    <s v="mobile games"/>
    <d v="2015-11-20T13:42:05"/>
    <d v="2015-12-15T02:59:00"/>
    <n v="24.553414351852552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x v="78"/>
    <b v="0"/>
    <s v="games/mobile games"/>
    <n v="0"/>
    <e v="#DIV/0!"/>
    <s v="games"/>
    <s v="mobile games"/>
    <d v="2016-12-04T19:04:09"/>
    <d v="2017-01-03T19:04:09"/>
    <n v="30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x v="202"/>
    <b v="0"/>
    <s v="games/mobile games"/>
    <n v="0.10314285714285715"/>
    <n v="32.81818181818182"/>
    <s v="games"/>
    <s v="mobile games"/>
    <d v="2016-01-02T03:32:15"/>
    <d v="2016-01-30T23:17:00"/>
    <n v="28.82274305555620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x v="195"/>
    <b v="0"/>
    <s v="games/mobile games"/>
    <n v="0.7178461538461538"/>
    <n v="49.11578947368421"/>
    <s v="games"/>
    <s v="mobile games"/>
    <d v="2014-10-11T13:48:21"/>
    <d v="2014-11-20T14:48:21"/>
    <n v="40.041666666671517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x v="62"/>
    <b v="0"/>
    <s v="games/mobile games"/>
    <n v="1.06E-2"/>
    <n v="16.307692307692307"/>
    <s v="games"/>
    <s v="mobile games"/>
    <d v="2015-05-30T22:06:42"/>
    <d v="2015-06-29T22:06:42"/>
    <n v="30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x v="84"/>
    <b v="0"/>
    <s v="games/mobile games"/>
    <n v="4.4999999999999997E-3"/>
    <n v="18"/>
    <s v="games"/>
    <s v="mobile games"/>
    <d v="2015-06-09T09:46:50"/>
    <d v="2015-07-08T11:45:00"/>
    <n v="29.082060185188311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x v="84"/>
    <b v="0"/>
    <s v="games/mobile games"/>
    <n v="1.6249999999999999E-4"/>
    <n v="13"/>
    <s v="games"/>
    <s v="mobile games"/>
    <d v="2016-06-08T18:15:33"/>
    <d v="2016-06-28T18:15:33"/>
    <n v="20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x v="0"/>
    <x v="83"/>
    <b v="0"/>
    <s v="games/mobile games"/>
    <n v="5.1000000000000004E-3"/>
    <n v="17"/>
    <s v="games"/>
    <s v="mobile games"/>
    <d v="2016-06-07T16:35:08"/>
    <d v="2016-08-06T16:35:08"/>
    <n v="60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x v="78"/>
    <b v="0"/>
    <s v="games/mobile games"/>
    <n v="0"/>
    <e v="#DIV/0!"/>
    <s v="games"/>
    <s v="mobile games"/>
    <d v="2014-05-17T01:50:05"/>
    <d v="2014-06-16T01:50:05"/>
    <n v="30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x v="0"/>
    <x v="78"/>
    <b v="0"/>
    <s v="games/mobile games"/>
    <n v="0"/>
    <e v="#DIV/0!"/>
    <s v="games"/>
    <s v="mobile games"/>
    <d v="2015-01-30T19:42:05"/>
    <d v="2015-02-28T19:42:05"/>
    <n v="29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x v="78"/>
    <b v="0"/>
    <s v="games/mobile games"/>
    <n v="0"/>
    <e v="#DIV/0!"/>
    <s v="games"/>
    <s v="mobile games"/>
    <d v="2014-05-13T19:12:35"/>
    <d v="2014-06-12T19:12:35"/>
    <n v="30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x v="84"/>
    <b v="0"/>
    <s v="games/mobile games"/>
    <n v="1.1999999999999999E-3"/>
    <n v="3"/>
    <s v="games"/>
    <s v="mobile games"/>
    <d v="2016-02-13T10:35:29"/>
    <d v="2016-03-14T09:35:29"/>
    <n v="29.958333333328483"/>
  </r>
  <r>
    <n v="1880"/>
    <x v="1880"/>
    <s v="Sim Betting Football is the only football (soccer) betting simulation  game."/>
    <n v="5000"/>
    <n v="1004"/>
    <x v="2"/>
    <x v="1"/>
    <s v="GBP"/>
    <n v="1459341380"/>
    <n v="1456839380"/>
    <x v="0"/>
    <x v="54"/>
    <b v="0"/>
    <s v="games/mobile games"/>
    <n v="0.20080000000000001"/>
    <n v="41.833333333333336"/>
    <s v="games"/>
    <s v="mobile games"/>
    <d v="2016-03-01T08:36:20"/>
    <d v="2016-03-30T07:36:20"/>
    <n v="28.958333333343035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x v="0"/>
    <x v="16"/>
    <b v="1"/>
    <s v="music/indie rock"/>
    <n v="1.726845"/>
    <n v="49.338428571428572"/>
    <s v="music"/>
    <s v="indie rock"/>
    <d v="2015-02-07T22:39:49"/>
    <d v="2015-03-09T21:39:49"/>
    <n v="29.958333333343035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75"/>
    <b v="1"/>
    <s v="music/indie rock"/>
    <n v="1.008955223880597"/>
    <n v="41.728395061728392"/>
    <s v="music"/>
    <s v="indie rock"/>
    <d v="2012-06-07T17:46:52"/>
    <d v="2012-07-10T18:48:00"/>
    <n v="33.042453703703359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58"/>
    <b v="1"/>
    <s v="music/indie rock"/>
    <n v="1.0480480480480481"/>
    <n v="32.71875"/>
    <s v="music"/>
    <s v="indie rock"/>
    <d v="2012-03-09T17:45:08"/>
    <d v="2012-04-08T16:45:08"/>
    <n v="29.958333333335759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55"/>
    <b v="1"/>
    <s v="music/indie rock"/>
    <n v="1.351"/>
    <n v="51.96153846153846"/>
    <s v="music"/>
    <s v="indie rock"/>
    <d v="2012-10-22T23:45:35"/>
    <d v="2012-11-27T07:00:00"/>
    <n v="35.301678240743058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217"/>
    <b v="1"/>
    <s v="music/indie rock"/>
    <n v="1.1632786885245903"/>
    <n v="50.685714285714283"/>
    <s v="music"/>
    <s v="indie rock"/>
    <d v="2012-07-08T21:15:10"/>
    <d v="2012-08-10T17:00:00"/>
    <n v="32.822800925925549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60"/>
    <b v="1"/>
    <s v="music/indie rock"/>
    <n v="1.0208333333333333"/>
    <n v="42.241379310344826"/>
    <s v="music"/>
    <s v="indie rock"/>
    <d v="2014-10-13T16:45:38"/>
    <d v="2014-11-12T17:45:38"/>
    <n v="30.041666666664241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x v="22"/>
    <b v="1"/>
    <s v="music/indie rock"/>
    <n v="1.1116666666666666"/>
    <n v="416.875"/>
    <s v="music"/>
    <s v="indie rock"/>
    <d v="2015-11-15T14:12:12"/>
    <d v="2015-12-03T16:30:00"/>
    <n v="18.095694444440596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30"/>
    <b v="1"/>
    <s v="music/indie rock"/>
    <n v="1.6608000000000001"/>
    <n v="46.651685393258425"/>
    <s v="music"/>
    <s v="indie rock"/>
    <d v="2010-05-01T00:45:32"/>
    <d v="2010-05-31T23:59:00"/>
    <n v="30.96768518518365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34"/>
    <b v="1"/>
    <s v="music/indie rock"/>
    <n v="1.0660000000000001"/>
    <n v="48.454545454545453"/>
    <s v="music"/>
    <s v="indie rock"/>
    <d v="2013-01-25T14:02:26"/>
    <d v="2013-03-11T13:02:26"/>
    <n v="44.958333333335759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36"/>
    <b v="1"/>
    <s v="music/indie rock"/>
    <n v="1.4458441666666668"/>
    <n v="70.5289837398374"/>
    <s v="music"/>
    <s v="indie rock"/>
    <d v="2012-11-15T13:52:08"/>
    <d v="2012-12-15T13:52:08"/>
    <n v="3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148"/>
    <b v="1"/>
    <s v="music/indie rock"/>
    <n v="1.0555000000000001"/>
    <n v="87.958333333333329"/>
    <s v="music"/>
    <s v="indie rock"/>
    <d v="2010-06-06T14:09:14"/>
    <d v="2010-07-22T01:00:00"/>
    <n v="45.451921296298678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x v="0"/>
    <x v="55"/>
    <b v="1"/>
    <s v="music/indie rock"/>
    <n v="1.3660000000000001"/>
    <n v="26.26923076923077"/>
    <s v="music"/>
    <s v="indie rock"/>
    <d v="2011-05-08T10:18:01"/>
    <d v="2011-06-07T10:18:01"/>
    <n v="30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43"/>
    <b v="1"/>
    <s v="music/indie rock"/>
    <n v="1.04"/>
    <n v="57.777777777777779"/>
    <s v="music"/>
    <s v="indie rock"/>
    <d v="2011-03-30T17:36:25"/>
    <d v="2011-04-15T22:59:00"/>
    <n v="16.224016203705105"/>
  </r>
  <r>
    <n v="1894"/>
    <x v="1894"/>
    <s v="Im trying to raise $1000 for a 3 song EP in a studio!"/>
    <n v="1000"/>
    <n v="1145"/>
    <x v="0"/>
    <x v="0"/>
    <s v="USD"/>
    <n v="1329082983"/>
    <n v="1326404583"/>
    <x v="0"/>
    <x v="9"/>
    <b v="1"/>
    <s v="music/indie rock"/>
    <n v="1.145"/>
    <n v="57.25"/>
    <s v="music"/>
    <s v="indie rock"/>
    <d v="2012-01-12T16:43:03"/>
    <d v="2012-02-12T16:43:03"/>
    <n v="31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5"/>
    <b v="1"/>
    <s v="music/indie rock"/>
    <n v="1.0171957671957672"/>
    <n v="196.34042553191489"/>
    <s v="music"/>
    <s v="indie rock"/>
    <d v="2015-09-20T12:55:22"/>
    <d v="2015-10-20T12:55:22"/>
    <n v="30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62"/>
    <b v="1"/>
    <s v="music/indie rock"/>
    <n v="1.2394678492239468"/>
    <n v="43"/>
    <s v="music"/>
    <s v="indie rock"/>
    <d v="2012-03-13T12:02:45"/>
    <d v="2012-04-12T12:02:45"/>
    <n v="30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275"/>
    <b v="1"/>
    <s v="music/indie rock"/>
    <n v="1.0245669291338582"/>
    <n v="35.551912568306008"/>
    <s v="music"/>
    <s v="indie rock"/>
    <d v="2014-02-10T09:00:06"/>
    <d v="2014-03-04T16:00:00"/>
    <n v="22.291597222218115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64"/>
    <b v="1"/>
    <s v="music/indie rock"/>
    <n v="1.4450000000000001"/>
    <n v="68.80952380952381"/>
    <s v="music"/>
    <s v="indie rock"/>
    <d v="2015-12-27T23:37:53"/>
    <d v="2016-02-01T13:00:00"/>
    <n v="35.557025462963793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288"/>
    <b v="1"/>
    <s v="music/indie rock"/>
    <n v="1.3333333333333333"/>
    <n v="28.571428571428573"/>
    <s v="music"/>
    <s v="indie rock"/>
    <d v="2015-02-23T17:36:06"/>
    <d v="2015-03-25T16:36:06"/>
    <n v="29.958333333328483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1"/>
    <b v="1"/>
    <s v="music/indie rock"/>
    <n v="1.0936440000000001"/>
    <n v="50.631666666666668"/>
    <s v="music"/>
    <s v="indie rock"/>
    <d v="2012-09-08T15:55:31"/>
    <d v="2012-10-06T04:59:00"/>
    <n v="27.5440856481509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x v="20"/>
    <b v="0"/>
    <s v="technology/gadgets"/>
    <n v="2.696969696969697E-2"/>
    <n v="106.8"/>
    <s v="technology"/>
    <s v="gadgets"/>
    <d v="2015-04-22T08:02:09"/>
    <d v="2015-05-22T08:00:00"/>
    <n v="29.998506944451947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x v="83"/>
    <b v="0"/>
    <s v="technology/gadgets"/>
    <n v="1.2E-2"/>
    <n v="4"/>
    <s v="technology"/>
    <s v="gadgets"/>
    <d v="2015-02-02T13:57:27"/>
    <d v="2015-03-04T13:57:27"/>
    <n v="30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x v="14"/>
    <b v="0"/>
    <s v="technology/gadgets"/>
    <n v="0.46600000000000003"/>
    <n v="34.097560975609753"/>
    <s v="technology"/>
    <s v="gadgets"/>
    <d v="2016-11-28T13:29:51"/>
    <d v="2017-01-27T13:29:51"/>
    <n v="60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x v="84"/>
    <b v="0"/>
    <s v="technology/gadgets"/>
    <n v="1E-3"/>
    <n v="25"/>
    <s v="technology"/>
    <s v="gadgets"/>
    <d v="2015-11-18T11:27:01"/>
    <d v="2016-01-02T11:27:01"/>
    <n v="45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x v="80"/>
    <b v="0"/>
    <s v="technology/gadgets"/>
    <n v="1.6800000000000001E-3"/>
    <n v="10.5"/>
    <s v="technology"/>
    <s v="gadgets"/>
    <d v="2014-08-08T17:13:14"/>
    <d v="2014-09-07T17:13:14"/>
    <n v="30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x v="221"/>
    <b v="0"/>
    <s v="technology/gadgets"/>
    <n v="0.42759999999999998"/>
    <n v="215.95959595959596"/>
    <s v="technology"/>
    <s v="gadgets"/>
    <d v="2016-05-24T11:06:23"/>
    <d v="2016-06-23T11:06:23"/>
    <n v="30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x v="0"/>
    <x v="80"/>
    <b v="0"/>
    <s v="technology/gadgets"/>
    <n v="2.8333333333333335E-3"/>
    <n v="21.25"/>
    <s v="technology"/>
    <s v="gadgets"/>
    <d v="2014-05-08T09:05:25"/>
    <d v="2014-05-23T09:05:25"/>
    <n v="1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x v="80"/>
    <b v="0"/>
    <s v="technology/gadgets"/>
    <n v="1.7319999999999999E-2"/>
    <n v="108.25"/>
    <s v="technology"/>
    <s v="gadgets"/>
    <d v="2016-11-29T17:01:40"/>
    <d v="2016-12-29T17:01:40"/>
    <n v="3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x v="44"/>
    <b v="0"/>
    <s v="technology/gadgets"/>
    <n v="0.14111428571428572"/>
    <n v="129.97368421052633"/>
    <s v="technology"/>
    <s v="gadgets"/>
    <d v="2014-09-23T05:17:59"/>
    <d v="2014-10-23T05:17:59"/>
    <n v="30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x v="168"/>
    <b v="0"/>
    <s v="technology/gadgets"/>
    <n v="0.39395294117647056"/>
    <n v="117.49473684210527"/>
    <s v="technology"/>
    <s v="gadgets"/>
    <d v="2015-09-17T18:06:57"/>
    <d v="2015-10-31T17:45:00"/>
    <n v="43.984756944453693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x v="29"/>
    <b v="0"/>
    <s v="technology/gadgets"/>
    <n v="2.3529411764705883E-4"/>
    <n v="10"/>
    <s v="technology"/>
    <s v="gadgets"/>
    <d v="2014-07-09T19:48:54"/>
    <d v="2014-08-08T19:48:54"/>
    <n v="3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x v="288"/>
    <b v="0"/>
    <s v="technology/gadgets"/>
    <n v="0.59299999999999997"/>
    <n v="70.595238095238102"/>
    <s v="technology"/>
    <s v="gadgets"/>
    <d v="2015-05-05T00:26:00"/>
    <d v="2015-06-04T00:26:00"/>
    <n v="30"/>
  </r>
  <r>
    <n v="1913"/>
    <x v="1913"/>
    <s v="Tibio is a revolutionary new product designed to solve an age old problem."/>
    <n v="48000"/>
    <n v="637"/>
    <x v="2"/>
    <x v="1"/>
    <s v="GBP"/>
    <n v="1412770578"/>
    <n v="1410178578"/>
    <x v="0"/>
    <x v="55"/>
    <b v="0"/>
    <s v="technology/gadgets"/>
    <n v="1.3270833333333334E-2"/>
    <n v="24.5"/>
    <s v="technology"/>
    <s v="gadgets"/>
    <d v="2014-09-08T07:16:18"/>
    <d v="2014-10-08T07:16:18"/>
    <n v="30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x v="84"/>
    <b v="0"/>
    <s v="technology/gadgets"/>
    <n v="9.0090090090090086E-2"/>
    <n v="30"/>
    <s v="technology"/>
    <s v="gadgets"/>
    <d v="2014-10-16T23:11:13"/>
    <d v="2014-10-31T22:59:00"/>
    <n v="14.991516203706851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x v="80"/>
    <b v="0"/>
    <s v="technology/gadgets"/>
    <n v="1.6E-2"/>
    <n v="2"/>
    <s v="technology"/>
    <s v="gadgets"/>
    <d v="2014-08-12T20:10:22"/>
    <d v="2014-09-01T20:10:22"/>
    <n v="20"/>
  </r>
  <r>
    <n v="1916"/>
    <x v="1916"/>
    <s v="The Paint Can Holder Makes Painting Easier and Safer on Extension Ladders."/>
    <n v="20000"/>
    <n v="102"/>
    <x v="2"/>
    <x v="0"/>
    <s v="USD"/>
    <n v="1478542375"/>
    <n v="1476378775"/>
    <x v="0"/>
    <x v="79"/>
    <b v="0"/>
    <s v="technology/gadgets"/>
    <n v="5.1000000000000004E-3"/>
    <n v="17"/>
    <s v="technology"/>
    <s v="gadgets"/>
    <d v="2016-10-13T12:12:55"/>
    <d v="2016-11-07T13:12:55"/>
    <n v="25.041666666664241"/>
  </r>
  <r>
    <n v="1917"/>
    <x v="1917"/>
    <s v="Let's build a legendary brand altogether"/>
    <n v="390000"/>
    <n v="205025"/>
    <x v="2"/>
    <x v="7"/>
    <s v="HKD"/>
    <n v="1486708133"/>
    <n v="1484116133"/>
    <x v="0"/>
    <x v="16"/>
    <b v="0"/>
    <s v="technology/gadgets"/>
    <n v="0.52570512820512816"/>
    <n v="2928.9285714285716"/>
    <s v="technology"/>
    <s v="gadgets"/>
    <d v="2017-01-11T01:28:53"/>
    <d v="2017-02-10T01:28:53"/>
    <n v="30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x v="82"/>
    <b v="0"/>
    <s v="technology/gadgets"/>
    <n v="1.04E-2"/>
    <n v="28.888888888888889"/>
    <s v="technology"/>
    <s v="gadgets"/>
    <d v="2014-07-08T13:57:31"/>
    <d v="2014-08-12T13:57:31"/>
    <n v="35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x v="22"/>
    <b v="0"/>
    <s v="technology/gadgets"/>
    <n v="0.47399999999999998"/>
    <n v="29.625"/>
    <s v="technology"/>
    <s v="gadgets"/>
    <d v="2015-04-19T16:00:49"/>
    <d v="2015-05-19T16:00:49"/>
    <n v="30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x v="0"/>
    <x v="217"/>
    <b v="0"/>
    <s v="technology/gadgets"/>
    <n v="0.43030000000000002"/>
    <n v="40.980952380952381"/>
    <s v="technology"/>
    <s v="gadgets"/>
    <d v="2015-09-23T16:01:01"/>
    <d v="2015-10-21T18:00:00"/>
    <n v="28.082627314812271"/>
  </r>
  <r>
    <n v="1921"/>
    <x v="1921"/>
    <s v="The Fine Spirits are making an album, but we need your help!"/>
    <n v="1500"/>
    <n v="2052"/>
    <x v="0"/>
    <x v="0"/>
    <s v="USD"/>
    <n v="1342243143"/>
    <n v="1339651143"/>
    <x v="0"/>
    <x v="44"/>
    <b v="1"/>
    <s v="music/indie rock"/>
    <n v="1.3680000000000001"/>
    <n v="54"/>
    <s v="music"/>
    <s v="indie rock"/>
    <d v="2012-06-14T00:19:03"/>
    <d v="2012-07-14T00:19:03"/>
    <n v="3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1"/>
    <b v="1"/>
    <s v="music/indie rock"/>
    <n v="1.1555"/>
    <n v="36.109375"/>
    <s v="music"/>
    <s v="indie rock"/>
    <d v="2013-11-12T01:08:27"/>
    <d v="2013-12-12T01:08:27"/>
    <n v="30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62"/>
    <b v="1"/>
    <s v="music/indie rock"/>
    <n v="2.4079999999999999"/>
    <n v="23.153846153846153"/>
    <s v="music"/>
    <s v="indie rock"/>
    <d v="2011-08-17T15:22:12"/>
    <d v="2011-09-26T23:59:00"/>
    <n v="40.35888888889167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51"/>
    <b v="1"/>
    <s v="music/indie rock"/>
    <n v="1.1439999999999999"/>
    <n v="104"/>
    <s v="music"/>
    <s v="indie rock"/>
    <d v="2013-12-18T13:15:55"/>
    <d v="2014-01-15T14:33:00"/>
    <n v="28.053530092591245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x v="0"/>
    <x v="47"/>
    <b v="1"/>
    <s v="music/indie rock"/>
    <n v="1.1033333333333333"/>
    <n v="31.826923076923077"/>
    <s v="music"/>
    <s v="indie rock"/>
    <d v="2013-09-18T16:38:08"/>
    <d v="2013-10-10T19:00:00"/>
    <n v="22.098518518519995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329"/>
    <b v="1"/>
    <s v="music/indie rock"/>
    <n v="1.9537933333333333"/>
    <n v="27.3896261682243"/>
    <s v="music"/>
    <s v="indie rock"/>
    <d v="2010-10-05T17:54:16"/>
    <d v="2010-11-01T19:26:00"/>
    <n v="27.063703703708597"/>
  </r>
  <r>
    <n v="1927"/>
    <x v="1927"/>
    <s v="Hampshire is headed to GBS Detroit."/>
    <n v="600"/>
    <n v="620"/>
    <x v="0"/>
    <x v="0"/>
    <s v="USD"/>
    <n v="1331182740"/>
    <n v="1329856839"/>
    <x v="0"/>
    <x v="202"/>
    <b v="1"/>
    <s v="music/indie rock"/>
    <n v="1.0333333333333334"/>
    <n v="56.363636363636367"/>
    <s v="music"/>
    <s v="indie rock"/>
    <d v="2012-02-21T15:40:39"/>
    <d v="2012-03-07T23:59:00"/>
    <n v="15.346076388887013"/>
  </r>
  <r>
    <n v="1928"/>
    <x v="1928"/>
    <s v="Help us master and release our debut album &quot;The Kaleidoscope Dawn&quot;"/>
    <n v="2550"/>
    <n v="2630"/>
    <x v="0"/>
    <x v="0"/>
    <s v="USD"/>
    <n v="1367940794"/>
    <n v="1365348794"/>
    <x v="0"/>
    <x v="69"/>
    <b v="1"/>
    <s v="music/indie rock"/>
    <n v="1.031372549019608"/>
    <n v="77.352941176470594"/>
    <s v="music"/>
    <s v="indie rock"/>
    <d v="2013-04-07T10:33:14"/>
    <d v="2013-05-07T10:33:14"/>
    <n v="30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11"/>
    <b v="1"/>
    <s v="music/indie rock"/>
    <n v="1.003125"/>
    <n v="42.8"/>
    <s v="music"/>
    <s v="indie rock"/>
    <d v="2011-05-23T19:31:06"/>
    <d v="2011-07-04T19:31:06"/>
    <n v="42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x v="0"/>
    <x v="55"/>
    <b v="1"/>
    <s v="music/indie rock"/>
    <n v="1.27"/>
    <n v="48.846153846153847"/>
    <s v="music"/>
    <s v="indie rock"/>
    <d v="2013-05-08T08:24:42"/>
    <d v="2013-07-07T08:24:42"/>
    <n v="60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x v="0"/>
    <x v="133"/>
    <b v="1"/>
    <s v="music/indie rock"/>
    <n v="1.20601"/>
    <n v="48.240400000000001"/>
    <s v="music"/>
    <s v="indie rock"/>
    <d v="2012-05-08T16:25:09"/>
    <d v="2012-05-21T22:30:00"/>
    <n v="13.253368055557075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44"/>
    <b v="1"/>
    <s v="music/indie rock"/>
    <n v="1.0699047619047619"/>
    <n v="70.212500000000006"/>
    <s v="music"/>
    <s v="indie rock"/>
    <d v="2012-01-03T14:26:13"/>
    <d v="2012-01-24T14:26:13"/>
    <n v="2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38"/>
    <b v="1"/>
    <s v="music/indie rock"/>
    <n v="1.7243333333333333"/>
    <n v="94.054545454545448"/>
    <s v="music"/>
    <s v="indie rock"/>
    <d v="2014-08-27T22:08:27"/>
    <d v="2014-09-26T22:08:27"/>
    <n v="30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99"/>
    <b v="1"/>
    <s v="music/indie rock"/>
    <n v="1.2362"/>
    <n v="80.272727272727266"/>
    <s v="music"/>
    <s v="indie rock"/>
    <d v="2011-11-18T15:48:41"/>
    <d v="2011-12-25T00:00:00"/>
    <n v="36.341192129628325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133"/>
    <b v="1"/>
    <s v="music/indie rock"/>
    <n v="1.0840000000000001"/>
    <n v="54.2"/>
    <s v="music"/>
    <s v="indie rock"/>
    <d v="2014-05-14T17:22:51"/>
    <d v="2014-06-20T23:59:00"/>
    <n v="37.275104166663368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08"/>
    <b v="1"/>
    <s v="music/indie rock"/>
    <n v="1.1652013333333333"/>
    <n v="60.26903448275862"/>
    <s v="music"/>
    <s v="indie rock"/>
    <d v="2011-11-05T16:21:10"/>
    <d v="2011-12-06T00:59:00"/>
    <n v="30.359606481477385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60"/>
    <b v="1"/>
    <s v="music/indie rock"/>
    <n v="1.8724499999999999"/>
    <n v="38.740344827586206"/>
    <s v="music"/>
    <s v="indie rock"/>
    <d v="2012-05-29T21:51:21"/>
    <d v="2012-06-14T22:59:00"/>
    <n v="16.046979166669189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229"/>
    <b v="1"/>
    <s v="music/indie rock"/>
    <n v="1.1593333333333333"/>
    <n v="152.54385964912279"/>
    <s v="music"/>
    <s v="indie rock"/>
    <d v="2013-06-01T01:13:51"/>
    <d v="2013-07-02T00:00:00"/>
    <n v="30.948715277780138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93"/>
    <b v="1"/>
    <s v="music/indie rock"/>
    <n v="1.107"/>
    <n v="115.3125"/>
    <s v="music"/>
    <s v="indie rock"/>
    <d v="2013-02-08T18:38:28"/>
    <d v="2013-03-10T17:38:28"/>
    <n v="29.958333333335759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162"/>
    <b v="1"/>
    <s v="music/indie rock"/>
    <n v="1.7092307692307693"/>
    <n v="35.838709677419352"/>
    <s v="music"/>
    <s v="indie rock"/>
    <d v="2011-05-07T07:10:33"/>
    <d v="2011-06-14T22:59:00"/>
    <n v="38.658645833333139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37"/>
    <b v="1"/>
    <s v="technology/hardware"/>
    <n v="1.2611835600000001"/>
    <n v="64.570118779438872"/>
    <s v="technology"/>
    <s v="hardware"/>
    <d v="2014-04-15T01:58:51"/>
    <d v="2014-05-15T01:58:51"/>
    <n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95"/>
    <b v="1"/>
    <s v="technology/hardware"/>
    <n v="1.3844033333333334"/>
    <n v="87.436000000000007"/>
    <s v="technology"/>
    <s v="hardware"/>
    <d v="2011-04-05T14:52:20"/>
    <d v="2011-07-04T14:52:20"/>
    <n v="9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338"/>
    <b v="1"/>
    <s v="technology/hardware"/>
    <n v="17.052499999999998"/>
    <n v="68.815577078288939"/>
    <s v="technology"/>
    <s v="hardware"/>
    <d v="2016-06-27T01:28:36"/>
    <d v="2016-08-11T01:28:36"/>
    <n v="45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339"/>
    <b v="1"/>
    <s v="technology/hardware"/>
    <n v="7.8805550000000002"/>
    <n v="176.200223588597"/>
    <s v="technology"/>
    <s v="hardware"/>
    <d v="2014-04-01T09:01:30"/>
    <d v="2014-05-01T09:01:30"/>
    <n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x v="340"/>
    <b v="1"/>
    <s v="technology/hardware"/>
    <n v="3.4801799999999998"/>
    <n v="511.79117647058825"/>
    <s v="technology"/>
    <s v="hardware"/>
    <d v="2015-06-02T01:02:38"/>
    <d v="2015-07-12T01:02:38"/>
    <n v="4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16"/>
    <b v="1"/>
    <s v="technology/hardware"/>
    <n v="1.4974666666666667"/>
    <n v="160.44285714285715"/>
    <s v="technology"/>
    <s v="hardware"/>
    <d v="2014-02-18T22:36:01"/>
    <d v="2014-04-19T21:36:01"/>
    <n v="59.958333333335759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"/>
    <b v="1"/>
    <s v="technology/hardware"/>
    <n v="1.0063375000000001"/>
    <n v="35.003043478260871"/>
    <s v="technology"/>
    <s v="hardware"/>
    <d v="2009-10-16T17:02:00"/>
    <d v="2009-11-23T00:59:00"/>
    <n v="37.331249999995634"/>
  </r>
  <r>
    <n v="1948"/>
    <x v="1948"/>
    <s v="10 times more powerful than Raspberry Pi 3, x86 64-bit architecture"/>
    <n v="100000"/>
    <n v="800211"/>
    <x v="0"/>
    <x v="0"/>
    <s v="USD"/>
    <n v="1465232520"/>
    <n v="1460557809"/>
    <x v="1"/>
    <x v="341"/>
    <b v="1"/>
    <s v="technology/hardware"/>
    <n v="8.0021100000000001"/>
    <n v="188.50671378091872"/>
    <s v="technology"/>
    <s v="hardware"/>
    <d v="2016-04-13T09:30:09"/>
    <d v="2016-06-06T12:02:00"/>
    <n v="54.105451388888469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342"/>
    <b v="1"/>
    <s v="technology/hardware"/>
    <n v="1.0600260000000001"/>
    <n v="56.204984093319197"/>
    <s v="technology"/>
    <s v="hardware"/>
    <d v="2014-06-10T05:09:11"/>
    <d v="2014-07-10T05:09:11"/>
    <n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343"/>
    <b v="1"/>
    <s v="technology/hardware"/>
    <n v="2.0051866666666669"/>
    <n v="51.3054157782516"/>
    <s v="technology"/>
    <s v="hardware"/>
    <d v="2011-03-21T23:21:13"/>
    <d v="2011-04-21T23:21:13"/>
    <n v="31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344"/>
    <b v="1"/>
    <s v="technology/hardware"/>
    <n v="2.1244399999999999"/>
    <n v="127.36450839328538"/>
    <s v="technology"/>
    <s v="hardware"/>
    <d v="2016-10-08T05:05:37"/>
    <d v="2016-11-07T06:05:37"/>
    <n v="30.041666666664241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x v="345"/>
    <b v="1"/>
    <s v="technology/hardware"/>
    <n v="1.9847237142857144"/>
    <n v="101.85532258064516"/>
    <s v="technology"/>
    <s v="hardware"/>
    <d v="2013-09-09T09:33:35"/>
    <d v="2013-10-16T09:33:35"/>
    <n v="37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206"/>
    <b v="1"/>
    <s v="technology/hardware"/>
    <n v="2.2594666666666665"/>
    <n v="230.55782312925169"/>
    <s v="technology"/>
    <s v="hardware"/>
    <d v="2012-02-01T23:47:45"/>
    <d v="2012-03-01T22:00:00"/>
    <n v="28.925173611110949"/>
  </r>
  <r>
    <n v="1954"/>
    <x v="1954"/>
    <s v="The First Home Battery System You Simply Plug in to Install"/>
    <n v="50000"/>
    <n v="349474"/>
    <x v="0"/>
    <x v="0"/>
    <s v="USD"/>
    <n v="1457758800"/>
    <n v="1453730176"/>
    <x v="1"/>
    <x v="119"/>
    <b v="1"/>
    <s v="technology/hardware"/>
    <n v="6.9894800000000004"/>
    <n v="842.10602409638557"/>
    <s v="technology"/>
    <s v="hardware"/>
    <d v="2016-01-25T08:56:16"/>
    <d v="2016-03-12T00:00:00"/>
    <n v="46.62759259258746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126"/>
    <b v="1"/>
    <s v="technology/hardware"/>
    <n v="3.9859528571428569"/>
    <n v="577.27593103448271"/>
    <s v="technology"/>
    <s v="hardware"/>
    <d v="2012-04-21T01:31:21"/>
    <d v="2012-05-23T14:00:00"/>
    <n v="32.51989583332761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346"/>
    <b v="1"/>
    <s v="technology/hardware"/>
    <n v="2.9403333333333332"/>
    <n v="483.34246575342468"/>
    <s v="technology"/>
    <s v="hardware"/>
    <d v="2015-03-04T17:10:05"/>
    <d v="2015-04-18T16:10:05"/>
    <n v="44.958333333328483"/>
  </r>
  <r>
    <n v="1957"/>
    <x v="1957"/>
    <s v="An open hardware platform for the best microcontroller in the world."/>
    <n v="30000"/>
    <n v="50251.41"/>
    <x v="0"/>
    <x v="0"/>
    <s v="USD"/>
    <n v="1351304513"/>
    <n v="1348712513"/>
    <x v="1"/>
    <x v="347"/>
    <b v="1"/>
    <s v="technology/hardware"/>
    <n v="1.6750470000000002"/>
    <n v="76.138500000000008"/>
    <s v="technology"/>
    <s v="hardware"/>
    <d v="2012-09-26T21:21:53"/>
    <d v="2012-10-26T21:21:53"/>
    <n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348"/>
    <b v="1"/>
    <s v="technology/hardware"/>
    <n v="14.355717142857143"/>
    <n v="74.107684365781708"/>
    <s v="technology"/>
    <s v="hardware"/>
    <d v="2013-02-21T18:42:41"/>
    <d v="2013-03-23T17:42:41"/>
    <n v="29.958333333335759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349"/>
    <b v="1"/>
    <s v="technology/hardware"/>
    <n v="1.5673440000000001"/>
    <n v="36.965660377358489"/>
    <s v="technology"/>
    <s v="hardware"/>
    <d v="2014-08-20T15:17:40"/>
    <d v="2014-09-30T19:00:00"/>
    <n v="41.154398148144537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x v="51"/>
    <b v="1"/>
    <s v="technology/hardware"/>
    <n v="1.1790285714285715"/>
    <n v="2500.969696969697"/>
    <s v="technology"/>
    <s v="hardware"/>
    <d v="2014-11-21T03:42:21"/>
    <d v="2014-12-21T03:42:21"/>
    <n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350"/>
    <b v="1"/>
    <s v="technology/hardware"/>
    <n v="11.053811999999999"/>
    <n v="67.690214329454989"/>
    <s v="technology"/>
    <s v="hardware"/>
    <d v="2012-08-26T23:40:17"/>
    <d v="2012-10-05T22:59:00"/>
    <n v="39.971331018517958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351"/>
    <b v="1"/>
    <s v="technology/hardware"/>
    <n v="1.9292499999999999"/>
    <n v="63.04738562091503"/>
    <s v="technology"/>
    <s v="hardware"/>
    <d v="2014-04-13T13:43:56"/>
    <d v="2014-05-13T13:43:56"/>
    <n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242"/>
    <b v="1"/>
    <s v="technology/hardware"/>
    <n v="1.268842105263158"/>
    <n v="117.6"/>
    <s v="technology"/>
    <s v="hardware"/>
    <d v="2014-08-12T05:18:54"/>
    <d v="2014-09-16T05:18:54"/>
    <n v="35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x v="352"/>
    <b v="1"/>
    <s v="technology/hardware"/>
    <n v="2.5957748878923765"/>
    <n v="180.75185011709601"/>
    <s v="technology"/>
    <s v="hardware"/>
    <d v="2016-03-23T01:32:52"/>
    <d v="2016-04-22T01:32:52"/>
    <n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273"/>
    <b v="1"/>
    <s v="technology/hardware"/>
    <n v="2.6227999999999998"/>
    <n v="127.32038834951456"/>
    <s v="technology"/>
    <s v="hardware"/>
    <d v="2011-12-20T21:08:30"/>
    <d v="2012-01-11T20:00:00"/>
    <n v="21.95243055555329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353"/>
    <b v="1"/>
    <s v="technology/hardware"/>
    <n v="2.0674309000000002"/>
    <n v="136.6444745538665"/>
    <s v="technology"/>
    <s v="hardware"/>
    <d v="2014-07-15T07:58:18"/>
    <d v="2014-08-14T07:58:18"/>
    <n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316"/>
    <b v="1"/>
    <s v="technology/hardware"/>
    <n v="3.7012999999999998"/>
    <n v="182.78024691358024"/>
    <s v="technology"/>
    <s v="hardware"/>
    <d v="2014-04-01T10:55:29"/>
    <d v="2014-05-01T10:55:29"/>
    <n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x v="1"/>
    <x v="354"/>
    <b v="1"/>
    <s v="technology/hardware"/>
    <n v="2.8496600000000001"/>
    <n v="279.37843137254902"/>
    <s v="technology"/>
    <s v="hardware"/>
    <d v="2016-11-02T09:05:15"/>
    <d v="2016-12-03T10:05:15"/>
    <n v="31.041666666671517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355"/>
    <b v="1"/>
    <s v="technology/hardware"/>
    <n v="5.7907999999999999"/>
    <n v="61.375728669846318"/>
    <s v="technology"/>
    <s v="hardware"/>
    <d v="2016-07-06T14:01:08"/>
    <d v="2016-08-05T14:01:08"/>
    <n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356"/>
    <b v="1"/>
    <s v="technology/hardware"/>
    <n v="11.318"/>
    <n v="80.727532097004286"/>
    <s v="technology"/>
    <s v="hardware"/>
    <d v="2013-02-18T23:38:21"/>
    <d v="2013-04-19T22:38:21"/>
    <n v="59.958333333335759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357"/>
    <b v="1"/>
    <s v="technology/hardware"/>
    <n v="2.6302771750000002"/>
    <n v="272.35590732591254"/>
    <s v="technology"/>
    <s v="hardware"/>
    <d v="2013-10-14T07:01:01"/>
    <d v="2013-11-14T23:00:00"/>
    <n v="31.66596064814803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146"/>
    <b v="1"/>
    <s v="technology/hardware"/>
    <n v="6.7447999999999997"/>
    <n v="70.848739495798313"/>
    <s v="technology"/>
    <s v="hardware"/>
    <d v="2012-10-18T19:17:24"/>
    <d v="2012-11-17T20:17:24"/>
    <n v="30.041666666664241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358"/>
    <b v="1"/>
    <s v="technology/hardware"/>
    <n v="2.5683081313131315"/>
    <n v="247.94003412969283"/>
    <s v="technology"/>
    <s v="hardware"/>
    <d v="2016-06-28T12:21:04"/>
    <d v="2016-08-06T02:00:00"/>
    <n v="38.568703703713254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359"/>
    <b v="1"/>
    <s v="technology/hardware"/>
    <n v="3.7549600000000001"/>
    <n v="186.81393034825871"/>
    <s v="technology"/>
    <s v="hardware"/>
    <d v="2013-06-20T03:01:09"/>
    <d v="2013-08-19T03:01:09"/>
    <n v="6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x v="1"/>
    <x v="35"/>
    <b v="1"/>
    <s v="technology/hardware"/>
    <n v="2.0870837499999997"/>
    <n v="131.98948616600788"/>
    <s v="technology"/>
    <s v="hardware"/>
    <d v="2013-02-08T13:07:31"/>
    <d v="2013-03-10T13:07:31"/>
    <n v="30"/>
  </r>
  <r>
    <n v="1976"/>
    <x v="1976"/>
    <s v="Can you help us make an ultra bright white one a reality?"/>
    <n v="4000"/>
    <n v="13864"/>
    <x v="0"/>
    <x v="1"/>
    <s v="GBP"/>
    <n v="1373751325"/>
    <n v="1371159325"/>
    <x v="1"/>
    <x v="360"/>
    <b v="1"/>
    <s v="technology/hardware"/>
    <n v="3.4660000000000002"/>
    <n v="29.310782241014799"/>
    <s v="technology"/>
    <s v="hardware"/>
    <d v="2013-06-13T16:35:25"/>
    <d v="2013-07-13T16:35:25"/>
    <n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x v="1"/>
    <x v="361"/>
    <b v="1"/>
    <s v="technology/hardware"/>
    <n v="4.0232999999999999"/>
    <n v="245.02436053593178"/>
    <s v="technology"/>
    <s v="hardware"/>
    <d v="2015-11-03T00:12:20"/>
    <d v="2015-12-19T02:59:00"/>
    <n v="46.115740740737238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362"/>
    <b v="1"/>
    <s v="technology/hardware"/>
    <n v="10.2684514"/>
    <n v="1323.2540463917526"/>
    <s v="technology"/>
    <s v="hardware"/>
    <d v="2012-05-10T00:24:52"/>
    <d v="2012-06-12T02:00:00"/>
    <n v="33.066064814811398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x v="1"/>
    <x v="363"/>
    <b v="1"/>
    <s v="technology/hardware"/>
    <n v="1.14901155"/>
    <n v="282.65966789667897"/>
    <s v="technology"/>
    <s v="hardware"/>
    <d v="2015-10-13T06:02:26"/>
    <d v="2015-11-18T23:59:00"/>
    <n v="36.74761574074364"/>
  </r>
  <r>
    <n v="1980"/>
    <x v="1980"/>
    <s v="Multi-power charging that is smarter, stylish and designed for you."/>
    <n v="50000"/>
    <n v="177412.01"/>
    <x v="0"/>
    <x v="12"/>
    <s v="EUR"/>
    <n v="1459684862"/>
    <n v="1456232462"/>
    <x v="1"/>
    <x v="364"/>
    <b v="1"/>
    <s v="technology/hardware"/>
    <n v="3.5482402000000004"/>
    <n v="91.214401028277635"/>
    <s v="technology"/>
    <s v="hardware"/>
    <d v="2016-02-23T08:01:02"/>
    <d v="2016-04-03T07:01:02"/>
    <n v="39.958333333335759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x v="8"/>
    <b v="0"/>
    <s v="photography/people"/>
    <n v="5.0799999999999998E-2"/>
    <n v="31.75"/>
    <s v="photography"/>
    <s v="people"/>
    <d v="2014-06-09T12:24:25"/>
    <d v="2014-07-09T12:24:25"/>
    <n v="3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x v="0"/>
    <x v="78"/>
    <b v="0"/>
    <s v="photography/people"/>
    <n v="0"/>
    <e v="#DIV/0!"/>
    <s v="photography"/>
    <s v="people"/>
    <d v="2016-11-04T09:04:47"/>
    <d v="2016-12-04T10:04:47"/>
    <n v="30.04166666666424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x v="38"/>
    <b v="0"/>
    <s v="photography/people"/>
    <n v="4.2999999999999997E-2"/>
    <n v="88.6875"/>
    <s v="photography"/>
    <s v="people"/>
    <d v="2016-08-10T19:16:58"/>
    <d v="2016-09-02T02:00:00"/>
    <n v="22.279884259260143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x v="63"/>
    <b v="0"/>
    <s v="photography/people"/>
    <n v="0.21146666666666666"/>
    <n v="453.14285714285717"/>
    <s v="photography"/>
    <s v="people"/>
    <d v="2014-10-01T13:58:01"/>
    <d v="2014-11-30T14:58:01"/>
    <n v="60.041666666671517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x v="80"/>
    <b v="0"/>
    <s v="photography/people"/>
    <n v="3.1875000000000001E-2"/>
    <n v="12.75"/>
    <s v="photography"/>
    <s v="people"/>
    <d v="2016-07-04T11:46:11"/>
    <d v="2016-08-02T18:00:00"/>
    <n v="29.25959490740206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x v="29"/>
    <b v="0"/>
    <s v="photography/people"/>
    <n v="5.0000000000000001E-4"/>
    <n v="1"/>
    <s v="photography"/>
    <s v="people"/>
    <d v="2016-02-13T05:24:43"/>
    <d v="2016-03-14T04:24:43"/>
    <n v="29.958333333343035"/>
  </r>
  <r>
    <n v="1987"/>
    <x v="1987"/>
    <s v="A collection of images that depicts the beauty and diversity within Ethiopia"/>
    <n v="5500"/>
    <n v="2336"/>
    <x v="2"/>
    <x v="1"/>
    <s v="GBP"/>
    <n v="1425223276"/>
    <n v="1422631276"/>
    <x v="0"/>
    <x v="33"/>
    <b v="0"/>
    <s v="photography/people"/>
    <n v="0.42472727272727273"/>
    <n v="83.428571428571431"/>
    <s v="photography"/>
    <s v="people"/>
    <d v="2015-01-30T10:21:16"/>
    <d v="2015-03-01T10:21:16"/>
    <n v="30"/>
  </r>
  <r>
    <n v="1988"/>
    <x v="1988"/>
    <s v="Expressing art in an image!"/>
    <n v="6000"/>
    <n v="25"/>
    <x v="2"/>
    <x v="0"/>
    <s v="USD"/>
    <n v="1440094742"/>
    <n v="1437502742"/>
    <x v="0"/>
    <x v="29"/>
    <b v="0"/>
    <s v="photography/people"/>
    <n v="4.1666666666666666E-3"/>
    <n v="25"/>
    <s v="photography"/>
    <s v="people"/>
    <d v="2015-07-21T13:19:02"/>
    <d v="2015-08-20T13:19:02"/>
    <n v="30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x v="29"/>
    <b v="0"/>
    <s v="photography/people"/>
    <n v="0.01"/>
    <n v="50"/>
    <s v="photography"/>
    <s v="people"/>
    <d v="2016-11-11T11:20:08"/>
    <d v="2016-12-11T11:20:08"/>
    <n v="3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x v="81"/>
    <b v="0"/>
    <s v="photography/people"/>
    <n v="0.16966666666666666"/>
    <n v="101.8"/>
    <s v="photography"/>
    <s v="people"/>
    <d v="2016-01-28T23:42:12"/>
    <d v="2016-02-12T23:42:12"/>
    <n v="15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x v="0"/>
    <x v="83"/>
    <b v="0"/>
    <s v="photography/people"/>
    <n v="7.0000000000000007E-2"/>
    <n v="46.666666666666664"/>
    <s v="photography"/>
    <s v="people"/>
    <d v="2015-06-12T16:26:26"/>
    <d v="2015-07-03T16:26:26"/>
    <n v="21"/>
  </r>
  <r>
    <n v="1992"/>
    <x v="1992"/>
    <s v="A complete revamp of all the Disney Princes &amp; Princesses!"/>
    <n v="1500"/>
    <n v="2"/>
    <x v="2"/>
    <x v="0"/>
    <s v="USD"/>
    <n v="1424229991"/>
    <n v="1421637991"/>
    <x v="0"/>
    <x v="84"/>
    <b v="0"/>
    <s v="photography/people"/>
    <n v="1.3333333333333333E-3"/>
    <n v="1"/>
    <s v="photography"/>
    <s v="people"/>
    <d v="2015-01-18T22:26:31"/>
    <d v="2015-02-17T22:26:31"/>
    <n v="30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x v="78"/>
    <b v="0"/>
    <s v="photography/people"/>
    <n v="0"/>
    <e v="#DIV/0!"/>
    <s v="photography"/>
    <s v="people"/>
    <d v="2015-11-21T09:07:17"/>
    <d v="2015-12-21T09:07:17"/>
    <n v="3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x v="78"/>
    <b v="0"/>
    <s v="photography/people"/>
    <n v="0"/>
    <e v="#DIV/0!"/>
    <s v="photography"/>
    <s v="people"/>
    <d v="2016-10-07T19:09:02"/>
    <d v="2016-12-06T20:09:02"/>
    <n v="60.041666666671517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x v="83"/>
    <b v="0"/>
    <s v="photography/people"/>
    <n v="7.8E-2"/>
    <n v="26"/>
    <s v="photography"/>
    <s v="people"/>
    <d v="2015-06-26T16:38:56"/>
    <d v="2015-07-16T16:38:56"/>
    <n v="20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x v="78"/>
    <b v="0"/>
    <s v="photography/people"/>
    <n v="0"/>
    <e v="#DIV/0!"/>
    <s v="photography"/>
    <s v="people"/>
    <d v="2014-06-10T14:40:11"/>
    <d v="2014-07-10T14:40:11"/>
    <n v="3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x v="78"/>
    <b v="0"/>
    <s v="photography/people"/>
    <n v="0"/>
    <e v="#DIV/0!"/>
    <s v="photography"/>
    <s v="people"/>
    <d v="2014-07-27T17:20:12"/>
    <d v="2014-08-26T17:20:12"/>
    <n v="30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x v="83"/>
    <b v="0"/>
    <s v="photography/people"/>
    <n v="0.26200000000000001"/>
    <n v="218.33333333333334"/>
    <s v="photography"/>
    <s v="people"/>
    <d v="2014-06-16T21:50:38"/>
    <d v="2014-07-31T21:50:38"/>
    <n v="45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x v="0"/>
    <x v="63"/>
    <b v="0"/>
    <s v="photography/people"/>
    <n v="7.6129032258064515E-3"/>
    <n v="33.714285714285715"/>
    <s v="photography"/>
    <s v="people"/>
    <d v="2014-10-14T06:35:08"/>
    <d v="2014-11-13T07:35:08"/>
    <n v="30.04166666666424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x v="20"/>
    <b v="0"/>
    <s v="photography/people"/>
    <n v="0.125"/>
    <n v="25"/>
    <s v="photography"/>
    <s v="people"/>
    <d v="2015-12-07T17:50:13"/>
    <d v="2016-01-06T17:50:13"/>
    <n v="30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x v="1"/>
    <x v="365"/>
    <b v="1"/>
    <s v="technology/hardware"/>
    <n v="3.8212909090909091"/>
    <n v="128.38790470372632"/>
    <s v="technology"/>
    <s v="hardware"/>
    <d v="2015-05-12T00:01:56"/>
    <d v="2015-06-12T15:00:00"/>
    <n v="31.623657407399151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366"/>
    <b v="1"/>
    <s v="technology/hardware"/>
    <n v="2.1679422000000002"/>
    <n v="78.834261818181815"/>
    <s v="technology"/>
    <s v="hardware"/>
    <d v="2016-12-24T12:05:43"/>
    <d v="2017-01-23T12:05:43"/>
    <n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57"/>
    <b v="1"/>
    <s v="technology/hardware"/>
    <n v="3.12"/>
    <n v="91.764705882352942"/>
    <s v="technology"/>
    <s v="hardware"/>
    <d v="2010-06-17T22:00:52"/>
    <d v="2010-07-02T18:00:00"/>
    <n v="14.8327314814814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8"/>
    <b v="1"/>
    <s v="technology/hardware"/>
    <n v="2.3442048"/>
    <n v="331.10237288135596"/>
    <s v="technology"/>
    <s v="hardware"/>
    <d v="2014-06-10T09:31:03"/>
    <d v="2014-07-10T09:31:03"/>
    <n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277"/>
    <b v="1"/>
    <s v="technology/hardware"/>
    <n v="1.236801"/>
    <n v="194.26193717277485"/>
    <s v="technology"/>
    <s v="hardware"/>
    <d v="2013-09-18T14:30:18"/>
    <d v="2013-10-15T22:59:00"/>
    <n v="27.353263888893707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5"/>
    <b v="1"/>
    <s v="technology/hardware"/>
    <n v="2.4784000000000002"/>
    <n v="408.97689768976898"/>
    <s v="technology"/>
    <s v="hardware"/>
    <d v="2014-10-29T07:00:45"/>
    <d v="2014-12-03T08:00:45"/>
    <n v="35.041666666671517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89"/>
    <b v="1"/>
    <s v="technology/hardware"/>
    <n v="1.157092"/>
    <n v="84.459270072992695"/>
    <s v="technology"/>
    <s v="hardware"/>
    <d v="2010-06-18T15:06:26"/>
    <d v="2010-08-23T23:00:00"/>
    <n v="66.328865740739275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14"/>
    <b v="1"/>
    <s v="technology/hardware"/>
    <n v="1.1707484768810599"/>
    <n v="44.853658536585364"/>
    <s v="technology"/>
    <s v="hardware"/>
    <d v="2011-08-06T09:30:22"/>
    <d v="2011-09-19T09:30:22"/>
    <n v="44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x v="367"/>
    <b v="1"/>
    <s v="technology/hardware"/>
    <n v="3.05158"/>
    <n v="383.3643216080402"/>
    <s v="technology"/>
    <s v="hardware"/>
    <d v="2016-10-18T02:45:43"/>
    <d v="2016-11-23T03:45:43"/>
    <n v="36.041666666671517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x v="1"/>
    <x v="368"/>
    <b v="1"/>
    <s v="technology/hardware"/>
    <n v="3.2005299999999997"/>
    <n v="55.276856649395505"/>
    <s v="technology"/>
    <s v="hardware"/>
    <d v="2016-07-19T18:54:51"/>
    <d v="2016-08-18T18:54:51"/>
    <n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x v="369"/>
    <b v="1"/>
    <s v="technology/hardware"/>
    <n v="8.1956399999999991"/>
    <n v="422.02059732234807"/>
    <s v="technology"/>
    <s v="hardware"/>
    <d v="2015-12-09T03:36:13"/>
    <d v="2016-01-11T18:00:00"/>
    <n v="33.599849537029513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275"/>
    <b v="1"/>
    <s v="technology/hardware"/>
    <n v="2.3490000000000002"/>
    <n v="64.180327868852459"/>
    <s v="technology"/>
    <s v="hardware"/>
    <d v="2015-01-06T14:44:01"/>
    <d v="2015-02-05T14:44:01"/>
    <n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370"/>
    <b v="1"/>
    <s v="technology/hardware"/>
    <n v="4.9491375"/>
    <n v="173.57781674704077"/>
    <s v="technology"/>
    <s v="hardware"/>
    <d v="2016-05-09T18:03:34"/>
    <d v="2016-07-08T18:03:34"/>
    <n v="6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371"/>
    <b v="1"/>
    <s v="technology/hardware"/>
    <n v="78.137822333333332"/>
    <n v="88.601680840609291"/>
    <s v="technology"/>
    <s v="hardware"/>
    <d v="2013-02-19T00:08:59"/>
    <d v="2013-03-24T23:08:59"/>
    <n v="33.9583333333357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372"/>
    <b v="1"/>
    <s v="technology/hardware"/>
    <n v="1.1300013888888889"/>
    <n v="50.222283950617282"/>
    <s v="technology"/>
    <s v="hardware"/>
    <d v="2011-08-10T16:02:43"/>
    <d v="2011-09-09T16:02:43"/>
    <n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x v="1"/>
    <x v="373"/>
    <b v="1"/>
    <s v="technology/hardware"/>
    <n v="9.2154220000000002"/>
    <n v="192.38876826722338"/>
    <s v="technology"/>
    <s v="hardware"/>
    <d v="2013-02-07T16:08:19"/>
    <d v="2013-03-09T16:08:19"/>
    <n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74"/>
    <b v="1"/>
    <s v="technology/hardware"/>
    <n v="1.2510239999999999"/>
    <n v="73.416901408450698"/>
    <s v="technology"/>
    <s v="hardware"/>
    <d v="2012-02-21T20:22:35"/>
    <d v="2012-03-23T23:00:00"/>
    <n v="31.109317129630654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x v="375"/>
    <b v="1"/>
    <s v="technology/hardware"/>
    <n v="1.0224343076923077"/>
    <n v="147.68495555555555"/>
    <s v="technology"/>
    <s v="hardware"/>
    <d v="2015-07-14T03:46:49"/>
    <d v="2015-08-13T03:46:49"/>
    <n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376"/>
    <b v="1"/>
    <s v="technology/hardware"/>
    <n v="4.8490975000000001"/>
    <n v="108.96848314606741"/>
    <s v="technology"/>
    <s v="hardware"/>
    <d v="2016-08-23T12:00:21"/>
    <d v="2016-09-22T12:00:21"/>
    <n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59"/>
    <b v="1"/>
    <s v="technology/hardware"/>
    <n v="1.9233333333333333"/>
    <n v="23.647540983606557"/>
    <s v="technology"/>
    <s v="hardware"/>
    <d v="2014-04-07T21:20:24"/>
    <d v="2014-05-14T18:04:00"/>
    <n v="36.863611111111823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95"/>
    <b v="1"/>
    <s v="technology/hardware"/>
    <n v="2.8109999999999999"/>
    <n v="147.94736842105263"/>
    <s v="technology"/>
    <s v="hardware"/>
    <d v="2014-08-09T20:41:37"/>
    <d v="2014-09-23T20:41:37"/>
    <n v="45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166"/>
    <b v="1"/>
    <s v="technology/hardware"/>
    <n v="1.2513700000000001"/>
    <n v="385.03692307692307"/>
    <s v="technology"/>
    <s v="hardware"/>
    <d v="2016-05-12T08:39:32"/>
    <d v="2016-06-11T08:39:32"/>
    <n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377"/>
    <b v="1"/>
    <s v="technology/hardware"/>
    <n v="1.61459"/>
    <n v="457.39093484419266"/>
    <s v="technology"/>
    <s v="hardware"/>
    <d v="2015-05-12T05:05:53"/>
    <d v="2015-06-11T05:05:53"/>
    <n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217"/>
    <b v="1"/>
    <s v="technology/hardware"/>
    <n v="5.8535000000000004"/>
    <n v="222.99047619047619"/>
    <s v="technology"/>
    <s v="hardware"/>
    <d v="2012-07-09T18:12:24"/>
    <d v="2012-08-12T22:00:00"/>
    <n v="34.15805555555562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x v="378"/>
    <b v="1"/>
    <s v="technology/hardware"/>
    <n v="2.0114999999999998"/>
    <n v="220.74074074074073"/>
    <s v="technology"/>
    <s v="hardware"/>
    <d v="2015-05-11T23:25:46"/>
    <d v="2015-06-10T23:25:46"/>
    <n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x v="1"/>
    <x v="379"/>
    <b v="1"/>
    <s v="technology/hardware"/>
    <n v="1.3348307999999998"/>
    <n v="73.503898678414089"/>
    <s v="technology"/>
    <s v="hardware"/>
    <d v="2014-03-06T12:39:45"/>
    <d v="2014-04-20T22:59:00"/>
    <n v="45.430034722223354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380"/>
    <b v="1"/>
    <s v="technology/hardware"/>
    <n v="1.2024900000000001"/>
    <n v="223.09647495361781"/>
    <s v="technology"/>
    <s v="hardware"/>
    <d v="2015-02-13T14:31:59"/>
    <d v="2015-03-30T13:31:59"/>
    <n v="44.958333333335759"/>
  </r>
  <r>
    <n v="2028"/>
    <x v="2028"/>
    <s v="Building an open source Bussard fusion reactor, aka the Polywell."/>
    <n v="3000"/>
    <n v="3785"/>
    <x v="0"/>
    <x v="0"/>
    <s v="USD"/>
    <n v="1268690100"/>
    <n v="1265493806"/>
    <x v="1"/>
    <x v="1"/>
    <b v="1"/>
    <s v="technology/hardware"/>
    <n v="1.2616666666666667"/>
    <n v="47.911392405063289"/>
    <s v="technology"/>
    <s v="hardware"/>
    <d v="2010-02-06T17:03:26"/>
    <d v="2010-03-15T16:55:00"/>
    <n v="36.994143518517376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x v="1"/>
    <x v="225"/>
    <b v="1"/>
    <s v="technology/hardware"/>
    <n v="3.6120000000000001"/>
    <n v="96.063829787234042"/>
    <s v="technology"/>
    <s v="hardware"/>
    <d v="2014-07-27T19:31:21"/>
    <d v="2014-08-26T19:31:21"/>
    <n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381"/>
    <b v="1"/>
    <s v="technology/hardware"/>
    <n v="2.26239013671875"/>
    <n v="118.6144"/>
    <s v="technology"/>
    <s v="hardware"/>
    <d v="2012-10-30T18:54:56"/>
    <d v="2012-11-29T18:54:56"/>
    <n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x v="1"/>
    <x v="278"/>
    <b v="1"/>
    <s v="technology/hardware"/>
    <n v="1.2035"/>
    <n v="118.45472440944881"/>
    <s v="technology"/>
    <s v="hardware"/>
    <d v="2014-12-02T02:54:13"/>
    <d v="2015-01-08T20:00:00"/>
    <n v="37.712349537046975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382"/>
    <b v="1"/>
    <s v="technology/hardware"/>
    <n v="3.0418799999999999"/>
    <n v="143.21468926553672"/>
    <s v="technology"/>
    <s v="hardware"/>
    <d v="2016-11-15T08:34:34"/>
    <d v="2016-12-15T00:00:00"/>
    <n v="29.642662037033006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150"/>
    <b v="1"/>
    <s v="technology/hardware"/>
    <n v="1.7867599999999999"/>
    <n v="282.71518987341773"/>
    <s v="technology"/>
    <s v="hardware"/>
    <d v="2014-03-26T20:58:38"/>
    <d v="2014-04-25T20:58:38"/>
    <n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278"/>
    <b v="1"/>
    <s v="technology/hardware"/>
    <n v="3.868199871794872"/>
    <n v="593.93620078740162"/>
    <s v="technology"/>
    <s v="hardware"/>
    <d v="2015-03-12T22:07:13"/>
    <d v="2015-05-07T01:58:00"/>
    <n v="55.160266203703941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383"/>
    <b v="1"/>
    <s v="technology/hardware"/>
    <n v="2.1103642500000004"/>
    <n v="262.15704968944101"/>
    <s v="technology"/>
    <s v="hardware"/>
    <d v="2015-11-03T10:00:07"/>
    <d v="2015-12-18T20:00:00"/>
    <n v="45.416585648155888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84"/>
    <b v="1"/>
    <s v="technology/hardware"/>
    <n v="1.3166833333333334"/>
    <n v="46.580778301886795"/>
    <s v="technology"/>
    <s v="hardware"/>
    <d v="2014-04-09T15:45:19"/>
    <d v="2014-05-09T15:45:19"/>
    <n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385"/>
    <b v="1"/>
    <s v="technology/hardware"/>
    <n v="3.0047639999999998"/>
    <n v="70.041118881118877"/>
    <s v="technology"/>
    <s v="hardware"/>
    <d v="2013-10-31T00:02:33"/>
    <d v="2013-12-30T01:02:33"/>
    <n v="60.041666666664241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386"/>
    <b v="1"/>
    <s v="technology/hardware"/>
    <n v="4.2051249999999998"/>
    <n v="164.90686274509804"/>
    <s v="technology"/>
    <s v="hardware"/>
    <d v="2013-05-30T01:30:21"/>
    <d v="2013-07-01T13:00:00"/>
    <n v="32.478923611110076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x v="1"/>
    <x v="169"/>
    <b v="1"/>
    <s v="technology/hardware"/>
    <n v="1.362168"/>
    <n v="449.26385224274406"/>
    <s v="technology"/>
    <s v="hardware"/>
    <d v="2016-11-01T05:32:05"/>
    <d v="2016-11-30T23:59:00"/>
    <n v="29.768692129633564"/>
  </r>
  <r>
    <n v="2040"/>
    <x v="2040"/>
    <s v="4.29 Billion+ Capacitor Combinations._x000a_No Coding Required."/>
    <n v="3000"/>
    <n v="7445.14"/>
    <x v="0"/>
    <x v="0"/>
    <s v="USD"/>
    <n v="1384557303"/>
    <n v="1383257703"/>
    <x v="1"/>
    <x v="197"/>
    <b v="1"/>
    <s v="technology/hardware"/>
    <n v="2.4817133333333334"/>
    <n v="27.472841328413285"/>
    <s v="technology"/>
    <s v="hardware"/>
    <d v="2013-10-31T17:15:03"/>
    <d v="2013-11-15T18:15:03"/>
    <n v="15.041666666664241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148"/>
    <b v="1"/>
    <s v="technology/hardware"/>
    <n v="1.8186315789473684"/>
    <n v="143.97499999999999"/>
    <s v="technology"/>
    <s v="hardware"/>
    <d v="2016-10-11T07:37:07"/>
    <d v="2016-11-10T08:37:07"/>
    <n v="30.041666666664241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05"/>
    <b v="1"/>
    <s v="technology/hardware"/>
    <n v="1.2353000000000001"/>
    <n v="88.23571428571428"/>
    <s v="technology"/>
    <s v="hardware"/>
    <d v="2015-11-23T11:59:34"/>
    <d v="2016-01-22T11:59:34"/>
    <n v="6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189"/>
    <b v="1"/>
    <s v="technology/hardware"/>
    <n v="5.0620938628158845"/>
    <n v="36.326424870466319"/>
    <s v="technology"/>
    <s v="hardware"/>
    <d v="2016-10-17T23:14:37"/>
    <d v="2016-12-10T23:59:00"/>
    <n v="54.030821759261016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387"/>
    <b v="1"/>
    <s v="technology/hardware"/>
    <n v="1.0821333333333334"/>
    <n v="90.177777777777777"/>
    <s v="technology"/>
    <s v="hardware"/>
    <d v="2015-05-14T11:25:14"/>
    <d v="2015-06-13T11:25:14"/>
    <n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40"/>
    <b v="1"/>
    <s v="technology/hardware"/>
    <n v="8.1918387755102042"/>
    <n v="152.62361216730039"/>
    <s v="technology"/>
    <s v="hardware"/>
    <d v="2012-06-08T21:07:27"/>
    <d v="2012-07-08T21:07:27"/>
    <n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7"/>
    <b v="1"/>
    <s v="technology/hardware"/>
    <n v="1.2110000000000001"/>
    <n v="55.806451612903224"/>
    <s v="technology"/>
    <s v="hardware"/>
    <d v="2013-04-22T23:07:24"/>
    <d v="2013-05-22T23:07:24"/>
    <n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x v="388"/>
    <b v="1"/>
    <s v="technology/hardware"/>
    <n v="1.0299897959183673"/>
    <n v="227.85327313769753"/>
    <s v="technology"/>
    <s v="hardware"/>
    <d v="2015-03-18T16:41:10"/>
    <d v="2015-04-16T19:00:00"/>
    <n v="29.096412037033588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389"/>
    <b v="1"/>
    <s v="technology/hardware"/>
    <n v="1.4833229411764706"/>
    <n v="91.82989803350327"/>
    <s v="technology"/>
    <s v="hardware"/>
    <d v="2013-04-23T10:38:11"/>
    <d v="2013-05-23T10:38:11"/>
    <n v="30"/>
  </r>
  <r>
    <n v="2049"/>
    <x v="2049"/>
    <s v="Keyless. Alarm secured. GPS tracking."/>
    <n v="50000"/>
    <n v="60095.35"/>
    <x v="0"/>
    <x v="1"/>
    <s v="GBP"/>
    <n v="1386025140"/>
    <n v="1382963963"/>
    <x v="0"/>
    <x v="390"/>
    <b v="1"/>
    <s v="technology/hardware"/>
    <n v="1.2019070000000001"/>
    <n v="80.991037735849048"/>
    <s v="technology"/>
    <s v="hardware"/>
    <d v="2013-10-28T07:39:23"/>
    <d v="2013-12-02T17:59:00"/>
    <n v="35.430289351854299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203"/>
    <b v="1"/>
    <s v="technology/hardware"/>
    <n v="4.7327000000000004"/>
    <n v="278.39411764705881"/>
    <s v="technology"/>
    <s v="hardware"/>
    <d v="2015-04-20T20:42:58"/>
    <d v="2015-05-30T20:42:58"/>
    <n v="4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91"/>
    <b v="1"/>
    <s v="technology/hardware"/>
    <n v="1.303625"/>
    <n v="43.095041322314053"/>
    <s v="technology"/>
    <s v="hardware"/>
    <d v="2013-11-25T19:32:17"/>
    <d v="2013-12-25T19:32:17"/>
    <n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392"/>
    <b v="1"/>
    <s v="technology/hardware"/>
    <n v="3.5304799999999998"/>
    <n v="326.29205175600737"/>
    <s v="technology"/>
    <s v="hardware"/>
    <d v="2016-01-05T21:00:53"/>
    <d v="2016-02-19T21:00:53"/>
    <n v="45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212"/>
    <b v="1"/>
    <s v="technology/hardware"/>
    <n v="1.0102"/>
    <n v="41.743801652892564"/>
    <s v="technology"/>
    <s v="hardware"/>
    <d v="2015-10-26T09:49:11"/>
    <d v="2015-11-25T10:49:11"/>
    <n v="30.041666666671517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393"/>
    <b v="1"/>
    <s v="technology/hardware"/>
    <n v="1.1359142857142857"/>
    <n v="64.020933977455712"/>
    <s v="technology"/>
    <s v="hardware"/>
    <d v="2014-04-02T07:30:10"/>
    <d v="2014-05-02T07:30:10"/>
    <n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1"/>
    <b v="1"/>
    <s v="technology/hardware"/>
    <n v="1.6741666666666666"/>
    <n v="99.455445544554451"/>
    <s v="technology"/>
    <s v="hardware"/>
    <d v="2014-11-03T11:10:43"/>
    <d v="2014-12-02T23:00:00"/>
    <n v="29.492557870376913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394"/>
    <b v="1"/>
    <s v="technology/hardware"/>
    <n v="1.5345200000000001"/>
    <n v="138.49458483754512"/>
    <s v="technology"/>
    <s v="hardware"/>
    <d v="2013-03-18T13:15:42"/>
    <d v="2013-04-17T13:15:42"/>
    <n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395"/>
    <b v="1"/>
    <s v="technology/hardware"/>
    <n v="2.022322"/>
    <n v="45.547792792792798"/>
    <s v="technology"/>
    <s v="hardware"/>
    <d v="2016-01-27T06:52:12"/>
    <d v="2016-02-26T06:52:12"/>
    <n v="30"/>
  </r>
  <r>
    <n v="2058"/>
    <x v="2058"/>
    <s v="Making using the serial terminal on the Raspberry Pi as easy as Pi!"/>
    <n v="2560"/>
    <n v="4308"/>
    <x v="0"/>
    <x v="1"/>
    <s v="GBP"/>
    <n v="1425326400"/>
    <n v="1421916830"/>
    <x v="0"/>
    <x v="396"/>
    <b v="1"/>
    <s v="technology/hardware"/>
    <n v="1.6828125"/>
    <n v="10.507317073170732"/>
    <s v="technology"/>
    <s v="hardware"/>
    <d v="2015-01-22T03:53:50"/>
    <d v="2015-03-02T15:00:00"/>
    <n v="39.462615740732872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269"/>
    <b v="1"/>
    <s v="technology/hardware"/>
    <n v="1.4345666666666668"/>
    <n v="114.76533333333333"/>
    <s v="technology"/>
    <s v="hardware"/>
    <d v="2015-12-23T09:27:34"/>
    <d v="2016-01-31T16:59:00"/>
    <n v="39.313495370370219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397"/>
    <b v="1"/>
    <s v="technology/hardware"/>
    <n v="1.964"/>
    <n v="35.997067448680355"/>
    <s v="technology"/>
    <s v="hardware"/>
    <d v="2014-05-24T10:25:50"/>
    <d v="2014-07-23T10:25:50"/>
    <n v="6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2"/>
    <b v="1"/>
    <s v="technology/hardware"/>
    <n v="1.0791999999999999"/>
    <n v="154.17142857142858"/>
    <s v="technology"/>
    <s v="hardware"/>
    <d v="2016-12-01T13:20:54"/>
    <d v="2016-12-31T13:20:54"/>
    <n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x v="398"/>
    <b v="1"/>
    <s v="technology/hardware"/>
    <n v="1.14977"/>
    <n v="566.38916256157631"/>
    <s v="technology"/>
    <s v="hardware"/>
    <d v="2016-02-23T04:11:38"/>
    <d v="2016-03-24T03:11:38"/>
    <n v="29.958333333335759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x v="0"/>
    <x v="72"/>
    <b v="1"/>
    <s v="technology/hardware"/>
    <n v="1.4804999999999999"/>
    <n v="120.85714285714286"/>
    <s v="technology"/>
    <s v="hardware"/>
    <d v="2016-04-12T12:35:01"/>
    <d v="2016-05-15T12:35:01"/>
    <n v="33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399"/>
    <b v="1"/>
    <s v="technology/hardware"/>
    <n v="1.9116676082790633"/>
    <n v="86.163845492085343"/>
    <s v="technology"/>
    <s v="hardware"/>
    <d v="2013-04-25T03:45:23"/>
    <d v="2013-05-31T07:00:00"/>
    <n v="36.135150462963793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400"/>
    <b v="1"/>
    <s v="technology/hardware"/>
    <n v="1.99215125"/>
    <n v="51.212114395886893"/>
    <s v="technology"/>
    <s v="hardware"/>
    <d v="2013-11-25T03:00:29"/>
    <d v="2013-12-25T03:00:29"/>
    <n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71"/>
    <b v="1"/>
    <s v="technology/hardware"/>
    <n v="2.1859999999999999"/>
    <n v="67.261538461538464"/>
    <s v="technology"/>
    <s v="hardware"/>
    <d v="2014-07-24T13:31:23"/>
    <d v="2014-08-23T13:31:23"/>
    <n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x v="0"/>
    <x v="73"/>
    <b v="1"/>
    <s v="technology/hardware"/>
    <n v="1.2686868686868686"/>
    <n v="62.8"/>
    <s v="technology"/>
    <s v="hardware"/>
    <d v="2015-04-21T15:29:36"/>
    <d v="2015-05-24T15:29:36"/>
    <n v="33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88"/>
    <b v="1"/>
    <s v="technology/hardware"/>
    <n v="1.0522388"/>
    <n v="346.13118421052633"/>
    <s v="technology"/>
    <s v="hardware"/>
    <d v="2016-09-20T15:11:55"/>
    <d v="2016-10-20T15:11:55"/>
    <n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40"/>
    <b v="1"/>
    <s v="technology/hardware"/>
    <n v="1.2840666000000001"/>
    <n v="244.11912547528519"/>
    <s v="technology"/>
    <s v="hardware"/>
    <d v="2015-12-02T18:19:51"/>
    <d v="2016-01-02T18:19:51"/>
    <n v="3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x v="401"/>
    <b v="1"/>
    <s v="technology/hardware"/>
    <n v="3.1732719999999999"/>
    <n v="259.25424836601309"/>
    <s v="technology"/>
    <s v="hardware"/>
    <d v="2016-05-29T10:45:23"/>
    <d v="2016-06-28T10:45:23"/>
    <n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402"/>
    <b v="1"/>
    <s v="technology/hardware"/>
    <n v="2.8073000000000001"/>
    <n v="201.96402877697841"/>
    <s v="technology"/>
    <s v="hardware"/>
    <d v="2016-08-18T01:41:24"/>
    <d v="2016-10-02T01:41:24"/>
    <n v="45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03"/>
    <b v="1"/>
    <s v="technology/hardware"/>
    <n v="1.1073146853146854"/>
    <n v="226.20857142857142"/>
    <s v="technology"/>
    <s v="hardware"/>
    <d v="2016-04-07T08:57:12"/>
    <d v="2016-05-07T08:57:12"/>
    <n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404"/>
    <b v="1"/>
    <s v="technology/hardware"/>
    <n v="1.5260429999999998"/>
    <n v="324.69"/>
    <s v="technology"/>
    <s v="hardware"/>
    <d v="2015-03-24T11:01:58"/>
    <d v="2015-05-08T11:01:58"/>
    <n v="45"/>
  </r>
  <r>
    <n v="2074"/>
    <x v="2074"/>
    <s v="Creating PC gaming controllers to bring your gaming experience to a new level."/>
    <n v="600"/>
    <n v="615"/>
    <x v="0"/>
    <x v="0"/>
    <s v="USD"/>
    <n v="1462564182"/>
    <n v="1459972182"/>
    <x v="0"/>
    <x v="83"/>
    <b v="1"/>
    <s v="technology/hardware"/>
    <n v="1.0249999999999999"/>
    <n v="205"/>
    <s v="technology"/>
    <s v="hardware"/>
    <d v="2016-04-06T14:49:42"/>
    <d v="2016-05-06T14:49:42"/>
    <n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405"/>
    <b v="1"/>
    <s v="technology/hardware"/>
    <n v="16.783738373837384"/>
    <n v="20.465926829268295"/>
    <s v="technology"/>
    <s v="hardware"/>
    <d v="2013-06-25T11:21:28"/>
    <d v="2013-07-25T11:21:28"/>
    <n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x v="0"/>
    <x v="406"/>
    <b v="1"/>
    <s v="technology/hardware"/>
    <n v="5.4334915642458101"/>
    <n v="116.35303146309367"/>
    <s v="technology"/>
    <s v="hardware"/>
    <d v="2014-06-13T16:08:09"/>
    <d v="2014-07-23T16:08:09"/>
    <n v="4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101"/>
    <b v="1"/>
    <s v="technology/hardware"/>
    <n v="1.1550800000000001"/>
    <n v="307.20212765957444"/>
    <s v="technology"/>
    <s v="hardware"/>
    <d v="2015-04-08T20:01:16"/>
    <d v="2015-06-05T16:00:00"/>
    <n v="57.83245370370423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x v="53"/>
    <b v="1"/>
    <s v="technology/hardware"/>
    <n v="1.3120499999999999"/>
    <n v="546.6875"/>
    <s v="technology"/>
    <s v="hardware"/>
    <d v="2016-11-18T13:30:57"/>
    <d v="2016-12-18T13:30:57"/>
    <n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407"/>
    <b v="1"/>
    <s v="technology/hardware"/>
    <n v="2.8816999999999999"/>
    <n v="47.474464579901152"/>
    <s v="technology"/>
    <s v="hardware"/>
    <d v="2015-05-26T12:03:13"/>
    <d v="2015-06-25T14:00:00"/>
    <n v="30.081099537041155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133"/>
    <b v="1"/>
    <s v="technology/hardware"/>
    <n v="5.0780000000000003"/>
    <n v="101.56"/>
    <s v="technology"/>
    <s v="hardware"/>
    <d v="2015-10-12T17:58:20"/>
    <d v="2015-11-11T18:58:20"/>
    <n v="30.041666666664241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165"/>
    <b v="1"/>
    <s v="music/indie rock"/>
    <n v="1.1457142857142857"/>
    <n v="72.909090909090907"/>
    <s v="music"/>
    <s v="indie rock"/>
    <d v="2012-04-04T22:45:55"/>
    <d v="2012-05-15T23:59:00"/>
    <n v="41.050752314811689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44"/>
    <b v="1"/>
    <s v="music/indie rock"/>
    <n v="1.1073333333333333"/>
    <n v="43.710526315789473"/>
    <s v="music"/>
    <s v="indie rock"/>
    <d v="2011-09-24T21:53:16"/>
    <d v="2011-11-23T22:53:16"/>
    <n v="60.04166666666424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20"/>
    <b v="1"/>
    <s v="music/indie rock"/>
    <n v="1.1333333333333333"/>
    <n v="34"/>
    <s v="music"/>
    <s v="indie rock"/>
    <d v="2012-05-05T12:19:55"/>
    <d v="2012-06-04T12:19:55"/>
    <n v="30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67"/>
    <b v="1"/>
    <s v="music/indie rock"/>
    <n v="1.0833333333333333"/>
    <n v="70.652173913043484"/>
    <s v="music"/>
    <s v="indie rock"/>
    <d v="2014-04-02T14:59:42"/>
    <d v="2014-05-04T01:59:00"/>
    <n v="31.457847222227429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183"/>
    <b v="1"/>
    <s v="music/indie rock"/>
    <n v="1.2353333333333334"/>
    <n v="89.301204819277103"/>
    <s v="music"/>
    <s v="indie rock"/>
    <d v="2012-06-15T15:03:07"/>
    <d v="2012-07-15T15:03:07"/>
    <n v="30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x v="0"/>
    <x v="2"/>
    <b v="1"/>
    <s v="music/indie rock"/>
    <n v="1.0069999999999999"/>
    <n v="115.08571428571429"/>
    <s v="music"/>
    <s v="indie rock"/>
    <d v="2011-11-13T11:05:32"/>
    <d v="2011-12-13T23:59:00"/>
    <n v="30.537129629628907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20"/>
    <b v="1"/>
    <s v="music/indie rock"/>
    <n v="1.0353333333333334"/>
    <n v="62.12"/>
    <s v="music"/>
    <s v="indie rock"/>
    <d v="2011-08-08T23:54:18"/>
    <d v="2011-09-07T23:54:18"/>
    <n v="30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11"/>
    <b v="1"/>
    <s v="music/indie rock"/>
    <n v="1.1551066666666667"/>
    <n v="46.204266666666669"/>
    <s v="music"/>
    <s v="indie rock"/>
    <d v="2010-08-05T12:09:12"/>
    <d v="2010-09-10T22:59:00"/>
    <n v="36.45125000000553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x v="0"/>
    <x v="95"/>
    <b v="1"/>
    <s v="music/indie rock"/>
    <n v="1.2040040000000001"/>
    <n v="48.54854838709678"/>
    <s v="music"/>
    <s v="indie rock"/>
    <d v="2013-06-27T20:49:54"/>
    <d v="2013-08-01T20:49:54"/>
    <n v="35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322"/>
    <b v="1"/>
    <s v="music/indie rock"/>
    <n v="1.1504037499999999"/>
    <n v="57.520187499999999"/>
    <s v="music"/>
    <s v="indie rock"/>
    <d v="2013-01-25T04:09:15"/>
    <d v="2013-02-24T04:09:15"/>
    <n v="30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36"/>
    <b v="1"/>
    <s v="music/indie rock"/>
    <n v="1.2046777777777777"/>
    <n v="88.147154471544724"/>
    <s v="music"/>
    <s v="indie rock"/>
    <d v="2011-01-12T02:44:38"/>
    <d v="2011-03-01T15:00:00"/>
    <n v="48.510671296302462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165"/>
    <b v="1"/>
    <s v="music/indie rock"/>
    <n v="1.0128333333333333"/>
    <n v="110.49090909090908"/>
    <s v="music"/>
    <s v="indie rock"/>
    <d v="2011-08-08T11:58:52"/>
    <d v="2011-10-07T11:58:52"/>
    <n v="60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"/>
    <b v="1"/>
    <s v="music/indie rock"/>
    <n v="1.0246666666666666"/>
    <n v="66.826086956521735"/>
    <s v="music"/>
    <s v="indie rock"/>
    <d v="2012-10-23T15:30:32"/>
    <d v="2012-12-22T16:30:32"/>
    <n v="60.041666666664241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50"/>
    <b v="1"/>
    <s v="music/indie rock"/>
    <n v="1.2054285714285715"/>
    <n v="58.597222222222221"/>
    <s v="music"/>
    <s v="indie rock"/>
    <d v="2012-01-30T19:28:50"/>
    <d v="2012-03-04T22:00:00"/>
    <n v="34.104976851849642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9"/>
    <b v="1"/>
    <s v="music/indie rock"/>
    <n v="1"/>
    <n v="113.63636363636364"/>
    <s v="music"/>
    <s v="indie rock"/>
    <d v="2011-08-03T12:36:13"/>
    <d v="2011-10-02T12:36:13"/>
    <n v="60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25"/>
    <b v="1"/>
    <s v="music/indie rock"/>
    <n v="1.0166666666666666"/>
    <n v="43.571428571428569"/>
    <s v="music"/>
    <s v="indie rock"/>
    <d v="2012-10-10T13:12:15"/>
    <d v="2012-10-25T22:59:00"/>
    <n v="15.407465277778101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44"/>
    <b v="1"/>
    <s v="music/indie rock"/>
    <n v="1"/>
    <n v="78.94736842105263"/>
    <s v="music"/>
    <s v="indie rock"/>
    <d v="2011-10-02T09:02:15"/>
    <d v="2011-12-01T10:02:15"/>
    <n v="60.041666666671517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58"/>
    <b v="1"/>
    <s v="music/indie rock"/>
    <n v="1.0033333333333334"/>
    <n v="188.125"/>
    <s v="music"/>
    <s v="indie rock"/>
    <d v="2012-02-06T21:43:55"/>
    <d v="2012-03-07T21:43:55"/>
    <n v="30"/>
  </r>
  <r>
    <n v="2099"/>
    <x v="2099"/>
    <s v="Our tour van died, we need help!"/>
    <n v="3000"/>
    <n v="3971"/>
    <x v="0"/>
    <x v="0"/>
    <s v="USD"/>
    <n v="1435808400"/>
    <n v="1434650084"/>
    <x v="0"/>
    <x v="287"/>
    <b v="1"/>
    <s v="music/indie rock"/>
    <n v="1.3236666666666668"/>
    <n v="63.031746031746032"/>
    <s v="music"/>
    <s v="indie rock"/>
    <d v="2015-06-18T12:54:44"/>
    <d v="2015-07-01T22:40:00"/>
    <n v="13.406435185184819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74"/>
    <b v="1"/>
    <s v="music/indie rock"/>
    <n v="1.3666666666666667"/>
    <n v="30.37037037037037"/>
    <s v="music"/>
    <s v="indie rock"/>
    <d v="2012-06-14T15:02:21"/>
    <d v="2012-06-29T22:59:00"/>
    <n v="15.331006944448745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34"/>
    <b v="1"/>
    <s v="music/indie rock"/>
    <n v="1.1325000000000001"/>
    <n v="51.477272727272727"/>
    <s v="music"/>
    <s v="indie rock"/>
    <d v="2011-12-14T22:35:14"/>
    <d v="2012-02-12T22:35:14"/>
    <n v="60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44"/>
    <b v="1"/>
    <s v="music/indie rock"/>
    <n v="1.36"/>
    <n v="35.789473684210527"/>
    <s v="music"/>
    <s v="indie rock"/>
    <d v="2011-04-05T15:50:48"/>
    <d v="2011-05-05T15:50:48"/>
    <n v="30"/>
  </r>
  <r>
    <n v="2103"/>
    <x v="2103"/>
    <s v="Indie rocker, Matthew Moon, has something to share with you..."/>
    <n v="7777"/>
    <n v="11364"/>
    <x v="0"/>
    <x v="0"/>
    <s v="USD"/>
    <n v="1352488027"/>
    <n v="1349892427"/>
    <x v="0"/>
    <x v="248"/>
    <b v="1"/>
    <s v="music/indie rock"/>
    <n v="1.4612318374694613"/>
    <n v="98.817391304347822"/>
    <s v="music"/>
    <s v="indie rock"/>
    <d v="2012-10-10T13:07:07"/>
    <d v="2012-11-09T14:07:07"/>
    <n v="30.04166666667151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77"/>
    <b v="1"/>
    <s v="music/indie rock"/>
    <n v="1.2949999999999999"/>
    <n v="28"/>
    <s v="music"/>
    <s v="indie rock"/>
    <d v="2013-04-29T20:47:14"/>
    <d v="2013-05-30T19:00:00"/>
    <n v="30.925532407403807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x v="0"/>
    <x v="221"/>
    <b v="1"/>
    <s v="music/indie rock"/>
    <n v="2.54"/>
    <n v="51.313131313131315"/>
    <s v="music"/>
    <s v="indie rock"/>
    <d v="2014-11-08T13:55:53"/>
    <d v="2014-11-20T23:00:00"/>
    <n v="12.377858796302462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34"/>
    <b v="1"/>
    <s v="music/indie rock"/>
    <n v="1.0704545454545455"/>
    <n v="53.522727272727273"/>
    <s v="music"/>
    <s v="indie rock"/>
    <d v="2012-12-27T00:09:34"/>
    <d v="2013-01-26T00:09:34"/>
    <n v="30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6"/>
    <b v="1"/>
    <s v="music/indie rock"/>
    <n v="1.0773299999999999"/>
    <n v="37.149310344827583"/>
    <s v="music"/>
    <s v="indie rock"/>
    <d v="2014-10-22T12:03:13"/>
    <d v="2014-11-12T13:03:13"/>
    <n v="21.041666666664241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277"/>
    <b v="1"/>
    <s v="music/indie rock"/>
    <n v="1.0731250000000001"/>
    <n v="89.895287958115176"/>
    <s v="music"/>
    <s v="indie rock"/>
    <d v="2012-08-13T23:13:00"/>
    <d v="2012-09-09T22:55:00"/>
    <n v="26.98750000000291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x v="0"/>
    <x v="244"/>
    <b v="1"/>
    <s v="music/indie rock"/>
    <n v="1.06525"/>
    <n v="106.52500000000001"/>
    <s v="music"/>
    <s v="indie rock"/>
    <d v="2015-06-05T12:00:17"/>
    <d v="2015-07-05T12:00:17"/>
    <n v="30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x v="0"/>
    <x v="44"/>
    <b v="1"/>
    <s v="music/indie rock"/>
    <n v="1.0035000000000001"/>
    <n v="52.815789473684212"/>
    <s v="music"/>
    <s v="indie rock"/>
    <d v="2014-04-30T11:06:09"/>
    <d v="2014-05-27T23:59:00"/>
    <n v="27.53670138888992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70"/>
    <b v="1"/>
    <s v="music/indie rock"/>
    <n v="1.0649999999999999"/>
    <n v="54.615384615384613"/>
    <s v="music"/>
    <s v="indie rock"/>
    <d v="2011-06-08T23:43:45"/>
    <d v="2011-08-14T20:00:00"/>
    <n v="66.844618055554747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02"/>
    <b v="1"/>
    <s v="music/indie rock"/>
    <n v="1"/>
    <n v="27.272727272727273"/>
    <s v="music"/>
    <s v="indie rock"/>
    <d v="2013-04-01T17:16:33"/>
    <d v="2013-04-15T17:16:33"/>
    <n v="14"/>
  </r>
  <r>
    <n v="2113"/>
    <x v="2113"/>
    <s v="Help us fund our second full-length album Honeycomb!"/>
    <n v="7000"/>
    <n v="7340"/>
    <x v="0"/>
    <x v="0"/>
    <s v="USD"/>
    <n v="1411505176"/>
    <n v="1408481176"/>
    <x v="0"/>
    <x v="329"/>
    <b v="1"/>
    <s v="music/indie rock"/>
    <n v="1.0485714285714285"/>
    <n v="68.598130841121488"/>
    <s v="music"/>
    <s v="indie rock"/>
    <d v="2014-08-19T15:46:16"/>
    <d v="2014-09-23T15:46:16"/>
    <n v="35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206"/>
    <b v="1"/>
    <s v="music/indie rock"/>
    <n v="1.0469999999999999"/>
    <n v="35.612244897959187"/>
    <s v="music"/>
    <s v="indie rock"/>
    <d v="2010-10-07T14:34:30"/>
    <d v="2010-12-08T23:59:00"/>
    <n v="62.392013888886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17"/>
    <b v="1"/>
    <s v="music/indie rock"/>
    <n v="2.2566666666666668"/>
    <n v="94.027777777777771"/>
    <s v="music"/>
    <s v="indie rock"/>
    <d v="2011-01-20T20:56:41"/>
    <d v="2011-02-19T20:56:41"/>
    <n v="30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297"/>
    <b v="1"/>
    <s v="music/indie rock"/>
    <n v="1.0090416666666666"/>
    <n v="526.45652173913038"/>
    <s v="music"/>
    <s v="indie rock"/>
    <d v="2012-08-15T13:40:03"/>
    <d v="2012-10-02T13:40:03"/>
    <n v="48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2"/>
    <b v="1"/>
    <s v="music/indie rock"/>
    <n v="1.4775"/>
    <n v="50.657142857142858"/>
    <s v="music"/>
    <s v="indie rock"/>
    <d v="2015-10-12T20:25:49"/>
    <d v="2015-10-26T23:59:00"/>
    <n v="14.148043981484079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x v="0"/>
    <x v="57"/>
    <b v="1"/>
    <s v="music/indie rock"/>
    <n v="1.3461099999999999"/>
    <n v="79.182941176470578"/>
    <s v="music"/>
    <s v="indie rock"/>
    <d v="2011-06-24T15:08:56"/>
    <d v="2011-07-24T15:08:56"/>
    <n v="30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x v="0"/>
    <x v="19"/>
    <b v="1"/>
    <s v="music/indie rock"/>
    <n v="1.0075000000000001"/>
    <n v="91.590909090909093"/>
    <s v="music"/>
    <s v="indie rock"/>
    <d v="2012-07-16T22:07:25"/>
    <d v="2012-08-15T22:07:25"/>
    <n v="30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x v="0"/>
    <x v="50"/>
    <b v="1"/>
    <s v="music/indie rock"/>
    <n v="1.00880375"/>
    <n v="116.96275362318841"/>
    <s v="music"/>
    <s v="indie rock"/>
    <d v="2013-11-13T18:08:56"/>
    <d v="2014-01-01T18:08:56"/>
    <n v="49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x v="0"/>
    <x v="73"/>
    <b v="0"/>
    <s v="games/video games"/>
    <n v="5.6800000000000002E-3"/>
    <n v="28.4"/>
    <s v="games"/>
    <s v="video games"/>
    <d v="2016-12-12T12:49:08"/>
    <d v="2017-01-11T12:49:08"/>
    <n v="30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x v="0"/>
    <x v="83"/>
    <b v="0"/>
    <s v="games/video games"/>
    <n v="3.875E-3"/>
    <n v="103.33333333333333"/>
    <s v="games"/>
    <s v="video games"/>
    <d v="2016-12-08T02:12:49"/>
    <d v="2017-01-07T02:12:49"/>
    <n v="30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x v="81"/>
    <b v="0"/>
    <s v="games/video games"/>
    <n v="0.1"/>
    <n v="10"/>
    <s v="games"/>
    <s v="video games"/>
    <d v="2010-01-20T05:11:47"/>
    <d v="2010-03-15T01:59:00"/>
    <n v="53.866122685183655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x v="81"/>
    <b v="0"/>
    <s v="games/video games"/>
    <n v="0.10454545454545454"/>
    <n v="23"/>
    <s v="games"/>
    <s v="video games"/>
    <d v="2010-10-12T19:40:35"/>
    <d v="2010-11-30T00:00:00"/>
    <n v="48.1801504629693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x v="0"/>
    <x v="74"/>
    <b v="0"/>
    <s v="games/video games"/>
    <n v="1.4200000000000001E-2"/>
    <n v="31.555555555555557"/>
    <s v="games"/>
    <s v="video games"/>
    <d v="2015-07-05T19:33:53"/>
    <d v="2015-08-04T19:33:53"/>
    <n v="30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x v="84"/>
    <b v="0"/>
    <s v="games/video games"/>
    <n v="5.0000000000000001E-4"/>
    <n v="5"/>
    <s v="games"/>
    <s v="video games"/>
    <d v="2014-11-08T18:21:27"/>
    <d v="2014-12-08T18:21:27"/>
    <n v="30"/>
  </r>
  <r>
    <n v="2127"/>
    <x v="2127"/>
    <s v="Three Monkeys is an audio adventure game for PC."/>
    <n v="28000"/>
    <n v="8076"/>
    <x v="2"/>
    <x v="1"/>
    <s v="GBP"/>
    <n v="1426158463"/>
    <n v="1423570063"/>
    <x v="0"/>
    <x v="163"/>
    <b v="0"/>
    <s v="games/video games"/>
    <n v="0.28842857142857142"/>
    <n v="34.220338983050844"/>
    <s v="games"/>
    <s v="video games"/>
    <d v="2015-02-10T07:07:43"/>
    <d v="2015-03-12T06:07:43"/>
    <n v="29.958333333343035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x v="29"/>
    <b v="0"/>
    <s v="games/video games"/>
    <n v="1.6666666666666668E-3"/>
    <n v="25"/>
    <s v="games"/>
    <s v="video games"/>
    <d v="2014-07-23T13:32:49"/>
    <d v="2014-09-21T13:32:49"/>
    <n v="60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x v="8"/>
    <b v="0"/>
    <s v="games/video games"/>
    <n v="0.11799999999999999"/>
    <n v="19.666666666666668"/>
    <s v="games"/>
    <s v="video games"/>
    <d v="2016-02-08T19:35:00"/>
    <d v="2016-03-09T19:35:00"/>
    <n v="30"/>
  </r>
  <r>
    <n v="2130"/>
    <x v="2130"/>
    <s v="You are the hero tasked to save your home from the villainous Sanword."/>
    <n v="42000"/>
    <n v="85"/>
    <x v="2"/>
    <x v="0"/>
    <s v="USD"/>
    <n v="1408154663"/>
    <n v="1405130663"/>
    <x v="0"/>
    <x v="80"/>
    <b v="0"/>
    <s v="games/video games"/>
    <n v="2.0238095238095236E-3"/>
    <n v="21.25"/>
    <s v="games"/>
    <s v="video games"/>
    <d v="2014-07-11T21:04:23"/>
    <d v="2014-08-15T21:04:23"/>
    <n v="35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x v="0"/>
    <x v="83"/>
    <b v="0"/>
    <s v="games/video games"/>
    <n v="0.05"/>
    <n v="8.3333333333333339"/>
    <s v="games"/>
    <s v="video games"/>
    <d v="2015-06-11T23:58:11"/>
    <d v="2015-07-11T23:58:11"/>
    <n v="3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x v="221"/>
    <b v="0"/>
    <s v="games/video games"/>
    <n v="2.1129899999999997E-2"/>
    <n v="21.34333333333333"/>
    <s v="games"/>
    <s v="video games"/>
    <d v="2014-01-04T06:41:32"/>
    <d v="2014-02-03T06:41:32"/>
    <n v="30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x v="83"/>
    <b v="0"/>
    <s v="games/video games"/>
    <n v="1.6E-2"/>
    <n v="5.333333333333333"/>
    <s v="games"/>
    <s v="video games"/>
    <d v="2011-03-16T21:19:59"/>
    <d v="2011-04-24T01:59:00"/>
    <n v="38.193761574075324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x v="83"/>
    <b v="0"/>
    <s v="games/video games"/>
    <n v="1.7333333333333333E-2"/>
    <n v="34.666666666666664"/>
    <s v="games"/>
    <s v="video games"/>
    <d v="2013-03-28T16:16:31"/>
    <d v="2013-04-27T16:16:31"/>
    <n v="30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x v="19"/>
    <b v="0"/>
    <s v="games/video games"/>
    <n v="9.5600000000000004E-2"/>
    <n v="21.727272727272727"/>
    <s v="games"/>
    <s v="video games"/>
    <d v="2012-09-04T18:07:13"/>
    <d v="2012-10-04T18:07:13"/>
    <n v="30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x v="0"/>
    <x v="80"/>
    <b v="0"/>
    <s v="games/video games"/>
    <n v="5.9612499999999998E-4"/>
    <n v="11.922499999999999"/>
    <s v="games"/>
    <s v="video games"/>
    <d v="2013-09-19T07:13:06"/>
    <d v="2013-10-19T07:13:06"/>
    <n v="30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x v="408"/>
    <b v="0"/>
    <s v="games/video games"/>
    <n v="0.28405999999999998"/>
    <n v="26.59737827715356"/>
    <s v="games"/>
    <s v="video games"/>
    <d v="2014-11-05T13:30:29"/>
    <d v="2014-12-05T13:30:29"/>
    <n v="30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x v="0"/>
    <x v="8"/>
    <b v="0"/>
    <s v="games/video games"/>
    <n v="0.128"/>
    <n v="10.666666666666666"/>
    <s v="games"/>
    <s v="video games"/>
    <d v="2013-10-09T19:18:59"/>
    <d v="2013-11-08T20:18:59"/>
    <n v="30.041666666664241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x v="66"/>
    <b v="0"/>
    <s v="games/video games"/>
    <n v="5.4199999999999998E-2"/>
    <n v="29.035714285714285"/>
    <s v="games"/>
    <s v="video games"/>
    <d v="2016-10-04T13:00:08"/>
    <d v="2016-11-03T13:00:08"/>
    <n v="30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x v="202"/>
    <b v="0"/>
    <s v="games/video games"/>
    <n v="1.1199999999999999E-3"/>
    <n v="50.909090909090907"/>
    <s v="games"/>
    <s v="video games"/>
    <d v="2012-12-12T15:00:24"/>
    <d v="2013-01-11T15:00:24"/>
    <n v="30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x v="78"/>
    <b v="0"/>
    <s v="games/video games"/>
    <n v="0"/>
    <e v="#DIV/0!"/>
    <s v="games"/>
    <s v="video games"/>
    <d v="2014-10-15T00:39:19"/>
    <d v="2014-11-14T01:39:19"/>
    <n v="30.0416666666715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x v="8"/>
    <b v="0"/>
    <s v="games/video games"/>
    <n v="5.7238095238095241E-2"/>
    <n v="50.083333333333336"/>
    <s v="games"/>
    <s v="video games"/>
    <d v="2015-12-02T11:50:10"/>
    <d v="2015-12-30T11:50:10"/>
    <n v="28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x v="81"/>
    <b v="0"/>
    <s v="games/video games"/>
    <n v="0.1125"/>
    <n v="45"/>
    <s v="games"/>
    <s v="video games"/>
    <d v="2010-06-03T16:16:52"/>
    <d v="2010-07-21T14:00:00"/>
    <n v="47.904953703698993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x v="0"/>
    <x v="54"/>
    <b v="0"/>
    <s v="games/video games"/>
    <n v="1.7098591549295775E-2"/>
    <n v="25.291666666666668"/>
    <s v="games"/>
    <s v="video games"/>
    <d v="2013-08-13T08:07:20"/>
    <d v="2013-09-14T08:07:20"/>
    <n v="32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x v="30"/>
    <b v="0"/>
    <s v="games/video games"/>
    <n v="0.30433333333333334"/>
    <n v="51.292134831460672"/>
    <s v="games"/>
    <s v="video games"/>
    <d v="2013-10-28T00:41:54"/>
    <d v="2013-11-27T01:41:54"/>
    <n v="30.041666666664241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x v="29"/>
    <b v="0"/>
    <s v="games/video games"/>
    <n v="2.0000000000000001E-4"/>
    <n v="1"/>
    <s v="games"/>
    <s v="video games"/>
    <d v="2016-01-28T11:18:30"/>
    <d v="2016-02-11T11:18:30"/>
    <n v="14"/>
  </r>
  <r>
    <n v="2147"/>
    <x v="2147"/>
    <s v="A Point and Click Adventure on Steroids."/>
    <n v="390000"/>
    <n v="2716"/>
    <x v="2"/>
    <x v="0"/>
    <s v="USD"/>
    <n v="1416125148"/>
    <n v="1413356748"/>
    <x v="0"/>
    <x v="165"/>
    <b v="0"/>
    <s v="games/video games"/>
    <n v="6.9641025641025639E-3"/>
    <n v="49.381818181818183"/>
    <s v="games"/>
    <s v="video games"/>
    <d v="2014-10-15T02:05:48"/>
    <d v="2014-11-16T03:05:48"/>
    <n v="32.0416666666715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x v="84"/>
    <b v="0"/>
    <s v="games/video games"/>
    <n v="0.02"/>
    <n v="1"/>
    <s v="games"/>
    <s v="video games"/>
    <d v="2015-03-03T12:36:22"/>
    <d v="2015-04-02T11:36:22"/>
    <n v="29.958333333328483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x v="78"/>
    <b v="0"/>
    <s v="games/video games"/>
    <n v="0"/>
    <e v="#DIV/0!"/>
    <s v="games"/>
    <s v="video games"/>
    <d v="2010-06-25T19:35:56"/>
    <d v="2010-07-30T19:00:00"/>
    <n v="34.975046296298387"/>
  </r>
  <r>
    <n v="2150"/>
    <x v="2150"/>
    <s v="A pixel styled open world detective game."/>
    <n v="50000"/>
    <n v="405"/>
    <x v="2"/>
    <x v="10"/>
    <s v="NOK"/>
    <n v="1468392599"/>
    <n v="1465800599"/>
    <x v="0"/>
    <x v="80"/>
    <b v="0"/>
    <s v="games/video games"/>
    <n v="8.0999999999999996E-3"/>
    <n v="101.25"/>
    <s v="games"/>
    <s v="video games"/>
    <d v="2016-06-13T01:49:59"/>
    <d v="2016-07-13T01:49:59"/>
    <n v="30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x v="79"/>
    <b v="0"/>
    <s v="games/video games"/>
    <n v="2.6222222222222224E-3"/>
    <n v="19.666666666666668"/>
    <s v="games"/>
    <s v="video games"/>
    <d v="2016-05-30T15:20:14"/>
    <d v="2016-06-29T15:20:14"/>
    <n v="30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x v="80"/>
    <b v="0"/>
    <s v="games/video games"/>
    <n v="1.6666666666666668E-3"/>
    <n v="12.5"/>
    <s v="games"/>
    <s v="video games"/>
    <d v="2014-02-13T14:58:29"/>
    <d v="2014-03-15T13:58:29"/>
    <n v="29.958333333328483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x v="80"/>
    <b v="0"/>
    <s v="games/video games"/>
    <n v="9.1244548809124457E-5"/>
    <n v="8.5"/>
    <s v="games"/>
    <s v="video games"/>
    <d v="2014-12-01T16:51:58"/>
    <d v="2015-01-10T02:59:00"/>
    <n v="39.421550925930205"/>
  </r>
  <r>
    <n v="2154"/>
    <x v="2154"/>
    <s v="A Real Time Strategy game based on Greek mythology in a fictional world."/>
    <n v="250"/>
    <n v="2"/>
    <x v="2"/>
    <x v="0"/>
    <s v="USD"/>
    <n v="1390921827"/>
    <n v="1389193827"/>
    <x v="0"/>
    <x v="84"/>
    <b v="0"/>
    <s v="games/video games"/>
    <n v="8.0000000000000002E-3"/>
    <n v="1"/>
    <s v="games"/>
    <s v="video games"/>
    <d v="2014-01-08T10:10:27"/>
    <d v="2014-01-28T10:10:27"/>
    <n v="20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x v="0"/>
    <x v="81"/>
    <b v="0"/>
    <s v="games/video games"/>
    <n v="2.3E-2"/>
    <n v="23"/>
    <s v="games"/>
    <s v="video games"/>
    <d v="2016-03-01T12:56:25"/>
    <d v="2016-03-31T11:56:25"/>
    <n v="29.958333333335759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x v="0"/>
    <x v="183"/>
    <b v="0"/>
    <s v="games/video games"/>
    <n v="2.6660714285714284E-2"/>
    <n v="17.987951807228917"/>
    <s v="games"/>
    <s v="video games"/>
    <d v="2013-08-02T15:30:06"/>
    <d v="2013-09-16T15:30:06"/>
    <n v="45"/>
  </r>
  <r>
    <n v="2157"/>
    <x v="2157"/>
    <s v="Gamers and 90's fans unite in this small tale of epic proportions!"/>
    <n v="75000"/>
    <n v="21144"/>
    <x v="2"/>
    <x v="0"/>
    <s v="USD"/>
    <n v="1482479940"/>
    <n v="1479684783"/>
    <x v="0"/>
    <x v="7"/>
    <b v="0"/>
    <s v="games/video games"/>
    <n v="0.28192"/>
    <n v="370.94736842105266"/>
    <s v="games"/>
    <s v="video games"/>
    <d v="2016-11-20T18:33:03"/>
    <d v="2016-12-23T02:59:00"/>
    <n v="32.351354166668898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x v="409"/>
    <b v="0"/>
    <s v="games/video games"/>
    <n v="6.5900366666666668E-2"/>
    <n v="63.569485530546629"/>
    <s v="games"/>
    <s v="video games"/>
    <d v="2012-12-21T15:29:34"/>
    <d v="2013-02-04T15:29:34"/>
    <n v="45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x v="84"/>
    <b v="0"/>
    <s v="games/video games"/>
    <n v="7.2222222222222219E-3"/>
    <n v="13"/>
    <s v="games"/>
    <s v="video games"/>
    <d v="2011-06-16T12:32:54"/>
    <d v="2011-07-16T12:32:54"/>
    <n v="30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x v="38"/>
    <b v="0"/>
    <s v="games/video games"/>
    <n v="8.5000000000000006E-3"/>
    <n v="5.3125"/>
    <s v="games"/>
    <s v="video games"/>
    <d v="2012-04-19T12:05:05"/>
    <d v="2012-05-19T12:05:05"/>
    <n v="30"/>
  </r>
  <r>
    <n v="2161"/>
    <x v="2161"/>
    <s v="We're trying to fund hard copies of our debut album!"/>
    <n v="400"/>
    <n v="463"/>
    <x v="0"/>
    <x v="0"/>
    <s v="USD"/>
    <n v="1443040059"/>
    <n v="1440448059"/>
    <x v="0"/>
    <x v="62"/>
    <b v="1"/>
    <s v="music/rock"/>
    <n v="1.1575"/>
    <n v="35.615384615384613"/>
    <s v="music"/>
    <s v="rock"/>
    <d v="2015-08-24T15:27:39"/>
    <d v="2015-09-23T15:27:39"/>
    <n v="3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6"/>
    <b v="1"/>
    <s v="music/rock"/>
    <n v="1.1226666666666667"/>
    <n v="87.103448275862064"/>
    <s v="music"/>
    <s v="rock"/>
    <d v="2014-06-23T13:23:11"/>
    <d v="2014-07-24T13:23:11"/>
    <n v="3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34"/>
    <b v="1"/>
    <s v="music/rock"/>
    <n v="1.3220000000000001"/>
    <n v="75.11363636363636"/>
    <s v="music"/>
    <s v="rock"/>
    <d v="2015-04-17T16:35:20"/>
    <d v="2015-06-07T22:50:00"/>
    <n v="51.26018518517958"/>
  </r>
  <r>
    <n v="2164"/>
    <x v="2164"/>
    <s v="South Florida roots country/rock outfit's long awaited debut record"/>
    <n v="5500"/>
    <n v="5645"/>
    <x v="0"/>
    <x v="0"/>
    <s v="USD"/>
    <n v="1466827140"/>
    <n v="1464196414"/>
    <x v="0"/>
    <x v="183"/>
    <b v="1"/>
    <s v="music/rock"/>
    <n v="1.0263636363636364"/>
    <n v="68.01204819277109"/>
    <s v="music"/>
    <s v="rock"/>
    <d v="2016-05-25T12:13:34"/>
    <d v="2016-06-24T22:59:00"/>
    <n v="30.448217592595029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x v="27"/>
    <b v="1"/>
    <s v="music/rock"/>
    <n v="1.3864000000000001"/>
    <n v="29.623931623931625"/>
    <s v="music"/>
    <s v="rock"/>
    <d v="2016-03-09T11:00:35"/>
    <d v="2016-04-08T10:00:35"/>
    <n v="29.958333333328483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58"/>
    <b v="1"/>
    <s v="music/rock"/>
    <n v="1.466"/>
    <n v="91.625"/>
    <s v="music"/>
    <s v="rock"/>
    <d v="2014-10-21T15:06:58"/>
    <d v="2014-12-05T16:06:58"/>
    <n v="45.041666666664241"/>
  </r>
  <r>
    <n v="2167"/>
    <x v="2167"/>
    <s v="We need YOUR HELP to take one more step to this make release sound amazing!"/>
    <n v="150"/>
    <n v="180"/>
    <x v="0"/>
    <x v="0"/>
    <s v="USD"/>
    <n v="1347672937"/>
    <n v="1346463337"/>
    <x v="0"/>
    <x v="22"/>
    <b v="1"/>
    <s v="music/rock"/>
    <n v="1.2"/>
    <n v="22.5"/>
    <s v="music"/>
    <s v="rock"/>
    <d v="2012-08-31T20:35:37"/>
    <d v="2012-09-14T20:35:37"/>
    <n v="14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158"/>
    <b v="1"/>
    <s v="music/rock"/>
    <n v="1.215816111111111"/>
    <n v="64.366735294117646"/>
    <s v="music"/>
    <s v="rock"/>
    <d v="2017-01-10T09:24:21"/>
    <d v="2017-02-10T00:00:00"/>
    <n v="30.608090277775773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63"/>
    <b v="1"/>
    <s v="music/rock"/>
    <n v="1"/>
    <n v="21.857142857142858"/>
    <s v="music"/>
    <s v="rock"/>
    <d v="2017-02-27T11:49:11"/>
    <d v="2017-03-02T11:49:11"/>
    <n v="3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"/>
    <b v="1"/>
    <s v="music/rock"/>
    <n v="1.8085714285714285"/>
    <n v="33.315789473684212"/>
    <s v="music"/>
    <s v="rock"/>
    <d v="2015-07-13T13:00:22"/>
    <d v="2015-08-22T13:00:22"/>
    <n v="40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5"/>
    <b v="1"/>
    <s v="music/rock"/>
    <n v="1.0607500000000001"/>
    <n v="90.276595744680847"/>
    <s v="music"/>
    <s v="rock"/>
    <d v="2015-05-17T17:58:15"/>
    <d v="2015-06-22T00:00:00"/>
    <n v="35.25121527777810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62"/>
    <b v="1"/>
    <s v="music/rock"/>
    <n v="1"/>
    <n v="76.92307692307692"/>
    <s v="music"/>
    <s v="rock"/>
    <d v="2015-03-19T08:55:20"/>
    <d v="2015-04-18T08:55:20"/>
    <n v="3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240"/>
    <b v="1"/>
    <s v="music/rock"/>
    <n v="1.2692857142857144"/>
    <n v="59.233333333333334"/>
    <s v="music"/>
    <s v="rock"/>
    <d v="2013-08-09T11:37:23"/>
    <d v="2013-09-09T22:59:00"/>
    <n v="31.473344907411956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87"/>
    <b v="1"/>
    <s v="music/rock"/>
    <n v="1.0297499999999999"/>
    <n v="65.38095238095238"/>
    <s v="music"/>
    <s v="rock"/>
    <d v="2016-04-05T08:01:47"/>
    <d v="2016-05-05T08:01:47"/>
    <n v="30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55"/>
    <b v="1"/>
    <s v="music/rock"/>
    <n v="2.5"/>
    <n v="67.307692307692307"/>
    <s v="music"/>
    <s v="rock"/>
    <d v="2016-07-13T19:13:06"/>
    <d v="2016-07-20T19:13:06"/>
    <n v="7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26"/>
    <b v="1"/>
    <s v="music/rock"/>
    <n v="1.2602"/>
    <n v="88.74647887323944"/>
    <s v="music"/>
    <s v="rock"/>
    <d v="2015-04-02T10:11:49"/>
    <d v="2015-05-02T10:11:49"/>
    <n v="30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44"/>
    <b v="1"/>
    <s v="music/rock"/>
    <n v="1.0012000000000001"/>
    <n v="65.868421052631575"/>
    <s v="music"/>
    <s v="rock"/>
    <d v="2016-05-12T01:01:07"/>
    <d v="2016-06-06T01:01:07"/>
    <n v="25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410"/>
    <b v="1"/>
    <s v="music/rock"/>
    <n v="1.3864000000000001"/>
    <n v="40.349243306169967"/>
    <s v="music"/>
    <s v="rock"/>
    <d v="2016-12-19T10:16:37"/>
    <d v="2017-01-18T10:16:37"/>
    <n v="30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x v="0"/>
    <x v="64"/>
    <b v="1"/>
    <s v="music/rock"/>
    <n v="1.6140000000000001"/>
    <n v="76.857142857142861"/>
    <s v="music"/>
    <s v="rock"/>
    <d v="2015-03-11T23:06:32"/>
    <d v="2015-04-10T23:06:32"/>
    <n v="30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x v="0"/>
    <x v="76"/>
    <b v="1"/>
    <s v="music/rock"/>
    <n v="1.071842"/>
    <n v="68.707820512820518"/>
    <s v="music"/>
    <s v="rock"/>
    <d v="2015-10-02T11:04:28"/>
    <d v="2015-11-13T12:04:28"/>
    <n v="42.04166666666424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8"/>
    <b v="1"/>
    <s v="games/tabletop games"/>
    <n v="1.5309999999999999"/>
    <n v="57.773584905660378"/>
    <s v="games"/>
    <s v="tabletop games"/>
    <d v="2017-02-06T19:07:33"/>
    <d v="2017-02-20T19:07:33"/>
    <n v="14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x v="0"/>
    <x v="289"/>
    <b v="1"/>
    <s v="games/tabletop games"/>
    <n v="5.2416666666666663"/>
    <n v="44.171348314606739"/>
    <s v="games"/>
    <s v="tabletop games"/>
    <d v="2014-08-28T16:37:05"/>
    <d v="2014-10-02T16:37:05"/>
    <n v="3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411"/>
    <b v="1"/>
    <s v="games/tabletop games"/>
    <n v="4.8927777777777779"/>
    <n v="31.566308243727597"/>
    <s v="games"/>
    <s v="tabletop games"/>
    <d v="2017-01-10T03:46:17"/>
    <d v="2017-02-09T00:00:00"/>
    <n v="29.842858796284418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61"/>
    <b v="1"/>
    <s v="games/tabletop games"/>
    <n v="2.8473999999999999"/>
    <n v="107.04511278195488"/>
    <s v="games"/>
    <s v="tabletop games"/>
    <d v="2016-01-11T11:34:01"/>
    <d v="2016-01-25T11:00:00"/>
    <n v="13.976377314815181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412"/>
    <b v="1"/>
    <s v="games/tabletop games"/>
    <n v="18.569700000000001"/>
    <n v="149.03451043338683"/>
    <s v="games"/>
    <s v="tabletop games"/>
    <d v="2013-02-14T03:23:59"/>
    <d v="2013-03-26T03:23:59"/>
    <n v="40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x v="0"/>
    <x v="413"/>
    <b v="1"/>
    <s v="games/tabletop games"/>
    <n v="1.0967499999999999"/>
    <n v="55.956632653061227"/>
    <s v="games"/>
    <s v="tabletop games"/>
    <d v="2016-08-01T09:45:43"/>
    <d v="2016-09-06T21:00:00"/>
    <n v="36.468252314807614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414"/>
    <b v="1"/>
    <s v="games/tabletop games"/>
    <n v="10.146425000000001"/>
    <n v="56.970381807973048"/>
    <s v="games"/>
    <s v="tabletop games"/>
    <d v="2015-03-05T00:01:06"/>
    <d v="2015-04-02T22:59:00"/>
    <n v="28.95687500000349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x v="415"/>
    <b v="1"/>
    <s v="games/tabletop games"/>
    <n v="4.1217692027666546"/>
    <n v="44.056420233463037"/>
    <s v="games"/>
    <s v="tabletop games"/>
    <d v="2016-09-20T09:04:01"/>
    <d v="2016-10-25T12:00:00"/>
    <n v="35.122210648143664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106"/>
    <b v="1"/>
    <s v="games/tabletop games"/>
    <n v="5.0324999999999998"/>
    <n v="68.625"/>
    <s v="games"/>
    <s v="tabletop games"/>
    <d v="2016-04-07T13:55:00"/>
    <d v="2016-04-21T17:00:00"/>
    <n v="14.128472222226264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416"/>
    <b v="1"/>
    <s v="games/tabletop games"/>
    <n v="1.8461052631578947"/>
    <n v="65.318435754189949"/>
    <s v="games"/>
    <s v="tabletop games"/>
    <d v="2016-02-17T10:00:04"/>
    <d v="2016-03-23T01:59:00"/>
    <n v="34.665925925932243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20"/>
    <b v="1"/>
    <s v="games/tabletop games"/>
    <n v="1.1973333333333334"/>
    <n v="35.92"/>
    <s v="games"/>
    <s v="tabletop games"/>
    <d v="2017-02-02T15:00:27"/>
    <d v="2017-02-14T15:00:27"/>
    <n v="1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417"/>
    <b v="1"/>
    <s v="games/tabletop games"/>
    <n v="10.812401666666668"/>
    <n v="40.070667078443485"/>
    <s v="games"/>
    <s v="tabletop games"/>
    <d v="2016-11-17T15:25:44"/>
    <d v="2016-12-15T18:00:00"/>
    <n v="28.10712962962861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418"/>
    <b v="1"/>
    <s v="games/tabletop games"/>
    <n v="4.5237333333333334"/>
    <n v="75.647714604236342"/>
    <s v="games"/>
    <s v="tabletop games"/>
    <d v="2016-10-21T04:44:32"/>
    <d v="2016-11-20T23:59:00"/>
    <n v="30.801712962966121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419"/>
    <b v="1"/>
    <s v="games/tabletop games"/>
    <n v="5.3737000000000004"/>
    <n v="61.203872437357631"/>
    <s v="games"/>
    <s v="tabletop games"/>
    <d v="2016-02-25T13:11:30"/>
    <d v="2016-03-26T12:11:30"/>
    <n v="29.958333333328483"/>
  </r>
  <r>
    <n v="2195"/>
    <x v="2195"/>
    <s v="A gritty, noir tabletop RPG with a fast-paced combo-based battle system."/>
    <n v="4600"/>
    <n v="5535"/>
    <x v="0"/>
    <x v="0"/>
    <s v="USD"/>
    <n v="1439317900"/>
    <n v="1436725900"/>
    <x v="0"/>
    <x v="248"/>
    <b v="1"/>
    <s v="games/tabletop games"/>
    <n v="1.2032608695652174"/>
    <n v="48.130434782608695"/>
    <s v="games"/>
    <s v="tabletop games"/>
    <d v="2015-07-12T13:31:40"/>
    <d v="2015-08-11T13:31:40"/>
    <n v="30"/>
  </r>
  <r>
    <n v="2196"/>
    <x v="2196"/>
    <s v="Race your friends in style with this classic Grand Prix game."/>
    <n v="14000"/>
    <n v="15937"/>
    <x v="0"/>
    <x v="0"/>
    <s v="USD"/>
    <n v="1480662000"/>
    <n v="1478000502"/>
    <x v="0"/>
    <x v="302"/>
    <b v="1"/>
    <s v="games/tabletop games"/>
    <n v="1.1383571428571428"/>
    <n v="68.106837606837601"/>
    <s v="games"/>
    <s v="tabletop games"/>
    <d v="2016-11-01T06:41:42"/>
    <d v="2016-12-02T02:00:00"/>
    <n v="30.804375000006985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420"/>
    <b v="1"/>
    <s v="games/tabletop games"/>
    <n v="9.5103109999999997"/>
    <n v="65.891300230946882"/>
    <s v="games"/>
    <s v="tabletop games"/>
    <d v="2015-01-29T09:00:59"/>
    <d v="2015-02-28T09:00:59"/>
    <n v="30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421"/>
    <b v="1"/>
    <s v="games/tabletop games"/>
    <n v="1.3289249999999999"/>
    <n v="81.654377880184327"/>
    <s v="games"/>
    <s v="tabletop games"/>
    <d v="2015-10-15T07:20:00"/>
    <d v="2015-11-14T08:20:00"/>
    <n v="30.041666666664241"/>
  </r>
  <r>
    <n v="2199"/>
    <x v="2199"/>
    <s v="A new strategic board game designed to flip out your opponent."/>
    <n v="9000"/>
    <n v="13228"/>
    <x v="0"/>
    <x v="17"/>
    <s v="EUR"/>
    <n v="1444903198"/>
    <n v="1442311198"/>
    <x v="1"/>
    <x v="140"/>
    <b v="1"/>
    <s v="games/tabletop games"/>
    <n v="1.4697777777777778"/>
    <n v="52.701195219123505"/>
    <s v="games"/>
    <s v="tabletop games"/>
    <d v="2015-09-15T04:59:58"/>
    <d v="2015-10-15T04:59:58"/>
    <n v="30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40"/>
    <b v="1"/>
    <s v="games/tabletop games"/>
    <n v="5.4215"/>
    <n v="41.228136882129277"/>
    <s v="games"/>
    <s v="tabletop games"/>
    <d v="2015-06-08T10:01:08"/>
    <d v="2015-07-05T22:00:00"/>
    <n v="27.499212962968159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33"/>
    <b v="1"/>
    <s v="music/electronic music"/>
    <n v="3.8271818181818182"/>
    <n v="15.035357142857142"/>
    <s v="music"/>
    <s v="electronic music"/>
    <d v="2013-01-02T15:19:25"/>
    <d v="2013-01-16T15:19:25"/>
    <n v="1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x v="0"/>
    <x v="422"/>
    <b v="1"/>
    <s v="music/electronic music"/>
    <n v="7.0418124999999998"/>
    <n v="39.066920943134534"/>
    <s v="music"/>
    <s v="electronic music"/>
    <d v="2012-10-02T15:22:48"/>
    <d v="2012-11-01T15:22:48"/>
    <n v="30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x v="133"/>
    <b v="1"/>
    <s v="music/electronic music"/>
    <n v="1.0954999999999999"/>
    <n v="43.82"/>
    <s v="music"/>
    <s v="electronic music"/>
    <d v="2015-08-25T15:38:02"/>
    <d v="2015-09-24T15:38:02"/>
    <n v="30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196"/>
    <b v="1"/>
    <s v="music/electronic music"/>
    <n v="1.3286666666666667"/>
    <n v="27.301369863013697"/>
    <s v="music"/>
    <s v="electronic music"/>
    <d v="2013-02-07T02:28:39"/>
    <d v="2013-03-09T02:28:39"/>
    <n v="30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74"/>
    <b v="1"/>
    <s v="music/electronic music"/>
    <n v="1.52"/>
    <n v="42.222222222222221"/>
    <s v="music"/>
    <s v="electronic music"/>
    <d v="2012-05-02T14:43:09"/>
    <d v="2012-06-01T14:43:09"/>
    <n v="30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69"/>
    <b v="1"/>
    <s v="music/electronic music"/>
    <n v="1.0272727272727273"/>
    <n v="33.235294117647058"/>
    <s v="music"/>
    <s v="electronic music"/>
    <d v="2012-03-29T01:10:24"/>
    <d v="2012-04-16T01:10:24"/>
    <n v="18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63"/>
    <b v="1"/>
    <s v="music/electronic music"/>
    <n v="1"/>
    <n v="285.71428571428572"/>
    <s v="music"/>
    <s v="electronic music"/>
    <d v="2013-10-16T23:39:33"/>
    <d v="2013-11-16T00:39:33"/>
    <n v="30.041666666664241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54"/>
    <b v="1"/>
    <s v="music/electronic music"/>
    <n v="1.016"/>
    <n v="42.333333333333336"/>
    <s v="music"/>
    <s v="electronic music"/>
    <d v="2012-02-07T16:10:26"/>
    <d v="2012-04-06T23:00:00"/>
    <n v="59.284421296295477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x v="0"/>
    <x v="41"/>
    <b v="1"/>
    <s v="music/electronic music"/>
    <n v="1.508"/>
    <n v="50.266666666666666"/>
    <s v="music"/>
    <s v="electronic music"/>
    <d v="2014-04-03T06:30:44"/>
    <d v="2014-04-14T18:00:00"/>
    <n v="11.478657407409628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50"/>
    <b v="1"/>
    <s v="music/electronic music"/>
    <n v="1.11425"/>
    <n v="61.902777777777779"/>
    <s v="music"/>
    <s v="electronic music"/>
    <d v="2012-02-16T20:35:10"/>
    <d v="2012-04-14T12:36:00"/>
    <n v="57.667245370364981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148"/>
    <b v="1"/>
    <s v="music/electronic music"/>
    <n v="1.956"/>
    <n v="40.75"/>
    <s v="music"/>
    <s v="electronic music"/>
    <d v="2014-03-18T13:50:25"/>
    <d v="2014-04-10T01:59:00"/>
    <n v="22.505960648151813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252"/>
    <b v="1"/>
    <s v="music/electronic music"/>
    <n v="1.1438333333333333"/>
    <n v="55.796747967479675"/>
    <s v="music"/>
    <s v="electronic music"/>
    <d v="2013-10-01T12:56:17"/>
    <d v="2013-11-03T20:00:00"/>
    <n v="33.294247685182199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9"/>
    <b v="1"/>
    <s v="music/electronic music"/>
    <n v="2"/>
    <n v="10"/>
    <s v="music"/>
    <s v="electronic music"/>
    <d v="2015-04-15T14:49:39"/>
    <d v="2015-05-15T14:49:39"/>
    <n v="3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54"/>
    <b v="1"/>
    <s v="music/electronic music"/>
    <n v="2.9250166666666666"/>
    <n v="73.125416666666666"/>
    <s v="music"/>
    <s v="electronic music"/>
    <d v="2014-01-07T14:00:48"/>
    <d v="2014-02-06T14:00:48"/>
    <n v="30"/>
  </r>
  <r>
    <n v="2215"/>
    <x v="2215"/>
    <s v="Ambient Electro Grind-fest!"/>
    <n v="550"/>
    <n v="860"/>
    <x v="0"/>
    <x v="0"/>
    <s v="USD"/>
    <n v="1331621940"/>
    <n v="1329671572"/>
    <x v="0"/>
    <x v="51"/>
    <b v="1"/>
    <s v="music/electronic music"/>
    <n v="1.5636363636363637"/>
    <n v="26.060606060606062"/>
    <s v="music"/>
    <s v="electronic music"/>
    <d v="2012-02-19T12:12:52"/>
    <d v="2012-03-13T01:59:00"/>
    <n v="22.573703703703359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25"/>
    <b v="1"/>
    <s v="music/electronic music"/>
    <n v="1.0566666666666666"/>
    <n v="22.642857142857142"/>
    <s v="music"/>
    <s v="electronic music"/>
    <d v="2015-07-09T13:02:25"/>
    <d v="2015-07-23T13:02:25"/>
    <n v="1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82"/>
    <b v="1"/>
    <s v="music/electronic music"/>
    <n v="1.0119047619047619"/>
    <n v="47.222222222222221"/>
    <s v="music"/>
    <s v="electronic music"/>
    <d v="2015-10-22T13:38:33"/>
    <d v="2015-11-02T03:00:00"/>
    <n v="10.55656249999447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88"/>
    <b v="1"/>
    <s v="music/electronic music"/>
    <n v="1.2283299999999999"/>
    <n v="32.324473684210524"/>
    <s v="music"/>
    <s v="electronic music"/>
    <d v="2012-08-06T14:29:43"/>
    <d v="2012-08-28T19:00:00"/>
    <n v="22.187696759261598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"/>
    <b v="1"/>
    <s v="music/electronic music"/>
    <n v="1.0149999999999999"/>
    <n v="53.421052631578945"/>
    <s v="music"/>
    <s v="electronic music"/>
    <d v="2015-07-20T12:15:12"/>
    <d v="2015-08-19T12:15:12"/>
    <n v="30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50"/>
    <b v="1"/>
    <s v="music/electronic music"/>
    <n v="1.0114285714285713"/>
    <n v="51.304347826086953"/>
    <s v="music"/>
    <s v="electronic music"/>
    <d v="2013-06-26T20:27:16"/>
    <d v="2013-07-26T20:27:16"/>
    <n v="30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23"/>
    <b v="1"/>
    <s v="games/tabletop games"/>
    <n v="1.0811999999999999"/>
    <n v="37.197247706422019"/>
    <s v="games"/>
    <s v="tabletop games"/>
    <d v="2016-03-23T11:00:09"/>
    <d v="2016-04-22T19:00:00"/>
    <n v="30.33322916666657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209"/>
    <b v="1"/>
    <s v="games/tabletop games"/>
    <n v="1.6259999999999999"/>
    <n v="27.1"/>
    <s v="games"/>
    <s v="tabletop games"/>
    <d v="2011-12-29T13:54:07"/>
    <d v="2012-01-28T13:54:07"/>
    <n v="30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x v="61"/>
    <b v="1"/>
    <s v="games/tabletop games"/>
    <n v="1.0580000000000001"/>
    <n v="206.31"/>
    <s v="games"/>
    <s v="tabletop games"/>
    <d v="2015-05-28T10:22:48"/>
    <d v="2015-06-27T10:22:48"/>
    <n v="30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228"/>
    <b v="1"/>
    <s v="games/tabletop games"/>
    <n v="2.4315000000000002"/>
    <n v="82.145270270270274"/>
    <s v="games"/>
    <s v="tabletop games"/>
    <d v="2016-10-01T11:01:15"/>
    <d v="2016-10-29T14:00:00"/>
    <n v="28.124131944452529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424"/>
    <b v="1"/>
    <s v="games/tabletop games"/>
    <n v="9.4483338095238096"/>
    <n v="164.79651993355483"/>
    <s v="games"/>
    <s v="tabletop games"/>
    <d v="2014-08-22T14:00:15"/>
    <d v="2014-09-21T14:00:15"/>
    <n v="30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306"/>
    <b v="1"/>
    <s v="games/tabletop games"/>
    <n v="1.0846283333333333"/>
    <n v="60.820280373831778"/>
    <s v="games"/>
    <s v="tabletop games"/>
    <d v="2016-01-12T14:10:22"/>
    <d v="2016-02-11T23:59:00"/>
    <n v="30.40877314814861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425"/>
    <b v="1"/>
    <s v="games/tabletop games"/>
    <n v="1.5737692307692308"/>
    <n v="67.970099667774093"/>
    <s v="games"/>
    <s v="tabletop games"/>
    <d v="2013-10-14T14:22:35"/>
    <d v="2013-11-13T15:22:35"/>
    <n v="30.041666666671517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x v="296"/>
    <b v="1"/>
    <s v="games/tabletop games"/>
    <n v="11.744899999999999"/>
    <n v="81.561805555555551"/>
    <s v="games"/>
    <s v="tabletop games"/>
    <d v="2015-07-17T01:40:36"/>
    <d v="2015-08-16T01:40:36"/>
    <n v="30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380"/>
    <b v="1"/>
    <s v="games/tabletop games"/>
    <n v="1.7104755366949576"/>
    <n v="25.42547309833024"/>
    <s v="games"/>
    <s v="tabletop games"/>
    <d v="2013-07-29T10:56:31"/>
    <d v="2013-09-02T23:00:00"/>
    <n v="35.50241898147942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156"/>
    <b v="1"/>
    <s v="games/tabletop games"/>
    <n v="1.2595294117647058"/>
    <n v="21.497991967871485"/>
    <s v="games"/>
    <s v="tabletop games"/>
    <d v="2014-03-26T16:08:47"/>
    <d v="2014-04-25T16:08:47"/>
    <n v="30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426"/>
    <b v="1"/>
    <s v="games/tabletop games"/>
    <n v="12.121296000000001"/>
    <n v="27.226630727762803"/>
    <s v="games"/>
    <s v="tabletop games"/>
    <d v="2013-05-29T16:51:41"/>
    <d v="2013-06-25T00:00:00"/>
    <n v="26.29744212963123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427"/>
    <b v="1"/>
    <s v="games/tabletop games"/>
    <n v="4.9580000000000002"/>
    <n v="25.091093117408906"/>
    <s v="games"/>
    <s v="tabletop games"/>
    <d v="2014-06-16T14:03:28"/>
    <d v="2014-07-18T22:00:00"/>
    <n v="32.33092592592584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428"/>
    <b v="1"/>
    <s v="games/tabletop games"/>
    <n v="3.3203999999999998"/>
    <n v="21.230179028132991"/>
    <s v="games"/>
    <s v="tabletop games"/>
    <d v="2015-11-23T04:05:39"/>
    <d v="2015-12-13T19:00:00"/>
    <n v="20.621076388895744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33"/>
    <b v="1"/>
    <s v="games/tabletop games"/>
    <n v="11.65"/>
    <n v="41.607142857142854"/>
    <s v="games"/>
    <s v="tabletop games"/>
    <d v="2016-12-06T14:47:27"/>
    <d v="2017-01-05T14:47:27"/>
    <n v="30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x v="0"/>
    <x v="206"/>
    <b v="1"/>
    <s v="games/tabletop games"/>
    <n v="1.5331538461538461"/>
    <n v="135.58503401360545"/>
    <s v="games"/>
    <s v="tabletop games"/>
    <d v="2015-02-26T19:31:51"/>
    <d v="2015-03-28T18:31:51"/>
    <n v="29.958333333343035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x v="0"/>
    <x v="340"/>
    <b v="1"/>
    <s v="games/tabletop games"/>
    <n v="5.3710714285714287"/>
    <n v="22.116176470588236"/>
    <s v="games"/>
    <s v="tabletop games"/>
    <d v="2016-01-02T09:48:43"/>
    <d v="2016-02-01T09:48:43"/>
    <n v="30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429"/>
    <b v="1"/>
    <s v="games/tabletop games"/>
    <n v="3.5292777777777777"/>
    <n v="64.625635808748726"/>
    <s v="games"/>
    <s v="tabletop games"/>
    <d v="2014-10-02T19:04:43"/>
    <d v="2014-11-12T02:59:00"/>
    <n v="40.329363425924385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x v="0"/>
    <x v="1"/>
    <b v="1"/>
    <s v="games/tabletop games"/>
    <n v="1.3740000000000001"/>
    <n v="69.569620253164558"/>
    <s v="games"/>
    <s v="tabletop games"/>
    <d v="2017-02-08T09:55:16"/>
    <d v="2017-03-10T09:55:16"/>
    <n v="30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x v="0"/>
    <x v="374"/>
    <b v="1"/>
    <s v="games/tabletop games"/>
    <n v="1.2802667999999999"/>
    <n v="75.133028169014082"/>
    <s v="games"/>
    <s v="tabletop games"/>
    <d v="2013-10-25T18:00:14"/>
    <d v="2013-11-30T23:02:00"/>
    <n v="36.209560185183364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93"/>
    <b v="1"/>
    <s v="games/tabletop games"/>
    <n v="2.7067999999999999"/>
    <n v="140.97916666666666"/>
    <s v="games"/>
    <s v="tabletop games"/>
    <d v="2016-03-23T14:49:04"/>
    <d v="2016-04-22T14:49:04"/>
    <n v="30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430"/>
    <b v="1"/>
    <s v="games/tabletop games"/>
    <n v="8.0640000000000001"/>
    <n v="49.472392638036808"/>
    <s v="games"/>
    <s v="tabletop games"/>
    <d v="2017-01-31T14:51:40"/>
    <d v="2017-03-02T14:51:40"/>
    <n v="3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x v="0"/>
    <x v="431"/>
    <b v="1"/>
    <s v="games/tabletop games"/>
    <n v="13.600976000000001"/>
    <n v="53.865251485148519"/>
    <s v="games"/>
    <s v="tabletop games"/>
    <d v="2013-10-22T08:48:53"/>
    <d v="2013-11-26T22:02:00"/>
    <n v="35.55077546295797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432"/>
    <b v="1"/>
    <s v="games/tabletop games"/>
    <n v="9302.5"/>
    <n v="4.5712530712530715"/>
    <s v="games"/>
    <s v="tabletop games"/>
    <d v="2017-03-06T13:01:30"/>
    <d v="2017-03-12T22:00:00"/>
    <n v="6.3739583333372138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126"/>
    <b v="1"/>
    <s v="games/tabletop games"/>
    <n v="3.7702"/>
    <n v="65.00344827586207"/>
    <s v="games"/>
    <s v="tabletop games"/>
    <d v="2016-10-04T14:39:06"/>
    <d v="2016-10-16T15:30:00"/>
    <n v="12.03534722222684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433"/>
    <b v="1"/>
    <s v="games/tabletop games"/>
    <n v="26.47025"/>
    <n v="53.475252525252522"/>
    <s v="games"/>
    <s v="tabletop games"/>
    <d v="2014-01-21T12:00:17"/>
    <d v="2014-02-21T13:00:00"/>
    <n v="31.041469907402643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7"/>
    <b v="1"/>
    <s v="games/tabletop games"/>
    <n v="1.0012000000000001"/>
    <n v="43.912280701754383"/>
    <s v="games"/>
    <s v="tabletop games"/>
    <d v="2015-08-05T14:00:10"/>
    <d v="2015-09-04T14:00:10"/>
    <n v="3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x v="0"/>
    <x v="434"/>
    <b v="1"/>
    <s v="games/tabletop games"/>
    <n v="1.0445405405405406"/>
    <n v="50.852631578947367"/>
    <s v="games"/>
    <s v="tabletop games"/>
    <d v="2015-07-15T10:59:25"/>
    <d v="2015-07-29T10:59:25"/>
    <n v="14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130"/>
    <b v="1"/>
    <s v="games/tabletop games"/>
    <n v="1.0721428571428571"/>
    <n v="58.6328125"/>
    <s v="games"/>
    <s v="tabletop games"/>
    <d v="2016-11-14T16:01:18"/>
    <d v="2016-12-14T16:01:18"/>
    <n v="30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x v="0"/>
    <x v="387"/>
    <b v="1"/>
    <s v="games/tabletop games"/>
    <n v="1.6877142857142857"/>
    <n v="32.81666666666667"/>
    <s v="games"/>
    <s v="tabletop games"/>
    <d v="2013-03-03T11:52:45"/>
    <d v="2013-04-02T10:52:45"/>
    <n v="29.958333333335759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435"/>
    <b v="1"/>
    <s v="games/tabletop games"/>
    <n v="9.7511200000000002"/>
    <n v="426.93169877408059"/>
    <s v="games"/>
    <s v="tabletop games"/>
    <d v="2016-11-02T19:07:53"/>
    <d v="2016-12-02T20:07:53"/>
    <n v="30.041666666664241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436"/>
    <b v="1"/>
    <s v="games/tabletop games"/>
    <n v="1.3444929411764706"/>
    <n v="23.808729166666669"/>
    <s v="games"/>
    <s v="tabletop games"/>
    <d v="2014-07-26T03:17:57"/>
    <d v="2014-08-16T03:17:57"/>
    <n v="2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x v="437"/>
    <b v="1"/>
    <s v="games/tabletop games"/>
    <n v="2.722777777777778"/>
    <n v="98.413654618473899"/>
    <s v="games"/>
    <s v="tabletop games"/>
    <d v="2016-07-22T02:52:18"/>
    <d v="2016-08-06T02:52:18"/>
    <n v="15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87"/>
    <b v="1"/>
    <s v="games/tabletop games"/>
    <n v="1.1268750000000001"/>
    <n v="107.32142857142857"/>
    <s v="games"/>
    <s v="tabletop games"/>
    <d v="2015-10-19T10:09:07"/>
    <d v="2015-11-18T11:09:07"/>
    <n v="30.041666666664241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x v="0"/>
    <x v="438"/>
    <b v="1"/>
    <s v="games/tabletop games"/>
    <n v="4.5979999999999999"/>
    <n v="11.67005076142132"/>
    <s v="games"/>
    <s v="tabletop games"/>
    <d v="2017-01-17T10:32:48"/>
    <d v="2017-01-24T10:32:48"/>
    <n v="7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x v="0"/>
    <x v="197"/>
    <b v="1"/>
    <s v="games/tabletop games"/>
    <n v="2.8665822784810127"/>
    <n v="41.782287822878232"/>
    <s v="games"/>
    <s v="tabletop games"/>
    <d v="2016-04-07T17:50:51"/>
    <d v="2016-05-07T17:50:51"/>
    <n v="30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133"/>
    <b v="1"/>
    <s v="games/tabletop games"/>
    <n v="2.2270833333333333"/>
    <n v="21.38"/>
    <s v="games"/>
    <s v="tabletop games"/>
    <d v="2016-11-08T05:50:46"/>
    <d v="2016-11-22T05:50:46"/>
    <n v="14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39"/>
    <b v="1"/>
    <s v="games/tabletop games"/>
    <n v="6.3613999999999997"/>
    <n v="94.103550295857985"/>
    <s v="games"/>
    <s v="tabletop games"/>
    <d v="2016-05-15T17:28:49"/>
    <d v="2016-06-19T18:00:00"/>
    <n v="35.021655092583387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x v="0"/>
    <x v="242"/>
    <b v="1"/>
    <s v="games/tabletop games"/>
    <n v="1.4650000000000001"/>
    <n v="15.721951219512196"/>
    <s v="games"/>
    <s v="tabletop games"/>
    <d v="2015-05-12T13:01:27"/>
    <d v="2015-06-11T13:01:27"/>
    <n v="30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190"/>
    <b v="1"/>
    <s v="games/tabletop games"/>
    <n v="18.670999999999999"/>
    <n v="90.635922330097088"/>
    <s v="games"/>
    <s v="tabletop games"/>
    <d v="2016-11-28T14:18:56"/>
    <d v="2016-12-08T14:18:56"/>
    <n v="10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87"/>
    <b v="1"/>
    <s v="games/tabletop games"/>
    <n v="3.2692000000000001"/>
    <n v="97.297619047619051"/>
    <s v="games"/>
    <s v="tabletop games"/>
    <d v="2014-02-24T19:24:10"/>
    <d v="2014-03-26T18:24:10"/>
    <n v="29.958333333335759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x v="439"/>
    <b v="1"/>
    <s v="games/tabletop games"/>
    <n v="7.7949999999999999"/>
    <n v="37.11904761904762"/>
    <s v="games"/>
    <s v="tabletop games"/>
    <d v="2017-01-24T12:23:40"/>
    <d v="2017-02-14T12:23:40"/>
    <n v="21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x v="0"/>
    <x v="331"/>
    <b v="1"/>
    <s v="games/tabletop games"/>
    <n v="1.5415151515151515"/>
    <n v="28.104972375690608"/>
    <s v="games"/>
    <s v="tabletop games"/>
    <d v="2014-10-14T09:02:38"/>
    <d v="2014-11-17T19:00:00"/>
    <n v="34.414837962962338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x v="65"/>
    <b v="1"/>
    <s v="games/tabletop games"/>
    <n v="1.1554666666666666"/>
    <n v="144.43333333333334"/>
    <s v="games"/>
    <s v="tabletop games"/>
    <d v="2015-01-10T14:58:33"/>
    <d v="2015-01-31T14:58:33"/>
    <n v="21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440"/>
    <b v="1"/>
    <s v="games/tabletop games"/>
    <n v="1.8003333333333333"/>
    <n v="24.274157303370785"/>
    <s v="games"/>
    <s v="tabletop games"/>
    <d v="2016-05-06T08:58:34"/>
    <d v="2016-05-22T22:00:00"/>
    <n v="16.542662037041737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57"/>
    <b v="1"/>
    <s v="games/tabletop games"/>
    <n v="2.9849999999999999"/>
    <n v="35.117647058823529"/>
    <s v="games"/>
    <s v="tabletop games"/>
    <d v="2016-11-15T15:28:27"/>
    <d v="2016-11-22T15:28:27"/>
    <n v="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x v="0"/>
    <x v="441"/>
    <b v="1"/>
    <s v="games/tabletop games"/>
    <n v="3.2026666666666666"/>
    <n v="24.762886597938145"/>
    <s v="games"/>
    <s v="tabletop games"/>
    <d v="2016-04-09T15:59:52"/>
    <d v="2016-04-26T21:00:00"/>
    <n v="17.20842592592089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442"/>
    <b v="1"/>
    <s v="games/tabletop games"/>
    <n v="3.80525"/>
    <n v="188.37871287128712"/>
    <s v="games"/>
    <s v="tabletop games"/>
    <d v="2014-11-25T14:54:57"/>
    <d v="2014-12-20T20:00:00"/>
    <n v="25.21184027778508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441"/>
    <b v="1"/>
    <s v="games/tabletop games"/>
    <n v="1.026"/>
    <n v="148.08247422680412"/>
    <s v="games"/>
    <s v="tabletop games"/>
    <d v="2017-02-09T20:58:35"/>
    <d v="2017-03-11T20:58:35"/>
    <n v="30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443"/>
    <b v="1"/>
    <s v="games/tabletop games"/>
    <n v="18.016400000000001"/>
    <n v="49.934589800443462"/>
    <s v="games"/>
    <s v="tabletop games"/>
    <d v="2017-02-10T11:54:23"/>
    <d v="2017-03-07T00:00:00"/>
    <n v="24.50390046295797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4"/>
    <b v="1"/>
    <s v="games/tabletop games"/>
    <n v="7.2024800000000004"/>
    <n v="107.82155688622754"/>
    <s v="games"/>
    <s v="tabletop games"/>
    <d v="2016-12-21T15:51:53"/>
    <d v="2017-01-10T16:59:00"/>
    <n v="20.04660879629955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445"/>
    <b v="1"/>
    <s v="games/tabletop games"/>
    <n v="2.8309000000000002"/>
    <n v="42.63403614457831"/>
    <s v="games"/>
    <s v="tabletop games"/>
    <d v="2016-11-09T19:00:04"/>
    <d v="2016-12-09T19:00:04"/>
    <n v="30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446"/>
    <b v="1"/>
    <s v="games/tabletop games"/>
    <n v="13.566000000000001"/>
    <n v="14.370762711864407"/>
    <s v="games"/>
    <s v="tabletop games"/>
    <d v="2015-11-07T11:47:16"/>
    <d v="2015-12-07T11:47:16"/>
    <n v="30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x v="206"/>
    <b v="1"/>
    <s v="games/tabletop games"/>
    <n v="2.2035999999999998"/>
    <n v="37.476190476190474"/>
    <s v="games"/>
    <s v="tabletop games"/>
    <d v="2017-02-15T08:10:42"/>
    <d v="2017-03-12T07:10:42"/>
    <n v="24.958333333343035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221"/>
    <b v="1"/>
    <s v="games/tabletop games"/>
    <n v="1.196"/>
    <n v="30.202020202020201"/>
    <s v="games"/>
    <s v="tabletop games"/>
    <d v="2014-01-24T07:00:57"/>
    <d v="2014-02-23T07:00:57"/>
    <n v="30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1"/>
    <b v="1"/>
    <s v="games/tabletop games"/>
    <n v="4.0776923076923079"/>
    <n v="33.550632911392405"/>
    <s v="games"/>
    <s v="tabletop games"/>
    <d v="2014-11-22T09:47:59"/>
    <d v="2014-12-22T09:47:59"/>
    <n v="30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11"/>
    <b v="1"/>
    <s v="games/tabletop games"/>
    <n v="1.0581826105905425"/>
    <n v="64.74666666666667"/>
    <s v="games"/>
    <s v="tabletop games"/>
    <d v="2013-12-06T10:38:09"/>
    <d v="2014-01-05T10:38:09"/>
    <n v="30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447"/>
    <b v="1"/>
    <s v="games/tabletop games"/>
    <n v="1.4108235294117648"/>
    <n v="57.932367149758456"/>
    <s v="games"/>
    <s v="tabletop games"/>
    <d v="2012-01-28T11:17:03"/>
    <d v="2012-02-27T11:17:03"/>
    <n v="30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x v="0"/>
    <x v="332"/>
    <b v="1"/>
    <s v="games/tabletop games"/>
    <n v="2.7069999999999999"/>
    <n v="53.078431372549019"/>
    <s v="games"/>
    <s v="tabletop games"/>
    <d v="2015-11-30T12:01:07"/>
    <d v="2016-01-03T17:59:00"/>
    <n v="34.24853009259823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58"/>
    <b v="1"/>
    <s v="games/tabletop games"/>
    <n v="1.538"/>
    <n v="48.0625"/>
    <s v="games"/>
    <s v="tabletop games"/>
    <d v="2015-01-16T14:21:39"/>
    <d v="2015-02-03T23:00:00"/>
    <n v="18.359965277784795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436"/>
    <b v="1"/>
    <s v="games/tabletop games"/>
    <n v="4.0357653061224488"/>
    <n v="82.396874999999994"/>
    <s v="games"/>
    <s v="tabletop games"/>
    <d v="2015-08-18T09:59:51"/>
    <d v="2015-09-17T09:59:51"/>
    <n v="3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02"/>
    <b v="1"/>
    <s v="music/rock"/>
    <n v="1.85"/>
    <n v="50.454545454545453"/>
    <s v="music"/>
    <s v="rock"/>
    <d v="2011-05-24T01:51:37"/>
    <d v="2011-07-25T01:50:00"/>
    <n v="61.998877314814308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x v="0"/>
    <x v="8"/>
    <b v="1"/>
    <s v="music/rock"/>
    <n v="1.8533333333333333"/>
    <n v="115.83333333333333"/>
    <s v="music"/>
    <s v="rock"/>
    <d v="2015-11-14T23:11:26"/>
    <d v="2016-01-13T23:11:26"/>
    <n v="60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53"/>
    <b v="1"/>
    <s v="music/rock"/>
    <n v="1.0085533333333332"/>
    <n v="63.03458333333333"/>
    <s v="music"/>
    <s v="rock"/>
    <d v="2012-03-09T22:00:04"/>
    <d v="2012-05-08T21:00:04"/>
    <n v="59.958333333335759"/>
  </r>
  <r>
    <n v="2284"/>
    <x v="2284"/>
    <s v="The Vinyl Skyway reunite to make a third album. "/>
    <n v="6000"/>
    <n v="6373.27"/>
    <x v="0"/>
    <x v="0"/>
    <s v="USD"/>
    <n v="1299902400"/>
    <n v="1297451245"/>
    <x v="0"/>
    <x v="211"/>
    <b v="1"/>
    <s v="music/rock"/>
    <n v="1.0622116666666668"/>
    <n v="108.02152542372882"/>
    <s v="music"/>
    <s v="rock"/>
    <d v="2011-02-11T14:07:25"/>
    <d v="2011-03-11T23:00:00"/>
    <n v="28.369849537033588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1"/>
    <b v="1"/>
    <s v="music/rock"/>
    <n v="1.2136666666666667"/>
    <n v="46.088607594936711"/>
    <s v="music"/>
    <s v="rock"/>
    <d v="2012-05-29T23:27:23"/>
    <d v="2012-06-28T23:27:23"/>
    <n v="30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25"/>
    <b v="1"/>
    <s v="music/rock"/>
    <n v="1.0006666666666666"/>
    <n v="107.21428571428571"/>
    <s v="music"/>
    <s v="rock"/>
    <d v="2013-08-08T18:07:34"/>
    <d v="2013-09-05T22:59:00"/>
    <n v="28.202384259260725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448"/>
    <b v="1"/>
    <s v="music/rock"/>
    <n v="1.1997755555555556"/>
    <n v="50.9338679245283"/>
    <s v="music"/>
    <s v="rock"/>
    <d v="2014-06-02T11:01:00"/>
    <d v="2014-06-23T11:01:00"/>
    <n v="2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20"/>
    <b v="1"/>
    <s v="music/rock"/>
    <n v="1.0009999999999999"/>
    <n v="40.04"/>
    <s v="music"/>
    <s v="rock"/>
    <d v="2012-06-07T14:51:29"/>
    <d v="2012-06-26T13:00:00"/>
    <n v="18.922581018516212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20"/>
    <b v="1"/>
    <s v="music/rock"/>
    <n v="1.0740000000000001"/>
    <n v="64.44"/>
    <s v="music"/>
    <s v="rock"/>
    <d v="2013-10-24T18:57:40"/>
    <d v="2013-12-06T18:22:00"/>
    <n v="42.975231481483206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60"/>
    <b v="1"/>
    <s v="music/rock"/>
    <n v="1.0406666666666666"/>
    <n v="53.827586206896555"/>
    <s v="music"/>
    <s v="rock"/>
    <d v="2009-09-14T01:05:30"/>
    <d v="2009-12-01T12:00:00"/>
    <n v="78.454513888893416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68"/>
    <b v="1"/>
    <s v="music/rock"/>
    <n v="1.728"/>
    <n v="100.46511627906976"/>
    <s v="music"/>
    <s v="rock"/>
    <d v="2012-03-19T18:26:58"/>
    <d v="2012-04-22T23:00:00"/>
    <n v="34.189606481479132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67"/>
    <b v="1"/>
    <s v="music/rock"/>
    <n v="1.072505"/>
    <n v="46.630652173913049"/>
    <s v="music"/>
    <s v="rock"/>
    <d v="2012-03-19T11:44:36"/>
    <d v="2012-04-18T11:44:36"/>
    <n v="30"/>
  </r>
  <r>
    <n v="2293"/>
    <x v="2293"/>
    <s v="Donate here to be a part of the upcoming album. Every little bit helps!"/>
    <n v="850"/>
    <n v="920"/>
    <x v="0"/>
    <x v="0"/>
    <s v="USD"/>
    <n v="1348545540"/>
    <n v="1346345999"/>
    <x v="0"/>
    <x v="74"/>
    <b v="1"/>
    <s v="music/rock"/>
    <n v="1.0823529411764705"/>
    <n v="34.074074074074076"/>
    <s v="music"/>
    <s v="rock"/>
    <d v="2012-08-30T11:59:59"/>
    <d v="2012-09-24T22:59:00"/>
    <n v="25.45765046296583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300"/>
    <b v="1"/>
    <s v="music/rock"/>
    <n v="1.4608079999999999"/>
    <n v="65.214642857142863"/>
    <s v="music"/>
    <s v="rock"/>
    <d v="2012-12-21T12:21:20"/>
    <d v="2013-01-20T12:21:20"/>
    <n v="3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69"/>
    <b v="1"/>
    <s v="music/rock"/>
    <n v="1.2524999999999999"/>
    <n v="44.205882352941174"/>
    <s v="music"/>
    <s v="rock"/>
    <d v="2012-12-27T17:54:16"/>
    <d v="2013-01-26T17:54:16"/>
    <n v="30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08"/>
    <b v="1"/>
    <s v="music/rock"/>
    <n v="1.4907142857142857"/>
    <n v="71.965517241379317"/>
    <s v="music"/>
    <s v="rock"/>
    <d v="2012-01-19T12:33:46"/>
    <d v="2012-02-23T12:33:46"/>
    <n v="35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x v="0"/>
    <x v="10"/>
    <b v="1"/>
    <s v="music/rock"/>
    <n v="1.006"/>
    <n v="52.94736842105263"/>
    <s v="music"/>
    <s v="rock"/>
    <d v="2012-02-08T20:00:49"/>
    <d v="2012-03-13T22:59:00"/>
    <n v="34.123738425929332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x v="0"/>
    <x v="449"/>
    <b v="1"/>
    <s v="music/rock"/>
    <n v="1.0507333333333333"/>
    <n v="109.45138888888889"/>
    <s v="music"/>
    <s v="rock"/>
    <d v="2014-02-24T15:10:33"/>
    <d v="2014-03-26T14:10:33"/>
    <n v="29.958333333335759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25"/>
    <b v="1"/>
    <s v="music/rock"/>
    <n v="3.5016666666666665"/>
    <n v="75.035714285714292"/>
    <s v="music"/>
    <s v="rock"/>
    <d v="2011-01-21T19:46:49"/>
    <d v="2011-02-05T19:46:49"/>
    <n v="15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63"/>
    <b v="1"/>
    <s v="music/rock"/>
    <n v="1.0125"/>
    <n v="115.71428571428571"/>
    <s v="music"/>
    <s v="rock"/>
    <d v="2012-06-14T12:26:56"/>
    <d v="2012-06-28T12:26:56"/>
    <n v="14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x v="1"/>
    <x v="263"/>
    <b v="1"/>
    <s v="music/indie rock"/>
    <n v="1.336044"/>
    <n v="31.659810426540286"/>
    <s v="music"/>
    <s v="indie rock"/>
    <d v="2013-05-21T22:31:36"/>
    <d v="2013-06-20T22:31:36"/>
    <n v="30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68"/>
    <b v="1"/>
    <s v="music/indie rock"/>
    <n v="1.7065217391304348"/>
    <n v="46.176470588235297"/>
    <s v="music"/>
    <s v="indie rock"/>
    <d v="2013-11-27T15:50:34"/>
    <d v="2013-12-31T02:00:00"/>
    <n v="33.423217592593573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273"/>
    <b v="1"/>
    <s v="music/indie rock"/>
    <n v="1.0935829457364341"/>
    <n v="68.481650485436887"/>
    <s v="music"/>
    <s v="indie rock"/>
    <d v="2011-11-02T21:39:56"/>
    <d v="2011-12-12T22:39:56"/>
    <n v="40.041666666664241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116"/>
    <b v="1"/>
    <s v="music/indie rock"/>
    <n v="1.0070033333333335"/>
    <n v="53.469203539823013"/>
    <s v="music"/>
    <s v="indie rock"/>
    <d v="2010-11-20T14:34:51"/>
    <d v="2010-12-31T23:59:00"/>
    <n v="41.391770833331975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7"/>
    <b v="1"/>
    <s v="music/indie rock"/>
    <n v="1.0122777777777778"/>
    <n v="109.10778443113773"/>
    <s v="music"/>
    <s v="indie rock"/>
    <d v="2014-07-14T11:41:12"/>
    <d v="2014-08-08T13:00:00"/>
    <n v="25.05472222222306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196"/>
    <b v="1"/>
    <s v="music/indie rock"/>
    <n v="1.0675857142857144"/>
    <n v="51.185616438356163"/>
    <s v="music"/>
    <s v="indie rock"/>
    <d v="2012-02-08T23:02:09"/>
    <d v="2012-03-09T23:02:09"/>
    <n v="30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11"/>
    <b v="1"/>
    <s v="music/indie rock"/>
    <n v="1.0665777537961894"/>
    <n v="27.936800000000002"/>
    <s v="music"/>
    <s v="indie rock"/>
    <d v="2012-04-05T14:15:33"/>
    <d v="2012-05-05T14:15:28"/>
    <n v="29.99994212963065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50"/>
    <b v="1"/>
    <s v="music/indie rock"/>
    <n v="1.0130622"/>
    <n v="82.496921824104234"/>
    <s v="music"/>
    <s v="indie rock"/>
    <d v="2014-07-31T18:06:36"/>
    <d v="2014-08-28T20:00:00"/>
    <n v="28.07874999999330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329"/>
    <b v="1"/>
    <s v="music/indie rock"/>
    <n v="1.0667450000000001"/>
    <n v="59.817476635514019"/>
    <s v="music"/>
    <s v="indie rock"/>
    <d v="2013-02-02T18:42:17"/>
    <d v="2013-03-09T18:42:17"/>
    <n v="35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451"/>
    <b v="1"/>
    <s v="music/indie rock"/>
    <n v="4.288397837837838"/>
    <n v="64.816470588235291"/>
    <s v="music"/>
    <s v="indie rock"/>
    <d v="2013-02-19T14:03:35"/>
    <d v="2013-03-21T13:03:35"/>
    <n v="29.958333333335759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01"/>
    <b v="1"/>
    <s v="music/indie rock"/>
    <n v="1.0411111111111111"/>
    <n v="90.09615384615384"/>
    <s v="music"/>
    <s v="indie rock"/>
    <d v="2014-04-06T19:06:29"/>
    <d v="2014-05-06T19:06:29"/>
    <n v="30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x v="1"/>
    <x v="1"/>
    <b v="1"/>
    <s v="music/indie rock"/>
    <n v="1.0786666666666667"/>
    <n v="40.962025316455694"/>
    <s v="music"/>
    <s v="indie rock"/>
    <d v="2014-03-18T10:11:18"/>
    <d v="2014-04-18T18:00:00"/>
    <n v="31.325486111112696"/>
  </r>
  <r>
    <n v="2313"/>
    <x v="2313"/>
    <s v="A Sunny Day in Glasgow are recording a new album and we need your help!"/>
    <n v="5000"/>
    <n v="8792.02"/>
    <x v="0"/>
    <x v="0"/>
    <s v="USD"/>
    <n v="1336086026"/>
    <n v="1333494026"/>
    <x v="1"/>
    <x v="328"/>
    <b v="1"/>
    <s v="music/indie rock"/>
    <n v="1.7584040000000001"/>
    <n v="56.000127388535034"/>
    <s v="music"/>
    <s v="indie rock"/>
    <d v="2012-04-03T18:00:26"/>
    <d v="2012-05-03T18:00:26"/>
    <n v="30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133"/>
    <b v="1"/>
    <s v="music/indie rock"/>
    <n v="1.5697000000000001"/>
    <n v="37.672800000000002"/>
    <s v="music"/>
    <s v="indie rock"/>
    <d v="2012-05-08T08:14:17"/>
    <d v="2012-06-07T08:14:17"/>
    <n v="30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x v="1"/>
    <x v="31"/>
    <b v="1"/>
    <s v="music/indie rock"/>
    <n v="1.026"/>
    <n v="40.078125"/>
    <s v="music"/>
    <s v="indie rock"/>
    <d v="2012-04-05T12:25:43"/>
    <d v="2012-05-05T12:25:43"/>
    <n v="30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52"/>
    <b v="1"/>
    <s v="music/indie rock"/>
    <n v="1.0404266666666666"/>
    <n v="78.031999999999996"/>
    <s v="music"/>
    <s v="indie rock"/>
    <d v="2009-09-23T12:24:10"/>
    <d v="2009-12-09T13:24:00"/>
    <n v="77.041550925925549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9"/>
    <b v="1"/>
    <s v="music/indie rock"/>
    <n v="1.04"/>
    <n v="18.90909090909091"/>
    <s v="music"/>
    <s v="indie rock"/>
    <d v="2010-01-14T08:00:49"/>
    <d v="2010-02-15T00:00:00"/>
    <n v="31.666099537040282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430"/>
    <b v="1"/>
    <s v="music/indie rock"/>
    <n v="1.2105999999999999"/>
    <n v="37.134969325153371"/>
    <s v="music"/>
    <s v="indie rock"/>
    <d v="2009-08-25T10:26:54"/>
    <d v="2009-09-25T22:59:00"/>
    <n v="31.522291666668025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99"/>
    <b v="1"/>
    <s v="music/indie rock"/>
    <n v="1.077"/>
    <n v="41.961038961038959"/>
    <s v="music"/>
    <s v="indie rock"/>
    <d v="2013-11-14T20:58:05"/>
    <d v="2013-12-14T20:58:05"/>
    <n v="30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30"/>
    <b v="1"/>
    <s v="music/indie rock"/>
    <n v="1.0866"/>
    <n v="61.044943820224717"/>
    <s v="music"/>
    <s v="indie rock"/>
    <d v="2014-02-26T14:36:40"/>
    <d v="2014-04-02T13:36:40"/>
    <n v="34.958333333335759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x v="31"/>
    <b v="0"/>
    <s v="food/small batch"/>
    <n v="0.39120962394619685"/>
    <n v="64.53125"/>
    <s v="food"/>
    <s v="small batch"/>
    <d v="2017-03-05T01:15:01"/>
    <d v="2017-04-04T00:15:01"/>
    <n v="29.95833333332848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x v="0"/>
    <x v="80"/>
    <b v="0"/>
    <s v="food/small batch"/>
    <n v="3.1481481481481478E-2"/>
    <n v="21.25"/>
    <s v="food"/>
    <s v="small batch"/>
    <d v="2017-03-10T16:29:29"/>
    <d v="2017-04-09T15:29:29"/>
    <n v="29.95833333332848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x v="0"/>
    <x v="80"/>
    <b v="0"/>
    <s v="food/small batch"/>
    <n v="0.48"/>
    <n v="30"/>
    <s v="food"/>
    <s v="small batch"/>
    <d v="2017-03-13T13:07:27"/>
    <d v="2017-03-20T13:07:27"/>
    <n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x v="0"/>
    <x v="42"/>
    <b v="0"/>
    <s v="food/small batch"/>
    <n v="0.20733333333333334"/>
    <n v="25.491803278688526"/>
    <s v="food"/>
    <s v="small batch"/>
    <d v="2017-02-24T16:14:45"/>
    <d v="2017-03-26T15:14:45"/>
    <n v="29.95833333332848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x v="63"/>
    <b v="0"/>
    <s v="food/small batch"/>
    <n v="0.08"/>
    <n v="11.428571428571429"/>
    <s v="food"/>
    <s v="small batch"/>
    <d v="2017-02-27T19:32:11"/>
    <d v="2017-03-29T18:32:11"/>
    <n v="29.958333333335759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x v="29"/>
    <b v="0"/>
    <s v="food/small batch"/>
    <n v="7.1999999999999998E-3"/>
    <n v="108"/>
    <s v="food"/>
    <s v="small batch"/>
    <d v="2017-03-09T19:49:08"/>
    <d v="2017-04-30T12:00:00"/>
    <n v="51.67421296295651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x v="1"/>
    <x v="453"/>
    <b v="1"/>
    <s v="food/small batch"/>
    <n v="5.2609431428571432"/>
    <n v="54.883162444113267"/>
    <s v="food"/>
    <s v="small batch"/>
    <d v="2014-07-22T17:00:40"/>
    <d v="2014-08-26T17:00:40"/>
    <n v="35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416"/>
    <b v="1"/>
    <s v="food/small batch"/>
    <n v="2.5445000000000002"/>
    <n v="47.383612662942269"/>
    <s v="food"/>
    <s v="small batch"/>
    <d v="2015-05-15T13:45:37"/>
    <d v="2015-06-14T13:45:37"/>
    <n v="30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7"/>
    <b v="1"/>
    <s v="food/small batch"/>
    <n v="1.0591999999999999"/>
    <n v="211.84"/>
    <s v="food"/>
    <s v="small batch"/>
    <d v="2014-06-17T09:59:06"/>
    <d v="2014-07-17T09:59:06"/>
    <n v="30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430"/>
    <b v="1"/>
    <s v="food/small batch"/>
    <n v="1.0242285714285715"/>
    <n v="219.92638036809817"/>
    <s v="food"/>
    <s v="small batch"/>
    <d v="2015-11-24T16:35:43"/>
    <d v="2015-12-24T19:00:00"/>
    <n v="30.10019675926014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454"/>
    <b v="1"/>
    <s v="food/small batch"/>
    <n v="1.4431375"/>
    <n v="40.795406360424032"/>
    <s v="food"/>
    <s v="small batch"/>
    <d v="2014-07-18T19:08:10"/>
    <d v="2014-08-17T19:08:10"/>
    <n v="3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55"/>
    <b v="1"/>
    <s v="food/small batch"/>
    <n v="1.06308"/>
    <n v="75.502840909090907"/>
    <s v="food"/>
    <s v="small batch"/>
    <d v="2015-01-07T10:04:31"/>
    <d v="2015-02-06T10:04:31"/>
    <n v="3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225"/>
    <b v="1"/>
    <s v="food/small batch"/>
    <n v="2.1216666666666666"/>
    <n v="13.542553191489361"/>
    <s v="food"/>
    <s v="small batch"/>
    <d v="2014-05-08T10:36:30"/>
    <d v="2014-05-29T12:50:00"/>
    <n v="21.092708333329938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85"/>
    <b v="1"/>
    <s v="food/small batch"/>
    <n v="1.0195000000000001"/>
    <n v="60.865671641791046"/>
    <s v="food"/>
    <s v="small batch"/>
    <d v="2014-10-06T11:04:58"/>
    <d v="2014-11-05T12:34:00"/>
    <n v="30.061828703706851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170"/>
    <b v="1"/>
    <s v="food/small batch"/>
    <n v="1.0227200000000001"/>
    <n v="115.69230769230769"/>
    <s v="food"/>
    <s v="small batch"/>
    <d v="2014-05-12T08:44:03"/>
    <d v="2014-06-11T08:44:03"/>
    <n v="30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456"/>
    <b v="1"/>
    <s v="food/small batch"/>
    <n v="5.2073254999999996"/>
    <n v="48.104623556581984"/>
    <s v="food"/>
    <s v="small batch"/>
    <d v="2014-01-27T17:11:35"/>
    <d v="2014-03-08T17:11:35"/>
    <n v="40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x v="1"/>
    <x v="122"/>
    <b v="1"/>
    <s v="food/small batch"/>
    <n v="1.1065833333333333"/>
    <n v="74.184357541899445"/>
    <s v="food"/>
    <s v="small batch"/>
    <d v="2014-05-27T10:22:23"/>
    <d v="2014-06-26T10:22:23"/>
    <n v="30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252"/>
    <b v="1"/>
    <s v="food/small batch"/>
    <n v="1.0114333333333334"/>
    <n v="123.34552845528455"/>
    <s v="food"/>
    <s v="small batch"/>
    <d v="2014-05-30T16:31:24"/>
    <d v="2014-06-29T16:31:24"/>
    <n v="30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457"/>
    <b v="1"/>
    <s v="food/small batch"/>
    <n v="2.9420799999999998"/>
    <n v="66.623188405797094"/>
    <s v="food"/>
    <s v="small batch"/>
    <d v="2016-11-18T14:11:49"/>
    <d v="2016-12-19T02:59:00"/>
    <n v="30.532766203708888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58"/>
    <b v="1"/>
    <s v="food/small batch"/>
    <n v="1.0577749999999999"/>
    <n v="104.99007444168734"/>
    <s v="food"/>
    <s v="small batch"/>
    <d v="2016-09-30T10:25:38"/>
    <d v="2016-10-30T10:25:38"/>
    <n v="30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x v="0"/>
    <x v="78"/>
    <b v="0"/>
    <s v="technology/web"/>
    <n v="0"/>
    <e v="#DIV/0!"/>
    <s v="technology"/>
    <s v="web"/>
    <d v="2015-06-12T14:31:44"/>
    <d v="2015-07-12T14:31:44"/>
    <n v="3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78"/>
    <b v="0"/>
    <s v="technology/web"/>
    <n v="0"/>
    <e v="#DIV/0!"/>
    <s v="technology"/>
    <s v="web"/>
    <d v="2014-09-15T11:51:10"/>
    <d v="2014-10-06T00:00:00"/>
    <n v="20.506134259259852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9"/>
    <b v="0"/>
    <s v="technology/web"/>
    <n v="0.03"/>
    <n v="300"/>
    <s v="technology"/>
    <s v="web"/>
    <d v="2015-11-19T14:48:25"/>
    <d v="2016-01-08T14:47:00"/>
    <n v="49.999016203699284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x v="29"/>
    <b v="0"/>
    <s v="technology/web"/>
    <n v="1E-3"/>
    <n v="1"/>
    <s v="technology"/>
    <s v="web"/>
    <d v="2016-05-25T12:27:49"/>
    <d v="2016-06-24T12:27:49"/>
    <n v="30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78"/>
    <b v="0"/>
    <s v="technology/web"/>
    <n v="0"/>
    <e v="#DIV/0!"/>
    <s v="technology"/>
    <s v="web"/>
    <d v="2015-02-24T19:02:36"/>
    <d v="2015-03-31T18:39:00"/>
    <n v="34.983611111107166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83"/>
    <b v="0"/>
    <s v="technology/web"/>
    <n v="6.4999999999999997E-4"/>
    <n v="13"/>
    <s v="technology"/>
    <s v="web"/>
    <d v="2016-09-02T14:10:31"/>
    <d v="2016-10-17T14:10:31"/>
    <n v="45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x v="0"/>
    <x v="29"/>
    <b v="0"/>
    <s v="technology/web"/>
    <n v="1.4999999999999999E-2"/>
    <n v="15"/>
    <s v="technology"/>
    <s v="web"/>
    <d v="2016-07-26T09:34:36"/>
    <d v="2016-08-25T09:34:36"/>
    <n v="30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81"/>
    <b v="0"/>
    <s v="technology/web"/>
    <n v="3.8571428571428572E-3"/>
    <n v="54"/>
    <s v="technology"/>
    <s v="web"/>
    <d v="2015-12-22T17:22:18"/>
    <d v="2016-02-20T17:22:18"/>
    <n v="60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x v="78"/>
    <b v="0"/>
    <s v="technology/web"/>
    <n v="0"/>
    <e v="#DIV/0!"/>
    <s v="technology"/>
    <s v="web"/>
    <d v="2015-07-13T13:37:08"/>
    <d v="2015-08-11T13:37:08"/>
    <n v="29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x v="0"/>
    <x v="78"/>
    <b v="0"/>
    <s v="technology/web"/>
    <n v="0"/>
    <e v="#DIV/0!"/>
    <s v="technology"/>
    <s v="web"/>
    <d v="2016-12-04T15:12:50"/>
    <d v="2017-01-03T15:12:50"/>
    <n v="30"/>
  </r>
  <r>
    <n v="2351"/>
    <x v="2351"/>
    <s v="Donate $30 or more and receive a free selfie stick."/>
    <n v="18900"/>
    <n v="108"/>
    <x v="1"/>
    <x v="4"/>
    <s v="NZD"/>
    <n v="1430360739"/>
    <n v="1427768739"/>
    <x v="0"/>
    <x v="63"/>
    <b v="0"/>
    <s v="technology/web"/>
    <n v="5.7142857142857143E-3"/>
    <n v="15.428571428571429"/>
    <s v="technology"/>
    <s v="web"/>
    <d v="2015-03-30T21:25:39"/>
    <d v="2015-04-29T21:25:39"/>
    <n v="30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78"/>
    <b v="0"/>
    <s v="technology/web"/>
    <n v="0"/>
    <e v="#DIV/0!"/>
    <s v="technology"/>
    <s v="web"/>
    <d v="2015-04-07T10:12:32"/>
    <d v="2015-06-06T10:12:32"/>
    <n v="6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78"/>
    <b v="0"/>
    <s v="technology/web"/>
    <n v="0"/>
    <e v="#DIV/0!"/>
    <s v="technology"/>
    <s v="web"/>
    <d v="2015-04-09T11:13:42"/>
    <d v="2015-04-21T11:13:42"/>
    <n v="1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x v="0"/>
    <x v="29"/>
    <b v="0"/>
    <s v="technology/web"/>
    <n v="7.1428571428571429E-4"/>
    <n v="25"/>
    <s v="technology"/>
    <s v="web"/>
    <d v="2014-11-11T12:21:00"/>
    <d v="2015-01-10T12:21:00"/>
    <n v="6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x v="84"/>
    <b v="0"/>
    <s v="technology/web"/>
    <n v="6.875E-3"/>
    <n v="27.5"/>
    <s v="technology"/>
    <s v="web"/>
    <d v="2015-04-02T17:02:16"/>
    <d v="2015-05-02T17:02:16"/>
    <n v="30"/>
  </r>
  <r>
    <n v="2356"/>
    <x v="2356"/>
    <s v="HardstyleUnited.com The Global Hardstyle community. Your Hardstyle community."/>
    <n v="10000"/>
    <n v="0"/>
    <x v="1"/>
    <x v="9"/>
    <s v="EUR"/>
    <n v="1433530104"/>
    <n v="1430938104"/>
    <x v="0"/>
    <x v="78"/>
    <b v="0"/>
    <s v="technology/web"/>
    <n v="0"/>
    <e v="#DIV/0!"/>
    <s v="technology"/>
    <s v="web"/>
    <d v="2015-05-06T13:48:24"/>
    <d v="2015-06-05T13:48:24"/>
    <n v="30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x v="0"/>
    <x v="78"/>
    <b v="0"/>
    <s v="technology/web"/>
    <n v="0"/>
    <e v="#DIV/0!"/>
    <s v="technology"/>
    <s v="web"/>
    <d v="2015-09-17T09:52:58"/>
    <d v="2015-10-17T09:52:58"/>
    <n v="3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x v="0"/>
    <x v="78"/>
    <b v="0"/>
    <s v="technology/web"/>
    <n v="0"/>
    <e v="#DIV/0!"/>
    <s v="technology"/>
    <s v="web"/>
    <d v="2014-12-05T17:20:36"/>
    <d v="2015-01-30T19:39:00"/>
    <n v="56.09611111111007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83"/>
    <b v="0"/>
    <s v="technology/web"/>
    <n v="0.14680000000000001"/>
    <n v="367"/>
    <s v="technology"/>
    <s v="web"/>
    <d v="2015-06-04T10:35:24"/>
    <d v="2015-08-03T10:35:24"/>
    <n v="60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x v="29"/>
    <b v="0"/>
    <s v="technology/web"/>
    <n v="4.0000000000000002E-4"/>
    <n v="2"/>
    <s v="technology"/>
    <s v="web"/>
    <d v="2016-01-08T11:58:00"/>
    <d v="2016-02-07T11:58:00"/>
    <n v="3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x v="78"/>
    <b v="0"/>
    <s v="technology/web"/>
    <n v="0"/>
    <e v="#DIV/0!"/>
    <s v="technology"/>
    <s v="web"/>
    <d v="2016-04-06T15:36:48"/>
    <d v="2016-04-30T17:00:00"/>
    <n v="24.05777777777984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x v="0"/>
    <x v="84"/>
    <b v="0"/>
    <s v="technology/web"/>
    <n v="0.2857142857142857"/>
    <n v="60"/>
    <s v="technology"/>
    <s v="web"/>
    <d v="2014-11-11T11:31:10"/>
    <d v="2014-12-11T11:31:10"/>
    <n v="3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78"/>
    <b v="0"/>
    <s v="technology/web"/>
    <n v="0"/>
    <e v="#DIV/0!"/>
    <s v="technology"/>
    <s v="web"/>
    <d v="2015-11-13T19:16:40"/>
    <d v="2015-12-28T19:16:40"/>
    <n v="45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x v="0"/>
    <x v="78"/>
    <b v="0"/>
    <s v="technology/web"/>
    <n v="0"/>
    <e v="#DIV/0!"/>
    <s v="technology"/>
    <s v="web"/>
    <d v="2015-09-01T17:25:56"/>
    <d v="2015-10-26T17:25:56"/>
    <n v="55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x v="78"/>
    <b v="0"/>
    <s v="technology/web"/>
    <n v="0"/>
    <e v="#DIV/0!"/>
    <s v="technology"/>
    <s v="web"/>
    <d v="2015-12-08T12:40:25"/>
    <d v="2016-01-17T18:00:00"/>
    <n v="40.221932870364981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74"/>
    <b v="0"/>
    <s v="technology/web"/>
    <n v="0.1052"/>
    <n v="97.407407407407405"/>
    <s v="technology"/>
    <s v="web"/>
    <d v="2015-09-21T07:45:33"/>
    <d v="2015-10-21T07:45:33"/>
    <n v="30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25"/>
    <b v="0"/>
    <s v="technology/web"/>
    <n v="1.34E-2"/>
    <n v="47.857142857142854"/>
    <s v="technology"/>
    <s v="web"/>
    <d v="2016-02-25T18:16:56"/>
    <d v="2016-04-25T17:16:56"/>
    <n v="59.958333333335759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84"/>
    <b v="0"/>
    <s v="technology/web"/>
    <n v="2.5000000000000001E-3"/>
    <n v="50"/>
    <s v="technology"/>
    <s v="web"/>
    <d v="2015-02-28T12:19:25"/>
    <d v="2015-04-14T11:19:25"/>
    <n v="44.95833333334303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78"/>
    <b v="0"/>
    <s v="technology/web"/>
    <n v="0"/>
    <e v="#DIV/0!"/>
    <s v="technology"/>
    <s v="web"/>
    <d v="2016-01-11T14:30:11"/>
    <d v="2016-02-10T14:30:11"/>
    <n v="30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80"/>
    <b v="0"/>
    <s v="technology/web"/>
    <n v="3.2799999999999999E-3"/>
    <n v="20.5"/>
    <s v="technology"/>
    <s v="web"/>
    <d v="2014-11-17T23:32:21"/>
    <d v="2014-12-17T23:32:21"/>
    <n v="30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78"/>
    <b v="0"/>
    <s v="technology/web"/>
    <n v="0"/>
    <e v="#DIV/0!"/>
    <s v="technology"/>
    <s v="web"/>
    <d v="2015-05-26T13:39:56"/>
    <d v="2015-06-25T13:39:56"/>
    <n v="3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x v="79"/>
    <b v="0"/>
    <s v="technology/web"/>
    <n v="3.272727272727273E-2"/>
    <n v="30"/>
    <s v="technology"/>
    <s v="web"/>
    <d v="2015-03-24T20:39:31"/>
    <d v="2015-04-23T20:39:31"/>
    <n v="30"/>
  </r>
  <r>
    <n v="2373"/>
    <x v="2373"/>
    <s v="We want to create a safe marketplace for buying and selling bicycles."/>
    <n v="850000"/>
    <n v="50"/>
    <x v="1"/>
    <x v="11"/>
    <s v="SEK"/>
    <n v="1440863624"/>
    <n v="1438271624"/>
    <x v="0"/>
    <x v="29"/>
    <b v="0"/>
    <s v="technology/web"/>
    <n v="5.8823529411764708E-5"/>
    <n v="50"/>
    <s v="technology"/>
    <s v="web"/>
    <d v="2015-07-30T10:53:44"/>
    <d v="2015-08-29T10:53:44"/>
    <n v="3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9"/>
    <b v="0"/>
    <s v="technology/web"/>
    <n v="4.5454545454545455E-4"/>
    <n v="10"/>
    <s v="technology"/>
    <s v="web"/>
    <d v="2015-01-13T15:14:20"/>
    <d v="2015-02-12T15:14:20"/>
    <n v="3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78"/>
    <b v="0"/>
    <s v="technology/web"/>
    <n v="0"/>
    <e v="#DIV/0!"/>
    <s v="technology"/>
    <s v="web"/>
    <d v="2016-08-10T15:03:57"/>
    <d v="2016-09-09T15:03:57"/>
    <n v="3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80"/>
    <b v="0"/>
    <s v="technology/web"/>
    <n v="0.10877666666666666"/>
    <n v="81.582499999999996"/>
    <s v="technology"/>
    <s v="web"/>
    <d v="2015-11-10T17:12:46"/>
    <d v="2015-12-10T17:12:46"/>
    <n v="30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x v="78"/>
    <b v="0"/>
    <s v="technology/web"/>
    <n v="0"/>
    <e v="#DIV/0!"/>
    <s v="technology"/>
    <s v="web"/>
    <d v="2016-10-26T15:53:03"/>
    <d v="2016-11-25T16:53:03"/>
    <n v="30.04166666667151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x v="0"/>
    <x v="78"/>
    <b v="0"/>
    <s v="technology/web"/>
    <n v="0"/>
    <e v="#DIV/0!"/>
    <s v="technology"/>
    <s v="web"/>
    <d v="2015-07-27T19:18:50"/>
    <d v="2015-08-25T19:18:50"/>
    <n v="29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x v="0"/>
    <x v="78"/>
    <b v="0"/>
    <s v="technology/web"/>
    <n v="0"/>
    <e v="#DIV/0!"/>
    <s v="technology"/>
    <s v="web"/>
    <d v="2015-08-20T19:23:36"/>
    <d v="2015-10-04T19:23:36"/>
    <n v="45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83"/>
    <b v="0"/>
    <s v="technology/web"/>
    <n v="3.6666666666666666E-3"/>
    <n v="18.333333333333332"/>
    <s v="technology"/>
    <s v="web"/>
    <d v="2015-09-01T14:02:22"/>
    <d v="2015-10-01T14:02:22"/>
    <n v="30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x v="0"/>
    <x v="63"/>
    <b v="0"/>
    <s v="technology/web"/>
    <n v="1.8193398957730169E-2"/>
    <n v="224.42857142857142"/>
    <s v="technology"/>
    <s v="web"/>
    <d v="2015-03-11T17:27:28"/>
    <d v="2015-04-10T17:27:28"/>
    <n v="30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84"/>
    <b v="0"/>
    <s v="technology/web"/>
    <n v="2.5000000000000001E-2"/>
    <n v="37.5"/>
    <s v="technology"/>
    <s v="web"/>
    <d v="2015-07-09T23:30:03"/>
    <d v="2015-08-03T23:30:03"/>
    <n v="25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x v="83"/>
    <b v="0"/>
    <s v="technology/web"/>
    <n v="4.3499999999999997E-2"/>
    <n v="145"/>
    <s v="technology"/>
    <s v="web"/>
    <d v="2015-01-22T20:21:47"/>
    <d v="2015-02-21T20:21:47"/>
    <n v="30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2"/>
    <b v="0"/>
    <s v="technology/web"/>
    <n v="8.0000000000000002E-3"/>
    <n v="1"/>
    <s v="technology"/>
    <s v="web"/>
    <d v="2014-10-14T20:37:23"/>
    <d v="2014-11-13T21:37:23"/>
    <n v="30.04166666667151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63"/>
    <b v="0"/>
    <s v="technology/web"/>
    <n v="1.2123076923076924E-2"/>
    <n v="112.57142857142857"/>
    <s v="technology"/>
    <s v="web"/>
    <d v="2015-07-06T11:50:32"/>
    <d v="2015-08-05T11:50:32"/>
    <n v="30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x v="78"/>
    <b v="0"/>
    <s v="technology/web"/>
    <n v="0"/>
    <e v="#DIV/0!"/>
    <s v="technology"/>
    <s v="web"/>
    <d v="2014-11-11T15:07:04"/>
    <d v="2015-01-10T15:07:04"/>
    <n v="60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83"/>
    <b v="0"/>
    <s v="technology/web"/>
    <n v="6.8399999999999997E-3"/>
    <n v="342"/>
    <s v="technology"/>
    <s v="web"/>
    <d v="2016-06-07T10:02:20"/>
    <d v="2016-07-22T10:02:20"/>
    <n v="45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2"/>
    <b v="0"/>
    <s v="technology/web"/>
    <n v="1.2513513513513513E-2"/>
    <n v="57.875"/>
    <s v="technology"/>
    <s v="web"/>
    <d v="2014-12-16T15:29:19"/>
    <d v="2015-01-15T14:29:00"/>
    <n v="29.958113425920601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x v="29"/>
    <b v="0"/>
    <s v="technology/web"/>
    <n v="1.8749999999999999E-3"/>
    <n v="30"/>
    <s v="technology"/>
    <s v="web"/>
    <d v="2015-06-24T10:40:52"/>
    <d v="2015-07-25T16:59:00"/>
    <n v="31.262592592596775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x v="78"/>
    <b v="0"/>
    <s v="technology/web"/>
    <n v="0"/>
    <e v="#DIV/0!"/>
    <s v="technology"/>
    <s v="web"/>
    <d v="2014-11-25T01:17:44"/>
    <d v="2015-01-04T01:17:44"/>
    <n v="40"/>
  </r>
  <r>
    <n v="2391"/>
    <x v="2391"/>
    <s v="Using the power of internet to help people save hundreds in car repair."/>
    <n v="20000"/>
    <n v="25"/>
    <x v="1"/>
    <x v="0"/>
    <s v="USD"/>
    <n v="1427825044"/>
    <n v="1425236644"/>
    <x v="0"/>
    <x v="29"/>
    <b v="0"/>
    <s v="technology/web"/>
    <n v="1.25E-3"/>
    <n v="25"/>
    <s v="technology"/>
    <s v="web"/>
    <d v="2015-03-01T14:04:04"/>
    <d v="2015-03-31T13:04:04"/>
    <n v="29.958333333343035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78"/>
    <b v="0"/>
    <s v="technology/web"/>
    <n v="0"/>
    <e v="#DIV/0!"/>
    <s v="technology"/>
    <s v="web"/>
    <d v="2015-09-28T21:53:43"/>
    <d v="2015-10-28T21:53:43"/>
    <n v="3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9"/>
    <b v="0"/>
    <s v="technology/web"/>
    <n v="5.0000000000000001E-4"/>
    <n v="50"/>
    <s v="technology"/>
    <s v="web"/>
    <d v="2015-07-09T10:33:37"/>
    <d v="2015-08-08T10:33:37"/>
    <n v="3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x v="84"/>
    <b v="0"/>
    <s v="technology/web"/>
    <n v="5.9999999999999995E-4"/>
    <n v="1.5"/>
    <s v="technology"/>
    <s v="web"/>
    <d v="2015-01-27T03:41:33"/>
    <d v="2015-02-26T03:41:33"/>
    <n v="30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78"/>
    <b v="0"/>
    <s v="technology/web"/>
    <n v="0"/>
    <e v="#DIV/0!"/>
    <s v="technology"/>
    <s v="web"/>
    <d v="2016-12-12T21:54:47"/>
    <d v="2017-01-10T03:57:00"/>
    <n v="28.251539351847896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x v="29"/>
    <b v="0"/>
    <s v="technology/web"/>
    <n v="2E-3"/>
    <n v="10"/>
    <s v="technology"/>
    <s v="web"/>
    <d v="2015-09-15T15:22:38"/>
    <d v="2015-10-15T15:22:38"/>
    <n v="3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78"/>
    <b v="0"/>
    <s v="technology/web"/>
    <n v="0"/>
    <e v="#DIV/0!"/>
    <s v="technology"/>
    <s v="web"/>
    <d v="2014-12-03T16:14:16"/>
    <d v="2015-01-02T16:14:16"/>
    <n v="30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78"/>
    <b v="0"/>
    <s v="technology/web"/>
    <n v="0"/>
    <e v="#DIV/0!"/>
    <s v="technology"/>
    <s v="web"/>
    <d v="2015-06-02T16:59:44"/>
    <d v="2015-07-02T16:59:44"/>
    <n v="3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x v="78"/>
    <b v="0"/>
    <s v="technology/web"/>
    <n v="0"/>
    <e v="#DIV/0!"/>
    <s v="technology"/>
    <s v="web"/>
    <d v="2014-11-13T15:28:26"/>
    <d v="2014-12-18T15:28:26"/>
    <n v="35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x v="78"/>
    <b v="0"/>
    <s v="technology/web"/>
    <n v="0"/>
    <e v="#DIV/0!"/>
    <s v="technology"/>
    <s v="web"/>
    <d v="2016-03-15T01:26:04"/>
    <d v="2016-04-14T01:26:04"/>
    <n v="30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x v="82"/>
    <b v="0"/>
    <s v="food/food trucks"/>
    <n v="7.1785714285714283E-3"/>
    <n v="22.333333333333332"/>
    <s v="food"/>
    <s v="food trucks"/>
    <d v="2016-01-05T14:44:56"/>
    <d v="2016-03-05T14:44:56"/>
    <n v="60"/>
  </r>
  <r>
    <n v="2402"/>
    <x v="2402"/>
    <s v="Small town, delicious treats, and a mobile truck"/>
    <n v="12000"/>
    <n v="52"/>
    <x v="2"/>
    <x v="0"/>
    <s v="USD"/>
    <n v="1431533931"/>
    <n v="1428941931"/>
    <x v="0"/>
    <x v="29"/>
    <b v="0"/>
    <s v="food/food trucks"/>
    <n v="4.3333333333333331E-3"/>
    <n v="52"/>
    <s v="food"/>
    <s v="food trucks"/>
    <d v="2015-04-13T11:18:51"/>
    <d v="2015-05-13T11:18:51"/>
    <n v="3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x v="8"/>
    <b v="0"/>
    <s v="food/food trucks"/>
    <n v="0.16833333333333333"/>
    <n v="16.833333333333332"/>
    <s v="food"/>
    <s v="food trucks"/>
    <d v="2016-01-30T16:10:58"/>
    <d v="2016-03-30T15:10:58"/>
    <n v="59.95833333333575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x v="78"/>
    <b v="0"/>
    <s v="food/food trucks"/>
    <n v="0"/>
    <e v="#DIV/0!"/>
    <s v="food"/>
    <s v="food trucks"/>
    <d v="2015-12-03T19:56:47"/>
    <d v="2016-01-02T19:56:47"/>
    <n v="3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x v="0"/>
    <x v="9"/>
    <b v="0"/>
    <s v="food/food trucks"/>
    <n v="0.22520000000000001"/>
    <n v="56.3"/>
    <s v="food"/>
    <s v="food trucks"/>
    <d v="2016-08-13T09:02:55"/>
    <d v="2016-09-03T09:02:55"/>
    <n v="21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x v="38"/>
    <b v="0"/>
    <s v="food/food trucks"/>
    <n v="0.41384615384615386"/>
    <n v="84.0625"/>
    <s v="food"/>
    <s v="food trucks"/>
    <d v="2014-12-09T21:39:50"/>
    <d v="2015-01-18T21:39:50"/>
    <n v="4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x v="51"/>
    <b v="0"/>
    <s v="food/food trucks"/>
    <n v="0.25259090909090909"/>
    <n v="168.39393939393941"/>
    <s v="food"/>
    <s v="food trucks"/>
    <d v="2015-03-19T08:48:48"/>
    <d v="2015-04-11T01:00:00"/>
    <n v="22.674444444448454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x v="0"/>
    <x v="84"/>
    <b v="0"/>
    <s v="food/food trucks"/>
    <n v="2E-3"/>
    <n v="15"/>
    <s v="food"/>
    <s v="food trucks"/>
    <d v="2014-10-06T22:22:37"/>
    <d v="2014-11-05T23:22:37"/>
    <n v="30.04166666667151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x v="0"/>
    <x v="79"/>
    <b v="0"/>
    <s v="food/food trucks"/>
    <n v="1.84E-2"/>
    <n v="76.666666666666671"/>
    <s v="food"/>
    <s v="food trucks"/>
    <d v="2015-07-19T16:01:15"/>
    <d v="2015-08-18T16:01:15"/>
    <n v="30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x v="78"/>
    <b v="0"/>
    <s v="food/food trucks"/>
    <n v="0"/>
    <e v="#DIV/0!"/>
    <s v="food"/>
    <s v="food trucks"/>
    <d v="2015-08-08T04:47:55"/>
    <d v="2015-09-07T04:47:55"/>
    <n v="3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x v="83"/>
    <b v="0"/>
    <s v="food/food trucks"/>
    <n v="6.0400000000000002E-3"/>
    <n v="50.333333333333336"/>
    <s v="food"/>
    <s v="food trucks"/>
    <d v="2015-07-26T12:34:42"/>
    <d v="2015-08-25T12:34:42"/>
    <n v="30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x v="78"/>
    <b v="0"/>
    <s v="food/food trucks"/>
    <n v="0"/>
    <e v="#DIV/0!"/>
    <s v="food"/>
    <s v="food trucks"/>
    <d v="2016-10-12T12:41:13"/>
    <d v="2016-11-26T13:41:13"/>
    <n v="45.041666666671517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x v="83"/>
    <b v="0"/>
    <s v="food/food trucks"/>
    <n v="8.3333333333333332E-3"/>
    <n v="8.3333333333333339"/>
    <s v="food"/>
    <s v="food trucks"/>
    <d v="2014-04-30T21:38:02"/>
    <d v="2014-05-31T18:30:00"/>
    <n v="30.869421296294604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x v="62"/>
    <b v="0"/>
    <s v="food/food trucks"/>
    <n v="3.0666666666666665E-2"/>
    <n v="35.384615384615387"/>
    <s v="food"/>
    <s v="food trucks"/>
    <d v="2015-07-13T11:41:00"/>
    <d v="2015-08-21T22:59:00"/>
    <n v="39.470833333340124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x v="79"/>
    <b v="0"/>
    <s v="food/food trucks"/>
    <n v="5.5833333333333334E-3"/>
    <n v="55.833333333333336"/>
    <s v="food"/>
    <s v="food trucks"/>
    <d v="2016-06-15T15:42:26"/>
    <d v="2016-07-15T15:42:26"/>
    <n v="30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x v="29"/>
    <b v="0"/>
    <s v="food/food trucks"/>
    <n v="2.5000000000000001E-4"/>
    <n v="5"/>
    <s v="food"/>
    <s v="food trucks"/>
    <d v="2015-01-15T12:42:23"/>
    <d v="2015-03-14T10:00:00"/>
    <n v="57.887233796296641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x v="78"/>
    <b v="0"/>
    <s v="food/food trucks"/>
    <n v="0"/>
    <e v="#DIV/0!"/>
    <s v="food"/>
    <s v="food trucks"/>
    <d v="2014-07-11T16:13:07"/>
    <d v="2014-08-10T16:13:07"/>
    <n v="30"/>
  </r>
  <r>
    <n v="2418"/>
    <x v="2418"/>
    <s v="I want to start my food truck business."/>
    <n v="25000"/>
    <n v="5"/>
    <x v="2"/>
    <x v="0"/>
    <s v="USD"/>
    <n v="1427225644"/>
    <n v="1422045244"/>
    <x v="0"/>
    <x v="81"/>
    <b v="0"/>
    <s v="food/food trucks"/>
    <n v="2.0000000000000001E-4"/>
    <n v="1"/>
    <s v="food"/>
    <s v="food trucks"/>
    <d v="2015-01-23T15:34:04"/>
    <d v="2015-03-24T14:34:04"/>
    <n v="59.958333333343035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x v="78"/>
    <b v="0"/>
    <s v="food/food trucks"/>
    <n v="0"/>
    <e v="#DIV/0!"/>
    <s v="food"/>
    <s v="food trucks"/>
    <d v="2014-12-20T12:43:09"/>
    <d v="2015-02-18T12:43:09"/>
    <n v="60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x v="0"/>
    <x v="17"/>
    <b v="0"/>
    <s v="food/food trucks"/>
    <n v="0.14825133372851215"/>
    <n v="69.472222222222229"/>
    <s v="food"/>
    <s v="food trucks"/>
    <d v="2014-09-10T19:41:35"/>
    <d v="2014-11-09T20:41:35"/>
    <n v="60.041666666664241"/>
  </r>
  <r>
    <n v="2421"/>
    <x v="2421"/>
    <s v="help me start Merrill's first hot dog cart in this empty lot"/>
    <n v="6000"/>
    <n v="1"/>
    <x v="2"/>
    <x v="0"/>
    <s v="USD"/>
    <n v="1424536196"/>
    <n v="1421944196"/>
    <x v="0"/>
    <x v="29"/>
    <b v="0"/>
    <s v="food/food trucks"/>
    <n v="1.6666666666666666E-4"/>
    <n v="1"/>
    <s v="food"/>
    <s v="food trucks"/>
    <d v="2015-01-22T11:29:56"/>
    <d v="2015-02-21T11:29:56"/>
    <n v="30"/>
  </r>
  <r>
    <n v="2422"/>
    <x v="2422"/>
    <s v="Family owned business serving BBQ and seafood to the public"/>
    <n v="500"/>
    <n v="1"/>
    <x v="2"/>
    <x v="0"/>
    <s v="USD"/>
    <n v="1426091036"/>
    <n v="1423502636"/>
    <x v="0"/>
    <x v="29"/>
    <b v="0"/>
    <s v="food/food trucks"/>
    <n v="2E-3"/>
    <n v="1"/>
    <s v="food"/>
    <s v="food trucks"/>
    <d v="2015-02-09T12:23:56"/>
    <d v="2015-03-11T11:23:56"/>
    <n v="29.958333333343035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x v="0"/>
    <x v="29"/>
    <b v="0"/>
    <s v="food/food trucks"/>
    <n v="1.3333333333333334E-4"/>
    <n v="8"/>
    <s v="food"/>
    <s v="food trucks"/>
    <d v="2014-12-01T11:54:50"/>
    <d v="2014-12-31T11:54:50"/>
    <n v="30"/>
  </r>
  <r>
    <n v="2424"/>
    <x v="2424"/>
    <s v="Great and creative food from the heart in the form of a sweet food truck!"/>
    <n v="25000"/>
    <n v="310"/>
    <x v="2"/>
    <x v="0"/>
    <s v="USD"/>
    <n v="1414445108"/>
    <n v="1411853108"/>
    <x v="0"/>
    <x v="82"/>
    <b v="0"/>
    <s v="food/food trucks"/>
    <n v="1.24E-2"/>
    <n v="34.444444444444443"/>
    <s v="food"/>
    <s v="food trucks"/>
    <d v="2014-09-27T16:25:08"/>
    <d v="2014-10-27T16:25:08"/>
    <n v="30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x v="29"/>
    <b v="0"/>
    <s v="food/food trucks"/>
    <n v="2.8571428571428574E-4"/>
    <n v="1"/>
    <s v="food"/>
    <s v="food trucks"/>
    <d v="2016-05-12T16:55:49"/>
    <d v="2016-05-27T17:04:00"/>
    <n v="15.00568287036730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x v="78"/>
    <b v="0"/>
    <s v="food/food trucks"/>
    <n v="0"/>
    <e v="#DIV/0!"/>
    <s v="food"/>
    <s v="food trucks"/>
    <d v="2015-06-08T23:04:52"/>
    <d v="2015-08-07T23:04:52"/>
    <n v="60"/>
  </r>
  <r>
    <n v="2427"/>
    <x v="2427"/>
    <s v="Fast and simple lunches for those on the go.  All (lunch) deals $10 or less."/>
    <n v="50000"/>
    <n v="1"/>
    <x v="2"/>
    <x v="0"/>
    <s v="USD"/>
    <n v="1458715133"/>
    <n v="1455262733"/>
    <x v="0"/>
    <x v="29"/>
    <b v="0"/>
    <s v="food/food trucks"/>
    <n v="2.0000000000000002E-5"/>
    <n v="1"/>
    <s v="food"/>
    <s v="food trucks"/>
    <d v="2016-02-12T02:38:53"/>
    <d v="2016-03-23T01:38:53"/>
    <n v="39.958333333343035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x v="0"/>
    <x v="29"/>
    <b v="0"/>
    <s v="food/food trucks"/>
    <n v="2.8571428571428571E-5"/>
    <n v="1"/>
    <s v="food"/>
    <s v="food trucks"/>
    <d v="2015-02-10T13:49:11"/>
    <d v="2015-03-12T12:49:11"/>
    <n v="29.958333333328483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x v="80"/>
    <b v="0"/>
    <s v="food/food trucks"/>
    <n v="1.4321428571428572E-2"/>
    <n v="501.25"/>
    <s v="food"/>
    <s v="food trucks"/>
    <d v="2016-12-30T16:06:06"/>
    <d v="2017-02-05T11:44:00"/>
    <n v="36.81798611111298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x v="84"/>
    <b v="0"/>
    <s v="food/food trucks"/>
    <n v="7.0000000000000001E-3"/>
    <n v="10.5"/>
    <s v="food"/>
    <s v="food trucks"/>
    <d v="2016-01-12T22:08:24"/>
    <d v="2016-02-11T22:08:24"/>
    <n v="30"/>
  </r>
  <r>
    <n v="2431"/>
    <x v="2431"/>
    <s v="Go to Colorado and run a food truck with homemade food of all kinds."/>
    <n v="100000"/>
    <n v="2"/>
    <x v="2"/>
    <x v="0"/>
    <s v="USD"/>
    <n v="1467080613"/>
    <n v="1461896613"/>
    <x v="0"/>
    <x v="84"/>
    <b v="0"/>
    <s v="food/food trucks"/>
    <n v="2.0000000000000002E-5"/>
    <n v="1"/>
    <s v="food"/>
    <s v="food trucks"/>
    <d v="2016-04-28T21:23:33"/>
    <d v="2016-06-27T21:23:33"/>
    <n v="60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x v="0"/>
    <x v="84"/>
    <b v="0"/>
    <s v="food/food trucks"/>
    <n v="1.4285714285714287E-4"/>
    <n v="1"/>
    <s v="food"/>
    <s v="food trucks"/>
    <d v="2015-02-06T00:14:57"/>
    <d v="2015-03-08T00:14:57"/>
    <n v="3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x v="78"/>
    <b v="0"/>
    <s v="food/food trucks"/>
    <n v="0"/>
    <e v="#DIV/0!"/>
    <s v="food"/>
    <s v="food trucks"/>
    <d v="2016-01-28T16:35:43"/>
    <d v="2016-02-27T16:35:43"/>
    <n v="30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x v="84"/>
    <b v="0"/>
    <s v="food/food trucks"/>
    <n v="1.2999999999999999E-3"/>
    <n v="13"/>
    <s v="food"/>
    <s v="food trucks"/>
    <d v="2015-06-24T23:27:54"/>
    <d v="2015-08-03T23:27:54"/>
    <n v="4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x v="80"/>
    <b v="0"/>
    <s v="food/food trucks"/>
    <n v="4.8960000000000002E-3"/>
    <n v="306"/>
    <s v="food"/>
    <s v="food trucks"/>
    <d v="2015-09-05T01:39:46"/>
    <d v="2015-10-05T01:39:46"/>
    <n v="30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x v="84"/>
    <b v="0"/>
    <s v="food/food trucks"/>
    <n v="3.8461538461538462E-4"/>
    <n v="22.5"/>
    <s v="food"/>
    <s v="food trucks"/>
    <d v="2015-11-30T09:46:10"/>
    <d v="2016-01-29T09:46:10"/>
    <n v="6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x v="0"/>
    <x v="78"/>
    <b v="0"/>
    <s v="food/food trucks"/>
    <n v="0"/>
    <e v="#DIV/0!"/>
    <s v="food"/>
    <s v="food trucks"/>
    <d v="2015-01-27T18:09:48"/>
    <d v="2015-03-17T13:00:00"/>
    <n v="48.78486111111124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x v="29"/>
    <b v="0"/>
    <s v="food/food trucks"/>
    <n v="3.3333333333333335E-3"/>
    <n v="50"/>
    <s v="food"/>
    <s v="food trucks"/>
    <d v="2015-10-08T16:57:42"/>
    <d v="2015-12-07T17:57:42"/>
    <n v="60.041666666671517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x v="78"/>
    <b v="0"/>
    <s v="food/food trucks"/>
    <n v="0"/>
    <e v="#DIV/0!"/>
    <s v="food"/>
    <s v="food trucks"/>
    <d v="2015-09-18T14:38:49"/>
    <d v="2015-10-18T14:38:49"/>
    <n v="3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x v="0"/>
    <x v="84"/>
    <b v="0"/>
    <s v="food/food trucks"/>
    <n v="2E-3"/>
    <n v="5"/>
    <s v="food"/>
    <s v="food trucks"/>
    <d v="2016-01-14T16:35:13"/>
    <d v="2016-02-13T16:35:13"/>
    <n v="30"/>
  </r>
  <r>
    <n v="2441"/>
    <x v="2441"/>
    <s v="YOU can help Alchemy Pops POP up on a street near you!"/>
    <n v="7500"/>
    <n v="8091"/>
    <x v="0"/>
    <x v="0"/>
    <s v="USD"/>
    <n v="1437627540"/>
    <n v="1435806054"/>
    <x v="0"/>
    <x v="280"/>
    <b v="1"/>
    <s v="food/small batch"/>
    <n v="1.0788"/>
    <n v="74.22935779816514"/>
    <s v="food"/>
    <s v="small batch"/>
    <d v="2015-07-01T22:00:54"/>
    <d v="2015-07-22T23:59:00"/>
    <n v="21.082013888888469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x v="0"/>
    <x v="459"/>
    <b v="1"/>
    <s v="food/small batch"/>
    <n v="1.2594166666666666"/>
    <n v="81.252688172043008"/>
    <s v="food"/>
    <s v="small batch"/>
    <d v="2015-02-17T11:00:28"/>
    <d v="2015-03-19T10:00:28"/>
    <n v="29.958333333343035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409"/>
    <b v="1"/>
    <s v="food/small batch"/>
    <n v="2.0251494999999999"/>
    <n v="130.23469453376205"/>
    <s v="food"/>
    <s v="small batch"/>
    <d v="2014-07-16T10:00:22"/>
    <d v="2014-08-15T10:00:22"/>
    <n v="30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42"/>
    <b v="1"/>
    <s v="food/small batch"/>
    <n v="1.0860000000000001"/>
    <n v="53.409836065573771"/>
    <s v="food"/>
    <s v="small batch"/>
    <d v="2016-04-25T13:06:31"/>
    <d v="2016-05-25T13:06:31"/>
    <n v="30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48"/>
    <b v="1"/>
    <s v="food/small batch"/>
    <n v="1.728"/>
    <n v="75.130434782608702"/>
    <s v="food"/>
    <s v="small batch"/>
    <d v="2015-08-26T23:33:41"/>
    <d v="2015-09-25T23:33:41"/>
    <n v="3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112"/>
    <b v="1"/>
    <s v="food/small batch"/>
    <n v="1.6798"/>
    <n v="75.666666666666671"/>
    <s v="food"/>
    <s v="small batch"/>
    <d v="2016-10-27T09:27:51"/>
    <d v="2016-11-26T10:27:51"/>
    <n v="30.04166666667151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152"/>
    <b v="1"/>
    <s v="food/small batch"/>
    <n v="4.2720000000000002"/>
    <n v="31.691394658753708"/>
    <s v="food"/>
    <s v="small batch"/>
    <d v="2016-10-11T06:16:33"/>
    <d v="2016-11-11T23:00:00"/>
    <n v="31.696840277785668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82"/>
    <b v="1"/>
    <s v="food/small batch"/>
    <n v="1.075"/>
    <n v="47.777777777777779"/>
    <s v="food"/>
    <s v="small batch"/>
    <d v="2016-08-25T02:35:13"/>
    <d v="2016-08-31T00:36:00"/>
    <n v="5.9172106481564697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148"/>
    <b v="1"/>
    <s v="food/small batch"/>
    <n v="1.08"/>
    <n v="90"/>
    <s v="food"/>
    <s v="small batch"/>
    <d v="2014-10-30T22:25:15"/>
    <d v="2014-11-29T23:25:15"/>
    <n v="30.041666666664241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332"/>
    <b v="1"/>
    <s v="food/small batch"/>
    <n v="1.0153353333333335"/>
    <n v="149.31401960784314"/>
    <s v="food"/>
    <s v="small batch"/>
    <d v="2014-09-19T20:44:16"/>
    <d v="2014-10-27T22:11:00"/>
    <n v="38.0602314814823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153"/>
    <b v="1"/>
    <s v="food/small batch"/>
    <n v="1.1545000000000001"/>
    <n v="62.06989247311828"/>
    <s v="food"/>
    <s v="small batch"/>
    <d v="2017-02-13T16:48:10"/>
    <d v="2017-03-05T16:48:10"/>
    <n v="2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41"/>
    <b v="1"/>
    <s v="food/small batch"/>
    <n v="1.335"/>
    <n v="53.4"/>
    <s v="food"/>
    <s v="small batch"/>
    <d v="2015-11-30T15:15:00"/>
    <d v="2015-12-29T18:00:00"/>
    <n v="29.11458333332848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85"/>
    <b v="1"/>
    <s v="food/small batch"/>
    <n v="1.5469999999999999"/>
    <n v="69.268656716417908"/>
    <s v="food"/>
    <s v="small batch"/>
    <d v="2017-01-03T11:36:49"/>
    <d v="2017-02-02T11:36:49"/>
    <n v="30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208"/>
    <b v="1"/>
    <s v="food/small batch"/>
    <n v="1.0084571428571429"/>
    <n v="271.50769230769231"/>
    <s v="food"/>
    <s v="small batch"/>
    <d v="2017-02-03T23:50:08"/>
    <d v="2017-03-10T23:50:08"/>
    <n v="35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38"/>
    <b v="1"/>
    <s v="food/small batch"/>
    <n v="1.82"/>
    <n v="34.125"/>
    <s v="food"/>
    <s v="small batch"/>
    <d v="2016-03-23T13:45:50"/>
    <d v="2016-04-20T13:45:50"/>
    <n v="28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85"/>
    <b v="1"/>
    <s v="food/small batch"/>
    <n v="1.8086666666666666"/>
    <n v="40.492537313432834"/>
    <s v="food"/>
    <s v="small batch"/>
    <d v="2017-01-26T18:03:59"/>
    <d v="2017-02-25T18:03:59"/>
    <n v="30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204"/>
    <b v="1"/>
    <s v="food/small batch"/>
    <n v="1.0230434782608695"/>
    <n v="189.75806451612902"/>
    <s v="food"/>
    <s v="small batch"/>
    <d v="2016-02-23T09:27:36"/>
    <d v="2016-03-24T08:27:36"/>
    <n v="29.958333333335759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44"/>
    <b v="1"/>
    <s v="food/small batch"/>
    <n v="1.1017999999999999"/>
    <n v="68.862499999999997"/>
    <s v="food"/>
    <s v="small batch"/>
    <d v="2016-05-05T15:55:18"/>
    <d v="2016-06-09T14:00:00"/>
    <n v="34.919930555559404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60"/>
    <b v="1"/>
    <s v="food/small batch"/>
    <n v="1.0225"/>
    <n v="108.77659574468085"/>
    <s v="food"/>
    <s v="small batch"/>
    <d v="2016-02-07T10:18:05"/>
    <d v="2016-03-23T09:18:05"/>
    <n v="44.95833333332848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2"/>
    <b v="1"/>
    <s v="food/small batch"/>
    <n v="1.0078823529411765"/>
    <n v="125.98529411764706"/>
    <s v="food"/>
    <s v="small batch"/>
    <d v="2016-11-29T23:29:27"/>
    <d v="2017-01-02T23:17:00"/>
    <n v="33.99135416666104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48"/>
    <b v="1"/>
    <s v="music/indie rock"/>
    <n v="1.038"/>
    <n v="90.523255813953483"/>
    <s v="music"/>
    <s v="indie rock"/>
    <d v="2011-08-28T19:18:17"/>
    <d v="2011-09-30T22:00:00"/>
    <n v="33.112303240741312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48"/>
    <b v="1"/>
    <s v="music/indie rock"/>
    <n v="1.1070833333333334"/>
    <n v="28.880434782608695"/>
    <s v="music"/>
    <s v="indie rock"/>
    <d v="2012-06-28T23:28:16"/>
    <d v="2012-07-18T23:28:16"/>
    <n v="20"/>
  </r>
  <r>
    <n v="2463"/>
    <x v="2463"/>
    <s v="Emma Ate The Lion's debut full length album"/>
    <n v="2000"/>
    <n v="2325"/>
    <x v="0"/>
    <x v="0"/>
    <s v="USD"/>
    <n v="1366138800"/>
    <n v="1362710425"/>
    <x v="0"/>
    <x v="11"/>
    <b v="1"/>
    <s v="music/indie rock"/>
    <n v="1.1625000000000001"/>
    <n v="31"/>
    <s v="music"/>
    <s v="indie rock"/>
    <d v="2013-03-07T21:40:25"/>
    <d v="2013-04-16T14:00:00"/>
    <n v="39.680266203700739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x v="0"/>
    <x v="68"/>
    <b v="1"/>
    <s v="music/indie rock"/>
    <n v="1.111"/>
    <n v="51.674418604651166"/>
    <s v="music"/>
    <s v="indie rock"/>
    <d v="2015-09-01T16:36:37"/>
    <d v="2015-09-30T14:29:00"/>
    <n v="28.911377314812853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x v="0"/>
    <x v="53"/>
    <b v="1"/>
    <s v="music/indie rock"/>
    <n v="1.8014285714285714"/>
    <n v="26.270833333333332"/>
    <s v="music"/>
    <s v="indie rock"/>
    <d v="2012-08-24T12:15:48"/>
    <d v="2012-09-23T12:15:48"/>
    <n v="30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47"/>
    <b v="1"/>
    <s v="music/indie rock"/>
    <n v="1"/>
    <n v="48.07692307692308"/>
    <s v="music"/>
    <s v="indie rock"/>
    <d v="2013-04-08T21:27:33"/>
    <d v="2013-05-08T21:27:33"/>
    <n v="30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x v="0"/>
    <x v="68"/>
    <b v="1"/>
    <s v="music/indie rock"/>
    <n v="1.1850000000000001"/>
    <n v="27.558139534883722"/>
    <s v="music"/>
    <s v="indie rock"/>
    <d v="2012-04-26T15:58:51"/>
    <d v="2012-05-10T12:00:00"/>
    <n v="13.83413194444438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x v="0"/>
    <x v="6"/>
    <b v="1"/>
    <s v="music/indie rock"/>
    <n v="1.0721700000000001"/>
    <n v="36.97137931034483"/>
    <s v="music"/>
    <s v="indie rock"/>
    <d v="2012-09-21T22:42:01"/>
    <d v="2012-10-28T00:00:00"/>
    <n v="36.054155092599103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5"/>
    <b v="1"/>
    <s v="music/indie rock"/>
    <n v="1.1366666666666667"/>
    <n v="29.021276595744681"/>
    <s v="music"/>
    <s v="indie rock"/>
    <d v="2011-01-14T05:18:49"/>
    <d v="2011-02-08T05:18:49"/>
    <n v="25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17"/>
    <b v="1"/>
    <s v="music/indie rock"/>
    <n v="1.0316400000000001"/>
    <n v="28.65666666666667"/>
    <s v="music"/>
    <s v="indie rock"/>
    <d v="2012-04-23T20:47:35"/>
    <d v="2012-05-23T20:47:35"/>
    <n v="30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57"/>
    <b v="1"/>
    <s v="music/indie rock"/>
    <n v="1.28"/>
    <n v="37.647058823529413"/>
    <s v="music"/>
    <s v="indie rock"/>
    <d v="2011-12-16T18:49:52"/>
    <d v="2012-01-25T18:49:52"/>
    <n v="40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01"/>
    <b v="1"/>
    <s v="music/indie rock"/>
    <n v="1.3576026666666667"/>
    <n v="97.904038461538462"/>
    <s v="music"/>
    <s v="indie rock"/>
    <d v="2010-06-24T21:46:20"/>
    <d v="2010-09-03T20:03:00"/>
    <n v="70.928240740737238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5"/>
    <b v="1"/>
    <s v="music/indie rock"/>
    <n v="1"/>
    <n v="42.553191489361701"/>
    <s v="music"/>
    <s v="indie rock"/>
    <d v="2012-10-11T12:57:49"/>
    <d v="2012-11-10T13:57:49"/>
    <n v="30.041666666664241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44"/>
    <b v="1"/>
    <s v="music/indie rock"/>
    <n v="1.0000360000000001"/>
    <n v="131.58368421052631"/>
    <s v="music"/>
    <s v="indie rock"/>
    <d v="2010-08-26T19:16:16"/>
    <d v="2010-10-10T19:16:16"/>
    <n v="45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x v="0"/>
    <x v="75"/>
    <b v="1"/>
    <s v="music/indie rock"/>
    <n v="1.0471999999999999"/>
    <n v="32.320987654320987"/>
    <s v="music"/>
    <s v="indie rock"/>
    <d v="2010-05-12T01:54:15"/>
    <d v="2010-07-10T17:00:00"/>
    <n v="59.62899305555038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165"/>
    <b v="1"/>
    <s v="music/indie rock"/>
    <n v="1.050225"/>
    <n v="61.103999999999999"/>
    <s v="music"/>
    <s v="indie rock"/>
    <d v="2014-10-01T02:52:50"/>
    <d v="2014-11-03T03:52:50"/>
    <n v="33.041666666671517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x v="0"/>
    <x v="14"/>
    <b v="1"/>
    <s v="music/indie rock"/>
    <n v="1.7133333333333334"/>
    <n v="31.341463414634145"/>
    <s v="music"/>
    <s v="indie rock"/>
    <d v="2012-06-28T11:35:45"/>
    <d v="2012-08-12T11:35:45"/>
    <n v="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1"/>
    <b v="1"/>
    <s v="music/indie rock"/>
    <n v="1.2749999999999999"/>
    <n v="129.1139240506329"/>
    <s v="music"/>
    <s v="indie rock"/>
    <d v="2012-12-14T17:48:33"/>
    <d v="2013-01-13T17:48:33"/>
    <n v="30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x v="0"/>
    <x v="38"/>
    <b v="1"/>
    <s v="music/indie rock"/>
    <n v="1.3344333333333334"/>
    <n v="25.020624999999999"/>
    <s v="music"/>
    <s v="indie rock"/>
    <d v="2012-07-17T12:26:34"/>
    <d v="2012-07-27T21:00:00"/>
    <n v="10.356550925927877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2"/>
    <b v="1"/>
    <s v="music/indie rock"/>
    <n v="1"/>
    <n v="250"/>
    <s v="music"/>
    <s v="indie rock"/>
    <d v="2015-08-11T17:28:04"/>
    <d v="2015-10-10T17:28:04"/>
    <n v="6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95"/>
    <b v="1"/>
    <s v="music/indie rock"/>
    <n v="1.1291099999999998"/>
    <n v="47.541473684210523"/>
    <s v="music"/>
    <s v="indie rock"/>
    <d v="2012-03-31T10:30:08"/>
    <d v="2012-04-30T10:30:08"/>
    <n v="30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20"/>
    <b v="1"/>
    <s v="music/indie rock"/>
    <n v="1.0009999999999999"/>
    <n v="40.04"/>
    <s v="music"/>
    <s v="indie rock"/>
    <d v="2011-06-17T13:46:23"/>
    <d v="2011-08-01T13:46:23"/>
    <n v="45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x v="0"/>
    <x v="10"/>
    <b v="1"/>
    <s v="music/indie rock"/>
    <n v="1.1372727272727272"/>
    <n v="65.84210526315789"/>
    <s v="music"/>
    <s v="indie rock"/>
    <d v="2012-03-02T13:00:03"/>
    <d v="2012-05-01T12:00:03"/>
    <n v="59.958333333335759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240"/>
    <b v="1"/>
    <s v="music/indie rock"/>
    <n v="1.1931742857142855"/>
    <n v="46.401222222222216"/>
    <s v="music"/>
    <s v="indie rock"/>
    <d v="2011-08-16T17:00:03"/>
    <d v="2011-09-15T17:00:03"/>
    <n v="30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14"/>
    <b v="1"/>
    <s v="music/indie rock"/>
    <n v="1.0325"/>
    <n v="50.365853658536587"/>
    <s v="music"/>
    <s v="indie rock"/>
    <d v="2011-09-07T18:57:59"/>
    <d v="2011-10-12T18:57:59"/>
    <n v="35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209"/>
    <b v="1"/>
    <s v="music/indie rock"/>
    <n v="2.6566666666666667"/>
    <n v="26.566666666666666"/>
    <s v="music"/>
    <s v="indie rock"/>
    <d v="2012-03-23T11:59:36"/>
    <d v="2012-04-22T11:59:36"/>
    <n v="30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44"/>
    <b v="1"/>
    <s v="music/indie rock"/>
    <n v="1.0005066666666667"/>
    <n v="39.493684210526318"/>
    <s v="music"/>
    <s v="indie rock"/>
    <d v="2012-04-26T20:59:57"/>
    <d v="2012-05-26T20:59:57"/>
    <n v="30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71"/>
    <b v="1"/>
    <s v="music/indie rock"/>
    <n v="1.0669999999999999"/>
    <n v="49.246153846153845"/>
    <s v="music"/>
    <s v="indie rock"/>
    <d v="2011-10-17T10:11:48"/>
    <d v="2011-11-16T11:11:48"/>
    <n v="30.041666666664241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11"/>
    <b v="1"/>
    <s v="music/indie rock"/>
    <n v="1.3367142857142857"/>
    <n v="62.38"/>
    <s v="music"/>
    <s v="indie rock"/>
    <d v="2013-04-09T11:33:59"/>
    <d v="2013-05-09T11:33:59"/>
    <n v="30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38"/>
    <b v="1"/>
    <s v="music/indie rock"/>
    <n v="1.214"/>
    <n v="37.9375"/>
    <s v="music"/>
    <s v="indie rock"/>
    <d v="2012-04-24T00:27:56"/>
    <d v="2012-06-23T00:27:56"/>
    <n v="60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73"/>
    <b v="1"/>
    <s v="music/indie rock"/>
    <n v="1.032"/>
    <n v="51.6"/>
    <s v="music"/>
    <s v="indie rock"/>
    <d v="2010-12-30T15:08:34"/>
    <d v="2011-01-15T20:51:00"/>
    <n v="16.237800925919146"/>
  </r>
  <r>
    <n v="2492"/>
    <x v="2491"/>
    <s v="We're a band from Hawaii trying to produce our first EP and we need help!"/>
    <n v="600"/>
    <n v="750"/>
    <x v="0"/>
    <x v="0"/>
    <s v="USD"/>
    <n v="1339840740"/>
    <n v="1335397188"/>
    <x v="0"/>
    <x v="74"/>
    <b v="1"/>
    <s v="music/indie rock"/>
    <n v="1.25"/>
    <n v="27.777777777777779"/>
    <s v="music"/>
    <s v="indie rock"/>
    <d v="2012-04-25T18:39:48"/>
    <d v="2012-06-16T04:59:00"/>
    <n v="51.430000000000291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461"/>
    <b v="1"/>
    <s v="music/indie rock"/>
    <n v="1.2869999999999999"/>
    <n v="99.382239382239376"/>
    <s v="music"/>
    <s v="indie rock"/>
    <d v="2013-03-14T23:02:20"/>
    <d v="2013-04-28T23:02:20"/>
    <n v="45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70"/>
    <b v="1"/>
    <s v="music/indie rock"/>
    <n v="1.0100533333333332"/>
    <n v="38.848205128205123"/>
    <s v="music"/>
    <s v="indie rock"/>
    <d v="2012-04-23T10:29:04"/>
    <d v="2012-05-23T10:29:04"/>
    <n v="30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288"/>
    <b v="1"/>
    <s v="music/indie rock"/>
    <n v="1.2753666666666665"/>
    <n v="45.548809523809524"/>
    <s v="music"/>
    <s v="indie rock"/>
    <d v="2012-05-07T17:42:55"/>
    <d v="2012-06-06T17:42:55"/>
    <n v="30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x v="0"/>
    <x v="73"/>
    <b v="1"/>
    <s v="music/indie rock"/>
    <n v="1"/>
    <n v="600"/>
    <s v="music"/>
    <s v="indie rock"/>
    <d v="2013-02-22T18:54:52"/>
    <d v="2013-03-29T17:54:52"/>
    <n v="34.958333333328483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66"/>
    <b v="1"/>
    <s v="music/indie rock"/>
    <n v="1.127715"/>
    <n v="80.551071428571419"/>
    <s v="music"/>
    <s v="indie rock"/>
    <d v="2011-07-06T16:05:38"/>
    <d v="2011-08-05T16:05:38"/>
    <n v="30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9"/>
    <b v="1"/>
    <s v="music/indie rock"/>
    <n v="1.056"/>
    <n v="52.8"/>
    <s v="music"/>
    <s v="indie rock"/>
    <d v="2015-01-13T18:13:07"/>
    <d v="2015-01-27T18:13:07"/>
    <n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203"/>
    <b v="1"/>
    <s v="music/indie rock"/>
    <n v="2.0262500000000001"/>
    <n v="47.676470588235297"/>
    <s v="music"/>
    <s v="indie rock"/>
    <d v="2012-11-13T10:33:57"/>
    <d v="2012-12-31T13:00:00"/>
    <n v="48.10142361111502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60"/>
    <b v="1"/>
    <s v="music/indie rock"/>
    <n v="1.1333333333333333"/>
    <n v="23.448275862068964"/>
    <s v="music"/>
    <s v="indie rock"/>
    <d v="2012-05-24T13:32:55"/>
    <d v="2012-06-23T13:32:55"/>
    <n v="30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x v="63"/>
    <b v="0"/>
    <s v="food/restaurants"/>
    <n v="2.5545454545454545E-2"/>
    <n v="40.142857142857146"/>
    <s v="food"/>
    <s v="restaurants"/>
    <d v="2015-08-28T13:38:24"/>
    <d v="2015-09-27T13:38:24"/>
    <n v="30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x v="81"/>
    <b v="0"/>
    <s v="food/restaurants"/>
    <n v="7.8181818181818181E-4"/>
    <n v="17.2"/>
    <s v="food"/>
    <s v="restaurants"/>
    <d v="2014-08-07T14:48:38"/>
    <d v="2014-09-21T14:48:38"/>
    <n v="45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x v="78"/>
    <b v="0"/>
    <s v="food/restaurants"/>
    <n v="0"/>
    <e v="#DIV/0!"/>
    <s v="food"/>
    <s v="restaurants"/>
    <d v="2016-05-08T16:35:08"/>
    <d v="2016-06-07T16:06:00"/>
    <n v="29.9797685185185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x v="0"/>
    <x v="78"/>
    <b v="0"/>
    <s v="food/restaurants"/>
    <n v="0"/>
    <e v="#DIV/0!"/>
    <s v="food"/>
    <s v="restaurants"/>
    <d v="2014-10-15T19:22:14"/>
    <d v="2014-11-14T20:22:14"/>
    <n v="30.041666666671517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x v="78"/>
    <b v="0"/>
    <s v="food/restaurants"/>
    <n v="0"/>
    <e v="#DIV/0!"/>
    <s v="food"/>
    <s v="restaurants"/>
    <d v="2015-02-11T20:20:16"/>
    <d v="2015-03-13T19:20:16"/>
    <n v="29.958333333335759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x v="84"/>
    <b v="0"/>
    <s v="food/restaurants"/>
    <n v="6.0000000000000001E-3"/>
    <n v="15"/>
    <s v="food"/>
    <s v="restaurants"/>
    <d v="2015-09-11T02:07:49"/>
    <d v="2015-10-03T16:00:00"/>
    <n v="22.577905092592118"/>
  </r>
  <r>
    <n v="2507"/>
    <x v="2506"/>
    <s v="Unique dishes for a unique city!."/>
    <n v="42850"/>
    <n v="0"/>
    <x v="2"/>
    <x v="0"/>
    <s v="USD"/>
    <n v="1431308704"/>
    <n v="1428716704"/>
    <x v="0"/>
    <x v="78"/>
    <b v="0"/>
    <s v="food/restaurants"/>
    <n v="0"/>
    <e v="#DIV/0!"/>
    <s v="food"/>
    <s v="restaurants"/>
    <d v="2015-04-10T20:45:04"/>
    <d v="2015-05-10T20:45:04"/>
    <n v="3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x v="78"/>
    <b v="0"/>
    <s v="food/restaurants"/>
    <n v="0"/>
    <e v="#DIV/0!"/>
    <s v="food"/>
    <s v="restaurants"/>
    <d v="2014-07-15T17:50:34"/>
    <d v="2014-08-14T17:50:34"/>
    <n v="30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x v="33"/>
    <b v="0"/>
    <s v="food/restaurants"/>
    <n v="1.0526315789473684E-2"/>
    <n v="35.714285714285715"/>
    <s v="food"/>
    <s v="restaurants"/>
    <d v="2015-02-23T14:25:49"/>
    <d v="2015-04-20T13:25:49"/>
    <n v="55.95833333333575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x v="84"/>
    <b v="0"/>
    <s v="food/restaurants"/>
    <n v="1.5E-3"/>
    <n v="37.5"/>
    <s v="food"/>
    <s v="restaurants"/>
    <d v="2015-03-15T18:56:12"/>
    <d v="2015-05-14T18:56:12"/>
    <n v="60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x v="78"/>
    <b v="0"/>
    <s v="food/restaurants"/>
    <n v="0"/>
    <e v="#DIV/0!"/>
    <s v="food"/>
    <s v="restaurants"/>
    <d v="2016-01-02T05:43:33"/>
    <d v="2016-02-01T05:43:33"/>
    <n v="30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x v="78"/>
    <b v="0"/>
    <s v="food/restaurants"/>
    <n v="0"/>
    <e v="#DIV/0!"/>
    <s v="food"/>
    <s v="restaurants"/>
    <d v="2014-11-28T16:02:41"/>
    <d v="2014-12-13T16:02:41"/>
    <n v="15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x v="78"/>
    <b v="0"/>
    <s v="food/restaurants"/>
    <n v="0"/>
    <e v="#DIV/0!"/>
    <s v="food"/>
    <s v="restaurants"/>
    <d v="2016-12-27T19:09:49"/>
    <d v="2017-02-25T19:09:49"/>
    <n v="6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x v="80"/>
    <b v="0"/>
    <s v="food/restaurants"/>
    <n v="1.7500000000000002E-2"/>
    <n v="52.5"/>
    <s v="food"/>
    <s v="restaurants"/>
    <d v="2014-08-03T04:21:17"/>
    <d v="2014-08-20T04:21:17"/>
    <n v="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x v="8"/>
    <b v="0"/>
    <s v="food/restaurants"/>
    <n v="0.186"/>
    <n v="77.5"/>
    <s v="food"/>
    <s v="restaurants"/>
    <d v="2015-01-23T15:09:13"/>
    <d v="2015-02-22T15:09:13"/>
    <n v="30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x v="78"/>
    <b v="0"/>
    <s v="food/restaurants"/>
    <n v="0"/>
    <e v="#DIV/0!"/>
    <s v="food"/>
    <s v="restaurants"/>
    <d v="2014-10-30T10:40:52"/>
    <d v="2014-11-29T11:40:52"/>
    <n v="30.041666666671517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x v="51"/>
    <b v="0"/>
    <s v="food/restaurants"/>
    <n v="9.8166666666666666E-2"/>
    <n v="53.545454545454547"/>
    <s v="food"/>
    <s v="restaurants"/>
    <d v="2015-02-17T14:15:30"/>
    <d v="2015-03-19T13:15:30"/>
    <n v="29.958333333328483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x v="78"/>
    <b v="0"/>
    <s v="food/restaurants"/>
    <n v="0"/>
    <e v="#DIV/0!"/>
    <s v="food"/>
    <s v="restaurants"/>
    <d v="2014-10-14T11:20:28"/>
    <d v="2014-11-13T12:20:28"/>
    <n v="30.041666666664241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x v="0"/>
    <x v="80"/>
    <b v="0"/>
    <s v="food/restaurants"/>
    <n v="4.3333333333333331E-4"/>
    <n v="16.25"/>
    <s v="food"/>
    <s v="restaurants"/>
    <d v="2014-06-18T22:43:24"/>
    <d v="2014-07-18T22:43:24"/>
    <n v="30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x v="78"/>
    <b v="0"/>
    <s v="food/restaurants"/>
    <n v="0"/>
    <e v="#DIV/0!"/>
    <s v="food"/>
    <s v="restaurants"/>
    <d v="2016-08-30T09:24:45"/>
    <d v="2016-10-15T14:21:00"/>
    <n v="46.205729166656965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62"/>
    <b v="1"/>
    <s v="music/classical music"/>
    <n v="1.0948792000000001"/>
    <n v="103.68174242424243"/>
    <s v="music"/>
    <s v="classical music"/>
    <d v="2015-09-22T18:13:41"/>
    <d v="2015-10-13T18:13:41"/>
    <n v="2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74"/>
    <b v="1"/>
    <s v="music/classical music"/>
    <n v="1"/>
    <n v="185.18518518518519"/>
    <s v="music"/>
    <s v="classical music"/>
    <d v="2016-03-31T08:46:00"/>
    <d v="2016-04-22T09:52:00"/>
    <n v="22.045833333329938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55"/>
    <b v="1"/>
    <s v="music/classical music"/>
    <n v="1.5644444444444445"/>
    <n v="54.153846153846153"/>
    <s v="music"/>
    <s v="classical music"/>
    <d v="2014-10-18T18:24:52"/>
    <d v="2014-11-17T19:24:52"/>
    <n v="30.041666666671517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x v="0"/>
    <x v="68"/>
    <b v="1"/>
    <s v="music/classical music"/>
    <n v="1.016"/>
    <n v="177.2093023255814"/>
    <s v="music"/>
    <s v="classical music"/>
    <d v="2014-11-18T14:22:37"/>
    <d v="2014-12-20T23:30:00"/>
    <n v="32.380127314812853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44"/>
    <b v="1"/>
    <s v="music/classical music"/>
    <n v="1.00325"/>
    <n v="100.325"/>
    <s v="music"/>
    <s v="classical music"/>
    <d v="2012-05-29T15:16:11"/>
    <d v="2012-06-28T15:16:11"/>
    <n v="30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51"/>
    <b v="1"/>
    <s v="music/classical music"/>
    <n v="1.1294999999999999"/>
    <n v="136.90909090909091"/>
    <s v="music"/>
    <s v="classical music"/>
    <d v="2014-11-09T21:11:14"/>
    <d v="2014-12-07T23:59:00"/>
    <n v="28.116504629630072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x v="0"/>
    <x v="26"/>
    <b v="1"/>
    <s v="music/classical music"/>
    <n v="1.02125"/>
    <n v="57.535211267605632"/>
    <s v="music"/>
    <s v="classical music"/>
    <d v="2013-09-29T13:01:31"/>
    <d v="2013-10-17T22:59:00"/>
    <n v="18.414918981485243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75"/>
    <b v="1"/>
    <s v="music/classical music"/>
    <n v="1.0724974999999999"/>
    <n v="52.962839506172834"/>
    <s v="music"/>
    <s v="classical music"/>
    <d v="2015-08-01T15:01:43"/>
    <d v="2015-08-20T06:00:00"/>
    <n v="18.623807870360906"/>
  </r>
  <r>
    <n v="2529"/>
    <x v="2528"/>
    <s v="Opera. Short. New."/>
    <n v="6000"/>
    <n v="6257"/>
    <x v="0"/>
    <x v="0"/>
    <s v="USD"/>
    <n v="1332636975"/>
    <n v="1328752575"/>
    <x v="0"/>
    <x v="88"/>
    <b v="1"/>
    <s v="music/classical music"/>
    <n v="1.0428333333333333"/>
    <n v="82.328947368421055"/>
    <s v="music"/>
    <s v="classical music"/>
    <d v="2012-02-08T20:56:15"/>
    <d v="2012-03-24T19:56:15"/>
    <n v="44.958333333335759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53"/>
    <b v="1"/>
    <s v="music/classical music"/>
    <n v="1"/>
    <n v="135.41666666666666"/>
    <s v="music"/>
    <s v="classical music"/>
    <d v="2015-03-18T15:45:05"/>
    <d v="2015-04-19T23:50:00"/>
    <n v="32.336747685185401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42"/>
    <b v="1"/>
    <s v="music/classical music"/>
    <n v="1.004"/>
    <n v="74.06557377049181"/>
    <s v="music"/>
    <s v="classical music"/>
    <d v="2015-07-23T11:19:14"/>
    <d v="2015-08-14T22:59:00"/>
    <n v="22.4859490740782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65"/>
    <b v="1"/>
    <s v="music/classical music"/>
    <n v="1.26125"/>
    <n v="84.083333333333329"/>
    <s v="music"/>
    <s v="classical music"/>
    <d v="2012-07-17T15:22:46"/>
    <d v="2012-08-16T15:22:46"/>
    <n v="30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327"/>
    <b v="1"/>
    <s v="music/classical music"/>
    <n v="1.1066666666666667"/>
    <n v="61.029411764705884"/>
    <s v="music"/>
    <s v="classical music"/>
    <d v="2013-01-30T13:01:51"/>
    <d v="2013-03-01T13:01:08"/>
    <n v="29.99950231481489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25"/>
    <b v="1"/>
    <s v="music/classical music"/>
    <n v="1.05"/>
    <n v="150"/>
    <s v="music"/>
    <s v="classical music"/>
    <d v="2009-11-10T11:48:32"/>
    <d v="2010-01-01T01:00:00"/>
    <n v="51.549629629625997"/>
  </r>
  <r>
    <n v="2535"/>
    <x v="2534"/>
    <s v="Mark Hayes: Requiem Recording"/>
    <n v="20000"/>
    <n v="20755"/>
    <x v="0"/>
    <x v="0"/>
    <s v="USD"/>
    <n v="1417463945"/>
    <n v="1414781945"/>
    <x v="0"/>
    <x v="76"/>
    <b v="1"/>
    <s v="music/classical music"/>
    <n v="1.03775"/>
    <n v="266.08974358974359"/>
    <s v="music"/>
    <s v="classical music"/>
    <d v="2014-10-31T13:59:05"/>
    <d v="2014-12-01T14:59:05"/>
    <n v="31.041666666664241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80"/>
    <b v="1"/>
    <s v="music/classical music"/>
    <n v="1.1599999999999999"/>
    <n v="7.25"/>
    <s v="music"/>
    <s v="classical music"/>
    <d v="2013-07-08T21:32:46"/>
    <d v="2013-07-29T21:32:46"/>
    <n v="21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02"/>
    <b v="1"/>
    <s v="music/classical music"/>
    <n v="1.1000000000000001"/>
    <n v="100"/>
    <s v="music"/>
    <s v="classical music"/>
    <d v="2011-06-02T10:34:15"/>
    <d v="2011-08-01T10:34:15"/>
    <n v="6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x v="0"/>
    <x v="333"/>
    <b v="1"/>
    <s v="music/classical music"/>
    <n v="1.130176111111111"/>
    <n v="109.96308108108107"/>
    <s v="music"/>
    <s v="classical music"/>
    <d v="2013-01-24T07:14:21"/>
    <d v="2013-02-23T23:59:00"/>
    <n v="30.69767361111007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211"/>
    <b v="1"/>
    <s v="music/classical music"/>
    <n v="1.0024999999999999"/>
    <n v="169.91525423728814"/>
    <s v="music"/>
    <s v="classical music"/>
    <d v="2014-12-04T16:39:12"/>
    <d v="2015-02-02T16:39:12"/>
    <n v="60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74"/>
    <b v="1"/>
    <s v="music/classical music"/>
    <n v="1.034"/>
    <n v="95.740740740740748"/>
    <s v="music"/>
    <s v="classical music"/>
    <d v="2011-08-30T11:12:01"/>
    <d v="2011-10-29T11:12:01"/>
    <n v="60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87"/>
    <b v="1"/>
    <s v="music/classical music"/>
    <n v="1.0702857142857143"/>
    <n v="59.460317460317462"/>
    <s v="music"/>
    <s v="classical music"/>
    <d v="2013-07-28T05:46:58"/>
    <d v="2013-09-26T05:46:58"/>
    <n v="60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62"/>
    <b v="1"/>
    <s v="music/classical music"/>
    <n v="1.0357142857142858"/>
    <n v="55.769230769230766"/>
    <s v="music"/>
    <s v="classical music"/>
    <d v="2013-08-23T05:14:17"/>
    <d v="2013-09-30T22:59:00"/>
    <n v="38.73938657407416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62"/>
    <b v="1"/>
    <s v="music/classical music"/>
    <n v="1.5640000000000001"/>
    <n v="30.076923076923077"/>
    <s v="music"/>
    <s v="classical music"/>
    <d v="2010-12-01T21:34:58"/>
    <d v="2011-01-01T22:00:00"/>
    <n v="31.017384259263054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x v="0"/>
    <x v="7"/>
    <b v="1"/>
    <s v="music/classical music"/>
    <n v="1.0082"/>
    <n v="88.438596491228068"/>
    <s v="music"/>
    <s v="classical music"/>
    <d v="2012-06-08T07:29:29"/>
    <d v="2012-07-08T07:29:29"/>
    <n v="30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42"/>
    <b v="1"/>
    <s v="music/classical music"/>
    <n v="1.9530000000000001"/>
    <n v="64.032786885245898"/>
    <s v="music"/>
    <s v="classical music"/>
    <d v="2015-01-22T22:18:58"/>
    <d v="2015-02-26T19:30:00"/>
    <n v="34.882662037038244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x v="0"/>
    <x v="71"/>
    <b v="1"/>
    <s v="music/classical music"/>
    <n v="1.1171428571428572"/>
    <n v="60.153846153846153"/>
    <s v="music"/>
    <s v="classical music"/>
    <d v="2013-09-07T15:36:19"/>
    <d v="2013-10-05T00:00:00"/>
    <n v="27.349780092597939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179"/>
    <b v="1"/>
    <s v="music/classical music"/>
    <n v="1.1985454545454546"/>
    <n v="49.194029850746269"/>
    <s v="music"/>
    <s v="classical music"/>
    <d v="2012-03-05T13:33:23"/>
    <d v="2012-04-04T12:33:23"/>
    <n v="29.958333333335759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x v="77"/>
    <b v="1"/>
    <s v="music/classical music"/>
    <n v="1.0185"/>
    <n v="165.16216216216216"/>
    <s v="music"/>
    <s v="classical music"/>
    <d v="2016-09-05T10:00:37"/>
    <d v="2016-09-29T23:27:00"/>
    <n v="24.559988425920892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77"/>
    <b v="1"/>
    <s v="music/classical music"/>
    <n v="1.0280254777070064"/>
    <n v="43.621621621621621"/>
    <s v="music"/>
    <s v="classical music"/>
    <d v="2013-04-26T13:11:10"/>
    <d v="2013-05-31T12:00:00"/>
    <n v="34.95057870370510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3"/>
    <b v="1"/>
    <s v="music/classical music"/>
    <n v="1.0084615384615385"/>
    <n v="43.7"/>
    <s v="music"/>
    <s v="classical music"/>
    <d v="2015-08-12T10:13:26"/>
    <d v="2015-10-07T22:59:00"/>
    <n v="56.53164351852319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66"/>
    <b v="1"/>
    <s v="music/classical music"/>
    <n v="1.0273469387755103"/>
    <n v="67.419642857142861"/>
    <s v="music"/>
    <s v="classical music"/>
    <d v="2012-02-22T01:03:05"/>
    <d v="2012-03-21T15:48:00"/>
    <n v="28.61452546296641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59"/>
    <b v="1"/>
    <s v="music/classical music"/>
    <n v="1.0649999999999999"/>
    <n v="177.5"/>
    <s v="music"/>
    <s v="classical music"/>
    <d v="2017-02-03T14:26:21"/>
    <d v="2017-03-05T14:26:21"/>
    <n v="30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65"/>
    <b v="1"/>
    <s v="music/classical music"/>
    <n v="1.5553333333333332"/>
    <n v="38.883333333333333"/>
    <s v="music"/>
    <s v="classical music"/>
    <d v="2012-07-22T23:46:47"/>
    <d v="2012-09-20T23:46:47"/>
    <n v="60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85"/>
    <b v="1"/>
    <s v="music/classical music"/>
    <n v="1.228"/>
    <n v="54.985074626865675"/>
    <s v="music"/>
    <s v="classical music"/>
    <d v="2015-04-30T20:52:43"/>
    <d v="2015-05-31T22:59:00"/>
    <n v="31.087696759263054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2"/>
    <b v="1"/>
    <s v="music/classical music"/>
    <n v="1.0734999999999999"/>
    <n v="61.342857142857142"/>
    <s v="music"/>
    <s v="classical music"/>
    <d v="2012-04-27T10:43:13"/>
    <d v="2012-05-28T10:43:13"/>
    <n v="31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69"/>
    <b v="1"/>
    <s v="music/classical music"/>
    <n v="1.0550335570469798"/>
    <n v="23.117647058823529"/>
    <s v="music"/>
    <s v="classical music"/>
    <d v="2012-11-09T18:47:37"/>
    <d v="2012-12-24T18:47:37"/>
    <n v="4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x v="0"/>
    <x v="17"/>
    <b v="1"/>
    <s v="music/classical music"/>
    <n v="1.1844444444444444"/>
    <n v="29.611111111111111"/>
    <s v="music"/>
    <s v="classical music"/>
    <d v="2014-04-15T12:53:06"/>
    <d v="2014-05-15T12:53:06"/>
    <n v="30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x v="0"/>
    <x v="59"/>
    <b v="1"/>
    <s v="music/classical music"/>
    <n v="1.0888"/>
    <n v="75.611111111111114"/>
    <s v="music"/>
    <s v="classical music"/>
    <d v="2015-03-30T15:38:26"/>
    <d v="2015-05-01T08:59:00"/>
    <n v="31.722615740734909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20"/>
    <b v="1"/>
    <s v="music/classical music"/>
    <n v="1.1125"/>
    <n v="35.6"/>
    <s v="music"/>
    <s v="classical music"/>
    <d v="2011-10-13T15:58:04"/>
    <d v="2011-11-15T14:37:00"/>
    <n v="32.943703703705978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64"/>
    <b v="1"/>
    <s v="music/classical music"/>
    <n v="1.0009999999999999"/>
    <n v="143"/>
    <s v="music"/>
    <s v="classical music"/>
    <d v="2015-02-04T17:49:34"/>
    <d v="2015-03-06T17:49:34"/>
    <n v="30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x v="78"/>
    <b v="0"/>
    <s v="food/food trucks"/>
    <n v="0"/>
    <e v="#DIV/0!"/>
    <s v="food"/>
    <s v="food trucks"/>
    <d v="2015-09-13T07:41:29"/>
    <d v="2015-10-13T07:41:29"/>
    <n v="3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x v="83"/>
    <b v="0"/>
    <s v="food/food trucks"/>
    <n v="7.4999999999999997E-3"/>
    <n v="25"/>
    <s v="food"/>
    <s v="food trucks"/>
    <d v="2016-08-12T07:35:39"/>
    <d v="2016-10-11T07:35:39"/>
    <n v="60"/>
  </r>
  <r>
    <n v="2563"/>
    <x v="2562"/>
    <s v="Michigan based bubble tea and specialty ice cream food truck"/>
    <n v="20000"/>
    <n v="0"/>
    <x v="1"/>
    <x v="0"/>
    <s v="USD"/>
    <n v="1438226451"/>
    <n v="1433042451"/>
    <x v="0"/>
    <x v="78"/>
    <b v="0"/>
    <s v="food/food trucks"/>
    <n v="0"/>
    <e v="#DIV/0!"/>
    <s v="food"/>
    <s v="food trucks"/>
    <d v="2015-05-30T22:20:51"/>
    <d v="2015-07-29T22:20:51"/>
    <n v="6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x v="78"/>
    <b v="0"/>
    <s v="food/food trucks"/>
    <n v="0"/>
    <e v="#DIV/0!"/>
    <s v="food"/>
    <s v="food trucks"/>
    <d v="2014-07-01T19:58:19"/>
    <d v="2014-07-31T19:58:19"/>
    <n v="30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9"/>
    <b v="0"/>
    <s v="food/food trucks"/>
    <n v="0.01"/>
    <n v="100"/>
    <s v="food"/>
    <s v="food trucks"/>
    <d v="2016-03-11T10:36:29"/>
    <d v="2016-05-09T15:50:00"/>
    <n v="59.217719907406718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78"/>
    <b v="0"/>
    <s v="food/food trucks"/>
    <n v="0"/>
    <e v="#DIV/0!"/>
    <s v="food"/>
    <s v="food trucks"/>
    <d v="2014-07-22T18:32:28"/>
    <d v="2014-08-21T18:32:28"/>
    <n v="30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84"/>
    <b v="0"/>
    <s v="food/food trucks"/>
    <n v="2.6666666666666666E-3"/>
    <n v="60"/>
    <s v="food"/>
    <s v="food trucks"/>
    <d v="2015-03-24T16:05:38"/>
    <d v="2015-04-23T16:05:38"/>
    <n v="3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9"/>
    <b v="0"/>
    <s v="food/food trucks"/>
    <n v="5.0000000000000001E-3"/>
    <n v="50"/>
    <s v="food"/>
    <s v="food trucks"/>
    <d v="2016-08-02T10:59:54"/>
    <d v="2016-09-01T10:59:54"/>
    <n v="3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84"/>
    <b v="0"/>
    <s v="food/food trucks"/>
    <n v="2.2307692307692306E-2"/>
    <n v="72.5"/>
    <s v="food"/>
    <s v="food trucks"/>
    <d v="2015-08-17T21:31:52"/>
    <d v="2015-09-16T21:31:52"/>
    <n v="30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84"/>
    <b v="0"/>
    <s v="food/food trucks"/>
    <n v="8.4285714285714294E-3"/>
    <n v="29.5"/>
    <s v="food"/>
    <s v="food trucks"/>
    <d v="2017-01-09T16:40:35"/>
    <d v="2017-02-08T16:40:35"/>
    <n v="30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x v="80"/>
    <b v="0"/>
    <s v="food/food trucks"/>
    <n v="2.5000000000000001E-3"/>
    <n v="62.5"/>
    <s v="food"/>
    <s v="food trucks"/>
    <d v="2016-03-20T03:12:01"/>
    <d v="2016-05-19T03:12:01"/>
    <n v="60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x v="0"/>
    <x v="78"/>
    <b v="0"/>
    <s v="food/food trucks"/>
    <n v="0"/>
    <e v="#DIV/0!"/>
    <s v="food"/>
    <s v="food trucks"/>
    <d v="2015-03-13T21:51:57"/>
    <d v="2015-04-12T21:51:57"/>
    <n v="3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78"/>
    <b v="0"/>
    <s v="food/food trucks"/>
    <n v="0"/>
    <e v="#DIV/0!"/>
    <s v="food"/>
    <s v="food trucks"/>
    <d v="2014-07-09T09:12:29"/>
    <d v="2014-08-23T09:12:29"/>
    <n v="45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78"/>
    <b v="0"/>
    <s v="food/food trucks"/>
    <n v="0"/>
    <e v="#DIV/0!"/>
    <s v="food"/>
    <s v="food trucks"/>
    <d v="2016-04-27T14:49:05"/>
    <d v="2016-05-18T14:49:05"/>
    <n v="21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78"/>
    <b v="0"/>
    <s v="food/food trucks"/>
    <n v="0"/>
    <e v="#DIV/0!"/>
    <s v="food"/>
    <s v="food trucks"/>
    <d v="2014-12-12T21:36:34"/>
    <d v="2015-01-11T21:36:34"/>
    <n v="30"/>
  </r>
  <r>
    <n v="2576"/>
    <x v="2575"/>
    <s v="A New Twist with an American and Philippine fast food Mobile Trailer."/>
    <n v="10000"/>
    <n v="0"/>
    <x v="1"/>
    <x v="0"/>
    <s v="USD"/>
    <n v="1428707647"/>
    <n v="1424823247"/>
    <x v="0"/>
    <x v="78"/>
    <b v="0"/>
    <s v="food/food trucks"/>
    <n v="0"/>
    <e v="#DIV/0!"/>
    <s v="food"/>
    <s v="food trucks"/>
    <d v="2015-02-24T19:14:07"/>
    <d v="2015-04-10T18:14:07"/>
    <n v="44.958333333328483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78"/>
    <b v="0"/>
    <s v="food/food trucks"/>
    <n v="0"/>
    <e v="#DIV/0!"/>
    <s v="food"/>
    <s v="food trucks"/>
    <d v="2014-07-10T14:41:37"/>
    <d v="2014-08-04T14:41:37"/>
    <n v="25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78"/>
    <b v="0"/>
    <s v="food/food trucks"/>
    <n v="0"/>
    <e v="#DIV/0!"/>
    <s v="food"/>
    <s v="food trucks"/>
    <d v="2015-08-21T19:32:59"/>
    <d v="2015-10-09T12:00:00"/>
    <n v="48.68542824072937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8"/>
    <b v="0"/>
    <s v="food/food trucks"/>
    <n v="1.3849999999999999E-3"/>
    <n v="23.083333333333332"/>
    <s v="food"/>
    <s v="food trucks"/>
    <d v="2014-07-17T14:55:03"/>
    <d v="2014-09-15T14:55:03"/>
    <n v="60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84"/>
    <b v="0"/>
    <s v="food/food trucks"/>
    <n v="6.0000000000000001E-3"/>
    <n v="25.5"/>
    <s v="food"/>
    <s v="food trucks"/>
    <d v="2015-04-16T02:50:03"/>
    <d v="2015-05-15T22:00:00"/>
    <n v="29.798576388886431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x v="202"/>
    <b v="0"/>
    <s v="food/food trucks"/>
    <n v="0.106"/>
    <n v="48.18181818181818"/>
    <s v="food"/>
    <s v="food trucks"/>
    <d v="2015-10-17T10:04:58"/>
    <d v="2015-11-16T11:04:58"/>
    <n v="30.041666666664241"/>
  </r>
  <r>
    <n v="2582"/>
    <x v="2581"/>
    <s v="The place where chicken meets liquor for the first time!"/>
    <n v="90000"/>
    <n v="1"/>
    <x v="2"/>
    <x v="0"/>
    <s v="USD"/>
    <n v="1477784634"/>
    <n v="1475192634"/>
    <x v="0"/>
    <x v="29"/>
    <b v="0"/>
    <s v="food/food trucks"/>
    <n v="1.1111111111111112E-5"/>
    <n v="1"/>
    <s v="food"/>
    <s v="food trucks"/>
    <d v="2016-09-29T18:43:54"/>
    <d v="2016-10-29T18:43:54"/>
    <n v="30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x v="0"/>
    <x v="81"/>
    <b v="0"/>
    <s v="food/food trucks"/>
    <n v="5.0000000000000001E-3"/>
    <n v="1"/>
    <s v="food"/>
    <s v="food trucks"/>
    <d v="2015-01-15T13:28:00"/>
    <d v="2015-03-16T12:28:00"/>
    <n v="59.958333333328483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x v="0"/>
    <x v="78"/>
    <b v="0"/>
    <s v="food/food trucks"/>
    <n v="0"/>
    <e v="#DIV/0!"/>
    <s v="food"/>
    <s v="food trucks"/>
    <d v="2015-05-15T23:09:29"/>
    <d v="2015-06-14T23:09:29"/>
    <n v="3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x v="29"/>
    <b v="0"/>
    <s v="food/food trucks"/>
    <n v="1.6666666666666668E-3"/>
    <n v="50"/>
    <s v="food"/>
    <s v="food trucks"/>
    <d v="2014-06-05T18:07:12"/>
    <d v="2014-07-05T18:07:12"/>
    <n v="3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x v="0"/>
    <x v="29"/>
    <b v="0"/>
    <s v="food/food trucks"/>
    <n v="1.6666666666666668E-3"/>
    <n v="5"/>
    <s v="food"/>
    <s v="food trucks"/>
    <d v="2015-11-25T02:55:36"/>
    <d v="2015-12-25T02:55:36"/>
    <n v="30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x v="79"/>
    <b v="0"/>
    <s v="food/food trucks"/>
    <n v="2.4340000000000001E-2"/>
    <n v="202.83333333333334"/>
    <s v="food"/>
    <s v="food trucks"/>
    <d v="2015-11-30T11:12:33"/>
    <d v="2015-12-30T11:12:33"/>
    <n v="30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x v="22"/>
    <b v="0"/>
    <s v="food/food trucks"/>
    <n v="3.8833333333333331E-2"/>
    <n v="29.125"/>
    <s v="food"/>
    <s v="food trucks"/>
    <d v="2015-02-07T11:13:46"/>
    <d v="2015-03-31T08:14:00"/>
    <n v="51.875162037038535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x v="29"/>
    <b v="0"/>
    <s v="food/food trucks"/>
    <n v="1E-4"/>
    <n v="5"/>
    <s v="food"/>
    <s v="food trucks"/>
    <d v="2016-02-22T07:52:07"/>
    <d v="2016-03-23T06:52:07"/>
    <n v="29.95833333333575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x v="78"/>
    <b v="0"/>
    <s v="food/food trucks"/>
    <n v="0"/>
    <e v="#DIV/0!"/>
    <s v="food"/>
    <s v="food trucks"/>
    <d v="2016-01-19T09:08:17"/>
    <d v="2016-01-26T09:08:17"/>
    <n v="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x v="84"/>
    <b v="0"/>
    <s v="food/food trucks"/>
    <n v="1.7333333333333333E-2"/>
    <n v="13"/>
    <s v="food"/>
    <s v="food trucks"/>
    <d v="2016-01-13T16:45:24"/>
    <d v="2016-03-13T15:45:24"/>
    <n v="59.95833333333575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x v="29"/>
    <b v="0"/>
    <s v="food/food trucks"/>
    <n v="1.6666666666666668E-3"/>
    <n v="50"/>
    <s v="food"/>
    <s v="food trucks"/>
    <d v="2014-09-05T14:13:41"/>
    <d v="2014-10-05T14:13:41"/>
    <n v="3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x v="78"/>
    <b v="0"/>
    <s v="food/food trucks"/>
    <n v="0"/>
    <e v="#DIV/0!"/>
    <s v="food"/>
    <s v="food trucks"/>
    <d v="2015-03-26T15:17:06"/>
    <d v="2015-04-25T15:17:06"/>
    <n v="3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x v="29"/>
    <b v="0"/>
    <s v="food/food trucks"/>
    <n v="1.2500000000000001E-5"/>
    <n v="1"/>
    <s v="food"/>
    <s v="food trucks"/>
    <d v="2014-07-08T18:13:48"/>
    <d v="2014-08-07T18:13:48"/>
    <n v="30"/>
  </r>
  <r>
    <n v="2595"/>
    <x v="2594"/>
    <s v="Looking to put the best baked goods in Bowling Green on wheels"/>
    <n v="15000"/>
    <n v="1825"/>
    <x v="2"/>
    <x v="0"/>
    <s v="USD"/>
    <n v="1487915500"/>
    <n v="1485323500"/>
    <x v="0"/>
    <x v="10"/>
    <b v="0"/>
    <s v="food/food trucks"/>
    <n v="0.12166666666666667"/>
    <n v="96.05263157894737"/>
    <s v="food"/>
    <s v="food trucks"/>
    <d v="2017-01-25T00:51:40"/>
    <d v="2017-02-24T00:51:40"/>
    <n v="3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x v="74"/>
    <b v="0"/>
    <s v="food/food trucks"/>
    <n v="0.23588571428571428"/>
    <n v="305.77777777777777"/>
    <s v="food"/>
    <s v="food trucks"/>
    <d v="2014-07-08T10:56:49"/>
    <d v="2014-08-07T10:56:49"/>
    <n v="30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x v="63"/>
    <b v="0"/>
    <s v="food/food trucks"/>
    <n v="5.6666666666666664E-2"/>
    <n v="12.142857142857142"/>
    <s v="food"/>
    <s v="food trucks"/>
    <d v="2016-05-20T03:11:57"/>
    <d v="2016-06-19T03:11:57"/>
    <n v="30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x v="0"/>
    <x v="25"/>
    <b v="0"/>
    <s v="food/food trucks"/>
    <n v="0.39"/>
    <n v="83.571428571428569"/>
    <s v="food"/>
    <s v="food trucks"/>
    <d v="2015-08-24T15:10:01"/>
    <d v="2015-09-23T15:10:01"/>
    <n v="30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x v="0"/>
    <x v="81"/>
    <b v="0"/>
    <s v="food/food trucks"/>
    <n v="9.9546510341776348E-3"/>
    <n v="18"/>
    <s v="food"/>
    <s v="food trucks"/>
    <d v="2014-06-19T13:05:47"/>
    <d v="2014-08-03T13:05:47"/>
    <n v="45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x v="0"/>
    <x v="209"/>
    <b v="0"/>
    <s v="food/food trucks"/>
    <n v="6.9320000000000007E-2"/>
    <n v="115.53333333333333"/>
    <s v="food"/>
    <s v="food trucks"/>
    <d v="2016-01-25T16:36:40"/>
    <d v="2016-03-25T15:36:40"/>
    <n v="59.958333333328483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299"/>
    <b v="1"/>
    <s v="technology/space exploration"/>
    <n v="6.6139999999999999"/>
    <n v="21.900662251655628"/>
    <s v="technology"/>
    <s v="space exploration"/>
    <d v="2012-08-29T16:39:09"/>
    <d v="2012-09-12T22:59:00"/>
    <n v="14.263784722228593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463"/>
    <b v="1"/>
    <s v="technology/space exploration"/>
    <n v="3.2609166666666667"/>
    <n v="80.022494887525568"/>
    <s v="technology"/>
    <s v="space exploration"/>
    <d v="2014-10-03T12:56:08"/>
    <d v="2014-11-12T16:20:00"/>
    <n v="40.141574074077653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x v="1"/>
    <x v="133"/>
    <b v="1"/>
    <s v="technology/space exploration"/>
    <n v="1.0148571428571429"/>
    <n v="35.520000000000003"/>
    <s v="technology"/>
    <s v="space exploration"/>
    <d v="2013-12-09T16:54:14"/>
    <d v="2013-12-23T16:54:14"/>
    <n v="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306"/>
    <b v="1"/>
    <s v="technology/space exploration"/>
    <n v="1.0421799999999999"/>
    <n v="64.933333333333323"/>
    <s v="technology"/>
    <s v="space exploration"/>
    <d v="2012-03-29T20:13:43"/>
    <d v="2012-04-28T20:13:43"/>
    <n v="30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64"/>
    <b v="1"/>
    <s v="technology/space exploration"/>
    <n v="1.0742157000000001"/>
    <n v="60.965703745743475"/>
    <s v="technology"/>
    <s v="space exploration"/>
    <d v="2016-05-18T07:59:50"/>
    <d v="2016-06-17T07:59:50"/>
    <n v="3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65"/>
    <b v="1"/>
    <s v="technology/space exploration"/>
    <n v="1.1005454545454545"/>
    <n v="31.444155844155844"/>
    <s v="technology"/>
    <s v="space exploration"/>
    <d v="2014-03-28T12:06:22"/>
    <d v="2014-04-29T12:06:22"/>
    <n v="3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367"/>
    <b v="1"/>
    <s v="technology/space exploration"/>
    <n v="4.077"/>
    <n v="81.949748743718587"/>
    <s v="technology"/>
    <s v="space exploration"/>
    <d v="2015-06-29T15:59:32"/>
    <d v="2015-08-11T21:00:00"/>
    <n v="43.208657407405553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466"/>
    <b v="1"/>
    <s v="technology/space exploration"/>
    <n v="2.2392500000000002"/>
    <n v="58.92763157894737"/>
    <s v="technology"/>
    <s v="space exploration"/>
    <d v="2017-02-01T14:14:28"/>
    <d v="2017-03-14T19:00:00"/>
    <n v="41.198287037041155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467"/>
    <b v="1"/>
    <s v="technology/space exploration"/>
    <n v="3.038011142857143"/>
    <n v="157.29347633136095"/>
    <s v="technology"/>
    <s v="space exploration"/>
    <d v="2012-06-15T00:42:31"/>
    <d v="2012-07-15T00:42:31"/>
    <n v="30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x v="1"/>
    <x v="468"/>
    <b v="1"/>
    <s v="technology/space exploration"/>
    <n v="1.4132510432681749"/>
    <n v="55.758509532062391"/>
    <s v="technology"/>
    <s v="space exploration"/>
    <d v="2016-07-13T16:08:45"/>
    <d v="2016-08-22T01:59:00"/>
    <n v="39.409895833334303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x v="469"/>
    <b v="1"/>
    <s v="technology/space exploration"/>
    <n v="27.906363636363636"/>
    <n v="83.802893802893806"/>
    <s v="technology"/>
    <s v="space exploration"/>
    <d v="2016-11-30T03:03:34"/>
    <d v="2017-01-02T17:59:00"/>
    <n v="33.621828703704523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324"/>
    <b v="1"/>
    <s v="technology/space exploration"/>
    <n v="1.7176130000000001"/>
    <n v="58.422210884353746"/>
    <s v="technology"/>
    <s v="space exploration"/>
    <d v="2014-12-08T22:26:10"/>
    <d v="2015-01-08T22:26:10"/>
    <n v="31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33"/>
    <b v="1"/>
    <s v="technology/space exploration"/>
    <n v="1.0101333333333333"/>
    <n v="270.57142857142856"/>
    <s v="technology"/>
    <s v="space exploration"/>
    <d v="2012-08-22T14:38:14"/>
    <d v="2012-09-21T14:38:14"/>
    <n v="3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61"/>
    <b v="1"/>
    <s v="technology/space exploration"/>
    <n v="1.02"/>
    <n v="107.1"/>
    <s v="technology"/>
    <s v="space exploration"/>
    <d v="2014-04-01T12:00:12"/>
    <d v="2014-04-30T00:00:00"/>
    <n v="28.499861111115024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50"/>
    <b v="1"/>
    <s v="technology/space exploration"/>
    <n v="1.6976511744127936"/>
    <n v="47.180555555555557"/>
    <s v="technology"/>
    <s v="space exploration"/>
    <d v="2016-03-24T06:56:04"/>
    <d v="2016-04-30T07:00:00"/>
    <n v="37.002731481479714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146"/>
    <b v="1"/>
    <s v="technology/space exploration"/>
    <n v="1.14534"/>
    <n v="120.30882352941177"/>
    <s v="technology"/>
    <s v="space exploration"/>
    <d v="2015-07-26T18:52:09"/>
    <d v="2015-08-25T18:52:09"/>
    <n v="30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180"/>
    <b v="1"/>
    <s v="technology/space exploration"/>
    <n v="8.7759999999999998"/>
    <n v="27.59748427672956"/>
    <s v="technology"/>
    <s v="space exploration"/>
    <d v="2014-09-20T15:59:11"/>
    <d v="2014-10-20T15:59:11"/>
    <n v="30"/>
  </r>
  <r>
    <n v="2618"/>
    <x v="2617"/>
    <s v="LTD ED COLLECTIBLE SPACE ART FEAT. ASTRONAUTS"/>
    <n v="15000"/>
    <n v="15808"/>
    <x v="0"/>
    <x v="0"/>
    <s v="USD"/>
    <n v="1449000061"/>
    <n v="1443812461"/>
    <x v="1"/>
    <x v="99"/>
    <b v="1"/>
    <s v="technology/space exploration"/>
    <n v="1.0538666666666667"/>
    <n v="205.2987012987013"/>
    <s v="technology"/>
    <s v="space exploration"/>
    <d v="2015-10-02T14:01:01"/>
    <d v="2015-12-01T15:01:01"/>
    <n v="60.04166666666424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8"/>
    <b v="1"/>
    <s v="technology/space exploration"/>
    <n v="1.8839999999999999"/>
    <n v="35.547169811320757"/>
    <s v="technology"/>
    <s v="space exploration"/>
    <d v="2015-09-26T16:13:24"/>
    <d v="2015-10-23T06:00:00"/>
    <n v="26.574027777773154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x v="470"/>
    <b v="1"/>
    <s v="technology/space exploration"/>
    <n v="1.436523076923077"/>
    <n v="74.639488409272587"/>
    <s v="technology"/>
    <s v="space exploration"/>
    <d v="2015-09-03T23:00:42"/>
    <d v="2015-10-10T20:00:00"/>
    <n v="36.87451388889167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471"/>
    <b v="1"/>
    <s v="technology/space exploration"/>
    <n v="1.4588000000000001"/>
    <n v="47.058064516129029"/>
    <s v="technology"/>
    <s v="space exploration"/>
    <d v="2015-04-21T12:56:28"/>
    <d v="2015-05-21T12:56:28"/>
    <n v="30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x v="142"/>
    <b v="1"/>
    <s v="technology/space exploration"/>
    <n v="1.3118399999999999"/>
    <n v="26.591351351351353"/>
    <s v="technology"/>
    <s v="space exploration"/>
    <d v="2016-11-15T12:50:16"/>
    <d v="2016-12-30T12:50:16"/>
    <n v="45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95"/>
    <b v="1"/>
    <s v="technology/space exploration"/>
    <n v="1.1399999999999999"/>
    <n v="36.774193548387096"/>
    <s v="technology"/>
    <s v="space exploration"/>
    <d v="2016-11-18T01:09:26"/>
    <d v="2016-12-02T01:09:26"/>
    <n v="14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472"/>
    <b v="1"/>
    <s v="technology/space exploration"/>
    <n v="13.794206249999998"/>
    <n v="31.820544982698959"/>
    <s v="technology"/>
    <s v="space exploration"/>
    <d v="2012-08-23T05:07:02"/>
    <d v="2012-09-13T05:07:02"/>
    <n v="21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x v="47"/>
    <b v="1"/>
    <s v="technology/space exploration"/>
    <n v="9.56"/>
    <n v="27.576923076923077"/>
    <s v="technology"/>
    <s v="space exploration"/>
    <d v="2016-10-15T14:26:48"/>
    <d v="2016-11-09T15:26:48"/>
    <n v="25.041666666656965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133"/>
    <b v="1"/>
    <s v="technology/space exploration"/>
    <n v="1.1200000000000001"/>
    <n v="56"/>
    <s v="technology"/>
    <s v="space exploration"/>
    <d v="2015-05-04T10:04:29"/>
    <d v="2015-06-03T10:04:29"/>
    <n v="30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43"/>
    <b v="1"/>
    <s v="technology/space exploration"/>
    <n v="6.4666666666666668"/>
    <n v="21.555555555555557"/>
    <s v="technology"/>
    <s v="space exploration"/>
    <d v="2015-10-27T14:54:21"/>
    <d v="2015-11-26T15:54:21"/>
    <n v="30.041666666671517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x v="0"/>
    <x v="64"/>
    <b v="1"/>
    <s v="technology/space exploration"/>
    <n v="1.1036948748510131"/>
    <n v="44.095238095238095"/>
    <s v="technology"/>
    <s v="space exploration"/>
    <d v="2014-11-10T18:11:07"/>
    <d v="2014-11-30T18:11:07"/>
    <n v="20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x v="0"/>
    <x v="61"/>
    <b v="1"/>
    <s v="technology/space exploration"/>
    <n v="1.2774000000000001"/>
    <n v="63.87"/>
    <s v="technology"/>
    <s v="space exploration"/>
    <d v="2015-04-14T07:55:22"/>
    <d v="2015-05-14T07:55:22"/>
    <n v="30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x v="75"/>
    <b v="1"/>
    <s v="technology/space exploration"/>
    <n v="1.579"/>
    <n v="38.987654320987652"/>
    <s v="technology"/>
    <s v="space exploration"/>
    <d v="2016-06-02T21:31:52"/>
    <d v="2016-06-30T05:00:00"/>
    <n v="27.311203703706269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172"/>
    <b v="1"/>
    <s v="technology/space exploration"/>
    <n v="1.1466525000000001"/>
    <n v="80.185489510489504"/>
    <s v="technology"/>
    <s v="space exploration"/>
    <d v="2015-08-01T23:03:47"/>
    <d v="2015-08-29T23:03:47"/>
    <n v="28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x v="0"/>
    <x v="288"/>
    <b v="1"/>
    <s v="technology/space exploration"/>
    <n v="1.3700934579439252"/>
    <n v="34.904761904761905"/>
    <s v="technology"/>
    <s v="space exploration"/>
    <d v="2016-05-03T20:28:59"/>
    <d v="2016-05-28T20:28:59"/>
    <n v="25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473"/>
    <b v="1"/>
    <s v="technology/space exploration"/>
    <n v="3.5461999999999998"/>
    <n v="89.100502512562812"/>
    <s v="technology"/>
    <s v="space exploration"/>
    <d v="2014-01-28T14:45:32"/>
    <d v="2014-02-27T18:00:00"/>
    <n v="30.135046296294604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20"/>
    <b v="1"/>
    <s v="technology/space exploration"/>
    <n v="1.0602150537634409"/>
    <n v="39.44"/>
    <s v="technology"/>
    <s v="space exploration"/>
    <d v="2016-08-30T10:45:21"/>
    <d v="2016-09-29T10:45:21"/>
    <n v="30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x v="87"/>
    <b v="1"/>
    <s v="technology/space exploration"/>
    <n v="1"/>
    <n v="136.9047619047619"/>
    <s v="technology"/>
    <s v="space exploration"/>
    <d v="2015-02-02T17:49:21"/>
    <d v="2015-03-09T16:49:21"/>
    <n v="34.958333333328483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133"/>
    <b v="1"/>
    <s v="technology/space exploration"/>
    <n v="1.873"/>
    <n v="37.46"/>
    <s v="technology"/>
    <s v="space exploration"/>
    <d v="2016-09-23T09:45:14"/>
    <d v="2016-10-15T20:00:00"/>
    <n v="22.426921296297223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x v="0"/>
    <x v="55"/>
    <b v="1"/>
    <s v="technology/space exploration"/>
    <n v="1.6619999999999999"/>
    <n v="31.96153846153846"/>
    <s v="technology"/>
    <s v="space exploration"/>
    <d v="2016-09-26T08:11:15"/>
    <d v="2016-10-12T08:11:15"/>
    <n v="1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25"/>
    <b v="1"/>
    <s v="technology/space exploration"/>
    <n v="1.0172910662824208"/>
    <n v="25.214285714285715"/>
    <s v="technology"/>
    <s v="space exploration"/>
    <d v="2014-12-16T16:54:55"/>
    <d v="2015-01-15T16:54:55"/>
    <n v="30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72"/>
    <b v="1"/>
    <s v="technology/space exploration"/>
    <n v="1.64"/>
    <n v="10.040816326530612"/>
    <s v="technology"/>
    <s v="space exploration"/>
    <d v="2015-01-20T15:45:48"/>
    <d v="2015-02-19T15:45:48"/>
    <n v="30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50"/>
    <b v="1"/>
    <s v="technology/space exploration"/>
    <n v="1.0566666666666666"/>
    <n v="45.94202898550725"/>
    <s v="technology"/>
    <s v="space exploration"/>
    <d v="2015-04-08T22:51:14"/>
    <d v="2015-06-07T22:51:14"/>
    <n v="60"/>
  </r>
  <r>
    <n v="2641"/>
    <x v="2640"/>
    <s v="Building a Flying saucer that has Artificial Intelligent made from sea shell."/>
    <n v="1500"/>
    <n v="15"/>
    <x v="2"/>
    <x v="0"/>
    <s v="USD"/>
    <n v="1410811740"/>
    <n v="1409341863"/>
    <x v="0"/>
    <x v="29"/>
    <b v="0"/>
    <s v="technology/space exploration"/>
    <n v="0.01"/>
    <n v="15"/>
    <s v="technology"/>
    <s v="space exploration"/>
    <d v="2014-08-29T14:51:03"/>
    <d v="2014-09-15T15:09:00"/>
    <n v="17.012465277781303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x v="78"/>
    <b v="0"/>
    <s v="technology/space exploration"/>
    <n v="0"/>
    <e v="#DIV/0!"/>
    <s v="technology"/>
    <s v="space exploration"/>
    <d v="2016-06-15T00:55:08"/>
    <d v="2016-07-15T01:57:00"/>
    <n v="30.042962962965248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74"/>
    <b v="0"/>
    <s v="technology/space exploration"/>
    <n v="0.33559730999999998"/>
    <n v="223.58248500999335"/>
    <s v="technology"/>
    <s v="space exploration"/>
    <d v="2016-11-15T08:58:35"/>
    <d v="2016-12-21T02:59:00"/>
    <n v="35.750289351854008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47"/>
    <b v="0"/>
    <s v="technology/space exploration"/>
    <n v="2.053E-2"/>
    <n v="39.480769230769234"/>
    <s v="technology"/>
    <s v="space exploration"/>
    <d v="2017-02-08T14:00:35"/>
    <d v="2017-03-10T14:00:35"/>
    <n v="30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x v="23"/>
    <b v="0"/>
    <s v="technology/space exploration"/>
    <n v="0.105"/>
    <n v="91.304347826086953"/>
    <s v="technology"/>
    <s v="space exploration"/>
    <d v="2014-10-09T15:13:23"/>
    <d v="2014-11-08T16:13:23"/>
    <n v="30.041666666664241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75"/>
    <b v="0"/>
    <s v="technology/space exploration"/>
    <n v="8.4172839999999999E-2"/>
    <n v="78.666205607476627"/>
    <s v="technology"/>
    <s v="space exploration"/>
    <d v="2015-08-10T02:31:09"/>
    <d v="2015-09-09T02:31:09"/>
    <n v="30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x v="83"/>
    <b v="0"/>
    <s v="technology/space exploration"/>
    <n v="1.44E-2"/>
    <n v="12"/>
    <s v="technology"/>
    <s v="space exploration"/>
    <d v="2015-07-15T01:16:59"/>
    <d v="2015-08-14T01:16:59"/>
    <n v="30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79"/>
    <b v="0"/>
    <s v="technology/space exploration"/>
    <n v="8.8333333333333337E-3"/>
    <n v="17.666666666666668"/>
    <s v="technology"/>
    <s v="space exploration"/>
    <d v="2016-02-08T12:09:20"/>
    <d v="2016-03-09T12:09:20"/>
    <n v="30"/>
  </r>
  <r>
    <n v="2649"/>
    <x v="2648"/>
    <s v="They have launched a Kickstarter."/>
    <n v="125000"/>
    <n v="124"/>
    <x v="1"/>
    <x v="0"/>
    <s v="USD"/>
    <n v="1454370941"/>
    <n v="1449186941"/>
    <x v="0"/>
    <x v="83"/>
    <b v="0"/>
    <s v="technology/space exploration"/>
    <n v="9.9200000000000004E-4"/>
    <n v="41.333333333333336"/>
    <s v="technology"/>
    <s v="space exploration"/>
    <d v="2015-12-03T18:55:41"/>
    <d v="2016-02-01T18:55:41"/>
    <n v="60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81"/>
    <b v="0"/>
    <s v="technology/space exploration"/>
    <n v="5.966666666666667E-3"/>
    <n v="71.599999999999994"/>
    <s v="technology"/>
    <s v="space exploration"/>
    <d v="2016-11-21T09:59:03"/>
    <d v="2016-12-21T09:59:03"/>
    <n v="30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57"/>
    <b v="0"/>
    <s v="technology/space exploration"/>
    <n v="1.8689285714285714E-2"/>
    <n v="307.8235294117647"/>
    <s v="technology"/>
    <s v="space exploration"/>
    <d v="2015-11-19T14:20:09"/>
    <d v="2015-12-17T14:20:09"/>
    <n v="28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x v="202"/>
    <b v="0"/>
    <s v="technology/space exploration"/>
    <n v="8.8500000000000002E-3"/>
    <n v="80.454545454545453"/>
    <s v="technology"/>
    <s v="space exploration"/>
    <d v="2014-11-09T22:48:45"/>
    <d v="2014-12-09T22:48:45"/>
    <n v="30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16"/>
    <b v="0"/>
    <s v="technology/space exploration"/>
    <n v="0.1152156862745098"/>
    <n v="83.942857142857136"/>
    <s v="technology"/>
    <s v="space exploration"/>
    <d v="2014-05-12T10:38:47"/>
    <d v="2014-06-12T23:00:00"/>
    <n v="31.514733796291694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79"/>
    <b v="0"/>
    <s v="technology/space exploration"/>
    <n v="5.1000000000000004E-4"/>
    <n v="8.5"/>
    <s v="technology"/>
    <s v="space exploration"/>
    <d v="2015-02-20T09:25:26"/>
    <d v="2015-04-21T08:25:26"/>
    <n v="59.958333333328483"/>
  </r>
  <r>
    <n v="2655"/>
    <x v="2654"/>
    <s v="Thank you for your support!"/>
    <n v="15000"/>
    <n v="3155"/>
    <x v="1"/>
    <x v="0"/>
    <s v="USD"/>
    <n v="1455048000"/>
    <n v="1452631647"/>
    <x v="0"/>
    <x v="68"/>
    <b v="0"/>
    <s v="technology/space exploration"/>
    <n v="0.21033333333333334"/>
    <n v="73.372093023255815"/>
    <s v="technology"/>
    <s v="space exploration"/>
    <d v="2016-01-12T15:47:27"/>
    <d v="2016-02-09T15:00:00"/>
    <n v="27.967048611106293"/>
  </r>
  <r>
    <n v="2656"/>
    <x v="2655"/>
    <s v="MoonWatcher will be bringing the Moon closer to all of us."/>
    <n v="150000"/>
    <n v="17155"/>
    <x v="1"/>
    <x v="0"/>
    <s v="USD"/>
    <n v="1489345200"/>
    <n v="1485966688"/>
    <x v="0"/>
    <x v="215"/>
    <b v="0"/>
    <s v="technology/space exploration"/>
    <n v="0.11436666666666667"/>
    <n v="112.86184210526316"/>
    <s v="technology"/>
    <s v="space exploration"/>
    <d v="2017-02-01T11:31:28"/>
    <d v="2017-03-12T14:00:00"/>
    <n v="39.103148148155014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211"/>
    <b v="0"/>
    <s v="technology/space exploration"/>
    <n v="0.18737933333333334"/>
    <n v="95.277627118644077"/>
    <s v="technology"/>
    <s v="space exploration"/>
    <d v="2016-06-30T17:17:33"/>
    <d v="2016-08-02T20:30:00"/>
    <n v="33.133645833331684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80"/>
    <b v="0"/>
    <s v="technology/space exploration"/>
    <n v="9.2857142857142856E-4"/>
    <n v="22.75"/>
    <s v="technology"/>
    <s v="space exploration"/>
    <d v="2016-06-30T16:13:14"/>
    <d v="2016-07-30T16:13:14"/>
    <n v="30"/>
  </r>
  <r>
    <n v="2659"/>
    <x v="2658"/>
    <s v="test"/>
    <n v="49000"/>
    <n v="1333"/>
    <x v="1"/>
    <x v="0"/>
    <s v="USD"/>
    <n v="1429321210"/>
    <n v="1426729210"/>
    <x v="0"/>
    <x v="73"/>
    <b v="0"/>
    <s v="technology/space exploration"/>
    <n v="2.720408163265306E-2"/>
    <n v="133.30000000000001"/>
    <s v="technology"/>
    <s v="space exploration"/>
    <d v="2015-03-18T20:40:10"/>
    <d v="2015-04-17T20:40:10"/>
    <n v="3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81"/>
    <b v="0"/>
    <s v="technology/space exploration"/>
    <n v="9.5E-4"/>
    <n v="3.8"/>
    <s v="technology"/>
    <s v="space exploration"/>
    <d v="2015-09-25T12:06:58"/>
    <d v="2015-11-24T13:06:58"/>
    <n v="60.041666666664241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65"/>
    <b v="1"/>
    <s v="technology/makerspaces"/>
    <n v="1.0289999999999999"/>
    <n v="85.75"/>
    <s v="technology"/>
    <s v="makerspaces"/>
    <d v="2013-09-25T18:00:10"/>
    <d v="2013-10-25T18:00:10"/>
    <n v="3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44"/>
    <b v="1"/>
    <s v="technology/makerspaces"/>
    <n v="1.0680000000000001"/>
    <n v="267"/>
    <s v="technology"/>
    <s v="makerspaces"/>
    <d v="2015-07-22T12:55:13"/>
    <d v="2015-08-21T12:55:13"/>
    <n v="30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x v="66"/>
    <b v="1"/>
    <s v="technology/makerspaces"/>
    <n v="1.0459624999999999"/>
    <n v="373.55803571428572"/>
    <s v="technology"/>
    <s v="makerspaces"/>
    <d v="2015-08-06T09:56:47"/>
    <d v="2015-09-04T10:00:00"/>
    <n v="29.002233796294604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01"/>
    <b v="1"/>
    <s v="technology/makerspaces"/>
    <n v="1.0342857142857143"/>
    <n v="174.03846153846155"/>
    <s v="technology"/>
    <s v="makerspaces"/>
    <d v="2015-11-04T19:36:37"/>
    <d v="2015-12-09T01:59:00"/>
    <n v="34.265543981484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67"/>
    <b v="1"/>
    <s v="technology/makerspaces"/>
    <n v="1.2314285714285715"/>
    <n v="93.695652173913047"/>
    <s v="technology"/>
    <s v="makerspaces"/>
    <d v="2015-03-20T16:29:34"/>
    <d v="2015-05-04T16:29:34"/>
    <n v="45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190"/>
    <b v="1"/>
    <s v="technology/makerspaces"/>
    <n v="1.592951"/>
    <n v="77.327718446601949"/>
    <s v="technology"/>
    <s v="makerspaces"/>
    <d v="2015-08-19T13:20:39"/>
    <d v="2015-09-25T16:00:00"/>
    <n v="37.11065972222422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59"/>
    <b v="1"/>
    <s v="technology/makerspaces"/>
    <n v="1.1066666666666667"/>
    <n v="92.222222222222229"/>
    <s v="technology"/>
    <s v="makerspaces"/>
    <d v="2016-01-11T17:13:36"/>
    <d v="2016-02-10T17:13:36"/>
    <n v="30"/>
  </r>
  <r>
    <n v="2668"/>
    <x v="2667"/>
    <s v="Creativity on the go! |_x000a_CrÃ©ativitÃ© en mouvement !"/>
    <n v="1000"/>
    <n v="1707"/>
    <x v="0"/>
    <x v="5"/>
    <s v="CAD"/>
    <n v="1447079520"/>
    <n v="1443449265"/>
    <x v="0"/>
    <x v="33"/>
    <b v="1"/>
    <s v="technology/makerspaces"/>
    <n v="1.7070000000000001"/>
    <n v="60.964285714285715"/>
    <s v="technology"/>
    <s v="makerspaces"/>
    <d v="2015-09-28T09:07:45"/>
    <d v="2015-11-09T09:32:00"/>
    <n v="42.016840277778101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02"/>
    <b v="1"/>
    <s v="technology/makerspaces"/>
    <n v="1.25125"/>
    <n v="91"/>
    <s v="technology"/>
    <s v="makerspaces"/>
    <d v="2015-11-10T19:51:36"/>
    <d v="2016-01-09T19:51:36"/>
    <n v="60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x v="65"/>
    <b v="0"/>
    <s v="technology/makerspaces"/>
    <n v="6.4158609339642042E-2"/>
    <n v="41.583333333333336"/>
    <s v="technology"/>
    <s v="makerspaces"/>
    <d v="2014-06-30T19:29:40"/>
    <d v="2014-07-28T19:29:40"/>
    <n v="28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x v="87"/>
    <b v="0"/>
    <s v="technology/makerspaces"/>
    <n v="0.11344"/>
    <n v="33.761904761904759"/>
    <s v="technology"/>
    <s v="makerspaces"/>
    <d v="2014-11-19T12:58:36"/>
    <d v="2014-12-19T14:38:00"/>
    <n v="30.069027777775773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x v="5"/>
    <b v="0"/>
    <s v="technology/makerspaces"/>
    <n v="0.33189999999999997"/>
    <n v="70.61702127659575"/>
    <s v="technology"/>
    <s v="makerspaces"/>
    <d v="2015-12-06T16:13:10"/>
    <d v="2015-12-28T01:00:00"/>
    <n v="21.365856481483206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x v="36"/>
    <b v="0"/>
    <s v="technology/makerspaces"/>
    <n v="0.27579999999999999"/>
    <n v="167.15151515151516"/>
    <s v="technology"/>
    <s v="makerspaces"/>
    <d v="2014-09-30T07:59:59"/>
    <d v="2014-10-29T17:45:00"/>
    <n v="29.406261574069504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x v="199"/>
    <b v="0"/>
    <s v="technology/makerspaces"/>
    <n v="0.62839999999999996"/>
    <n v="128.61988304093566"/>
    <s v="technology"/>
    <s v="makerspaces"/>
    <d v="2016-06-08T10:11:10"/>
    <d v="2016-07-04T23:59:00"/>
    <n v="26.57488425925839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x v="60"/>
    <b v="0"/>
    <s v="technology/makerspaces"/>
    <n v="7.5880000000000003E-2"/>
    <n v="65.41379310344827"/>
    <s v="technology"/>
    <s v="makerspaces"/>
    <d v="2014-10-11T15:34:49"/>
    <d v="2014-11-10T16:34:49"/>
    <n v="30.04166666666424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x v="82"/>
    <b v="0"/>
    <s v="technology/makerspaces"/>
    <n v="0.50380952380952382"/>
    <n v="117.55555555555556"/>
    <s v="technology"/>
    <s v="makerspaces"/>
    <d v="2016-04-22T09:59:34"/>
    <d v="2016-05-22T09:59:34"/>
    <n v="30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x v="74"/>
    <b v="0"/>
    <s v="technology/makerspaces"/>
    <n v="0.17512820512820512"/>
    <n v="126.48148148148148"/>
    <s v="technology"/>
    <s v="makerspaces"/>
    <d v="2014-06-02T19:42:23"/>
    <d v="2014-07-02T19:42:23"/>
    <n v="30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x v="84"/>
    <b v="0"/>
    <s v="technology/makerspaces"/>
    <n v="1.3750000000000001E-4"/>
    <n v="550"/>
    <s v="technology"/>
    <s v="makerspaces"/>
    <d v="2015-08-25T14:09:25"/>
    <d v="2015-09-24T14:09:25"/>
    <n v="3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x v="83"/>
    <b v="0"/>
    <s v="technology/makerspaces"/>
    <n v="3.3E-3"/>
    <n v="44"/>
    <s v="technology"/>
    <s v="makerspaces"/>
    <d v="2015-01-28T19:01:34"/>
    <d v="2015-02-27T19:01:34"/>
    <n v="30"/>
  </r>
  <r>
    <n v="2680"/>
    <x v="2679"/>
    <s v="iHeartPillow, Connecting loved ones"/>
    <n v="32000"/>
    <n v="276"/>
    <x v="2"/>
    <x v="3"/>
    <s v="EUR"/>
    <n v="1459915491"/>
    <n v="1457327091"/>
    <x v="0"/>
    <x v="80"/>
    <b v="0"/>
    <s v="technology/makerspaces"/>
    <n v="8.6250000000000007E-3"/>
    <n v="69"/>
    <s v="technology"/>
    <s v="makerspaces"/>
    <d v="2016-03-07T00:04:51"/>
    <d v="2016-04-05T23:04:51"/>
    <n v="29.958333333328483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x v="0"/>
    <x v="84"/>
    <b v="0"/>
    <s v="food/food trucks"/>
    <n v="6.875E-3"/>
    <n v="27.5"/>
    <s v="food"/>
    <s v="food trucks"/>
    <d v="2014-06-15T16:29:10"/>
    <d v="2014-07-10T16:29:10"/>
    <n v="25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x v="0"/>
    <x v="9"/>
    <b v="0"/>
    <s v="food/food trucks"/>
    <n v="0.28299999999999997"/>
    <n v="84.9"/>
    <s v="food"/>
    <s v="food trucks"/>
    <d v="2014-10-20T15:55:40"/>
    <d v="2014-11-22T00:59:00"/>
    <n v="32.377314814810234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x v="83"/>
    <b v="0"/>
    <s v="food/food trucks"/>
    <n v="2.3999999999999998E-3"/>
    <n v="12"/>
    <s v="food"/>
    <s v="food trucks"/>
    <d v="2015-01-30T13:07:20"/>
    <d v="2015-03-01T13:07:20"/>
    <n v="3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x v="80"/>
    <b v="0"/>
    <s v="food/food trucks"/>
    <n v="1.1428571428571429E-2"/>
    <n v="200"/>
    <s v="food"/>
    <s v="food trucks"/>
    <d v="2014-06-30T16:57:05"/>
    <d v="2014-08-09T16:57:05"/>
    <n v="4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x v="29"/>
    <b v="0"/>
    <s v="food/food trucks"/>
    <n v="2.0000000000000001E-4"/>
    <n v="10"/>
    <s v="food"/>
    <s v="food trucks"/>
    <d v="2015-02-26T11:42:10"/>
    <d v="2015-04-27T10:42:10"/>
    <n v="59.958333333343035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x v="78"/>
    <b v="0"/>
    <s v="food/food trucks"/>
    <n v="0"/>
    <e v="#DIV/0!"/>
    <s v="food"/>
    <s v="food trucks"/>
    <d v="2014-09-10T18:23:43"/>
    <d v="2014-09-30T18:23:43"/>
    <n v="20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x v="0"/>
    <x v="78"/>
    <b v="0"/>
    <s v="food/food trucks"/>
    <n v="0"/>
    <e v="#DIV/0!"/>
    <s v="food"/>
    <s v="food trucks"/>
    <d v="2015-05-30T10:21:58"/>
    <d v="2015-06-29T10:21:58"/>
    <n v="30"/>
  </r>
  <r>
    <n v="2688"/>
    <x v="2687"/>
    <s v="The amazing gourmet Mac N Cheez Food Truck Campaigne!"/>
    <n v="50000"/>
    <n v="74"/>
    <x v="2"/>
    <x v="0"/>
    <s v="USD"/>
    <n v="1424746800"/>
    <n v="1422067870"/>
    <x v="0"/>
    <x v="25"/>
    <b v="0"/>
    <s v="food/food trucks"/>
    <n v="1.48E-3"/>
    <n v="5.2857142857142856"/>
    <s v="food"/>
    <s v="food trucks"/>
    <d v="2015-01-23T21:51:10"/>
    <d v="2015-02-23T22:00:00"/>
    <n v="31.006134259252576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x v="29"/>
    <b v="0"/>
    <s v="food/food trucks"/>
    <n v="2.8571428571428571E-5"/>
    <n v="1"/>
    <s v="food"/>
    <s v="food trucks"/>
    <d v="2016-06-30T18:04:50"/>
    <d v="2016-07-30T18:04:50"/>
    <n v="3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x v="115"/>
    <b v="0"/>
    <s v="food/food trucks"/>
    <n v="0.107325"/>
    <n v="72.762711864406782"/>
    <s v="food"/>
    <s v="food trucks"/>
    <d v="2015-04-18T21:31:16"/>
    <d v="2015-06-02T21:31:16"/>
    <n v="45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x v="0"/>
    <x v="84"/>
    <b v="0"/>
    <s v="food/food trucks"/>
    <n v="5.3846153846153844E-4"/>
    <n v="17.5"/>
    <s v="food"/>
    <s v="food trucks"/>
    <d v="2015-03-26T12:22:37"/>
    <d v="2015-05-10T12:22:37"/>
    <n v="45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x v="29"/>
    <b v="0"/>
    <s v="food/food trucks"/>
    <n v="7.1428571428571426E-3"/>
    <n v="25"/>
    <s v="food"/>
    <s v="food trucks"/>
    <d v="2015-02-23T03:01:00"/>
    <d v="2015-03-25T02:01:00"/>
    <n v="29.95833333333575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x v="83"/>
    <b v="0"/>
    <s v="food/food trucks"/>
    <n v="8.0000000000000002E-3"/>
    <n v="13.333333333333334"/>
    <s v="food"/>
    <s v="food trucks"/>
    <d v="2014-07-13T22:19:26"/>
    <d v="2014-08-12T22:19:26"/>
    <n v="30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x v="29"/>
    <b v="0"/>
    <s v="food/food trucks"/>
    <n v="3.3333333333333335E-5"/>
    <n v="1"/>
    <s v="food"/>
    <s v="food trucks"/>
    <d v="2014-08-26T22:22:19"/>
    <d v="2014-09-25T22:22:19"/>
    <n v="3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x v="0"/>
    <x v="83"/>
    <b v="0"/>
    <s v="food/food trucks"/>
    <n v="4.7333333333333333E-3"/>
    <n v="23.666666666666668"/>
    <s v="food"/>
    <s v="food trucks"/>
    <d v="2015-02-12T23:21:58"/>
    <d v="2015-04-13T22:21:58"/>
    <n v="59.95833333333575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x v="44"/>
    <b v="0"/>
    <s v="food/food trucks"/>
    <n v="5.6500000000000002E-2"/>
    <n v="89.21052631578948"/>
    <s v="food"/>
    <s v="food trucks"/>
    <d v="2014-11-21T15:16:00"/>
    <d v="2014-12-25T15:16:00"/>
    <n v="34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x v="0"/>
    <x v="47"/>
    <b v="0"/>
    <s v="food/food trucks"/>
    <n v="0.26352173913043481"/>
    <n v="116.55769230769231"/>
    <s v="food"/>
    <s v="food trucks"/>
    <d v="2015-07-02T17:33:43"/>
    <d v="2015-08-02T17:00:00"/>
    <n v="30.97658564815355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x v="84"/>
    <b v="0"/>
    <s v="food/food trucks"/>
    <n v="3.2512500000000002E-3"/>
    <n v="13.005000000000001"/>
    <s v="food"/>
    <s v="food trucks"/>
    <d v="2014-05-28T16:33:28"/>
    <d v="2014-06-27T16:33:28"/>
    <n v="30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x v="0"/>
    <x v="78"/>
    <b v="0"/>
    <s v="food/food trucks"/>
    <n v="0"/>
    <e v="#DIV/0!"/>
    <s v="food"/>
    <s v="food trucks"/>
    <d v="2014-07-09T16:31:03"/>
    <d v="2014-08-08T16:31:03"/>
    <n v="30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x v="80"/>
    <b v="0"/>
    <s v="food/food trucks"/>
    <n v="7.0007000700070005E-3"/>
    <n v="17.5"/>
    <s v="food"/>
    <s v="food trucks"/>
    <d v="2014-08-19T15:59:32"/>
    <d v="2014-09-18T15:59:32"/>
    <n v="30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x v="67"/>
    <b v="0"/>
    <s v="theater/spaces"/>
    <n v="0.46176470588235297"/>
    <n v="34.130434782608695"/>
    <s v="theater"/>
    <s v="spaces"/>
    <d v="2017-03-07T13:35:34"/>
    <d v="2017-04-07T12:35:34"/>
    <n v="30.958333333335759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x v="55"/>
    <b v="0"/>
    <s v="theater/spaces"/>
    <n v="0.34410000000000002"/>
    <n v="132.34615384615384"/>
    <s v="theater"/>
    <s v="spaces"/>
    <d v="2017-03-06T14:14:37"/>
    <d v="2017-04-05T13:14:37"/>
    <n v="29.958333333335759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x v="0"/>
    <x v="43"/>
    <b v="0"/>
    <s v="theater/spaces"/>
    <n v="1.0375000000000001"/>
    <n v="922.22222222222217"/>
    <s v="theater"/>
    <s v="spaces"/>
    <d v="2017-01-21T11:33:50"/>
    <d v="2017-03-22T10:33:50"/>
    <n v="59.958333333335759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x v="63"/>
    <b v="0"/>
    <s v="theater/spaces"/>
    <n v="6.0263157894736845E-2"/>
    <n v="163.57142857142858"/>
    <s v="theater"/>
    <s v="spaces"/>
    <d v="2017-02-21T15:41:54"/>
    <d v="2017-04-05T14:41:54"/>
    <n v="42.958333333328483"/>
  </r>
  <r>
    <n v="2705"/>
    <x v="2704"/>
    <s v="Help light the lights at the historic Fischer Theatre in Danville, IL."/>
    <n v="16500"/>
    <n v="1739"/>
    <x v="3"/>
    <x v="0"/>
    <s v="USD"/>
    <n v="1490389158"/>
    <n v="1486504758"/>
    <x v="0"/>
    <x v="22"/>
    <b v="0"/>
    <s v="theater/spaces"/>
    <n v="0.10539393939393939"/>
    <n v="217.375"/>
    <s v="theater"/>
    <s v="spaces"/>
    <d v="2017-02-07T16:59:18"/>
    <d v="2017-03-24T15:59:18"/>
    <n v="44.958333333335759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40"/>
    <b v="1"/>
    <s v="theater/spaces"/>
    <n v="1.1229714285714285"/>
    <n v="149.44486692015209"/>
    <s v="theater"/>
    <s v="spaces"/>
    <d v="2014-09-17T02:04:43"/>
    <d v="2014-10-16T01:59:00"/>
    <n v="28.996030092595902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476"/>
    <b v="1"/>
    <s v="theater/spaces"/>
    <n v="3.50844625"/>
    <n v="71.237487309644663"/>
    <s v="theater"/>
    <s v="spaces"/>
    <d v="2013-04-27T13:47:23"/>
    <d v="2013-05-27T01:59:00"/>
    <n v="29.508067129630945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477"/>
    <b v="1"/>
    <s v="theater/spaces"/>
    <n v="2.3321535"/>
    <n v="44.464318398474738"/>
    <s v="theater"/>
    <s v="spaces"/>
    <d v="2016-05-22T11:45:26"/>
    <d v="2016-07-21T11:45:26"/>
    <n v="60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b v="1"/>
    <s v="theater/spaces"/>
    <n v="1.01606"/>
    <n v="164.94480519480518"/>
    <s v="theater"/>
    <s v="spaces"/>
    <d v="2016-08-29T22:35:41"/>
    <d v="2016-10-03T22:59:00"/>
    <n v="35.016192129631236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x v="1"/>
    <x v="479"/>
    <b v="1"/>
    <s v="theater/spaces"/>
    <n v="1.5390035000000002"/>
    <n v="84.871516544117654"/>
    <s v="theater"/>
    <s v="spaces"/>
    <d v="2014-07-08T00:30:28"/>
    <d v="2014-08-08T21:00:00"/>
    <n v="31.853842592594447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196"/>
    <b v="1"/>
    <s v="theater/spaces"/>
    <n v="1.007161125319693"/>
    <n v="53.945205479452056"/>
    <s v="theater"/>
    <s v="spaces"/>
    <d v="2014-05-21T12:53:10"/>
    <d v="2014-06-20T17:01:00"/>
    <n v="30.172106481477385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235"/>
    <b v="1"/>
    <s v="theater/spaces"/>
    <n v="1.3138181818181818"/>
    <n v="50.531468531468533"/>
    <s v="theater"/>
    <s v="spaces"/>
    <d v="2013-06-06T20:29:20"/>
    <d v="2013-07-13T13:00:00"/>
    <n v="36.687962962962047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80"/>
    <b v="1"/>
    <s v="theater/spaces"/>
    <n v="1.0224133333333334"/>
    <n v="108.00140845070422"/>
    <s v="theater"/>
    <s v="spaces"/>
    <d v="2015-11-14T10:41:24"/>
    <d v="2015-12-24T10:41:24"/>
    <n v="40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x v="1"/>
    <x v="120"/>
    <b v="1"/>
    <s v="theater/spaces"/>
    <n v="1.1635599999999999"/>
    <n v="95.373770491803285"/>
    <s v="theater"/>
    <s v="spaces"/>
    <d v="2016-09-16T10:43:16"/>
    <d v="2016-10-14T18:00:00"/>
    <n v="28.3032870370370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481"/>
    <b v="1"/>
    <s v="theater/spaces"/>
    <n v="2.6462241666666664"/>
    <n v="57.631016333938291"/>
    <s v="theater"/>
    <s v="spaces"/>
    <d v="2016-01-18T04:33:48"/>
    <d v="2016-02-21T04:33:48"/>
    <n v="34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x v="482"/>
    <b v="1"/>
    <s v="theater/spaces"/>
    <n v="1.1998010000000001"/>
    <n v="64.160481283422456"/>
    <s v="theater"/>
    <s v="spaces"/>
    <d v="2015-09-08T02:59:53"/>
    <d v="2015-10-08T02:59:53"/>
    <n v="30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166"/>
    <b v="1"/>
    <s v="theater/spaces"/>
    <n v="1.2010400000000001"/>
    <n v="92.387692307692305"/>
    <s v="theater"/>
    <s v="spaces"/>
    <d v="2014-10-22T16:57:29"/>
    <d v="2014-12-06T17:57:29"/>
    <n v="45.041666666664241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265"/>
    <b v="1"/>
    <s v="theater/spaces"/>
    <n v="1.0358333333333334"/>
    <n v="125.97972972972973"/>
    <s v="theater"/>
    <s v="spaces"/>
    <d v="2016-04-05T09:19:05"/>
    <d v="2016-05-03T18:00:00"/>
    <n v="28.3617476851795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50"/>
    <b v="1"/>
    <s v="theater/spaces"/>
    <n v="1.0883333333333334"/>
    <n v="94.637681159420296"/>
    <s v="theater"/>
    <s v="spaces"/>
    <d v="2016-02-17T19:44:54"/>
    <d v="2016-04-17T18:44:54"/>
    <n v="59.958333333328483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x v="0"/>
    <x v="210"/>
    <b v="1"/>
    <s v="theater/spaces"/>
    <n v="1.1812400000000001"/>
    <n v="170.69942196531792"/>
    <s v="theater"/>
    <s v="spaces"/>
    <d v="2016-10-12T06:10:53"/>
    <d v="2016-11-11T07:10:53"/>
    <n v="30.041666666671517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314"/>
    <b v="1"/>
    <s v="technology/hardware"/>
    <n v="14.62"/>
    <n v="40.762081784386616"/>
    <s v="technology"/>
    <s v="hardware"/>
    <d v="2013-08-07T08:03:18"/>
    <d v="2013-09-06T14:00:00"/>
    <n v="30.247708333328774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333"/>
    <b v="1"/>
    <s v="technology/hardware"/>
    <n v="2.5253999999999999"/>
    <n v="68.254054054054052"/>
    <s v="technology"/>
    <s v="hardware"/>
    <d v="2016-11-30T15:34:13"/>
    <d v="2017-01-29T15:34:13"/>
    <n v="6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282"/>
    <b v="1"/>
    <s v="technology/hardware"/>
    <n v="1.4005000000000001"/>
    <n v="95.48863636363636"/>
    <s v="technology"/>
    <s v="hardware"/>
    <d v="2014-11-01T15:08:08"/>
    <d v="2014-12-31T16:08:08"/>
    <n v="60.041666666664241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483"/>
    <b v="1"/>
    <s v="technology/hardware"/>
    <n v="2.9687520259319289"/>
    <n v="7.1902649656526005"/>
    <s v="technology"/>
    <s v="hardware"/>
    <d v="2015-07-14T02:50:59"/>
    <d v="2015-08-15T02:50:59"/>
    <n v="32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x v="0"/>
    <x v="116"/>
    <b v="1"/>
    <s v="technology/hardware"/>
    <n v="1.445425"/>
    <n v="511.65486725663715"/>
    <s v="technology"/>
    <s v="hardware"/>
    <d v="2017-01-10T12:52:15"/>
    <d v="2017-03-01T12:52:15"/>
    <n v="50"/>
  </r>
  <r>
    <n v="2726"/>
    <x v="2725"/>
    <s v="Krimston TWO: iPhone Dual SIM Case"/>
    <n v="100000"/>
    <n v="105745"/>
    <x v="0"/>
    <x v="0"/>
    <s v="USD"/>
    <n v="1461333311"/>
    <n v="1458741311"/>
    <x v="0"/>
    <x v="442"/>
    <b v="1"/>
    <s v="technology/hardware"/>
    <n v="1.05745"/>
    <n v="261.74504950495049"/>
    <s v="technology"/>
    <s v="hardware"/>
    <d v="2016-03-23T08:55:11"/>
    <d v="2016-04-22T08:55:11"/>
    <n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484"/>
    <b v="1"/>
    <s v="technology/hardware"/>
    <n v="4.9321000000000002"/>
    <n v="69.760961810466767"/>
    <s v="technology"/>
    <s v="hardware"/>
    <d v="2015-07-13T11:14:23"/>
    <d v="2015-08-07T11:14:23"/>
    <n v="25"/>
  </r>
  <r>
    <n v="2728"/>
    <x v="2727"/>
    <s v="SSD, WiFi, RTC w/Battery and high power USB all in one shield."/>
    <n v="15000"/>
    <n v="30274"/>
    <x v="0"/>
    <x v="0"/>
    <s v="USD"/>
    <n v="1451485434"/>
    <n v="1448461434"/>
    <x v="0"/>
    <x v="413"/>
    <b v="1"/>
    <s v="technology/hardware"/>
    <n v="2.0182666666666669"/>
    <n v="77.229591836734699"/>
    <s v="technology"/>
    <s v="hardware"/>
    <d v="2015-11-25T09:23:54"/>
    <d v="2015-12-30T09:23:54"/>
    <n v="35"/>
  </r>
  <r>
    <n v="2729"/>
    <x v="2728"/>
    <s v="A luggage that is more than a luggage! It is what you want it to be."/>
    <n v="7500"/>
    <n v="7833"/>
    <x v="0"/>
    <x v="0"/>
    <s v="USD"/>
    <n v="1430459197"/>
    <n v="1427867197"/>
    <x v="0"/>
    <x v="23"/>
    <b v="1"/>
    <s v="technology/hardware"/>
    <n v="1.0444"/>
    <n v="340.56521739130437"/>
    <s v="technology"/>
    <s v="hardware"/>
    <d v="2015-04-01T00:46:37"/>
    <d v="2015-05-01T00:46:37"/>
    <n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x v="0"/>
    <x v="345"/>
    <b v="1"/>
    <s v="technology/hardware"/>
    <n v="1.7029262962962963"/>
    <n v="67.417903225806455"/>
    <s v="technology"/>
    <s v="hardware"/>
    <d v="2013-03-18T07:59:35"/>
    <d v="2013-04-22T07:59:35"/>
    <n v="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77"/>
    <b v="1"/>
    <s v="technology/hardware"/>
    <n v="1.0430333333333333"/>
    <n v="845.70270270270271"/>
    <s v="technology"/>
    <s v="hardware"/>
    <d v="2014-08-21T07:37:02"/>
    <d v="2014-10-17T23:00:00"/>
    <n v="57.640949074069795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96"/>
    <b v="1"/>
    <s v="technology/hardware"/>
    <n v="1.1825000000000001"/>
    <n v="97.191780821917803"/>
    <s v="technology"/>
    <s v="hardware"/>
    <d v="2013-04-25T14:23:48"/>
    <d v="2013-05-27T19:00:00"/>
    <n v="32.191805555557949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46"/>
    <b v="1"/>
    <s v="technology/hardware"/>
    <n v="1.07538"/>
    <n v="451.84033613445376"/>
    <s v="technology"/>
    <s v="hardware"/>
    <d v="2015-02-09T01:32:54"/>
    <d v="2015-04-10T00:32:54"/>
    <n v="59.958333333328483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430"/>
    <b v="1"/>
    <s v="technology/hardware"/>
    <n v="22603"/>
    <n v="138.66871165644173"/>
    <s v="technology"/>
    <s v="hardware"/>
    <d v="2016-09-13T11:03:12"/>
    <d v="2016-10-13T16:59:00"/>
    <n v="30.247083333335468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485"/>
    <b v="1"/>
    <s v="technology/hardware"/>
    <n v="9.7813466666666677"/>
    <n v="21.640147492625371"/>
    <s v="technology"/>
    <s v="hardware"/>
    <d v="2013-02-10T21:54:10"/>
    <d v="2013-03-13T15:00:00"/>
    <n v="30.71238425926276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x v="6"/>
    <b v="1"/>
    <s v="technology/hardware"/>
    <n v="1.2290000000000001"/>
    <n v="169.51724137931035"/>
    <s v="technology"/>
    <s v="hardware"/>
    <d v="2014-03-24T10:59:33"/>
    <d v="2014-04-23T10:59:33"/>
    <n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231"/>
    <b v="1"/>
    <s v="technology/hardware"/>
    <n v="2.4606080000000001"/>
    <n v="161.88210526315791"/>
    <s v="technology"/>
    <s v="hardware"/>
    <d v="2013-12-03T17:01:27"/>
    <d v="2014-01-15T14:00:00"/>
    <n v="42.873993055553001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41"/>
    <b v="1"/>
    <s v="technology/hardware"/>
    <n v="1.4794"/>
    <n v="493.13333333333333"/>
    <s v="technology"/>
    <s v="hardware"/>
    <d v="2016-09-06T22:26:44"/>
    <d v="2016-11-05T22:26:44"/>
    <n v="6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277"/>
    <b v="1"/>
    <s v="technology/hardware"/>
    <n v="3.8409090909090908"/>
    <n v="22.120418848167539"/>
    <s v="technology"/>
    <s v="hardware"/>
    <d v="2014-03-21T16:18:37"/>
    <d v="2014-05-05T16:18:37"/>
    <n v="45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x v="0"/>
    <x v="57"/>
    <b v="1"/>
    <s v="technology/hardware"/>
    <n v="1.0333333333333334"/>
    <n v="18.235294117647058"/>
    <s v="technology"/>
    <s v="hardware"/>
    <d v="2015-02-09T19:45:52"/>
    <d v="2015-03-11T18:45:52"/>
    <n v="29.958333333343035"/>
  </r>
  <r>
    <n v="2741"/>
    <x v="2740"/>
    <s v="Help me publish my 1st children's book as an aspiring author!"/>
    <n v="8000"/>
    <n v="35"/>
    <x v="2"/>
    <x v="0"/>
    <s v="USD"/>
    <n v="1413770820"/>
    <n v="1412005602"/>
    <x v="0"/>
    <x v="80"/>
    <b v="0"/>
    <s v="publishing/children's books"/>
    <n v="4.3750000000000004E-3"/>
    <n v="8.75"/>
    <s v="publishing"/>
    <s v="children's books"/>
    <d v="2014-09-29T10:46:42"/>
    <d v="2014-10-19T21:07:00"/>
    <n v="20.43076388888584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x v="0"/>
    <x v="59"/>
    <b v="0"/>
    <s v="publishing/children's books"/>
    <n v="0.29239999999999999"/>
    <n v="40.611111111111114"/>
    <s v="publishing"/>
    <s v="children's books"/>
    <d v="2012-05-01T12:16:27"/>
    <d v="2012-05-15T12:16:27"/>
    <n v="14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x v="78"/>
    <b v="0"/>
    <s v="publishing/children's books"/>
    <n v="0"/>
    <e v="#DIV/0!"/>
    <s v="publishing"/>
    <s v="children's books"/>
    <d v="2016-09-19T02:53:27"/>
    <d v="2016-10-19T02:53:27"/>
    <n v="30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x v="19"/>
    <b v="0"/>
    <s v="publishing/children's books"/>
    <n v="5.2187499999999998E-2"/>
    <n v="37.954545454545453"/>
    <s v="publishing"/>
    <s v="children's books"/>
    <d v="2012-01-29T20:29:58"/>
    <d v="2012-02-28T20:29:58"/>
    <n v="30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x v="72"/>
    <b v="0"/>
    <s v="publishing/children's books"/>
    <n v="0.21887499999999999"/>
    <n v="35.734693877551024"/>
    <s v="publishing"/>
    <s v="children's books"/>
    <d v="2012-05-15T18:42:48"/>
    <d v="2012-07-14T18:42:48"/>
    <n v="60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x v="10"/>
    <b v="0"/>
    <s v="publishing/children's books"/>
    <n v="0.26700000000000002"/>
    <n v="42.157894736842103"/>
    <s v="publishing"/>
    <s v="children's books"/>
    <d v="2014-07-30T13:45:11"/>
    <d v="2014-08-29T13:45:11"/>
    <n v="30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x v="80"/>
    <b v="0"/>
    <s v="publishing/children's books"/>
    <n v="0.28000000000000003"/>
    <n v="35"/>
    <s v="publishing"/>
    <s v="children's books"/>
    <d v="2012-05-15T10:33:17"/>
    <d v="2012-06-15T22:10:00"/>
    <n v="31.483831018515048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x v="0"/>
    <x v="80"/>
    <b v="0"/>
    <s v="publishing/children's books"/>
    <n v="1.06E-2"/>
    <n v="13.25"/>
    <s v="publishing"/>
    <s v="children's books"/>
    <d v="2016-08-03T12:03:22"/>
    <d v="2016-09-02T12:03:22"/>
    <n v="30"/>
  </r>
  <r>
    <n v="2749"/>
    <x v="2748"/>
    <s v="Self-publishing my children's book."/>
    <n v="10000"/>
    <n v="110"/>
    <x v="2"/>
    <x v="0"/>
    <s v="USD"/>
    <n v="1428171037"/>
    <n v="1425582637"/>
    <x v="0"/>
    <x v="84"/>
    <b v="0"/>
    <s v="publishing/children's books"/>
    <n v="1.0999999999999999E-2"/>
    <n v="55"/>
    <s v="publishing"/>
    <s v="children's books"/>
    <d v="2015-03-05T14:10:37"/>
    <d v="2015-04-04T13:10:37"/>
    <n v="29.958333333328483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x v="0"/>
    <x v="78"/>
    <b v="0"/>
    <s v="publishing/children's books"/>
    <n v="0"/>
    <e v="#DIV/0!"/>
    <s v="publishing"/>
    <s v="children's books"/>
    <d v="2012-06-18T16:35:45"/>
    <d v="2012-06-30T15:00:00"/>
    <n v="11.933506944449618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x v="78"/>
    <b v="0"/>
    <s v="publishing/children's books"/>
    <n v="0"/>
    <e v="#DIV/0!"/>
    <s v="publishing"/>
    <s v="children's books"/>
    <d v="2014-04-18T16:17:22"/>
    <d v="2014-06-17T16:17:22"/>
    <n v="60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x v="25"/>
    <b v="0"/>
    <s v="publishing/children's books"/>
    <n v="0.11458333333333333"/>
    <n v="39.285714285714285"/>
    <s v="publishing"/>
    <s v="children's books"/>
    <d v="2011-11-08T13:21:44"/>
    <d v="2011-12-18T13:21:44"/>
    <n v="40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x v="0"/>
    <x v="22"/>
    <b v="0"/>
    <s v="publishing/children's books"/>
    <n v="0.19"/>
    <n v="47.5"/>
    <s v="publishing"/>
    <s v="children's books"/>
    <d v="2012-07-27T16:37:03"/>
    <d v="2012-08-26T16:37:03"/>
    <n v="30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x v="78"/>
    <b v="0"/>
    <s v="publishing/children's books"/>
    <n v="0"/>
    <e v="#DIV/0!"/>
    <s v="publishing"/>
    <s v="children's books"/>
    <d v="2014-08-12T10:15:51"/>
    <d v="2014-09-11T10:15:51"/>
    <n v="3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x v="0"/>
    <x v="41"/>
    <b v="0"/>
    <s v="publishing/children's books"/>
    <n v="0.52"/>
    <n v="17.333333333333332"/>
    <s v="publishing"/>
    <s v="children's books"/>
    <d v="2015-03-09T13:58:47"/>
    <d v="2015-04-08T13:58:47"/>
    <n v="30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x v="51"/>
    <b v="0"/>
    <s v="publishing/children's books"/>
    <n v="0.1048"/>
    <n v="31.757575757575758"/>
    <s v="publishing"/>
    <s v="children's books"/>
    <d v="2013-12-12T16:36:41"/>
    <d v="2014-01-11T16:36:41"/>
    <n v="30"/>
  </r>
  <r>
    <n v="2757"/>
    <x v="2756"/>
    <s v="A children's letter book that Lampoons Hillary Clinton"/>
    <n v="1500"/>
    <n v="10"/>
    <x v="2"/>
    <x v="0"/>
    <s v="USD"/>
    <n v="1470498332"/>
    <n v="1469202332"/>
    <x v="0"/>
    <x v="84"/>
    <b v="0"/>
    <s v="publishing/children's books"/>
    <n v="6.6666666666666671E-3"/>
    <n v="5"/>
    <s v="publishing"/>
    <s v="children's books"/>
    <d v="2016-07-22T10:45:32"/>
    <d v="2016-08-06T10:45:32"/>
    <n v="15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x v="79"/>
    <b v="0"/>
    <s v="publishing/children's books"/>
    <n v="0.11700000000000001"/>
    <n v="39"/>
    <s v="publishing"/>
    <s v="children's books"/>
    <d v="2016-09-26T05:36:23"/>
    <d v="2016-10-10T05:36:23"/>
    <n v="14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x v="84"/>
    <b v="0"/>
    <s v="publishing/children's books"/>
    <n v="0.105"/>
    <n v="52.5"/>
    <s v="publishing"/>
    <s v="children's books"/>
    <d v="2016-06-03T03:47:46"/>
    <d v="2016-07-16T03:47:46"/>
    <n v="43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x v="78"/>
    <b v="0"/>
    <s v="publishing/children's books"/>
    <n v="0"/>
    <e v="#DIV/0!"/>
    <s v="publishing"/>
    <s v="children's books"/>
    <d v="2013-05-21T06:04:18"/>
    <d v="2013-06-20T06:04:18"/>
    <n v="30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x v="0"/>
    <x v="80"/>
    <b v="0"/>
    <s v="publishing/children's books"/>
    <n v="7.1999999999999998E-3"/>
    <n v="9"/>
    <s v="publishing"/>
    <s v="children's books"/>
    <d v="2012-12-03T20:31:33"/>
    <d v="2013-01-02T20:31:33"/>
    <n v="30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x v="0"/>
    <x v="29"/>
    <b v="0"/>
    <s v="publishing/children's books"/>
    <n v="7.6923076923076927E-3"/>
    <n v="25"/>
    <s v="publishing"/>
    <s v="children's books"/>
    <d v="2012-01-18T19:53:15"/>
    <d v="2012-03-18T18:53:15"/>
    <n v="59.95833333333575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x v="0"/>
    <x v="83"/>
    <b v="0"/>
    <s v="publishing/children's books"/>
    <n v="2.2842639593908631E-3"/>
    <n v="30"/>
    <s v="publishing"/>
    <s v="children's books"/>
    <d v="2013-04-09T08:54:44"/>
    <d v="2013-05-24T08:54:44"/>
    <n v="45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x v="80"/>
    <b v="0"/>
    <s v="publishing/children's books"/>
    <n v="1.125E-2"/>
    <n v="11.25"/>
    <s v="publishing"/>
    <s v="children's books"/>
    <d v="2012-05-01T02:00:31"/>
    <d v="2012-05-30T14:00:00"/>
    <n v="29.499641203699866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x v="0"/>
    <x v="78"/>
    <b v="0"/>
    <s v="publishing/children's books"/>
    <n v="0"/>
    <e v="#DIV/0!"/>
    <s v="publishing"/>
    <s v="children's books"/>
    <d v="2012-10-12T08:53:48"/>
    <d v="2012-10-28T08:53:48"/>
    <n v="16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x v="80"/>
    <b v="0"/>
    <s v="publishing/children's books"/>
    <n v="0.02"/>
    <n v="25"/>
    <s v="publishing"/>
    <s v="children's books"/>
    <d v="2011-07-12T11:01:58"/>
    <d v="2011-08-11T11:01:58"/>
    <n v="30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x v="0"/>
    <x v="83"/>
    <b v="0"/>
    <s v="publishing/children's books"/>
    <n v="8.5000000000000006E-3"/>
    <n v="11.333333333333334"/>
    <s v="publishing"/>
    <s v="children's books"/>
    <d v="2015-06-17T18:00:50"/>
    <d v="2015-08-16T18:00:50"/>
    <n v="6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x v="69"/>
    <b v="0"/>
    <s v="publishing/children's books"/>
    <n v="0.14314285714285716"/>
    <n v="29.470588235294116"/>
    <s v="publishing"/>
    <s v="children's books"/>
    <d v="2012-02-28T09:45:23"/>
    <d v="2012-03-29T08:45:23"/>
    <n v="29.95833333333575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x v="84"/>
    <b v="0"/>
    <s v="publishing/children's books"/>
    <n v="2.5000000000000001E-3"/>
    <n v="1"/>
    <s v="publishing"/>
    <s v="children's books"/>
    <d v="2014-04-16T14:49:50"/>
    <d v="2014-06-05T14:49:50"/>
    <n v="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x v="51"/>
    <b v="0"/>
    <s v="publishing/children's books"/>
    <n v="0.1041125"/>
    <n v="63.098484848484851"/>
    <s v="publishing"/>
    <s v="children's books"/>
    <d v="2014-02-16T11:55:30"/>
    <d v="2014-03-18T10:55:30"/>
    <n v="29.95833333333575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x v="78"/>
    <b v="0"/>
    <s v="publishing/children's books"/>
    <n v="0"/>
    <e v="#DIV/0!"/>
    <s v="publishing"/>
    <s v="children's books"/>
    <d v="2012-12-14T07:45:40"/>
    <d v="2013-02-01T12:00:00"/>
    <n v="49.176620370373712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x v="78"/>
    <b v="0"/>
    <s v="publishing/children's books"/>
    <n v="0"/>
    <e v="#DIV/0!"/>
    <s v="publishing"/>
    <s v="children's books"/>
    <d v="2013-09-20T15:51:34"/>
    <d v="2013-10-05T15:51:34"/>
    <n v="15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x v="0"/>
    <x v="29"/>
    <b v="0"/>
    <s v="publishing/children's books"/>
    <n v="1.8867924528301887E-3"/>
    <n v="1"/>
    <s v="publishing"/>
    <s v="children's books"/>
    <d v="2016-04-14T15:45:21"/>
    <d v="2016-04-24T15:45:21"/>
    <n v="10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x v="62"/>
    <b v="0"/>
    <s v="publishing/children's books"/>
    <n v="0.14249999999999999"/>
    <n v="43.846153846153847"/>
    <s v="publishing"/>
    <s v="children's books"/>
    <d v="2013-02-05T22:02:08"/>
    <d v="2013-03-07T22:02:08"/>
    <n v="30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x v="84"/>
    <b v="0"/>
    <s v="publishing/children's books"/>
    <n v="0.03"/>
    <n v="75"/>
    <s v="publishing"/>
    <s v="children's books"/>
    <d v="2011-11-15T19:19:14"/>
    <d v="2011-12-15T19:19:14"/>
    <n v="30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x v="17"/>
    <b v="0"/>
    <s v="publishing/children's books"/>
    <n v="7.8809523809523815E-2"/>
    <n v="45.972222222222221"/>
    <s v="publishing"/>
    <s v="children's books"/>
    <d v="2015-05-12T02:07:56"/>
    <d v="2015-06-12T02:07:56"/>
    <n v="31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x v="29"/>
    <b v="0"/>
    <s v="publishing/children's books"/>
    <n v="3.3333333333333335E-3"/>
    <n v="10"/>
    <s v="publishing"/>
    <s v="children's books"/>
    <d v="2015-06-17T11:03:24"/>
    <d v="2015-07-17T11:03:24"/>
    <n v="3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x v="41"/>
    <b v="0"/>
    <s v="publishing/children's books"/>
    <n v="0.25545454545454543"/>
    <n v="93.666666666666671"/>
    <s v="publishing"/>
    <s v="children's books"/>
    <d v="2014-07-26T18:28:26"/>
    <d v="2014-08-25T18:28:26"/>
    <n v="30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x v="29"/>
    <b v="0"/>
    <s v="publishing/children's books"/>
    <n v="2.12E-2"/>
    <n v="53"/>
    <s v="publishing"/>
    <s v="children's books"/>
    <d v="2015-10-23T09:03:41"/>
    <d v="2015-11-22T10:03:41"/>
    <n v="30.0416666666642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x v="0"/>
    <x v="78"/>
    <b v="0"/>
    <s v="publishing/children's books"/>
    <n v="0"/>
    <e v="#DIV/0!"/>
    <s v="publishing"/>
    <s v="children's books"/>
    <d v="2017-02-08T05:44:48"/>
    <d v="2017-03-10T05:44:48"/>
    <n v="3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x v="0"/>
    <x v="33"/>
    <b v="1"/>
    <s v="theater/plays"/>
    <n v="1.0528"/>
    <n v="47"/>
    <s v="theater"/>
    <s v="plays"/>
    <d v="2015-01-14T17:35:54"/>
    <d v="2015-02-12T02:00:00"/>
    <n v="28.35006944445194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x v="0"/>
    <x v="59"/>
    <b v="1"/>
    <s v="theater/plays"/>
    <n v="1.2"/>
    <n v="66.666666666666671"/>
    <s v="theater"/>
    <s v="plays"/>
    <d v="2015-01-22T17:11:58"/>
    <d v="2015-02-16T23:59:00"/>
    <n v="25.282662037039699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42"/>
    <b v="1"/>
    <s v="theater/plays"/>
    <n v="1.145"/>
    <n v="18.770491803278688"/>
    <s v="theater"/>
    <s v="plays"/>
    <d v="2015-04-09T07:50:46"/>
    <d v="2015-04-23T07:50:46"/>
    <n v="14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52"/>
    <b v="1"/>
    <s v="theater/plays"/>
    <n v="1.19"/>
    <n v="66.111111111111114"/>
    <s v="theater"/>
    <s v="plays"/>
    <d v="2014-10-08T13:54:03"/>
    <d v="2014-10-29T13:54:03"/>
    <n v="2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x v="0"/>
    <x v="136"/>
    <b v="1"/>
    <s v="theater/plays"/>
    <n v="1.0468"/>
    <n v="36.859154929577464"/>
    <s v="theater"/>
    <s v="plays"/>
    <d v="2016-07-06T23:32:47"/>
    <d v="2016-08-05T16:00:00"/>
    <n v="29.685567129628907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x v="0"/>
    <x v="142"/>
    <b v="1"/>
    <s v="theater/plays"/>
    <n v="1.1783999999999999"/>
    <n v="39.810810810810814"/>
    <s v="theater"/>
    <s v="plays"/>
    <d v="2014-06-25T08:39:40"/>
    <d v="2014-07-09T08:39:40"/>
    <n v="14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44"/>
    <b v="1"/>
    <s v="theater/plays"/>
    <n v="1.1970000000000001"/>
    <n v="31.5"/>
    <s v="theater"/>
    <s v="plays"/>
    <d v="2014-06-17T23:45:52"/>
    <d v="2014-07-17T23:45:52"/>
    <n v="30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x v="0"/>
    <x v="9"/>
    <b v="1"/>
    <s v="theater/plays"/>
    <n v="1.0249999999999999"/>
    <n v="102.5"/>
    <s v="theater"/>
    <s v="plays"/>
    <d v="2016-06-29T11:50:43"/>
    <d v="2016-07-29T11:50:43"/>
    <n v="30"/>
  </r>
  <r>
    <n v="2789"/>
    <x v="2788"/>
    <s v="BNT's Biggest Adventure So Far: Our 2015 full length production!"/>
    <n v="3000"/>
    <n v="3035"/>
    <x v="0"/>
    <x v="0"/>
    <s v="USD"/>
    <n v="1426132800"/>
    <n v="1424477934"/>
    <x v="0"/>
    <x v="54"/>
    <b v="1"/>
    <s v="theater/plays"/>
    <n v="1.0116666666666667"/>
    <n v="126.45833333333333"/>
    <s v="theater"/>
    <s v="plays"/>
    <d v="2015-02-20T19:18:54"/>
    <d v="2015-03-11T23:00:00"/>
    <n v="19.15354166667384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36"/>
    <b v="1"/>
    <s v="theater/plays"/>
    <n v="1.0533333333333332"/>
    <n v="47.878787878787875"/>
    <s v="theater"/>
    <s v="plays"/>
    <d v="2015-01-12T17:31:43"/>
    <d v="2015-02-11T17:31:43"/>
    <n v="30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33"/>
    <b v="1"/>
    <s v="theater/plays"/>
    <n v="1.0249999999999999"/>
    <n v="73.214285714285708"/>
    <s v="theater"/>
    <s v="plays"/>
    <d v="2016-08-09T16:35:59"/>
    <d v="2016-09-08T23:00:00"/>
    <n v="30.266678240746842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54"/>
    <b v="1"/>
    <s v="theater/plays"/>
    <n v="1.0760000000000001"/>
    <n v="89.666666666666671"/>
    <s v="theater"/>
    <s v="plays"/>
    <d v="2015-06-28T00:32:39"/>
    <d v="2015-08-12T00:32:39"/>
    <n v="45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x v="196"/>
    <b v="1"/>
    <s v="theater/plays"/>
    <n v="1.105675"/>
    <n v="151.4623287671233"/>
    <s v="theater"/>
    <s v="plays"/>
    <d v="2015-06-21T05:03:25"/>
    <d v="2015-07-21T05:03:25"/>
    <n v="30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83"/>
    <b v="1"/>
    <s v="theater/plays"/>
    <n v="1.5"/>
    <n v="25"/>
    <s v="theater"/>
    <s v="plays"/>
    <d v="2016-02-16T11:35:59"/>
    <d v="2016-03-03T14:00:00"/>
    <n v="16.100011574075324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9"/>
    <b v="1"/>
    <s v="theater/plays"/>
    <n v="1.0428571428571429"/>
    <n v="36.5"/>
    <s v="theater"/>
    <s v="plays"/>
    <d v="2014-05-21T07:37:21"/>
    <d v="2014-06-06T18:00:00"/>
    <n v="16.43239583333343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64"/>
    <b v="1"/>
    <s v="theater/plays"/>
    <n v="1.155"/>
    <n v="44"/>
    <s v="theater"/>
    <s v="plays"/>
    <d v="2014-06-05T07:40:28"/>
    <d v="2014-07-05T07:40:28"/>
    <n v="3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225"/>
    <b v="1"/>
    <s v="theater/plays"/>
    <n v="1.02645125"/>
    <n v="87.357553191489373"/>
    <s v="theater"/>
    <s v="plays"/>
    <d v="2014-06-08T17:34:00"/>
    <d v="2014-07-08T17:34:00"/>
    <n v="3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237"/>
    <b v="1"/>
    <s v="theater/plays"/>
    <n v="1.014"/>
    <n v="36.474820143884891"/>
    <s v="theater"/>
    <s v="plays"/>
    <d v="2015-07-16T11:12:01"/>
    <d v="2015-07-31T11:00:00"/>
    <n v="14.991655092599103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208"/>
    <b v="1"/>
    <s v="theater/plays"/>
    <n v="1.1663479999999999"/>
    <n v="44.859538461538463"/>
    <s v="theater"/>
    <s v="plays"/>
    <d v="2016-05-17T01:21:10"/>
    <d v="2016-06-17T11:00:00"/>
    <n v="31.401967592595611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162"/>
    <b v="1"/>
    <s v="theater/plays"/>
    <n v="1.33"/>
    <n v="42.903225806451616"/>
    <s v="theater"/>
    <s v="plays"/>
    <d v="2014-11-05T08:16:06"/>
    <d v="2015-01-04T08:16:06"/>
    <n v="60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x v="0"/>
    <x v="62"/>
    <b v="1"/>
    <s v="theater/plays"/>
    <n v="1.3320000000000001"/>
    <n v="51.230769230769234"/>
    <s v="theater"/>
    <s v="plays"/>
    <d v="2014-09-18T00:50:09"/>
    <d v="2014-10-10T06:00:00"/>
    <n v="22.215173611111823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240"/>
    <b v="1"/>
    <s v="theater/plays"/>
    <n v="1.0183333333333333"/>
    <n v="33.944444444444443"/>
    <s v="theater"/>
    <s v="plays"/>
    <d v="2015-07-07T10:31:47"/>
    <d v="2015-08-06T10:31:47"/>
    <n v="30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61"/>
    <b v="1"/>
    <s v="theater/plays"/>
    <n v="1.2795000000000001"/>
    <n v="90.744680851063833"/>
    <s v="theater"/>
    <s v="plays"/>
    <d v="2015-06-02T20:34:36"/>
    <d v="2015-07-15T19:00:00"/>
    <n v="42.934305555550964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"/>
    <b v="1"/>
    <s v="theater/plays"/>
    <n v="1.1499999999999999"/>
    <n v="50"/>
    <s v="theater"/>
    <s v="plays"/>
    <d v="2014-08-30T05:53:10"/>
    <d v="2014-09-29T05:53:10"/>
    <n v="3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59"/>
    <b v="1"/>
    <s v="theater/plays"/>
    <n v="1.1000000000000001"/>
    <n v="24.444444444444443"/>
    <s v="theater"/>
    <s v="plays"/>
    <d v="2015-07-28T07:07:53"/>
    <d v="2015-08-22T07:07:53"/>
    <n v="25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88"/>
    <b v="1"/>
    <s v="theater/plays"/>
    <n v="1.121"/>
    <n v="44.25"/>
    <s v="theater"/>
    <s v="plays"/>
    <d v="2015-06-30T01:24:50"/>
    <d v="2015-08-05T06:00:00"/>
    <n v="36.191087962957681"/>
  </r>
  <r>
    <n v="2807"/>
    <x v="2806"/>
    <s v="Bringing Shakespeare back to the Playwrights"/>
    <n v="5000"/>
    <n v="6300"/>
    <x v="0"/>
    <x v="0"/>
    <s v="USD"/>
    <n v="1435611438"/>
    <n v="1433019438"/>
    <x v="0"/>
    <x v="251"/>
    <b v="1"/>
    <s v="theater/plays"/>
    <n v="1.26"/>
    <n v="67.741935483870961"/>
    <s v="theater"/>
    <s v="plays"/>
    <d v="2015-05-30T15:57:18"/>
    <d v="2015-06-29T15:57:18"/>
    <n v="30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50"/>
    <b v="1"/>
    <s v="theater/plays"/>
    <n v="1.0024444444444445"/>
    <n v="65.376811594202906"/>
    <s v="theater"/>
    <s v="plays"/>
    <d v="2015-07-23T15:18:55"/>
    <d v="2015-08-22T15:18:55"/>
    <n v="30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64"/>
    <b v="1"/>
    <s v="theater/plays"/>
    <n v="1.024"/>
    <n v="121.9047619047619"/>
    <s v="theater"/>
    <s v="plays"/>
    <d v="2016-03-22T06:55:25"/>
    <d v="2016-03-30T09:39:00"/>
    <n v="8.1135995370277669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7"/>
    <b v="1"/>
    <s v="theater/plays"/>
    <n v="1.0820000000000001"/>
    <n v="47.456140350877192"/>
    <s v="theater"/>
    <s v="plays"/>
    <d v="2014-04-29T22:21:04"/>
    <d v="2014-05-31T22:59:00"/>
    <n v="32.026342592595029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52"/>
    <b v="1"/>
    <s v="theater/plays"/>
    <n v="1.0026999999999999"/>
    <n v="92.842592592592595"/>
    <s v="theater"/>
    <s v="plays"/>
    <d v="2015-01-24T06:55:03"/>
    <d v="2015-02-23T06:55:03"/>
    <n v="30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x v="183"/>
    <b v="1"/>
    <s v="theater/plays"/>
    <n v="1.133"/>
    <n v="68.253012048192772"/>
    <s v="theater"/>
    <s v="plays"/>
    <d v="2015-02-19T12:51:38"/>
    <d v="2015-04-05T23:00:00"/>
    <n v="45.422476851861575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93"/>
    <b v="1"/>
    <s v="theater/plays"/>
    <n v="1.2757571428571428"/>
    <n v="37.209583333333335"/>
    <s v="theater"/>
    <s v="plays"/>
    <d v="2016-11-19T12:49:21"/>
    <d v="2016-12-14T12:49:21"/>
    <n v="25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1"/>
    <b v="1"/>
    <s v="theater/plays"/>
    <n v="1.0773333333333333"/>
    <n v="25.25"/>
    <s v="theater"/>
    <s v="plays"/>
    <d v="2015-04-09T04:35:15"/>
    <d v="2015-05-09T04:35:15"/>
    <n v="30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x v="25"/>
    <b v="1"/>
    <s v="theater/plays"/>
    <n v="2.42"/>
    <n v="43.214285714285715"/>
    <s v="theater"/>
    <s v="plays"/>
    <d v="2016-07-08T13:38:29"/>
    <d v="2016-08-07T13:38:29"/>
    <n v="30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39"/>
    <b v="1"/>
    <s v="theater/plays"/>
    <n v="1.4156666666666666"/>
    <n v="25.130177514792898"/>
    <s v="theater"/>
    <s v="plays"/>
    <d v="2015-07-03T06:13:12"/>
    <d v="2015-08-02T11:00:00"/>
    <n v="30.199166666672681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51"/>
    <b v="1"/>
    <s v="theater/plays"/>
    <n v="1.3"/>
    <n v="23.636363636363637"/>
    <s v="theater"/>
    <s v="plays"/>
    <d v="2015-01-19T10:14:22"/>
    <d v="2015-02-28T10:14:22"/>
    <n v="40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332"/>
    <b v="1"/>
    <s v="theater/plays"/>
    <n v="1.0603"/>
    <n v="103.95098039215686"/>
    <s v="theater"/>
    <s v="plays"/>
    <d v="2015-09-03T09:21:26"/>
    <d v="2015-09-23T09:21:26"/>
    <n v="20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01"/>
    <b v="1"/>
    <s v="theater/plays"/>
    <n v="1.048"/>
    <n v="50.384615384615387"/>
    <s v="theater"/>
    <s v="plays"/>
    <d v="2015-05-15T07:36:49"/>
    <d v="2015-06-14T07:36:49"/>
    <n v="30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9"/>
    <b v="1"/>
    <s v="theater/plays"/>
    <n v="1.36"/>
    <n v="13.6"/>
    <s v="theater"/>
    <s v="plays"/>
    <d v="2016-02-01T09:39:49"/>
    <d v="2016-02-25T19:00:00"/>
    <n v="24.389016203698702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2"/>
    <b v="1"/>
    <s v="theater/plays"/>
    <n v="1"/>
    <n v="28.571428571428573"/>
    <s v="theater"/>
    <s v="plays"/>
    <d v="2014-08-24T17:08:55"/>
    <d v="2014-09-23T17:08:55"/>
    <n v="30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225"/>
    <b v="1"/>
    <s v="theater/plays"/>
    <n v="1"/>
    <n v="63.829787234042556"/>
    <s v="theater"/>
    <s v="plays"/>
    <d v="2015-02-25T11:24:52"/>
    <d v="2015-03-27T10:24:52"/>
    <n v="29.958333333343035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25"/>
    <b v="1"/>
    <s v="theater/plays"/>
    <n v="1.24"/>
    <n v="8.8571428571428577"/>
    <s v="theater"/>
    <s v="plays"/>
    <d v="2015-03-03T19:16:46"/>
    <d v="2015-03-31T17:59:00"/>
    <n v="27.945995370369928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x v="0"/>
    <x v="41"/>
    <b v="1"/>
    <s v="theater/plays"/>
    <n v="1.1692307692307693"/>
    <n v="50.666666666666664"/>
    <s v="theater"/>
    <s v="plays"/>
    <d v="2015-05-12T01:29:56"/>
    <d v="2015-06-12T20:43:00"/>
    <n v="31.800740740742185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13"/>
    <b v="1"/>
    <s v="theater/plays"/>
    <n v="1.0333333333333334"/>
    <n v="60.784313725490193"/>
    <s v="theater"/>
    <s v="plays"/>
    <d v="2015-11-04T14:01:26"/>
    <d v="2015-12-04T14:01:26"/>
    <n v="30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"/>
    <b v="1"/>
    <s v="theater/plays"/>
    <n v="1.0774999999999999"/>
    <n v="113.42105263157895"/>
    <s v="theater"/>
    <s v="plays"/>
    <d v="2015-06-15T19:50:12"/>
    <d v="2015-07-10T02:00:00"/>
    <n v="24.256805555560277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"/>
    <b v="1"/>
    <s v="theater/plays"/>
    <n v="1.2024999999999999"/>
    <n v="104.56521739130434"/>
    <s v="theater"/>
    <s v="plays"/>
    <d v="2016-05-04T11:24:26"/>
    <d v="2016-06-03T11:30:00"/>
    <n v="30.003865740742185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174"/>
    <b v="1"/>
    <s v="theater/plays"/>
    <n v="1.0037894736842106"/>
    <n v="98.30927835051547"/>
    <s v="theater"/>
    <s v="plays"/>
    <d v="2015-09-07T01:21:09"/>
    <d v="2015-10-02T18:00:00"/>
    <n v="25.69364583332935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88"/>
    <b v="1"/>
    <s v="theater/plays"/>
    <n v="1.0651999999999999"/>
    <n v="35.039473684210527"/>
    <s v="theater"/>
    <s v="plays"/>
    <d v="2016-05-05T05:25:18"/>
    <d v="2016-06-02T05:25:18"/>
    <n v="2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x v="0"/>
    <x v="202"/>
    <b v="1"/>
    <s v="theater/plays"/>
    <n v="1"/>
    <n v="272.72727272727275"/>
    <s v="theater"/>
    <s v="plays"/>
    <d v="2014-04-29T15:09:08"/>
    <d v="2014-05-11T22:59:00"/>
    <n v="12.32629629629809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x v="0"/>
    <x v="47"/>
    <b v="1"/>
    <s v="theater/plays"/>
    <n v="1.1066666666666667"/>
    <n v="63.846153846153847"/>
    <s v="theater"/>
    <s v="plays"/>
    <d v="2015-06-16T14:47:50"/>
    <d v="2015-07-16T14:47:50"/>
    <n v="3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95"/>
    <b v="1"/>
    <s v="theater/plays"/>
    <n v="1.1471959999999999"/>
    <n v="30.189368421052631"/>
    <s v="theater"/>
    <s v="plays"/>
    <d v="2014-10-26T12:01:34"/>
    <d v="2014-11-23T17:00:00"/>
    <n v="28.20724537037313"/>
  </r>
  <r>
    <n v="2833"/>
    <x v="2832"/>
    <s v="A new play about exploring outer space"/>
    <n v="2700"/>
    <n v="2923"/>
    <x v="0"/>
    <x v="0"/>
    <s v="USD"/>
    <n v="1444528800"/>
    <n v="1442804633"/>
    <x v="0"/>
    <x v="2"/>
    <b v="1"/>
    <s v="theater/plays"/>
    <n v="1.0825925925925926"/>
    <n v="83.51428571428572"/>
    <s v="theater"/>
    <s v="plays"/>
    <d v="2015-09-20T22:03:53"/>
    <d v="2015-10-10T21:00:00"/>
    <n v="19.955636574071832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64"/>
    <b v="1"/>
    <s v="theater/plays"/>
    <n v="1.7"/>
    <n v="64.761904761904759"/>
    <s v="theater"/>
    <s v="plays"/>
    <d v="2015-01-15T18:02:10"/>
    <d v="2015-01-30T18:02:10"/>
    <n v="15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251"/>
    <b v="1"/>
    <s v="theater/plays"/>
    <n v="1.8709899999999999"/>
    <n v="20.118172043010752"/>
    <s v="theater"/>
    <s v="plays"/>
    <d v="2015-11-05T11:53:37"/>
    <d v="2015-12-04T19:00:00"/>
    <n v="29.296099537037662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02"/>
    <b v="1"/>
    <s v="theater/plays"/>
    <n v="1.0777777777777777"/>
    <n v="44.090909090909093"/>
    <s v="theater"/>
    <s v="plays"/>
    <d v="2017-01-11T01:16:58"/>
    <d v="2017-02-17T23:59:00"/>
    <n v="37.94585648147767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x v="64"/>
    <b v="1"/>
    <s v="theater/plays"/>
    <n v="1"/>
    <n v="40.476190476190474"/>
    <s v="theater"/>
    <s v="plays"/>
    <d v="2015-10-30T16:48:04"/>
    <d v="2015-12-09T17:48:04"/>
    <n v="40.041666666664241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1"/>
    <b v="1"/>
    <s v="theater/plays"/>
    <n v="1.2024999999999999"/>
    <n v="44.537037037037038"/>
    <s v="theater"/>
    <s v="plays"/>
    <d v="2014-07-22T09:34:56"/>
    <d v="2014-08-13T17:00:00"/>
    <n v="22.309074074073578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162"/>
    <b v="1"/>
    <s v="theater/plays"/>
    <n v="1.1142857142857143"/>
    <n v="125.80645161290323"/>
    <s v="theater"/>
    <s v="plays"/>
    <d v="2014-08-02T00:45:54"/>
    <d v="2014-08-24T23:59:00"/>
    <n v="22.96743055555998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62"/>
    <b v="1"/>
    <s v="theater/plays"/>
    <n v="1.04"/>
    <n v="19.696969696969695"/>
    <s v="theater"/>
    <s v="plays"/>
    <d v="2015-02-24T19:51:19"/>
    <d v="2015-03-18T12:00:00"/>
    <n v="21.672696759254904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x v="29"/>
    <b v="0"/>
    <s v="theater/plays"/>
    <n v="0.01"/>
    <n v="10"/>
    <s v="theater"/>
    <s v="plays"/>
    <d v="2015-10-14T12:44:57"/>
    <d v="2015-12-13T13:44:57"/>
    <n v="60.04166666667151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x v="78"/>
    <b v="0"/>
    <s v="theater/plays"/>
    <n v="0"/>
    <e v="#DIV/0!"/>
    <s v="theater"/>
    <s v="plays"/>
    <d v="2014-05-25T17:51:35"/>
    <d v="2014-06-21T06:00:00"/>
    <n v="26.50584490741312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x v="78"/>
    <b v="0"/>
    <s v="theater/plays"/>
    <n v="0"/>
    <e v="#DIV/0!"/>
    <s v="theater"/>
    <s v="plays"/>
    <d v="2016-05-02T12:42:30"/>
    <d v="2016-06-12T23:00:00"/>
    <n v="41.428819444452529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x v="29"/>
    <b v="0"/>
    <s v="theater/plays"/>
    <n v="5.4545454545454543E-2"/>
    <n v="30"/>
    <s v="theater"/>
    <s v="plays"/>
    <d v="2016-12-05T08:06:20"/>
    <d v="2017-01-04T08:06:20"/>
    <n v="3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x v="0"/>
    <x v="70"/>
    <b v="0"/>
    <s v="theater/plays"/>
    <n v="0.31546666666666667"/>
    <n v="60.666666666666664"/>
    <s v="theater"/>
    <s v="plays"/>
    <d v="2015-04-08T19:23:53"/>
    <d v="2015-06-07T19:23:53"/>
    <n v="60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x v="78"/>
    <b v="0"/>
    <s v="theater/plays"/>
    <n v="0"/>
    <e v="#DIV/0!"/>
    <s v="theater"/>
    <s v="plays"/>
    <d v="2015-04-14T11:36:34"/>
    <d v="2015-05-29T11:36:34"/>
    <n v="45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x v="78"/>
    <b v="0"/>
    <s v="theater/plays"/>
    <n v="0"/>
    <e v="#DIV/0!"/>
    <s v="theater"/>
    <s v="plays"/>
    <d v="2016-03-24T14:21:05"/>
    <d v="2016-05-23T14:21:05"/>
    <n v="60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x v="83"/>
    <b v="0"/>
    <s v="theater/plays"/>
    <n v="2E-3"/>
    <n v="23.333333333333332"/>
    <s v="theater"/>
    <s v="plays"/>
    <d v="2015-04-29T10:34:19"/>
    <d v="2015-05-29T10:34:19"/>
    <n v="30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x v="29"/>
    <b v="0"/>
    <s v="theater/plays"/>
    <n v="0.01"/>
    <n v="5"/>
    <s v="theater"/>
    <s v="plays"/>
    <d v="2016-03-24T05:16:40"/>
    <d v="2016-04-23T05:16:40"/>
    <n v="3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x v="62"/>
    <b v="0"/>
    <s v="theater/plays"/>
    <n v="3.8875E-2"/>
    <n v="23.923076923076923"/>
    <s v="theater"/>
    <s v="plays"/>
    <d v="2014-08-06T19:10:11"/>
    <d v="2014-09-05T19:10:11"/>
    <n v="30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x v="78"/>
    <b v="0"/>
    <s v="theater/plays"/>
    <n v="0"/>
    <e v="#DIV/0!"/>
    <s v="theater"/>
    <s v="plays"/>
    <d v="2016-01-20T19:03:49"/>
    <d v="2016-01-29T18:17:00"/>
    <n v="8.9674884259293322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x v="79"/>
    <b v="0"/>
    <s v="theater/plays"/>
    <n v="1.9E-2"/>
    <n v="15.833333333333334"/>
    <s v="theater"/>
    <s v="plays"/>
    <d v="2014-05-21T20:05:03"/>
    <d v="2014-06-20T20:05:03"/>
    <n v="30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x v="78"/>
    <b v="0"/>
    <s v="theater/plays"/>
    <n v="0"/>
    <e v="#DIV/0!"/>
    <s v="theater"/>
    <s v="plays"/>
    <d v="2014-07-15T23:34:57"/>
    <d v="2014-09-13T23:34:57"/>
    <n v="60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x v="0"/>
    <x v="25"/>
    <b v="0"/>
    <s v="theater/plays"/>
    <n v="0.41699999999999998"/>
    <n v="29.785714285714285"/>
    <s v="theater"/>
    <s v="plays"/>
    <d v="2015-04-17T12:11:59"/>
    <d v="2015-05-07T12:11:59"/>
    <n v="2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x v="81"/>
    <b v="0"/>
    <s v="theater/plays"/>
    <n v="0.5"/>
    <n v="60"/>
    <s v="theater"/>
    <s v="plays"/>
    <d v="2015-12-31T19:11:11"/>
    <d v="2016-01-29T18:34:00"/>
    <n v="28.974178240736364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x v="79"/>
    <b v="0"/>
    <s v="theater/plays"/>
    <n v="4.8666666666666664E-2"/>
    <n v="24.333333333333332"/>
    <s v="theater"/>
    <s v="plays"/>
    <d v="2015-06-09T19:54:07"/>
    <d v="2015-08-08T16:34:00"/>
    <n v="59.861030092593865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x v="41"/>
    <b v="0"/>
    <s v="theater/plays"/>
    <n v="0.19736842105263158"/>
    <n v="500"/>
    <s v="theater"/>
    <s v="plays"/>
    <d v="2016-12-22T17:04:55"/>
    <d v="2017-02-20T13:00:00"/>
    <n v="59.829918981486117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x v="0"/>
    <x v="78"/>
    <b v="0"/>
    <s v="theater/plays"/>
    <n v="0"/>
    <e v="#DIV/0!"/>
    <s v="theater"/>
    <s v="plays"/>
    <d v="2014-11-11T08:04:55"/>
    <d v="2014-12-05T06:28:00"/>
    <n v="23.932696759264218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x v="0"/>
    <x v="29"/>
    <b v="0"/>
    <s v="theater/plays"/>
    <n v="1.7500000000000002E-2"/>
    <n v="35"/>
    <s v="theater"/>
    <s v="plays"/>
    <d v="2015-08-17T03:41:44"/>
    <d v="2015-10-16T03:41:44"/>
    <n v="60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x v="82"/>
    <b v="0"/>
    <s v="theater/plays"/>
    <n v="6.6500000000000004E-2"/>
    <n v="29.555555555555557"/>
    <s v="theater"/>
    <s v="plays"/>
    <d v="2016-04-20T14:12:56"/>
    <d v="2016-06-19T14:12:56"/>
    <n v="60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x v="83"/>
    <b v="0"/>
    <s v="theater/plays"/>
    <n v="0.32"/>
    <n v="26.666666666666668"/>
    <s v="theater"/>
    <s v="plays"/>
    <d v="2015-09-10T09:10:48"/>
    <d v="2015-09-24T09:10:48"/>
    <n v="14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x v="83"/>
    <b v="0"/>
    <s v="theater/plays"/>
    <n v="4.3307086614173228E-3"/>
    <n v="18.333333333333332"/>
    <s v="theater"/>
    <s v="plays"/>
    <d v="2014-05-25T13:57:09"/>
    <d v="2014-06-24T13:57:09"/>
    <n v="30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x v="29"/>
    <b v="0"/>
    <s v="theater/plays"/>
    <n v="4.0000000000000002E-4"/>
    <n v="20"/>
    <s v="theater"/>
    <s v="plays"/>
    <d v="2014-07-11T11:12:03"/>
    <d v="2014-09-09T11:12:03"/>
    <n v="60"/>
  </r>
  <r>
    <n v="2864"/>
    <x v="2863"/>
    <s v="Accessible, original theatre for all!"/>
    <n v="2500"/>
    <n v="40"/>
    <x v="2"/>
    <x v="1"/>
    <s v="GBP"/>
    <n v="1437139080"/>
    <n v="1434552207"/>
    <x v="0"/>
    <x v="83"/>
    <b v="0"/>
    <s v="theater/plays"/>
    <n v="1.6E-2"/>
    <n v="13.333333333333334"/>
    <s v="theater"/>
    <s v="plays"/>
    <d v="2015-06-17T09:43:27"/>
    <d v="2015-07-17T08:18:00"/>
    <n v="29.940659722225973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x v="78"/>
    <b v="0"/>
    <s v="theater/plays"/>
    <n v="0"/>
    <e v="#DIV/0!"/>
    <s v="theater"/>
    <s v="plays"/>
    <d v="2014-11-06T21:44:19"/>
    <d v="2015-01-05T21:44:19"/>
    <n v="60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x v="84"/>
    <b v="0"/>
    <s v="theater/plays"/>
    <n v="8.9999999999999993E-3"/>
    <n v="22.5"/>
    <s v="theater"/>
    <s v="plays"/>
    <d v="2016-09-14T17:55:21"/>
    <d v="2016-10-14T17:00:00"/>
    <n v="29.961562500000582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x v="73"/>
    <b v="0"/>
    <s v="theater/plays"/>
    <n v="0.2016"/>
    <n v="50.4"/>
    <s v="theater"/>
    <s v="plays"/>
    <d v="2016-06-09T23:41:12"/>
    <d v="2016-07-03T23:00:00"/>
    <n v="23.97138888889458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x v="65"/>
    <b v="0"/>
    <s v="theater/plays"/>
    <n v="0.42011733333333334"/>
    <n v="105.02933333333334"/>
    <s v="theater"/>
    <s v="plays"/>
    <d v="2016-09-05T14:50:54"/>
    <d v="2016-10-05T14:50:54"/>
    <n v="30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x v="81"/>
    <b v="0"/>
    <s v="theater/plays"/>
    <n v="8.8500000000000002E-3"/>
    <n v="35.4"/>
    <s v="theater"/>
    <s v="plays"/>
    <d v="2016-06-19T09:14:41"/>
    <d v="2016-07-19T09:14:41"/>
    <n v="30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x v="82"/>
    <b v="0"/>
    <s v="theater/plays"/>
    <n v="0.15"/>
    <n v="83.333333333333329"/>
    <s v="theater"/>
    <s v="plays"/>
    <d v="2014-04-16T23:32:45"/>
    <d v="2014-05-16T23:32:45"/>
    <n v="30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x v="62"/>
    <b v="0"/>
    <s v="theater/plays"/>
    <n v="4.6699999999999998E-2"/>
    <n v="35.92307692307692"/>
    <s v="theater"/>
    <s v="plays"/>
    <d v="2014-12-01T12:43:33"/>
    <d v="2014-12-21T12:43:33"/>
    <n v="20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x v="0"/>
    <x v="78"/>
    <b v="0"/>
    <s v="theater/plays"/>
    <n v="0"/>
    <e v="#DIV/0!"/>
    <s v="theater"/>
    <s v="plays"/>
    <d v="2015-04-20T21:47:18"/>
    <d v="2015-06-19T21:47:18"/>
    <n v="6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x v="22"/>
    <b v="0"/>
    <s v="theater/plays"/>
    <n v="0.38119999999999998"/>
    <n v="119.125"/>
    <s v="theater"/>
    <s v="plays"/>
    <d v="2014-12-29T14:37:11"/>
    <d v="2015-01-28T14:37:11"/>
    <n v="30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x v="83"/>
    <b v="0"/>
    <s v="theater/plays"/>
    <n v="5.4199999999999998E-2"/>
    <n v="90.333333333333329"/>
    <s v="theater"/>
    <s v="plays"/>
    <d v="2016-12-18T15:16:26"/>
    <d v="2017-01-17T15:16:26"/>
    <n v="30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x v="83"/>
    <b v="0"/>
    <s v="theater/plays"/>
    <n v="3.5E-4"/>
    <n v="2.3333333333333335"/>
    <s v="theater"/>
    <s v="plays"/>
    <d v="2016-04-04T22:04:53"/>
    <d v="2016-05-04T22:04:53"/>
    <n v="30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x v="78"/>
    <b v="0"/>
    <s v="theater/plays"/>
    <n v="0"/>
    <e v="#DIV/0!"/>
    <s v="theater"/>
    <s v="plays"/>
    <d v="2015-06-16T12:51:19"/>
    <d v="2015-07-16T12:51:19"/>
    <n v="3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x v="79"/>
    <b v="0"/>
    <s v="theater/plays"/>
    <n v="0.10833333333333334"/>
    <n v="108.33333333333333"/>
    <s v="theater"/>
    <s v="plays"/>
    <d v="2016-10-29T17:55:24"/>
    <d v="2016-11-30T12:00:00"/>
    <n v="31.7531944444417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x v="80"/>
    <b v="0"/>
    <s v="theater/plays"/>
    <n v="2.1000000000000001E-2"/>
    <n v="15.75"/>
    <s v="theater"/>
    <s v="plays"/>
    <d v="2015-05-04T09:46:35"/>
    <d v="2015-07-03T09:46:35"/>
    <n v="60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x v="0"/>
    <x v="29"/>
    <b v="0"/>
    <s v="theater/plays"/>
    <n v="2.5892857142857141E-3"/>
    <n v="29"/>
    <s v="theater"/>
    <s v="plays"/>
    <d v="2015-12-21T12:24:21"/>
    <d v="2016-01-20T12:24:21"/>
    <n v="30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x v="60"/>
    <b v="0"/>
    <s v="theater/plays"/>
    <n v="0.23333333333333334"/>
    <n v="96.551724137931032"/>
    <s v="theater"/>
    <s v="plays"/>
    <d v="2015-07-07T16:44:12"/>
    <d v="2015-08-20T12:05:00"/>
    <n v="43.806111111109203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x v="78"/>
    <b v="0"/>
    <s v="theater/plays"/>
    <n v="0"/>
    <e v="#DIV/0!"/>
    <s v="theater"/>
    <s v="plays"/>
    <d v="2014-10-04T09:20:36"/>
    <d v="2014-12-03T10:20:36"/>
    <n v="60.041666666664241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x v="80"/>
    <b v="0"/>
    <s v="theater/plays"/>
    <n v="0.33600000000000002"/>
    <n v="63"/>
    <s v="theater"/>
    <s v="plays"/>
    <d v="2016-04-01T09:18:38"/>
    <d v="2016-05-01T09:18:38"/>
    <n v="30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x v="81"/>
    <b v="0"/>
    <s v="theater/plays"/>
    <n v="0.1908"/>
    <n v="381.6"/>
    <s v="theater"/>
    <s v="plays"/>
    <d v="2016-01-01T16:40:37"/>
    <d v="2016-02-05T23:59:00"/>
    <n v="35.304432870369055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x v="0"/>
    <x v="80"/>
    <b v="0"/>
    <s v="theater/plays"/>
    <n v="4.1111111111111114E-3"/>
    <n v="46.25"/>
    <s v="theater"/>
    <s v="plays"/>
    <d v="2014-11-05T12:27:15"/>
    <d v="2014-12-05T12:27:15"/>
    <n v="30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x v="0"/>
    <x v="81"/>
    <b v="0"/>
    <s v="theater/plays"/>
    <n v="0.32500000000000001"/>
    <n v="26"/>
    <s v="theater"/>
    <s v="plays"/>
    <d v="2015-02-11T20:50:01"/>
    <d v="2015-03-13T19:50:01"/>
    <n v="29.958333333335759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x v="29"/>
    <b v="0"/>
    <s v="theater/plays"/>
    <n v="0.05"/>
    <n v="10"/>
    <s v="theater"/>
    <s v="plays"/>
    <d v="2015-09-14T10:11:24"/>
    <d v="2015-09-18T22:59:00"/>
    <n v="4.5330555555556202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x v="29"/>
    <b v="0"/>
    <s v="theater/plays"/>
    <n v="1.6666666666666668E-3"/>
    <n v="5"/>
    <s v="theater"/>
    <s v="plays"/>
    <d v="2014-12-12T05:15:24"/>
    <d v="2015-01-11T05:15:24"/>
    <n v="30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x v="78"/>
    <b v="0"/>
    <s v="theater/plays"/>
    <n v="0"/>
    <e v="#DIV/0!"/>
    <s v="theater"/>
    <s v="plays"/>
    <d v="2014-10-10T07:50:40"/>
    <d v="2014-10-17T23:59:00"/>
    <n v="7.6724537037007394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x v="25"/>
    <b v="0"/>
    <s v="theater/plays"/>
    <n v="0.38066666666666665"/>
    <n v="81.571428571428569"/>
    <s v="theater"/>
    <s v="plays"/>
    <d v="2014-07-30T15:43:05"/>
    <d v="2014-08-29T15:43:05"/>
    <n v="30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x v="83"/>
    <b v="0"/>
    <s v="theater/plays"/>
    <n v="1.0500000000000001E-2"/>
    <n v="7"/>
    <s v="theater"/>
    <s v="plays"/>
    <d v="2014-07-11T12:49:52"/>
    <d v="2014-08-08T22:00:00"/>
    <n v="28.382037037037662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x v="73"/>
    <b v="0"/>
    <s v="theater/plays"/>
    <n v="2.7300000000000001E-2"/>
    <n v="27.3"/>
    <s v="theater"/>
    <s v="plays"/>
    <d v="2016-02-15T16:12:08"/>
    <d v="2016-04-15T15:12:08"/>
    <n v="59.958333333328483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x v="57"/>
    <b v="0"/>
    <s v="theater/plays"/>
    <n v="9.0909090909090912E-2"/>
    <n v="29.411764705882351"/>
    <s v="theater"/>
    <s v="plays"/>
    <d v="2014-08-18T12:08:24"/>
    <d v="2014-08-25T16:00:00"/>
    <n v="7.1608333333351766"/>
  </r>
  <r>
    <n v="2893"/>
    <x v="2892"/>
    <s v="Fundraising for REDISCOVERING KIA THE PLAY"/>
    <n v="5000"/>
    <n v="25"/>
    <x v="2"/>
    <x v="0"/>
    <s v="USD"/>
    <n v="1420768800"/>
    <n v="1415644395"/>
    <x v="0"/>
    <x v="84"/>
    <b v="0"/>
    <s v="theater/plays"/>
    <n v="5.0000000000000001E-3"/>
    <n v="12.5"/>
    <s v="theater"/>
    <s v="plays"/>
    <d v="2014-11-10T13:33:15"/>
    <d v="2015-01-08T21:00:00"/>
    <n v="59.310243055551837"/>
  </r>
  <r>
    <n v="2894"/>
    <x v="2893"/>
    <s v="This Is A Story About A Woman A Man And A Woman"/>
    <n v="50000"/>
    <n v="0"/>
    <x v="2"/>
    <x v="0"/>
    <s v="USD"/>
    <n v="1428100815"/>
    <n v="1422920415"/>
    <x v="0"/>
    <x v="78"/>
    <b v="0"/>
    <s v="theater/plays"/>
    <n v="0"/>
    <e v="#DIV/0!"/>
    <s v="theater"/>
    <s v="plays"/>
    <d v="2015-02-02T18:40:15"/>
    <d v="2015-04-03T17:40:15"/>
    <n v="59.958333333328483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x v="80"/>
    <b v="0"/>
    <s v="theater/plays"/>
    <n v="4.5999999999999999E-2"/>
    <n v="5.75"/>
    <s v="theater"/>
    <s v="plays"/>
    <d v="2014-06-21T08:19:52"/>
    <d v="2014-06-22T16:00:00"/>
    <n v="1.3195370370376622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x v="0"/>
    <x v="8"/>
    <b v="0"/>
    <s v="theater/plays"/>
    <n v="0.20833333333333334"/>
    <n v="52.083333333333336"/>
    <s v="theater"/>
    <s v="plays"/>
    <d v="2016-11-27T16:48:41"/>
    <d v="2016-12-12T01:00:00"/>
    <n v="14.341192129628325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x v="83"/>
    <b v="0"/>
    <s v="theater/plays"/>
    <n v="4.583333333333333E-2"/>
    <n v="183.33333333333334"/>
    <s v="theater"/>
    <s v="plays"/>
    <d v="2015-09-11T10:30:58"/>
    <d v="2015-10-11T10:29:05"/>
    <n v="29.99869212962949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x v="8"/>
    <b v="0"/>
    <s v="theater/plays"/>
    <n v="4.2133333333333335E-2"/>
    <n v="26.333333333333332"/>
    <s v="theater"/>
    <s v="plays"/>
    <d v="2015-10-01T10:57:33"/>
    <d v="2015-10-31T10:57:33"/>
    <n v="30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x v="78"/>
    <b v="0"/>
    <s v="theater/plays"/>
    <n v="0"/>
    <e v="#DIV/0!"/>
    <s v="theater"/>
    <s v="plays"/>
    <d v="2016-05-24T20:52:38"/>
    <d v="2016-07-23T20:52:38"/>
    <n v="60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x v="63"/>
    <b v="0"/>
    <s v="theater/plays"/>
    <n v="0.61909090909090914"/>
    <n v="486.42857142857144"/>
    <s v="theater"/>
    <s v="plays"/>
    <d v="2014-07-10T00:37:12"/>
    <d v="2014-08-09T00:37:12"/>
    <n v="30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x v="84"/>
    <b v="0"/>
    <s v="theater/plays"/>
    <n v="8.0000000000000002E-3"/>
    <n v="3"/>
    <s v="theater"/>
    <s v="plays"/>
    <d v="2014-12-09T16:42:19"/>
    <d v="2015-02-07T16:42:19"/>
    <n v="60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x v="0"/>
    <x v="29"/>
    <b v="0"/>
    <s v="theater/plays"/>
    <n v="1.6666666666666666E-4"/>
    <n v="25"/>
    <s v="theater"/>
    <s v="plays"/>
    <d v="2015-07-25T05:33:16"/>
    <d v="2015-08-24T05:33:16"/>
    <n v="30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x v="80"/>
    <b v="0"/>
    <s v="theater/plays"/>
    <n v="7.7999999999999996E-3"/>
    <n v="9.75"/>
    <s v="theater"/>
    <s v="plays"/>
    <d v="2015-07-10T23:00:18"/>
    <d v="2015-09-08T23:00:18"/>
    <n v="60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x v="80"/>
    <b v="0"/>
    <s v="theater/plays"/>
    <n v="0.05"/>
    <n v="18.75"/>
    <s v="theater"/>
    <s v="plays"/>
    <d v="2014-10-28T18:13:51"/>
    <d v="2014-11-09T07:00:00"/>
    <n v="11.532048611108621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x v="0"/>
    <x v="57"/>
    <b v="0"/>
    <s v="theater/plays"/>
    <n v="0.17771428571428571"/>
    <n v="36.588235294117645"/>
    <s v="theater"/>
    <s v="plays"/>
    <d v="2016-08-23T20:21:53"/>
    <d v="2016-09-06T20:21:53"/>
    <n v="14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x v="63"/>
    <b v="0"/>
    <s v="theater/plays"/>
    <n v="9.4166666666666662E-2"/>
    <n v="80.714285714285708"/>
    <s v="theater"/>
    <s v="plays"/>
    <d v="2015-07-14T10:34:26"/>
    <d v="2015-07-31T20:00:00"/>
    <n v="17.392754629632691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x v="84"/>
    <b v="0"/>
    <s v="theater/plays"/>
    <n v="8.0000000000000004E-4"/>
    <n v="1"/>
    <s v="theater"/>
    <s v="plays"/>
    <d v="2016-03-15T16:03:57"/>
    <d v="2016-05-14T16:03:57"/>
    <n v="60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x v="81"/>
    <b v="0"/>
    <s v="theater/plays"/>
    <n v="2.75E-2"/>
    <n v="52.8"/>
    <s v="theater"/>
    <s v="plays"/>
    <d v="2016-05-09T12:33:39"/>
    <d v="2016-06-08T12:33:39"/>
    <n v="30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x v="29"/>
    <b v="0"/>
    <s v="theater/plays"/>
    <n v="1.1111111111111112E-4"/>
    <n v="20"/>
    <s v="theater"/>
    <s v="plays"/>
    <d v="2014-10-17T01:23:21"/>
    <d v="2014-11-25T14:46:00"/>
    <n v="39.55739583333343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x v="29"/>
    <b v="0"/>
    <s v="theater/plays"/>
    <n v="3.3333333333333335E-5"/>
    <n v="1"/>
    <s v="theater"/>
    <s v="plays"/>
    <d v="2015-04-13T15:11:27"/>
    <d v="2015-06-12T15:11:27"/>
    <n v="60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x v="25"/>
    <b v="0"/>
    <s v="theater/plays"/>
    <n v="0.36499999999999999"/>
    <n v="46.928571428571431"/>
    <s v="theater"/>
    <s v="plays"/>
    <d v="2015-05-18T13:27:06"/>
    <d v="2015-06-27T13:27:06"/>
    <n v="40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x v="55"/>
    <b v="0"/>
    <s v="theater/plays"/>
    <n v="0.14058171745152354"/>
    <n v="78.07692307692308"/>
    <s v="theater"/>
    <s v="plays"/>
    <d v="2015-12-15T22:09:34"/>
    <d v="2016-01-14T22:09:34"/>
    <n v="30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x v="84"/>
    <b v="0"/>
    <s v="theater/plays"/>
    <n v="2.0000000000000001E-4"/>
    <n v="1"/>
    <s v="theater"/>
    <s v="plays"/>
    <d v="2014-07-08T17:08:59"/>
    <d v="2014-09-06T17:08:59"/>
    <n v="60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x v="0"/>
    <x v="29"/>
    <b v="0"/>
    <s v="theater/plays"/>
    <n v="4.0000000000000003E-5"/>
    <n v="1"/>
    <s v="theater"/>
    <s v="plays"/>
    <d v="2015-01-13T16:46:34"/>
    <d v="2015-03-14T15:46:34"/>
    <n v="59.958333333335759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x v="0"/>
    <x v="83"/>
    <b v="0"/>
    <s v="theater/plays"/>
    <n v="0.61099999999999999"/>
    <n v="203.66666666666666"/>
    <s v="theater"/>
    <s v="plays"/>
    <d v="2016-02-15T04:33:10"/>
    <d v="2016-03-16T03:33:10"/>
    <n v="29.958333333328483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x v="0"/>
    <x v="63"/>
    <b v="0"/>
    <s v="theater/plays"/>
    <n v="7.8378378378378383E-2"/>
    <n v="20.714285714285715"/>
    <s v="theater"/>
    <s v="plays"/>
    <d v="2014-04-26T06:26:29"/>
    <d v="2014-05-19T06:26:29"/>
    <n v="23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x v="82"/>
    <b v="0"/>
    <s v="theater/plays"/>
    <n v="0.2185"/>
    <n v="48.555555555555557"/>
    <s v="theater"/>
    <s v="plays"/>
    <d v="2015-08-29T00:37:27"/>
    <d v="2015-09-16T00:37:27"/>
    <n v="18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x v="9"/>
    <b v="0"/>
    <s v="theater/plays"/>
    <n v="0.27239999999999998"/>
    <n v="68.099999999999994"/>
    <s v="theater"/>
    <s v="plays"/>
    <d v="2015-10-01T10:06:47"/>
    <d v="2015-10-29T10:06:47"/>
    <n v="28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x v="0"/>
    <x v="79"/>
    <b v="0"/>
    <s v="theater/plays"/>
    <n v="8.5000000000000006E-2"/>
    <n v="8.5"/>
    <s v="theater"/>
    <s v="plays"/>
    <d v="2014-07-06T09:52:09"/>
    <d v="2014-08-05T09:52:09"/>
    <n v="30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x v="62"/>
    <b v="0"/>
    <s v="theater/plays"/>
    <n v="0.26840000000000003"/>
    <n v="51.615384615384613"/>
    <s v="theater"/>
    <s v="plays"/>
    <d v="2015-02-23T14:01:10"/>
    <d v="2015-03-25T13:01:10"/>
    <n v="29.958333333328483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x v="0"/>
    <x v="83"/>
    <b v="1"/>
    <s v="theater/musical"/>
    <n v="1.29"/>
    <n v="43"/>
    <s v="theater"/>
    <s v="musical"/>
    <d v="2014-08-26T16:16:44"/>
    <d v="2014-09-25T16:16:44"/>
    <n v="3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79"/>
    <b v="1"/>
    <s v="theater/musical"/>
    <n v="1"/>
    <n v="83.333333333333329"/>
    <s v="theater"/>
    <s v="musical"/>
    <d v="2015-04-03T15:58:47"/>
    <d v="2015-05-18T15:58:47"/>
    <n v="45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73"/>
    <b v="1"/>
    <s v="theater/musical"/>
    <n v="1"/>
    <n v="30"/>
    <s v="theater"/>
    <s v="musical"/>
    <d v="2015-01-08T22:39:39"/>
    <d v="2015-01-23T22:00:00"/>
    <n v="14.972465277780429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206"/>
    <b v="1"/>
    <s v="theater/musical"/>
    <n v="1.032"/>
    <n v="175.51020408163265"/>
    <s v="theater"/>
    <s v="musical"/>
    <d v="2015-04-09T08:21:50"/>
    <d v="2015-05-08T22:59:00"/>
    <n v="29.609143518522615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473"/>
    <b v="1"/>
    <s v="theater/musical"/>
    <n v="1.0244597777777777"/>
    <n v="231.66175879396985"/>
    <s v="theater"/>
    <s v="musical"/>
    <d v="2014-08-12T09:01:08"/>
    <d v="2014-09-11T09:01:08"/>
    <n v="3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133"/>
    <b v="1"/>
    <s v="theater/musical"/>
    <n v="1.25"/>
    <n v="75"/>
    <s v="theater"/>
    <s v="musical"/>
    <d v="2015-02-09T13:22:59"/>
    <d v="2015-02-23T13:22:59"/>
    <n v="14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64"/>
    <b v="1"/>
    <s v="theater/musical"/>
    <n v="1.3083333333333333"/>
    <n v="112.14285714285714"/>
    <s v="theater"/>
    <s v="musical"/>
    <d v="2014-06-16T11:03:49"/>
    <d v="2014-07-15T00:00:00"/>
    <n v="28.539016203707433"/>
  </r>
  <r>
    <n v="2928"/>
    <x v="2927"/>
    <s v="This is a touring production for schools in the Treasure Valley!"/>
    <n v="1000"/>
    <n v="1000"/>
    <x v="0"/>
    <x v="0"/>
    <s v="USD"/>
    <n v="1457135846"/>
    <n v="1454543846"/>
    <x v="0"/>
    <x v="54"/>
    <b v="1"/>
    <s v="theater/musical"/>
    <n v="1"/>
    <n v="41.666666666666664"/>
    <s v="theater"/>
    <s v="musical"/>
    <d v="2016-02-03T18:57:26"/>
    <d v="2016-03-04T18:57:26"/>
    <n v="3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58"/>
    <b v="1"/>
    <s v="theater/musical"/>
    <n v="1.02069375"/>
    <n v="255.17343750000001"/>
    <s v="theater"/>
    <s v="musical"/>
    <d v="2014-04-25T08:32:38"/>
    <d v="2014-05-25T08:32:38"/>
    <n v="3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95"/>
    <b v="1"/>
    <s v="theater/musical"/>
    <n v="1.0092000000000001"/>
    <n v="162.7741935483871"/>
    <s v="theater"/>
    <s v="musical"/>
    <d v="2015-04-07T09:01:04"/>
    <d v="2015-05-07T09:01:04"/>
    <n v="3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x v="82"/>
    <b v="1"/>
    <s v="theater/musical"/>
    <n v="1.06"/>
    <n v="88.333333333333329"/>
    <s v="theater"/>
    <s v="musical"/>
    <d v="2014-08-21T01:59:23"/>
    <d v="2014-09-15T01:08:00"/>
    <n v="24.964317129633855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x v="44"/>
    <b v="1"/>
    <s v="theater/musical"/>
    <n v="1.0509677419354839"/>
    <n v="85.736842105263165"/>
    <s v="theater"/>
    <s v="musical"/>
    <d v="2015-01-20T22:57:17"/>
    <d v="2015-02-21T06:00:00"/>
    <n v="31.29355324073549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1"/>
    <b v="1"/>
    <s v="theater/musical"/>
    <n v="1.0276000000000001"/>
    <n v="47.574074074074076"/>
    <s v="theater"/>
    <s v="musical"/>
    <d v="2016-05-05T17:57:33"/>
    <d v="2016-06-04T17:57:33"/>
    <n v="3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x v="77"/>
    <b v="1"/>
    <s v="theater/musical"/>
    <n v="1.08"/>
    <n v="72.972972972972968"/>
    <s v="theater"/>
    <s v="musical"/>
    <d v="2014-05-16T10:16:04"/>
    <d v="2014-06-15T10:16:04"/>
    <n v="3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70"/>
    <b v="1"/>
    <s v="theater/musical"/>
    <n v="1.0088571428571429"/>
    <n v="90.538461538461533"/>
    <s v="theater"/>
    <s v="musical"/>
    <d v="2016-07-02T09:00:08"/>
    <d v="2016-08-29T12:00:00"/>
    <n v="58.124907407400315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69"/>
    <b v="1"/>
    <s v="theater/musical"/>
    <n v="1.28"/>
    <n v="37.647058823529413"/>
    <s v="theater"/>
    <s v="musical"/>
    <d v="2014-09-30T10:37:03"/>
    <d v="2014-10-12T23:59:00"/>
    <n v="12.5569097222251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x v="0"/>
    <x v="165"/>
    <b v="1"/>
    <s v="theater/musical"/>
    <n v="1.3333333333333333"/>
    <n v="36.363636363636367"/>
    <s v="theater"/>
    <s v="musical"/>
    <d v="2014-06-13T05:58:33"/>
    <d v="2014-07-13T05:58:33"/>
    <n v="3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58"/>
    <b v="1"/>
    <s v="theater/musical"/>
    <n v="1.0137499999999999"/>
    <n v="126.71875"/>
    <s v="theater"/>
    <s v="musical"/>
    <d v="2014-12-31T11:53:34"/>
    <d v="2015-01-30T11:53:34"/>
    <n v="3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20"/>
    <b v="1"/>
    <s v="theater/musical"/>
    <n v="1.0287500000000001"/>
    <n v="329.2"/>
    <s v="theater"/>
    <s v="musical"/>
    <d v="2014-07-25T14:25:12"/>
    <d v="2014-08-27T20:00:00"/>
    <n v="33.232499999998254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51"/>
    <b v="1"/>
    <s v="theater/musical"/>
    <n v="1.0724"/>
    <n v="81.242424242424249"/>
    <s v="theater"/>
    <s v="musical"/>
    <d v="2014-12-09T13:33:38"/>
    <d v="2015-01-18T13:33:38"/>
    <n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x v="29"/>
    <b v="0"/>
    <s v="theater/spaces"/>
    <n v="4.0000000000000003E-5"/>
    <n v="1"/>
    <s v="theater"/>
    <s v="spaces"/>
    <d v="2015-01-30T18:02:35"/>
    <d v="2015-03-01T18:02:35"/>
    <n v="30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x v="91"/>
    <b v="0"/>
    <s v="theater/spaces"/>
    <n v="0.20424999999999999"/>
    <n v="202.22772277227722"/>
    <s v="theater"/>
    <s v="spaces"/>
    <d v="2015-11-26T14:17:39"/>
    <d v="2015-12-16T15:18:00"/>
    <n v="20.041909722225682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x v="78"/>
    <b v="0"/>
    <s v="theater/spaces"/>
    <n v="0"/>
    <e v="#DIV/0!"/>
    <s v="theater"/>
    <s v="spaces"/>
    <d v="2015-03-13T22:06:20"/>
    <d v="2015-04-12T22:06:20"/>
    <n v="3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x v="0"/>
    <x v="29"/>
    <b v="0"/>
    <s v="theater/spaces"/>
    <n v="0.01"/>
    <n v="100"/>
    <s v="theater"/>
    <s v="spaces"/>
    <d v="2015-05-08T16:56:38"/>
    <d v="2015-06-07T16:56:38"/>
    <n v="3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x v="78"/>
    <b v="0"/>
    <s v="theater/spaces"/>
    <n v="0"/>
    <e v="#DIV/0!"/>
    <s v="theater"/>
    <s v="spaces"/>
    <d v="2015-04-23T22:21:00"/>
    <d v="2015-05-23T22:21:00"/>
    <n v="3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x v="84"/>
    <b v="0"/>
    <s v="theater/spaces"/>
    <n v="1E-3"/>
    <n v="1"/>
    <s v="theater"/>
    <s v="spaces"/>
    <d v="2016-07-16T07:44:52"/>
    <d v="2016-08-15T07:44:52"/>
    <n v="30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x v="62"/>
    <b v="0"/>
    <s v="theater/spaces"/>
    <n v="4.2880000000000001E-2"/>
    <n v="82.461538461538467"/>
    <s v="theater"/>
    <s v="spaces"/>
    <d v="2016-10-06T08:29:27"/>
    <d v="2016-11-24T12:11:00"/>
    <n v="49.153854166666861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x v="82"/>
    <b v="0"/>
    <s v="theater/spaces"/>
    <n v="4.8000000000000001E-5"/>
    <n v="2.6666666666666665"/>
    <s v="theater"/>
    <s v="spaces"/>
    <d v="2015-04-03T10:34:53"/>
    <d v="2015-06-02T10:34:53"/>
    <n v="60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x v="84"/>
    <b v="0"/>
    <s v="theater/spaces"/>
    <n v="2.5000000000000001E-2"/>
    <n v="12.5"/>
    <s v="theater"/>
    <s v="spaces"/>
    <d v="2015-10-20T14:45:17"/>
    <d v="2015-11-19T15:45:17"/>
    <n v="30.0416666666715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x v="78"/>
    <b v="0"/>
    <s v="theater/spaces"/>
    <n v="0"/>
    <e v="#DIV/0!"/>
    <s v="theater"/>
    <s v="spaces"/>
    <d v="2015-12-24T03:45:52"/>
    <d v="2016-01-23T03:45:52"/>
    <n v="3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6"/>
    <b v="0"/>
    <s v="theater/spaces"/>
    <n v="2.1919999999999999E-2"/>
    <n v="18.896551724137932"/>
    <s v="theater"/>
    <s v="spaces"/>
    <d v="2014-08-21T14:16:13"/>
    <d v="2014-10-05T14:16:13"/>
    <n v="45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2"/>
    <b v="0"/>
    <s v="theater/spaces"/>
    <n v="8.0250000000000002E-2"/>
    <n v="200.625"/>
    <s v="theater"/>
    <s v="spaces"/>
    <d v="2016-09-15T11:33:59"/>
    <d v="2016-10-16T23:00:00"/>
    <n v="31.476400462968741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83"/>
    <b v="0"/>
    <s v="theater/spaces"/>
    <n v="1.5125E-3"/>
    <n v="201.66666666666666"/>
    <s v="theater"/>
    <s v="spaces"/>
    <d v="2015-09-08T14:00:21"/>
    <d v="2015-10-08T14:00:21"/>
    <n v="30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78"/>
    <b v="0"/>
    <s v="theater/spaces"/>
    <n v="0"/>
    <e v="#DIV/0!"/>
    <s v="theater"/>
    <s v="spaces"/>
    <d v="2017-02-24T09:00:03"/>
    <d v="2017-03-16T08:00:03"/>
    <n v="19.958333333343035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x v="0"/>
    <x v="202"/>
    <b v="0"/>
    <s v="theater/spaces"/>
    <n v="0.59583333333333333"/>
    <n v="65"/>
    <s v="theater"/>
    <s v="spaces"/>
    <d v="2015-05-17T12:47:29"/>
    <d v="2015-06-16T12:47:29"/>
    <n v="30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9"/>
    <b v="0"/>
    <s v="theater/spaces"/>
    <n v="0.16734177215189874"/>
    <n v="66.099999999999994"/>
    <s v="theater"/>
    <s v="spaces"/>
    <d v="2016-04-04T18:00:50"/>
    <d v="2016-05-04T18:00:50"/>
    <n v="3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83"/>
    <b v="0"/>
    <s v="theater/spaces"/>
    <n v="1.8666666666666668E-2"/>
    <n v="93.333333333333329"/>
    <s v="theater"/>
    <s v="spaces"/>
    <d v="2015-01-26T19:16:12"/>
    <d v="2015-03-27T18:16:12"/>
    <n v="59.958333333335759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78"/>
    <b v="0"/>
    <s v="theater/spaces"/>
    <n v="0"/>
    <e v="#DIV/0!"/>
    <s v="theater"/>
    <s v="spaces"/>
    <d v="2016-03-09T13:41:57"/>
    <d v="2016-05-08T12:41:57"/>
    <n v="59.958333333335759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78"/>
    <b v="0"/>
    <s v="theater/spaces"/>
    <n v="0"/>
    <e v="#DIV/0!"/>
    <s v="theater"/>
    <s v="spaces"/>
    <d v="2016-05-07T19:12:05"/>
    <d v="2016-06-06T19:12:05"/>
    <n v="30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78"/>
    <b v="0"/>
    <s v="theater/spaces"/>
    <n v="0"/>
    <e v="#DIV/0!"/>
    <s v="theater"/>
    <s v="spaces"/>
    <d v="2014-08-12T13:10:23"/>
    <d v="2014-09-11T13:10:23"/>
    <n v="3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52"/>
    <b v="1"/>
    <s v="theater/plays"/>
    <n v="1.0962000000000001"/>
    <n v="50.75"/>
    <s v="theater"/>
    <s v="plays"/>
    <d v="2015-02-26T00:05:59"/>
    <d v="2015-03-25T23:00:00"/>
    <n v="27.954178240746842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9"/>
    <b v="1"/>
    <s v="theater/plays"/>
    <n v="1.218"/>
    <n v="60.9"/>
    <s v="theater"/>
    <s v="plays"/>
    <d v="2015-02-01T00:51:46"/>
    <d v="2015-03-01T01:59:00"/>
    <n v="28.046689814815181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15"/>
    <b v="1"/>
    <s v="theater/plays"/>
    <n v="1.0685"/>
    <n v="109.03061224489795"/>
    <s v="theater"/>
    <s v="plays"/>
    <d v="2015-06-02T06:17:04"/>
    <d v="2015-07-02T06:17:04"/>
    <n v="3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193"/>
    <b v="1"/>
    <s v="theater/plays"/>
    <n v="1.0071379999999999"/>
    <n v="25.692295918367346"/>
    <s v="theater"/>
    <s v="plays"/>
    <d v="2014-07-07T16:50:19"/>
    <d v="2014-08-06T16:32:00"/>
    <n v="29.987280092595029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70"/>
    <b v="1"/>
    <s v="theater/plays"/>
    <n v="1.0900000000000001"/>
    <n v="41.92307692307692"/>
    <s v="theater"/>
    <s v="plays"/>
    <d v="2015-06-07T12:30:33"/>
    <d v="2015-07-07T12:30:33"/>
    <n v="3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130"/>
    <b v="1"/>
    <s v="theater/plays"/>
    <n v="1.1363000000000001"/>
    <n v="88.7734375"/>
    <s v="theater"/>
    <s v="plays"/>
    <d v="2015-08-17T12:43:32"/>
    <d v="2015-09-16T12:43:32"/>
    <n v="30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26"/>
    <b v="1"/>
    <s v="theater/plays"/>
    <n v="1.1392"/>
    <n v="80.225352112676063"/>
    <s v="theater"/>
    <s v="plays"/>
    <d v="2015-02-06T23:44:52"/>
    <d v="2015-03-08T22:44:52"/>
    <n v="29.958333333335759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x v="0"/>
    <x v="5"/>
    <b v="1"/>
    <s v="theater/plays"/>
    <n v="1.06"/>
    <n v="78.936170212765958"/>
    <s v="theater"/>
    <s v="plays"/>
    <d v="2016-08-03T07:34:20"/>
    <d v="2016-08-16T22:59:00"/>
    <n v="13.642129629632109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x v="57"/>
    <b v="1"/>
    <s v="theater/plays"/>
    <n v="1.625"/>
    <n v="95.588235294117652"/>
    <s v="theater"/>
    <s v="plays"/>
    <d v="2015-04-03T13:52:33"/>
    <d v="2015-05-03T17:51:00"/>
    <n v="30.165590277785668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110"/>
    <b v="1"/>
    <s v="theater/plays"/>
    <n v="1.06"/>
    <n v="69.890109890109883"/>
    <s v="theater"/>
    <s v="plays"/>
    <d v="2014-06-18T11:04:11"/>
    <d v="2014-07-18T11:04:11"/>
    <n v="30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68"/>
    <b v="1"/>
    <s v="theater/plays"/>
    <n v="1.0015624999999999"/>
    <n v="74.534883720930239"/>
    <s v="theater"/>
    <s v="plays"/>
    <d v="2014-08-01T10:47:58"/>
    <d v="2014-08-31T10:47:58"/>
    <n v="30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x v="0"/>
    <x v="57"/>
    <b v="1"/>
    <s v="theater/plays"/>
    <n v="1.0535000000000001"/>
    <n v="123.94117647058823"/>
    <s v="theater"/>
    <s v="plays"/>
    <d v="2016-11-19T21:38:40"/>
    <d v="2016-12-04T20:00:00"/>
    <n v="14.931481481486117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51"/>
    <b v="1"/>
    <s v="theater/plays"/>
    <n v="1.748"/>
    <n v="264.84848484848487"/>
    <s v="theater"/>
    <s v="plays"/>
    <d v="2015-12-03T14:38:28"/>
    <d v="2015-12-31T23:00:00"/>
    <n v="28.3482870370426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45"/>
    <b v="1"/>
    <s v="theater/plays"/>
    <n v="1.02"/>
    <n v="58.620689655172413"/>
    <s v="theater"/>
    <s v="plays"/>
    <d v="2014-08-28T20:27:51"/>
    <d v="2014-09-25T20:35:00"/>
    <n v="28.004965277774318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116"/>
    <b v="1"/>
    <s v="theater/plays"/>
    <n v="1.00125"/>
    <n v="70.884955752212392"/>
    <s v="theater"/>
    <s v="plays"/>
    <d v="2014-10-29T11:24:46"/>
    <d v="2014-11-26T22:00:00"/>
    <n v="28.441134259257524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x v="0"/>
    <x v="25"/>
    <b v="1"/>
    <s v="theater/plays"/>
    <n v="1.7142857142857142"/>
    <n v="8.5714285714285712"/>
    <s v="theater"/>
    <s v="plays"/>
    <d v="2016-02-25T12:32:10"/>
    <d v="2016-03-13T07:00:00"/>
    <n v="16.76932870370365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209"/>
    <b v="1"/>
    <s v="theater/plays"/>
    <n v="1.1356666666666666"/>
    <n v="113.56666666666666"/>
    <s v="theater"/>
    <s v="plays"/>
    <d v="2015-01-22T16:08:54"/>
    <d v="2015-03-22T21:14:00"/>
    <n v="59.211874999993597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38"/>
    <b v="1"/>
    <s v="theater/plays"/>
    <n v="1.2946666666666666"/>
    <n v="60.6875"/>
    <s v="theater"/>
    <s v="plays"/>
    <d v="2014-10-10T10:22:27"/>
    <d v="2014-10-20T00:59:00"/>
    <n v="9.608715277776354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67"/>
    <b v="1"/>
    <s v="theater/plays"/>
    <n v="1.014"/>
    <n v="110.21739130434783"/>
    <s v="theater"/>
    <s v="plays"/>
    <d v="2014-12-20T14:47:03"/>
    <d v="2015-01-06T01:00:00"/>
    <n v="16.425659722226555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54"/>
    <b v="1"/>
    <s v="theater/plays"/>
    <n v="1.0916666666666666"/>
    <n v="136.45833333333334"/>
    <s v="theater"/>
    <s v="plays"/>
    <d v="2015-08-03T16:58:50"/>
    <d v="2015-08-23T21:00:00"/>
    <n v="20.16747685184236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x v="174"/>
    <b v="1"/>
    <s v="theater/spaces"/>
    <n v="1.28925"/>
    <n v="53.164948453608247"/>
    <s v="theater"/>
    <s v="spaces"/>
    <d v="2015-08-09T08:25:56"/>
    <d v="2015-09-23T08:25:56"/>
    <n v="45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x v="1"/>
    <x v="211"/>
    <b v="1"/>
    <s v="theater/spaces"/>
    <n v="1.0206"/>
    <n v="86.491525423728817"/>
    <s v="theater"/>
    <s v="spaces"/>
    <d v="2016-01-12T11:29:03"/>
    <d v="2016-02-11T11:29:03"/>
    <n v="30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486"/>
    <b v="1"/>
    <s v="theater/spaces"/>
    <n v="1.465395775862069"/>
    <n v="155.23827397260274"/>
    <s v="theater"/>
    <s v="spaces"/>
    <d v="2014-09-12T10:10:36"/>
    <d v="2014-11-11T11:10:36"/>
    <n v="60.041666666664241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23"/>
    <b v="1"/>
    <s v="theater/spaces"/>
    <n v="1.00352"/>
    <n v="115.08256880733946"/>
    <s v="theater"/>
    <s v="spaces"/>
    <d v="2016-07-25T01:41:21"/>
    <d v="2016-08-24T01:41:21"/>
    <n v="30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x v="112"/>
    <b v="1"/>
    <s v="theater/spaces"/>
    <n v="1.2164999999999999"/>
    <n v="109.5945945945946"/>
    <s v="theater"/>
    <s v="spaces"/>
    <d v="2016-10-11T18:22:08"/>
    <d v="2016-10-30T23:00:00"/>
    <n v="19.19296296297397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66"/>
    <b v="1"/>
    <s v="theater/spaces"/>
    <n v="1.0549999999999999"/>
    <n v="45.214285714285715"/>
    <s v="theater"/>
    <s v="spaces"/>
    <d v="2016-03-02T07:00:06"/>
    <d v="2016-05-01T06:00:06"/>
    <n v="59.958333333328483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236"/>
    <b v="1"/>
    <s v="theater/spaces"/>
    <n v="1.1040080000000001"/>
    <n v="104.15169811320754"/>
    <s v="theater"/>
    <s v="spaces"/>
    <d v="2016-09-14T02:22:31"/>
    <d v="2016-10-12T19:00:00"/>
    <n v="28.692696759258979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33"/>
    <b v="1"/>
    <s v="theater/spaces"/>
    <n v="1"/>
    <n v="35.714285714285715"/>
    <s v="theater"/>
    <s v="spaces"/>
    <d v="2016-05-21T03:41:21"/>
    <d v="2016-06-20T03:41:21"/>
    <n v="30"/>
  </r>
  <r>
    <n v="2989"/>
    <x v="2988"/>
    <s v="Bring the movies back to Bethel, Maine."/>
    <n v="20000"/>
    <n v="35307"/>
    <x v="0"/>
    <x v="0"/>
    <s v="USD"/>
    <n v="1450673940"/>
    <n v="1448756962"/>
    <x v="0"/>
    <x v="487"/>
    <b v="1"/>
    <s v="theater/spaces"/>
    <n v="1.76535"/>
    <n v="96.997252747252745"/>
    <s v="theater"/>
    <s v="spaces"/>
    <d v="2015-11-28T19:29:22"/>
    <d v="2015-12-20T23:59:00"/>
    <n v="22.187245370369055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74"/>
    <b v="1"/>
    <s v="theater/spaces"/>
    <n v="1"/>
    <n v="370.37037037037038"/>
    <s v="theater"/>
    <s v="spaces"/>
    <d v="2015-12-03T08:47:00"/>
    <d v="2016-01-07T08:47:00"/>
    <n v="35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251"/>
    <b v="1"/>
    <s v="theater/spaces"/>
    <n v="1.0329411764705883"/>
    <n v="94.408602150537632"/>
    <s v="theater"/>
    <s v="spaces"/>
    <d v="2017-01-05T15:05:30"/>
    <d v="2017-01-27T15:05:30"/>
    <n v="22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1"/>
    <b v="1"/>
    <s v="theater/spaces"/>
    <n v="1.0449999999999999"/>
    <n v="48.984375"/>
    <s v="theater"/>
    <s v="spaces"/>
    <d v="2016-09-09T13:25:10"/>
    <d v="2016-10-09T13:25:10"/>
    <n v="30"/>
  </r>
  <r>
    <n v="2993"/>
    <x v="2992"/>
    <s v="Help us build the Kitchen from Hell!"/>
    <n v="1000"/>
    <n v="1003"/>
    <x v="0"/>
    <x v="0"/>
    <s v="USD"/>
    <n v="1455998867"/>
    <n v="1453406867"/>
    <x v="0"/>
    <x v="19"/>
    <b v="1"/>
    <s v="theater/spaces"/>
    <n v="1.0029999999999999"/>
    <n v="45.590909090909093"/>
    <s v="theater"/>
    <s v="spaces"/>
    <d v="2016-01-21T15:07:47"/>
    <d v="2016-02-20T15:07:47"/>
    <n v="30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211"/>
    <b v="1"/>
    <s v="theater/spaces"/>
    <n v="4.577466666666667"/>
    <n v="23.275254237288134"/>
    <s v="theater"/>
    <s v="spaces"/>
    <d v="2014-09-03T06:29:32"/>
    <d v="2014-10-03T06:29:32"/>
    <n v="30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437"/>
    <b v="1"/>
    <s v="theater/spaces"/>
    <n v="1.0496000000000001"/>
    <n v="63.2289156626506"/>
    <s v="theater"/>
    <s v="spaces"/>
    <d v="2016-12-20T10:57:51"/>
    <d v="2017-01-19T10:57:51"/>
    <n v="30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x v="0"/>
    <x v="413"/>
    <b v="1"/>
    <s v="theater/spaces"/>
    <n v="1.7194285714285715"/>
    <n v="153.5204081632653"/>
    <s v="theater"/>
    <s v="spaces"/>
    <d v="2015-03-27T16:54:00"/>
    <d v="2015-05-26T16:54:00"/>
    <n v="6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48"/>
    <b v="1"/>
    <s v="theater/spaces"/>
    <n v="1.0373000000000001"/>
    <n v="90.2"/>
    <s v="theater"/>
    <s v="spaces"/>
    <d v="2017-02-09T12:36:33"/>
    <d v="2017-02-26T23:59:00"/>
    <n v="17.473923611112696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88"/>
    <b v="1"/>
    <s v="theater/spaces"/>
    <n v="1.0302899999999999"/>
    <n v="118.97113163972287"/>
    <s v="theater"/>
    <s v="spaces"/>
    <d v="2014-05-18T23:38:49"/>
    <d v="2014-06-15T23:25:00"/>
    <n v="27.990405092597939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9"/>
    <b v="1"/>
    <s v="theater/spaces"/>
    <n v="1.1888888888888889"/>
    <n v="80.25"/>
    <s v="theater"/>
    <s v="spaces"/>
    <d v="2017-02-14T12:46:00"/>
    <d v="2017-02-28T21:00:00"/>
    <n v="14.343055555553292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2"/>
    <b v="1"/>
    <s v="theater/spaces"/>
    <n v="1"/>
    <n v="62.5"/>
    <s v="theater"/>
    <s v="spaces"/>
    <d v="2017-01-17T14:51:10"/>
    <d v="2017-01-31T13:00:00"/>
    <n v="13.922800925924093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489"/>
    <b v="1"/>
    <s v="theater/spaces"/>
    <n v="3.1869988910451896"/>
    <n v="131.37719999999999"/>
    <s v="theater"/>
    <s v="spaces"/>
    <d v="2016-06-13T16:29:42"/>
    <d v="2016-07-13T16:29:42"/>
    <n v="30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x v="0"/>
    <x v="201"/>
    <b v="1"/>
    <s v="theater/spaces"/>
    <n v="1.0850614285714286"/>
    <n v="73.032980769230775"/>
    <s v="theater"/>
    <s v="spaces"/>
    <d v="2012-11-26T15:04:12"/>
    <d v="2012-12-26T15:04:12"/>
    <n v="30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57"/>
    <b v="1"/>
    <s v="theater/spaces"/>
    <n v="1.0116666666666667"/>
    <n v="178.52941176470588"/>
    <s v="theater"/>
    <s v="spaces"/>
    <d v="2016-01-29T15:22:56"/>
    <d v="2016-03-01T00:59:00"/>
    <n v="31.400046296294022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90"/>
    <b v="1"/>
    <s v="theater/spaces"/>
    <n v="1.12815"/>
    <n v="162.90974729241879"/>
    <s v="theater"/>
    <s v="spaces"/>
    <d v="2014-10-16T16:08:44"/>
    <d v="2014-11-15T17:08:44"/>
    <n v="30.04166666666424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115"/>
    <b v="1"/>
    <s v="theater/spaces"/>
    <n v="1.2049622641509434"/>
    <n v="108.24237288135593"/>
    <s v="theater"/>
    <s v="spaces"/>
    <d v="2014-09-06T11:11:45"/>
    <d v="2014-10-06T11:11:45"/>
    <n v="30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x v="0"/>
    <x v="174"/>
    <b v="1"/>
    <s v="theater/spaces"/>
    <n v="1.0774999999999999"/>
    <n v="88.865979381443296"/>
    <s v="theater"/>
    <s v="spaces"/>
    <d v="2014-11-14T13:09:51"/>
    <d v="2014-12-14T13:09:51"/>
    <n v="30"/>
  </r>
  <r>
    <n v="3007"/>
    <x v="3006"/>
    <s v="Consuite for 2015 CoreCon.  An adventure into insanity."/>
    <n v="600"/>
    <n v="1080"/>
    <x v="0"/>
    <x v="0"/>
    <s v="USD"/>
    <n v="1429938683"/>
    <n v="1428124283"/>
    <x v="0"/>
    <x v="9"/>
    <b v="1"/>
    <s v="theater/spaces"/>
    <n v="1.8"/>
    <n v="54"/>
    <s v="theater"/>
    <s v="spaces"/>
    <d v="2015-04-04T00:11:23"/>
    <d v="2015-04-25T00:11:23"/>
    <n v="21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55"/>
    <b v="1"/>
    <s v="theater/spaces"/>
    <n v="1.0116666666666667"/>
    <n v="116.73076923076923"/>
    <s v="theater"/>
    <s v="spaces"/>
    <d v="2015-12-22T00:05:19"/>
    <d v="2016-01-21T00:05:19"/>
    <n v="30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130"/>
    <b v="1"/>
    <s v="theater/spaces"/>
    <n v="1.19756"/>
    <n v="233.8984375"/>
    <s v="theater"/>
    <s v="spaces"/>
    <d v="2014-10-27T08:40:40"/>
    <d v="2014-11-26T09:40:40"/>
    <n v="30.041666666671517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41"/>
    <b v="1"/>
    <s v="theater/spaces"/>
    <n v="1.58"/>
    <n v="158"/>
    <s v="theater"/>
    <s v="spaces"/>
    <d v="2014-12-23T14:58:39"/>
    <d v="2015-02-21T14:58:39"/>
    <n v="60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x v="20"/>
    <b v="1"/>
    <s v="theater/spaces"/>
    <n v="1.2366666666666666"/>
    <n v="14.84"/>
    <s v="theater"/>
    <s v="spaces"/>
    <d v="2015-11-26T06:15:16"/>
    <d v="2015-12-23T17:59:00"/>
    <n v="27.488703703704232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165"/>
    <b v="1"/>
    <s v="theater/spaces"/>
    <n v="1.1712499999999999"/>
    <n v="85.181818181818187"/>
    <s v="theater"/>
    <s v="spaces"/>
    <d v="2015-01-20T11:52:10"/>
    <d v="2015-02-10T11:52:10"/>
    <n v="2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329"/>
    <b v="1"/>
    <s v="theater/spaces"/>
    <n v="1.5696000000000001"/>
    <n v="146.69158878504672"/>
    <s v="theater"/>
    <s v="spaces"/>
    <d v="2015-05-22T15:04:09"/>
    <d v="2015-06-21T15:04:09"/>
    <n v="30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91"/>
    <b v="1"/>
    <s v="theater/spaces"/>
    <n v="1.13104"/>
    <n v="50.764811490125673"/>
    <s v="theater"/>
    <s v="spaces"/>
    <d v="2014-10-07T21:58:00"/>
    <d v="2014-11-05T00:00:00"/>
    <n v="28.084722222221899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244"/>
    <b v="1"/>
    <s v="theater/spaces"/>
    <n v="1.0317647058823529"/>
    <n v="87.7"/>
    <s v="theater"/>
    <s v="spaces"/>
    <d v="2014-05-26T12:27:18"/>
    <d v="2014-06-10T23:00:00"/>
    <n v="15.43937499999447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17"/>
    <b v="1"/>
    <s v="theater/spaces"/>
    <n v="1.0261176470588236"/>
    <n v="242.27777777777777"/>
    <s v="theater"/>
    <s v="spaces"/>
    <d v="2014-05-19T08:09:12"/>
    <d v="2014-07-18T08:09:12"/>
    <n v="60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180"/>
    <b v="1"/>
    <s v="theater/spaces"/>
    <n v="1.0584090909090909"/>
    <n v="146.44654088050314"/>
    <s v="theater"/>
    <s v="spaces"/>
    <d v="2014-07-21T15:24:03"/>
    <d v="2014-08-20T15:24:03"/>
    <n v="30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x v="14"/>
    <b v="1"/>
    <s v="theater/spaces"/>
    <n v="1.0071428571428571"/>
    <n v="103.17073170731707"/>
    <s v="theater"/>
    <s v="spaces"/>
    <d v="2015-06-08T02:09:36"/>
    <d v="2015-07-20T17:00:00"/>
    <n v="42.618333333331975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34"/>
    <b v="1"/>
    <s v="theater/spaces"/>
    <n v="1.2123333333333333"/>
    <n v="80.464601769911511"/>
    <s v="theater"/>
    <s v="spaces"/>
    <d v="2014-04-29T15:00:20"/>
    <d v="2014-05-26T22:00:00"/>
    <n v="27.291435185186856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209"/>
    <b v="1"/>
    <s v="theater/spaces"/>
    <n v="1.0057142857142858"/>
    <n v="234.66666666666666"/>
    <s v="theater"/>
    <s v="spaces"/>
    <d v="2015-06-15T15:18:53"/>
    <d v="2015-08-14T15:18:53"/>
    <n v="6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273"/>
    <b v="1"/>
    <s v="theater/spaces"/>
    <n v="1.1602222222222223"/>
    <n v="50.689320388349515"/>
    <s v="theater"/>
    <s v="spaces"/>
    <d v="2016-10-17T09:51:09"/>
    <d v="2016-11-22T00:59:00"/>
    <n v="35.630451388889924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95"/>
    <b v="1"/>
    <s v="theater/spaces"/>
    <n v="1.0087999999999999"/>
    <n v="162.70967741935485"/>
    <s v="theater"/>
    <s v="spaces"/>
    <d v="2016-07-13T17:53:29"/>
    <d v="2016-08-27T17:53:29"/>
    <n v="45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79"/>
    <b v="1"/>
    <s v="theater/spaces"/>
    <n v="1.03"/>
    <n v="120.16666666666667"/>
    <s v="theater"/>
    <s v="spaces"/>
    <d v="2015-04-27T11:13:06"/>
    <d v="2015-06-11T11:13:06"/>
    <n v="45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0"/>
    <b v="1"/>
    <s v="theater/spaces"/>
    <n v="2.4641999999999999"/>
    <n v="67.697802197802204"/>
    <s v="theater"/>
    <s v="spaces"/>
    <d v="2012-09-06T18:51:15"/>
    <d v="2012-10-06T18:51:15"/>
    <n v="30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08"/>
    <b v="1"/>
    <s v="theater/spaces"/>
    <n v="3.0219999999999998"/>
    <n v="52.103448275862071"/>
    <s v="theater"/>
    <s v="spaces"/>
    <d v="2014-05-02T07:13:33"/>
    <d v="2014-05-30T11:00:00"/>
    <n v="28.157256944439723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20"/>
    <b v="1"/>
    <s v="theater/spaces"/>
    <n v="1.4333333333333333"/>
    <n v="51.6"/>
    <s v="theater"/>
    <s v="spaces"/>
    <d v="2017-02-17T06:01:32"/>
    <d v="2017-03-03T06:01:32"/>
    <n v="14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x v="0"/>
    <x v="492"/>
    <b v="1"/>
    <s v="theater/spaces"/>
    <n v="1.3144"/>
    <n v="164.3"/>
    <s v="theater"/>
    <s v="spaces"/>
    <d v="2015-02-18T11:54:11"/>
    <d v="2015-03-20T10:54:11"/>
    <n v="29.958333333328483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x v="0"/>
    <x v="221"/>
    <b v="1"/>
    <s v="theater/spaces"/>
    <n v="1.6801999999999999"/>
    <n v="84.858585858585855"/>
    <s v="theater"/>
    <s v="spaces"/>
    <d v="2016-07-16T01:20:25"/>
    <d v="2016-08-15T01:20:25"/>
    <n v="30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93"/>
    <b v="1"/>
    <s v="theater/spaces"/>
    <n v="1.0967666666666667"/>
    <n v="94.548850574712645"/>
    <s v="theater"/>
    <s v="spaces"/>
    <d v="2014-10-20T12:00:47"/>
    <d v="2014-11-17T23:35:00"/>
    <n v="28.482094907405553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14"/>
    <b v="1"/>
    <s v="theater/spaces"/>
    <n v="1.0668571428571429"/>
    <n v="45.536585365853661"/>
    <s v="theater"/>
    <s v="spaces"/>
    <d v="2015-08-17T12:56:11"/>
    <d v="2015-09-16T12:56:11"/>
    <n v="3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60"/>
    <b v="1"/>
    <s v="theater/spaces"/>
    <n v="1"/>
    <n v="51.724137931034484"/>
    <s v="theater"/>
    <s v="spaces"/>
    <d v="2016-08-15T16:10:47"/>
    <d v="2016-10-14T16:10:47"/>
    <n v="60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20"/>
    <b v="1"/>
    <s v="theater/spaces"/>
    <n v="1.272"/>
    <n v="50.88"/>
    <s v="theater"/>
    <s v="spaces"/>
    <d v="2015-08-11T20:04:19"/>
    <d v="2015-09-10T20:04:19"/>
    <n v="30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"/>
    <b v="1"/>
    <s v="theater/spaces"/>
    <n v="1.4653333333333334"/>
    <n v="191.13043478260869"/>
    <s v="theater"/>
    <s v="spaces"/>
    <d v="2016-07-18T21:38:45"/>
    <d v="2016-08-17T21:38:45"/>
    <n v="30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94"/>
    <b v="1"/>
    <s v="theater/spaces"/>
    <n v="1.1253599999999999"/>
    <n v="89.314285714285717"/>
    <s v="theater"/>
    <s v="spaces"/>
    <d v="2016-10-01T07:50:55"/>
    <d v="2016-10-31T22:59:00"/>
    <n v="30.63061342592845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x v="0"/>
    <x v="495"/>
    <b v="1"/>
    <s v="theater/spaces"/>
    <n v="1.0878684000000001"/>
    <n v="88.588631921824103"/>
    <s v="theater"/>
    <s v="spaces"/>
    <d v="2013-04-04T08:26:49"/>
    <d v="2013-05-04T08:26:49"/>
    <n v="30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13"/>
    <b v="1"/>
    <s v="theater/spaces"/>
    <n v="1.26732"/>
    <n v="96.300911854103347"/>
    <s v="theater"/>
    <s v="spaces"/>
    <d v="2013-07-11T13:50:44"/>
    <d v="2013-08-16T06:59:00"/>
    <n v="35.714074074072414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58"/>
    <b v="1"/>
    <s v="theater/spaces"/>
    <n v="2.1320000000000001"/>
    <n v="33.3125"/>
    <s v="theater"/>
    <s v="spaces"/>
    <d v="2010-07-19T16:26:13"/>
    <d v="2010-10-01T23:59:00"/>
    <n v="74.314432870371093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74"/>
    <b v="1"/>
    <s v="theater/spaces"/>
    <n v="1.0049999999999999"/>
    <n v="37.222222222222221"/>
    <s v="theater"/>
    <s v="spaces"/>
    <d v="2016-01-04T01:03:17"/>
    <d v="2016-03-04T01:03:17"/>
    <n v="60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163"/>
    <b v="1"/>
    <s v="theater/spaces"/>
    <n v="1.0871389999999999"/>
    <n v="92.130423728813554"/>
    <s v="theater"/>
    <s v="spaces"/>
    <d v="2013-12-02T14:03:58"/>
    <d v="2013-12-29T02:59:00"/>
    <n v="26.538217592591536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288"/>
    <b v="1"/>
    <s v="theater/spaces"/>
    <n v="1.075"/>
    <n v="76.785714285714292"/>
    <s v="theater"/>
    <s v="spaces"/>
    <d v="2015-06-22T14:00:21"/>
    <d v="2015-06-26T18:00:00"/>
    <n v="4.1664236111100763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x v="0"/>
    <x v="195"/>
    <b v="1"/>
    <s v="theater/spaces"/>
    <n v="1.1048192771084338"/>
    <n v="96.526315789473685"/>
    <s v="theater"/>
    <s v="spaces"/>
    <d v="2015-12-21T15:50:48"/>
    <d v="2016-01-20T15:50:48"/>
    <n v="30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77"/>
    <b v="1"/>
    <s v="theater/spaces"/>
    <n v="1.28"/>
    <n v="51.891891891891895"/>
    <s v="theater"/>
    <s v="spaces"/>
    <d v="2015-09-06T11:30:47"/>
    <d v="2015-10-06T11:30:47"/>
    <n v="30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x v="130"/>
    <b v="1"/>
    <s v="theater/spaces"/>
    <n v="1.1000666666666667"/>
    <n v="128.9140625"/>
    <s v="theater"/>
    <s v="spaces"/>
    <d v="2015-03-19T20:41:39"/>
    <d v="2015-04-15T21:50:00"/>
    <n v="27.047465277777519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239"/>
    <b v="1"/>
    <s v="theater/spaces"/>
    <n v="1.0934166666666667"/>
    <n v="84.108974358974365"/>
    <s v="theater"/>
    <s v="spaces"/>
    <d v="2016-01-18T12:26:38"/>
    <d v="2016-02-02T12:26:38"/>
    <n v="15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1"/>
    <b v="1"/>
    <s v="theater/spaces"/>
    <n v="1.3270650000000002"/>
    <n v="82.941562500000003"/>
    <s v="theater"/>
    <s v="spaces"/>
    <d v="2014-07-22T22:44:15"/>
    <d v="2014-08-21T22:44:15"/>
    <n v="30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6"/>
    <b v="1"/>
    <s v="theater/spaces"/>
    <n v="1.9084810126582279"/>
    <n v="259.94827586206895"/>
    <s v="theater"/>
    <s v="spaces"/>
    <d v="2014-08-11T14:16:26"/>
    <d v="2014-09-09T23:52:00"/>
    <n v="29.39969907407066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x v="0"/>
    <x v="9"/>
    <b v="1"/>
    <s v="theater/spaces"/>
    <n v="1.49"/>
    <n v="37.25"/>
    <s v="theater"/>
    <s v="spaces"/>
    <d v="2016-03-14T18:44:14"/>
    <d v="2016-04-27T08:16:00"/>
    <n v="43.563726851847605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5"/>
    <b v="1"/>
    <s v="theater/spaces"/>
    <n v="1.6639999999999999"/>
    <n v="177.02127659574469"/>
    <s v="theater"/>
    <s v="spaces"/>
    <d v="2014-12-02T16:37:42"/>
    <d v="2014-12-31T16:22:00"/>
    <n v="28.989097222227429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1"/>
    <b v="1"/>
    <s v="theater/spaces"/>
    <n v="1.0666666666666667"/>
    <n v="74.074074074074076"/>
    <s v="theater"/>
    <s v="spaces"/>
    <d v="2015-05-14T19:20:55"/>
    <d v="2015-06-13T19:20:55"/>
    <n v="30"/>
  </r>
  <r>
    <n v="3050"/>
    <x v="3049"/>
    <s v="Help fund The Black Pearl Consuite at CoreCon VIII: On Ancient Seas!"/>
    <n v="600"/>
    <n v="636"/>
    <x v="0"/>
    <x v="0"/>
    <s v="USD"/>
    <n v="1462420960"/>
    <n v="1459828960"/>
    <x v="0"/>
    <x v="82"/>
    <b v="1"/>
    <s v="theater/spaces"/>
    <n v="1.06"/>
    <n v="70.666666666666671"/>
    <s v="theater"/>
    <s v="spaces"/>
    <d v="2016-04-04T23:02:40"/>
    <d v="2016-05-04T23:02:40"/>
    <n v="3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x v="2"/>
    <b v="0"/>
    <s v="theater/spaces"/>
    <n v="0.23628571428571429"/>
    <n v="23.62857142857143"/>
    <s v="theater"/>
    <s v="spaces"/>
    <d v="2017-01-09T04:59:05"/>
    <d v="2017-02-08T04:59:05"/>
    <n v="30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x v="0"/>
    <x v="84"/>
    <b v="0"/>
    <s v="theater/spaces"/>
    <n v="1.5E-3"/>
    <n v="37.5"/>
    <s v="theater"/>
    <s v="spaces"/>
    <d v="2015-04-28T11:04:54"/>
    <d v="2015-05-28T10:59:00"/>
    <n v="29.995902777780429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x v="83"/>
    <b v="0"/>
    <s v="theater/spaces"/>
    <n v="4.0000000000000001E-3"/>
    <n v="13.333333333333334"/>
    <s v="theater"/>
    <s v="spaces"/>
    <d v="2014-08-11T13:16:53"/>
    <d v="2014-10-01T22:59:00"/>
    <n v="51.404247685190057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x v="78"/>
    <b v="0"/>
    <s v="theater/spaces"/>
    <n v="0"/>
    <e v="#DIV/0!"/>
    <s v="theater"/>
    <s v="spaces"/>
    <d v="2015-01-23T14:59:14"/>
    <d v="2015-03-01T20:04:00"/>
    <n v="37.211643518516212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x v="29"/>
    <b v="0"/>
    <s v="theater/spaces"/>
    <n v="5.0000000000000002E-5"/>
    <n v="1"/>
    <s v="theater"/>
    <s v="spaces"/>
    <d v="2014-11-10T17:59:50"/>
    <d v="2015-01-09T17:59:50"/>
    <n v="6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x v="78"/>
    <b v="0"/>
    <s v="theater/spaces"/>
    <n v="0"/>
    <e v="#DIV/0!"/>
    <s v="theater"/>
    <s v="spaces"/>
    <d v="2014-07-31T10:16:24"/>
    <d v="2014-09-29T10:16:24"/>
    <n v="60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x v="78"/>
    <b v="0"/>
    <s v="theater/spaces"/>
    <n v="0"/>
    <e v="#DIV/0!"/>
    <s v="theater"/>
    <s v="spaces"/>
    <d v="2016-03-04T10:36:51"/>
    <d v="2016-04-03T09:36:51"/>
    <n v="29.958333333335759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x v="83"/>
    <b v="0"/>
    <s v="theater/spaces"/>
    <n v="1.6666666666666666E-4"/>
    <n v="1"/>
    <s v="theater"/>
    <s v="spaces"/>
    <d v="2016-03-31T03:59:00"/>
    <d v="2016-05-20T03:59:00"/>
    <n v="5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x v="202"/>
    <b v="0"/>
    <s v="theater/spaces"/>
    <n v="3.0066666666666665E-2"/>
    <n v="41"/>
    <s v="theater"/>
    <s v="spaces"/>
    <d v="2014-07-09T17:27:26"/>
    <d v="2014-08-08T17:27:26"/>
    <n v="30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x v="0"/>
    <x v="79"/>
    <b v="0"/>
    <s v="theater/spaces"/>
    <n v="1.5227272727272728E-3"/>
    <n v="55.833333333333336"/>
    <s v="theater"/>
    <s v="spaces"/>
    <d v="2015-08-29T01:35:34"/>
    <d v="2015-09-28T01:35:34"/>
    <n v="30"/>
  </r>
  <r>
    <n v="3061"/>
    <x v="3060"/>
    <s v="Save a historic Local theater."/>
    <n v="1000000"/>
    <n v="0"/>
    <x v="2"/>
    <x v="0"/>
    <s v="USD"/>
    <n v="1407955748"/>
    <n v="1405363748"/>
    <x v="0"/>
    <x v="78"/>
    <b v="0"/>
    <s v="theater/spaces"/>
    <n v="0"/>
    <e v="#DIV/0!"/>
    <s v="theater"/>
    <s v="spaces"/>
    <d v="2014-07-14T13:49:08"/>
    <d v="2014-08-13T13:49:08"/>
    <n v="30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x v="85"/>
    <b v="0"/>
    <s v="theater/spaces"/>
    <n v="0.66839999999999999"/>
    <n v="99.761194029850742"/>
    <s v="theater"/>
    <s v="spaces"/>
    <d v="2015-09-01T07:51:32"/>
    <d v="2015-09-30T13:00:00"/>
    <n v="29.214212962964666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x v="0"/>
    <x v="23"/>
    <b v="0"/>
    <s v="theater/spaces"/>
    <n v="0.19566666666666666"/>
    <n v="25.521739130434781"/>
    <s v="theater"/>
    <s v="spaces"/>
    <d v="2016-09-17T17:08:58"/>
    <d v="2016-10-22T17:08:58"/>
    <n v="35"/>
  </r>
  <r>
    <n v="3064"/>
    <x v="3063"/>
    <s v="An epicenter for connection, creation and expression of the community."/>
    <n v="75000"/>
    <n v="8471"/>
    <x v="2"/>
    <x v="0"/>
    <s v="USD"/>
    <n v="1448175540"/>
    <n v="1445483246"/>
    <x v="0"/>
    <x v="250"/>
    <b v="0"/>
    <s v="theater/spaces"/>
    <n v="0.11294666666666667"/>
    <n v="117.65277777777777"/>
    <s v="theater"/>
    <s v="spaces"/>
    <d v="2015-10-21T22:07:26"/>
    <d v="2015-11-22T01:59:00"/>
    <n v="31.160810185188893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x v="84"/>
    <b v="0"/>
    <s v="theater/spaces"/>
    <n v="4.0000000000000002E-4"/>
    <n v="5"/>
    <s v="theater"/>
    <s v="spaces"/>
    <d v="2014-07-04T20:19:32"/>
    <d v="2014-07-29T20:19:32"/>
    <n v="2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x v="41"/>
    <b v="0"/>
    <s v="theater/spaces"/>
    <n v="0.11985714285714286"/>
    <n v="2796.6666666666665"/>
    <s v="theater"/>
    <s v="spaces"/>
    <d v="2016-06-10T00:28:57"/>
    <d v="2016-07-10T00:28:57"/>
    <n v="30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x v="29"/>
    <b v="0"/>
    <s v="theater/spaces"/>
    <n v="2.5000000000000001E-2"/>
    <n v="200"/>
    <s v="theater"/>
    <s v="spaces"/>
    <d v="2015-08-10T17:31:19"/>
    <d v="2015-09-09T17:31:19"/>
    <n v="3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x v="84"/>
    <b v="0"/>
    <s v="theater/spaces"/>
    <n v="6.9999999999999999E-4"/>
    <n v="87.5"/>
    <s v="theater"/>
    <s v="spaces"/>
    <d v="2015-09-16T11:35:52"/>
    <d v="2015-10-16T11:35:52"/>
    <n v="30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x v="63"/>
    <b v="0"/>
    <s v="theater/spaces"/>
    <n v="0.14099999999999999"/>
    <n v="20.142857142857142"/>
    <s v="theater"/>
    <s v="spaces"/>
    <d v="2014-11-14T15:00:34"/>
    <d v="2014-12-14T15:00:34"/>
    <n v="30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x v="0"/>
    <x v="38"/>
    <b v="0"/>
    <s v="theater/spaces"/>
    <n v="3.3399999999999999E-2"/>
    <n v="20.875"/>
    <s v="theater"/>
    <s v="spaces"/>
    <d v="2016-11-16T12:36:09"/>
    <d v="2016-12-07T12:36:09"/>
    <n v="21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x v="27"/>
    <b v="0"/>
    <s v="theater/spaces"/>
    <n v="0.59775"/>
    <n v="61.307692307692307"/>
    <s v="theater"/>
    <s v="spaces"/>
    <d v="2015-04-03T12:34:41"/>
    <d v="2015-04-21T00:59:00"/>
    <n v="17.51688657407066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x v="84"/>
    <b v="0"/>
    <s v="theater/spaces"/>
    <n v="1.6666666666666666E-4"/>
    <n v="1"/>
    <s v="theater"/>
    <s v="spaces"/>
    <d v="2016-10-15T11:34:22"/>
    <d v="2016-10-29T20:46:00"/>
    <n v="14.383078703707724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x v="63"/>
    <b v="0"/>
    <s v="theater/spaces"/>
    <n v="2.3035714285714285E-4"/>
    <n v="92.142857142857139"/>
    <s v="theater"/>
    <s v="spaces"/>
    <d v="2015-04-17T11:25:00"/>
    <d v="2015-06-14T14:19:00"/>
    <n v="58.12083333333430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x v="83"/>
    <b v="0"/>
    <s v="theater/spaces"/>
    <n v="8.8000000000000003E-4"/>
    <n v="7.333333333333333"/>
    <s v="theater"/>
    <s v="spaces"/>
    <d v="2016-02-09T08:42:39"/>
    <d v="2016-03-10T08:42:39"/>
    <n v="30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x v="9"/>
    <b v="0"/>
    <s v="theater/spaces"/>
    <n v="8.6400000000000005E-2"/>
    <n v="64.8"/>
    <s v="theater"/>
    <s v="spaces"/>
    <d v="2016-06-29T21:27:20"/>
    <d v="2016-08-18T21:27:20"/>
    <n v="50"/>
  </r>
  <r>
    <n v="3076"/>
    <x v="3075"/>
    <s v="Helping female comedians get in their 10,000 Hours of practice!"/>
    <n v="10000"/>
    <n v="1506"/>
    <x v="2"/>
    <x v="0"/>
    <s v="USD"/>
    <n v="1444405123"/>
    <n v="1439221123"/>
    <x v="0"/>
    <x v="133"/>
    <b v="0"/>
    <s v="theater/spaces"/>
    <n v="0.15060000000000001"/>
    <n v="30.12"/>
    <s v="theater"/>
    <s v="spaces"/>
    <d v="2015-08-10T10:38:43"/>
    <d v="2015-10-09T10:38:43"/>
    <n v="60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x v="84"/>
    <b v="0"/>
    <s v="theater/spaces"/>
    <n v="4.7727272727272731E-3"/>
    <n v="52.5"/>
    <s v="theater"/>
    <s v="spaces"/>
    <d v="2017-01-31T17:57:58"/>
    <d v="2017-03-02T17:57:58"/>
    <n v="30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x v="83"/>
    <b v="0"/>
    <s v="theater/spaces"/>
    <n v="1.1833333333333333E-3"/>
    <n v="23.666666666666668"/>
    <s v="theater"/>
    <s v="spaces"/>
    <d v="2015-01-26T22:19:55"/>
    <d v="2015-02-25T22:19:55"/>
    <n v="30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x v="74"/>
    <b v="0"/>
    <s v="theater/spaces"/>
    <n v="8.4173998587352451E-3"/>
    <n v="415.77777777777777"/>
    <s v="theater"/>
    <s v="spaces"/>
    <d v="2015-02-20T12:07:15"/>
    <d v="2015-03-22T11:07:15"/>
    <n v="29.958333333328483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x v="63"/>
    <b v="0"/>
    <s v="theater/spaces"/>
    <n v="1.8799999999999999E-4"/>
    <n v="53.714285714285715"/>
    <s v="theater"/>
    <s v="spaces"/>
    <d v="2014-10-27T19:40:44"/>
    <d v="2014-12-26T20:40:44"/>
    <n v="60.04166666666424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x v="81"/>
    <b v="0"/>
    <s v="theater/spaces"/>
    <n v="2.1029999999999998E-3"/>
    <n v="420.6"/>
    <s v="theater"/>
    <s v="spaces"/>
    <d v="2015-08-20T23:21:31"/>
    <d v="2015-09-19T23:21:31"/>
    <n v="30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x v="78"/>
    <b v="0"/>
    <s v="theater/spaces"/>
    <n v="0"/>
    <e v="#DIV/0!"/>
    <s v="theater"/>
    <s v="spaces"/>
    <d v="2015-10-16T17:09:06"/>
    <d v="2015-11-15T18:09:06"/>
    <n v="30.041666666671517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x v="83"/>
    <b v="0"/>
    <s v="theater/spaces"/>
    <n v="2.8E-3"/>
    <n v="18.666666666666668"/>
    <s v="theater"/>
    <s v="spaces"/>
    <d v="2014-08-02T08:31:18"/>
    <d v="2014-09-01T00:00:00"/>
    <n v="29.644930555557949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x v="79"/>
    <b v="0"/>
    <s v="theater/spaces"/>
    <n v="0.11579206701157921"/>
    <n v="78.333333333333329"/>
    <s v="theater"/>
    <s v="spaces"/>
    <d v="2015-04-06T12:22:11"/>
    <d v="2015-05-05T13:48:00"/>
    <n v="29.059594907412247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x v="82"/>
    <b v="0"/>
    <s v="theater/spaces"/>
    <n v="2.4400000000000002E-2"/>
    <n v="67.777777777777771"/>
    <s v="theater"/>
    <s v="spaces"/>
    <d v="2015-08-30T16:12:39"/>
    <d v="2015-09-29T16:12:39"/>
    <n v="3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x v="83"/>
    <b v="0"/>
    <s v="theater/spaces"/>
    <n v="2.5000000000000001E-3"/>
    <n v="16.666666666666668"/>
    <s v="theater"/>
    <s v="spaces"/>
    <d v="2015-06-18T11:05:59"/>
    <d v="2015-08-17T11:05:59"/>
    <n v="6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x v="84"/>
    <b v="0"/>
    <s v="theater/spaces"/>
    <n v="6.2500000000000003E-3"/>
    <n v="62.5"/>
    <s v="theater"/>
    <s v="spaces"/>
    <d v="2016-10-21T22:36:30"/>
    <d v="2016-12-20T23:36:30"/>
    <n v="60.041666666664241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x v="0"/>
    <x v="83"/>
    <b v="0"/>
    <s v="theater/spaces"/>
    <n v="1.9384615384615384E-3"/>
    <n v="42"/>
    <s v="theater"/>
    <s v="spaces"/>
    <d v="2014-12-08T08:44:07"/>
    <d v="2015-01-08T08:41:00"/>
    <n v="30.997835648144246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x v="0"/>
    <x v="43"/>
    <b v="0"/>
    <s v="theater/spaces"/>
    <n v="0.23416000000000001"/>
    <n v="130.0888888888889"/>
    <s v="theater"/>
    <s v="spaces"/>
    <d v="2016-06-07T08:01:23"/>
    <d v="2016-07-08T20:59:00"/>
    <n v="31.540011574070377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x v="82"/>
    <b v="0"/>
    <s v="theater/spaces"/>
    <n v="5.080888888888889E-2"/>
    <n v="1270.2222222222222"/>
    <s v="theater"/>
    <s v="spaces"/>
    <d v="2015-03-02T14:39:05"/>
    <d v="2015-05-01T13:39:05"/>
    <n v="59.958333333335759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x v="82"/>
    <b v="0"/>
    <s v="theater/spaces"/>
    <n v="0.15920000000000001"/>
    <n v="88.444444444444443"/>
    <s v="theater"/>
    <s v="spaces"/>
    <d v="2016-07-15T17:45:43"/>
    <d v="2016-08-14T17:45:43"/>
    <n v="30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x v="64"/>
    <b v="0"/>
    <s v="theater/spaces"/>
    <n v="1.1831900000000001E-2"/>
    <n v="56.342380952380957"/>
    <s v="theater"/>
    <s v="spaces"/>
    <d v="2015-09-08T09:51:52"/>
    <d v="2015-10-15T17:00:00"/>
    <n v="37.297314814815763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x v="57"/>
    <b v="0"/>
    <s v="theater/spaces"/>
    <n v="0.22750000000000001"/>
    <n v="53.529411764705884"/>
    <s v="theater"/>
    <s v="spaces"/>
    <d v="2014-05-01T16:49:01"/>
    <d v="2014-05-31T22:59:00"/>
    <n v="30.256932870375749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x v="0"/>
    <x v="29"/>
    <b v="0"/>
    <s v="theater/spaces"/>
    <n v="2.5000000000000001E-4"/>
    <n v="25"/>
    <s v="theater"/>
    <s v="spaces"/>
    <d v="2015-07-22T14:05:56"/>
    <d v="2015-09-20T14:05:56"/>
    <n v="60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x v="29"/>
    <b v="0"/>
    <s v="theater/spaces"/>
    <n v="3.351206434316354E-3"/>
    <n v="50"/>
    <s v="theater"/>
    <s v="spaces"/>
    <d v="2016-06-01T19:36:20"/>
    <d v="2016-07-31T19:36:20"/>
    <n v="6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x v="25"/>
    <b v="0"/>
    <s v="theater/spaces"/>
    <n v="3.9750000000000001E-2"/>
    <n v="56.785714285714285"/>
    <s v="theater"/>
    <s v="spaces"/>
    <d v="2015-04-20T14:48:46"/>
    <d v="2015-05-20T14:48:46"/>
    <n v="3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x v="288"/>
    <b v="0"/>
    <s v="theater/spaces"/>
    <n v="0.17150000000000001"/>
    <n v="40.833333333333336"/>
    <s v="theater"/>
    <s v="spaces"/>
    <d v="2016-09-16T07:05:01"/>
    <d v="2016-10-07T09:00:00"/>
    <n v="21.079849537032715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x v="74"/>
    <b v="0"/>
    <s v="theater/spaces"/>
    <n v="3.608004104669061E-2"/>
    <n v="65.111111111111114"/>
    <s v="theater"/>
    <s v="spaces"/>
    <d v="2015-12-21T14:00:49"/>
    <d v="2016-02-07T19:17:00"/>
    <n v="48.219571759254904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x v="81"/>
    <b v="0"/>
    <s v="theater/spaces"/>
    <n v="0.13900000000000001"/>
    <n v="55.6"/>
    <s v="theater"/>
    <s v="spaces"/>
    <d v="2016-01-12T23:33:11"/>
    <d v="2016-02-11T23:33:11"/>
    <n v="30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x v="62"/>
    <b v="0"/>
    <s v="theater/spaces"/>
    <n v="0.15225"/>
    <n v="140.53846153846155"/>
    <s v="theater"/>
    <s v="spaces"/>
    <d v="2014-09-20T09:56:15"/>
    <d v="2014-10-20T09:56:15"/>
    <n v="30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x v="8"/>
    <b v="0"/>
    <s v="theater/spaces"/>
    <n v="0.12"/>
    <n v="25"/>
    <s v="theater"/>
    <s v="spaces"/>
    <d v="2015-06-16T04:12:17"/>
    <d v="2015-07-16T02:56:00"/>
    <n v="29.947025462963211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x v="240"/>
    <b v="0"/>
    <s v="theater/spaces"/>
    <n v="0.391125"/>
    <n v="69.533333333333331"/>
    <s v="theater"/>
    <s v="spaces"/>
    <d v="2016-07-04T03:10:18"/>
    <d v="2016-08-23T03:10:18"/>
    <n v="50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x v="0"/>
    <x v="84"/>
    <b v="0"/>
    <s v="theater/spaces"/>
    <n v="2.6829268292682929E-3"/>
    <n v="5.5"/>
    <s v="theater"/>
    <s v="spaces"/>
    <d v="2015-04-12T22:45:06"/>
    <d v="2015-06-11T22:45:06"/>
    <n v="60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x v="81"/>
    <b v="0"/>
    <s v="theater/spaces"/>
    <n v="0.29625000000000001"/>
    <n v="237"/>
    <s v="theater"/>
    <s v="spaces"/>
    <d v="2015-01-02T16:48:31"/>
    <d v="2015-02-02T21:00:00"/>
    <n v="31.174641203702777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x v="162"/>
    <b v="0"/>
    <s v="theater/spaces"/>
    <n v="0.4236099230111206"/>
    <n v="79.870967741935488"/>
    <s v="theater"/>
    <s v="spaces"/>
    <d v="2014-08-25T12:15:16"/>
    <d v="2014-10-19T00:00:00"/>
    <n v="54.48939814815094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x v="80"/>
    <b v="0"/>
    <s v="theater/spaces"/>
    <n v="4.1000000000000002E-2"/>
    <n v="10.25"/>
    <s v="theater"/>
    <s v="spaces"/>
    <d v="2015-08-25T05:17:56"/>
    <d v="2015-09-16T17:00:00"/>
    <n v="22.487546296295477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x v="60"/>
    <b v="0"/>
    <s v="theater/spaces"/>
    <n v="0.197625"/>
    <n v="272.58620689655174"/>
    <s v="theater"/>
    <s v="spaces"/>
    <d v="2015-05-04T14:32:31"/>
    <d v="2015-05-11T14:32:31"/>
    <n v="7"/>
  </r>
  <r>
    <n v="3108"/>
    <x v="3107"/>
    <s v="We need a permanent home for the theater!"/>
    <n v="50000"/>
    <n v="26"/>
    <x v="2"/>
    <x v="0"/>
    <s v="USD"/>
    <n v="1430234394"/>
    <n v="1425053994"/>
    <x v="0"/>
    <x v="84"/>
    <b v="0"/>
    <s v="theater/spaces"/>
    <n v="5.1999999999999995E-4"/>
    <n v="13"/>
    <s v="theater"/>
    <s v="spaces"/>
    <d v="2015-02-27T11:19:54"/>
    <d v="2015-04-28T10:19:54"/>
    <n v="59.958333333328483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x v="229"/>
    <b v="0"/>
    <s v="theater/spaces"/>
    <n v="0.25030188679245285"/>
    <n v="58.184210526315788"/>
    <s v="theater"/>
    <s v="spaces"/>
    <d v="2014-07-23T22:00:10"/>
    <d v="2014-08-27T22:00:10"/>
    <n v="35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x v="0"/>
    <x v="29"/>
    <b v="0"/>
    <s v="theater/spaces"/>
    <n v="4.0000000000000002E-4"/>
    <n v="10"/>
    <s v="theater"/>
    <s v="spaces"/>
    <d v="2017-01-09T19:45:19"/>
    <d v="2017-02-18T19:45:19"/>
    <n v="4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x v="0"/>
    <x v="88"/>
    <b v="0"/>
    <s v="theater/spaces"/>
    <n v="0.26640000000000003"/>
    <n v="70.10526315789474"/>
    <s v="theater"/>
    <s v="spaces"/>
    <d v="2014-09-03T09:17:00"/>
    <d v="2014-10-04T09:17:00"/>
    <n v="3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x v="82"/>
    <b v="0"/>
    <s v="theater/spaces"/>
    <n v="4.7363636363636365E-2"/>
    <n v="57.888888888888886"/>
    <s v="theater"/>
    <s v="spaces"/>
    <d v="2016-09-01T21:55:34"/>
    <d v="2016-10-31T21:55:34"/>
    <n v="60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x v="77"/>
    <b v="0"/>
    <s v="theater/spaces"/>
    <n v="4.2435339894712751E-2"/>
    <n v="125.27027027027027"/>
    <s v="theater"/>
    <s v="spaces"/>
    <d v="2015-03-18T12:33:02"/>
    <d v="2015-04-17T12:33:02"/>
    <n v="30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x v="78"/>
    <b v="0"/>
    <s v="theater/spaces"/>
    <n v="0"/>
    <e v="#DIV/0!"/>
    <s v="theater"/>
    <s v="spaces"/>
    <d v="2014-07-23T10:10:50"/>
    <d v="2014-09-21T10:10:50"/>
    <n v="6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x v="29"/>
    <b v="0"/>
    <s v="theater/spaces"/>
    <n v="0.03"/>
    <n v="300"/>
    <s v="theater"/>
    <s v="spaces"/>
    <d v="2016-05-06T05:43:47"/>
    <d v="2016-06-05T05:43:47"/>
    <n v="30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x v="0"/>
    <x v="73"/>
    <b v="0"/>
    <s v="theater/spaces"/>
    <n v="0.57333333333333336"/>
    <n v="43"/>
    <s v="theater"/>
    <s v="spaces"/>
    <d v="2015-03-18T07:22:05"/>
    <d v="2015-04-01T07:22:05"/>
    <n v="14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x v="0"/>
    <x v="29"/>
    <b v="0"/>
    <s v="theater/spaces"/>
    <n v="1E-3"/>
    <n v="1"/>
    <s v="theater"/>
    <s v="spaces"/>
    <d v="2016-05-19T03:59:20"/>
    <d v="2016-05-27T08:12:00"/>
    <n v="8.1754629629722331"/>
  </r>
  <r>
    <n v="3118"/>
    <x v="3117"/>
    <s v="a magical place for all kind of people, like a fairytaile in all colours"/>
    <n v="500000"/>
    <n v="1550"/>
    <x v="2"/>
    <x v="11"/>
    <s v="SEK"/>
    <n v="1467473723"/>
    <n v="1465832123"/>
    <x v="0"/>
    <x v="84"/>
    <b v="0"/>
    <s v="theater/spaces"/>
    <n v="3.0999999999999999E-3"/>
    <n v="775"/>
    <s v="theater"/>
    <s v="spaces"/>
    <d v="2016-06-13T10:35:23"/>
    <d v="2016-07-02T10:35:23"/>
    <n v="19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x v="29"/>
    <b v="0"/>
    <s v="theater/spaces"/>
    <n v="5.0000000000000001E-4"/>
    <n v="5"/>
    <s v="theater"/>
    <s v="spaces"/>
    <d v="2015-02-24T20:05:32"/>
    <d v="2015-03-26T19:05:32"/>
    <n v="29.958333333328483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x v="0"/>
    <x v="73"/>
    <b v="0"/>
    <s v="theater/spaces"/>
    <n v="9.8461538461538464E-5"/>
    <n v="12.8"/>
    <s v="theater"/>
    <s v="spaces"/>
    <d v="2016-03-06T17:36:36"/>
    <d v="2016-05-05T16:36:36"/>
    <n v="59.958333333335759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x v="0"/>
    <x v="29"/>
    <b v="0"/>
    <s v="theater/spaces"/>
    <n v="6.6666666666666671E-3"/>
    <n v="10"/>
    <s v="theater"/>
    <s v="spaces"/>
    <d v="2014-07-28T11:18:55"/>
    <d v="2014-09-26T11:18:55"/>
    <n v="60"/>
  </r>
  <r>
    <n v="3122"/>
    <x v="3121"/>
    <s v="cancelled until further notice"/>
    <n v="199"/>
    <n v="116"/>
    <x v="1"/>
    <x v="0"/>
    <s v="USD"/>
    <n v="1478733732"/>
    <n v="1478298132"/>
    <x v="0"/>
    <x v="84"/>
    <b v="0"/>
    <s v="theater/spaces"/>
    <n v="0.58291457286432158"/>
    <n v="58"/>
    <s v="theater"/>
    <s v="spaces"/>
    <d v="2016-11-04T17:22:12"/>
    <d v="2016-11-09T18:22:12"/>
    <n v="5.0416666666715173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93"/>
    <b v="0"/>
    <s v="theater/spaces"/>
    <n v="0.68153600000000003"/>
    <n v="244.80459770114942"/>
    <s v="theater"/>
    <s v="spaces"/>
    <d v="2016-06-09T18:49:58"/>
    <d v="2016-07-09T18:49:58"/>
    <n v="30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x v="0"/>
    <x v="80"/>
    <b v="0"/>
    <s v="theater/spaces"/>
    <n v="3.2499999999999997E-5"/>
    <n v="6.5"/>
    <s v="theater"/>
    <s v="spaces"/>
    <d v="2014-12-04T13:43:21"/>
    <d v="2015-02-02T13:43:21"/>
    <n v="60"/>
  </r>
  <r>
    <n v="3125"/>
    <x v="3124"/>
    <s v="N/A"/>
    <n v="1500000"/>
    <n v="0"/>
    <x v="1"/>
    <x v="0"/>
    <s v="USD"/>
    <n v="1452142672"/>
    <n v="1449550672"/>
    <x v="0"/>
    <x v="78"/>
    <b v="0"/>
    <s v="theater/spaces"/>
    <n v="0"/>
    <e v="#DIV/0!"/>
    <s v="theater"/>
    <s v="spaces"/>
    <d v="2015-12-07T23:57:52"/>
    <d v="2016-01-06T23:57:52"/>
    <n v="3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57"/>
    <b v="0"/>
    <s v="theater/spaces"/>
    <n v="4.1599999999999998E-2"/>
    <n v="61.176470588235297"/>
    <s v="theater"/>
    <s v="spaces"/>
    <d v="2016-02-26T19:26:02"/>
    <d v="2016-03-27T18:26:02"/>
    <n v="29.958333333328483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78"/>
    <b v="0"/>
    <s v="theater/spaces"/>
    <n v="0"/>
    <e v="#DIV/0!"/>
    <s v="theater"/>
    <s v="spaces"/>
    <d v="2015-01-30T15:33:49"/>
    <d v="2015-03-01T15:33:49"/>
    <n v="3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x v="27"/>
    <b v="0"/>
    <s v="theater/plays"/>
    <n v="1.0860666666666667"/>
    <n v="139.23931623931625"/>
    <s v="theater"/>
    <s v="plays"/>
    <d v="2017-02-14T14:49:01"/>
    <d v="2017-03-16T13:49:01"/>
    <n v="29.958333333343035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x v="29"/>
    <b v="0"/>
    <s v="theater/plays"/>
    <n v="8.0000000000000002E-3"/>
    <n v="10"/>
    <s v="theater"/>
    <s v="plays"/>
    <d v="2017-03-09T15:13:39"/>
    <d v="2017-04-18T14:13:39"/>
    <n v="39.95833333333575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x v="0"/>
    <x v="80"/>
    <b v="0"/>
    <s v="theater/plays"/>
    <n v="3.7499999999999999E-2"/>
    <n v="93.75"/>
    <s v="theater"/>
    <s v="plays"/>
    <d v="2017-03-14T10:21:56"/>
    <d v="2017-04-13T23:59:00"/>
    <n v="30.567407407412247"/>
  </r>
  <r>
    <n v="3131"/>
    <x v="3130"/>
    <s v="A Staged Reading of &quot;Snake Eyes,&quot; a new play by Alex Rafala"/>
    <n v="4100"/>
    <n v="645"/>
    <x v="3"/>
    <x v="0"/>
    <s v="USD"/>
    <n v="1491656045"/>
    <n v="1489067645"/>
    <x v="0"/>
    <x v="8"/>
    <b v="0"/>
    <s v="theater/plays"/>
    <n v="0.15731707317073171"/>
    <n v="53.75"/>
    <s v="theater"/>
    <s v="plays"/>
    <d v="2017-03-09T08:54:05"/>
    <d v="2017-04-08T07:54:05"/>
    <n v="29.958333333328483"/>
  </r>
  <r>
    <n v="3132"/>
    <x v="3131"/>
    <s v="Smells Like Money, Drips Like Honey, Taste Like Mocha, Better Run AWAY"/>
    <n v="30000"/>
    <n v="10"/>
    <x v="3"/>
    <x v="0"/>
    <s v="USD"/>
    <n v="1492759460"/>
    <n v="1487579060"/>
    <x v="0"/>
    <x v="29"/>
    <b v="0"/>
    <s v="theater/plays"/>
    <n v="3.3333333333333332E-4"/>
    <n v="10"/>
    <s v="theater"/>
    <s v="plays"/>
    <d v="2017-02-20T03:24:20"/>
    <d v="2017-04-21T02:24:20"/>
    <n v="59.958333333328483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x v="0"/>
    <x v="38"/>
    <b v="0"/>
    <s v="theater/plays"/>
    <n v="1.08"/>
    <n v="33.75"/>
    <s v="theater"/>
    <s v="plays"/>
    <d v="2017-02-22T08:33:54"/>
    <d v="2017-03-24T07:33:54"/>
    <n v="29.958333333335759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x v="8"/>
    <b v="0"/>
    <s v="theater/plays"/>
    <n v="0.22500000000000001"/>
    <n v="18.75"/>
    <s v="theater"/>
    <s v="plays"/>
    <d v="2017-03-06T12:16:59"/>
    <d v="2017-03-27T11:16:59"/>
    <n v="20.9583333333357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x v="63"/>
    <b v="0"/>
    <s v="theater/plays"/>
    <n v="0.20849420849420849"/>
    <n v="23.142857142857142"/>
    <s v="theater"/>
    <s v="plays"/>
    <d v="2017-03-12T22:38:41"/>
    <d v="2017-04-03T22:38:41"/>
    <n v="22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x v="19"/>
    <b v="0"/>
    <s v="theater/plays"/>
    <n v="1.278"/>
    <n v="29.045454545454547"/>
    <s v="theater"/>
    <s v="plays"/>
    <d v="2017-02-23T06:05:54"/>
    <d v="2017-03-31T17:59:00"/>
    <n v="36.495208333333721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x v="0"/>
    <x v="29"/>
    <b v="0"/>
    <s v="theater/plays"/>
    <n v="3.3333333333333333E-2"/>
    <n v="50"/>
    <s v="theater"/>
    <s v="plays"/>
    <d v="2017-03-13T16:14:29"/>
    <d v="2017-05-03T14:12:00"/>
    <n v="50.914942129631527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x v="78"/>
    <b v="0"/>
    <s v="theater/plays"/>
    <n v="0"/>
    <e v="#DIV/0!"/>
    <s v="theater"/>
    <s v="plays"/>
    <d v="2017-03-15T10:30:07"/>
    <d v="2017-04-03T10:30:07"/>
    <n v="19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x v="79"/>
    <b v="0"/>
    <s v="theater/plays"/>
    <n v="5.3999999999999999E-2"/>
    <n v="450"/>
    <s v="theater"/>
    <s v="plays"/>
    <d v="2017-02-19T01:29:20"/>
    <d v="2017-03-24T23:33:00"/>
    <n v="33.91921296295913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x v="80"/>
    <b v="0"/>
    <s v="theater/plays"/>
    <n v="9.5999999999999992E-3"/>
    <n v="24"/>
    <s v="theater"/>
    <s v="plays"/>
    <d v="2017-03-08T12:15:03"/>
    <d v="2017-04-07T11:15:03"/>
    <n v="29.95833333332848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x v="22"/>
    <b v="0"/>
    <s v="theater/plays"/>
    <n v="0.51600000000000001"/>
    <n v="32.25"/>
    <s v="theater"/>
    <s v="plays"/>
    <d v="2017-03-06T13:04:48"/>
    <d v="2017-04-16T15:00:00"/>
    <n v="41.07999999999447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x v="0"/>
    <x v="83"/>
    <b v="0"/>
    <s v="theater/plays"/>
    <n v="1.6363636363636365E-2"/>
    <n v="15"/>
    <s v="theater"/>
    <s v="plays"/>
    <d v="2017-02-17T07:18:59"/>
    <d v="2017-03-19T06:18:59"/>
    <n v="29.958333333328483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x v="78"/>
    <b v="0"/>
    <s v="theater/plays"/>
    <n v="0"/>
    <e v="#DIV/0!"/>
    <s v="theater"/>
    <s v="plays"/>
    <d v="2017-03-14T03:35:56"/>
    <d v="2017-04-09T03:35:56"/>
    <n v="2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x v="209"/>
    <b v="0"/>
    <s v="theater/plays"/>
    <n v="0.754"/>
    <n v="251.33333333333334"/>
    <s v="theater"/>
    <s v="plays"/>
    <d v="2017-03-02T07:55:07"/>
    <d v="2017-03-19T01:00:00"/>
    <n v="16.71172453703184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x v="0"/>
    <x v="78"/>
    <b v="0"/>
    <s v="theater/plays"/>
    <n v="0"/>
    <e v="#DIV/0!"/>
    <s v="theater"/>
    <s v="plays"/>
    <d v="2017-01-26T19:58:54"/>
    <d v="2017-03-27T18:58:54"/>
    <n v="59.958333333328483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x v="0"/>
    <x v="8"/>
    <b v="0"/>
    <s v="theater/plays"/>
    <n v="0.105"/>
    <n v="437.5"/>
    <s v="theater"/>
    <s v="plays"/>
    <d v="2017-03-02T11:22:46"/>
    <d v="2017-04-16T10:22:46"/>
    <n v="44.958333333328483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496"/>
    <b v="1"/>
    <s v="theater/plays"/>
    <n v="1.1752499999999999"/>
    <n v="110.35211267605634"/>
    <s v="theater"/>
    <s v="plays"/>
    <d v="2014-09-27T18:15:55"/>
    <d v="2014-11-06T19:15:55"/>
    <n v="40.041666666664241"/>
  </r>
  <r>
    <n v="3148"/>
    <x v="3147"/>
    <s v="Help fund The Aurora Project, an immersive science fiction epic."/>
    <n v="1800"/>
    <n v="2361"/>
    <x v="0"/>
    <x v="0"/>
    <s v="USD"/>
    <n v="1412136000"/>
    <n v="1410278284"/>
    <x v="1"/>
    <x v="7"/>
    <b v="1"/>
    <s v="theater/plays"/>
    <n v="1.3116666666666668"/>
    <n v="41.421052631578945"/>
    <s v="theater"/>
    <s v="plays"/>
    <d v="2014-09-09T10:58:04"/>
    <d v="2014-09-30T23:00:00"/>
    <n v="21.501342592593573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20"/>
    <b v="1"/>
    <s v="theater/plays"/>
    <n v="1.04"/>
    <n v="52"/>
    <s v="theater"/>
    <s v="plays"/>
    <d v="2012-11-12T19:25:00"/>
    <d v="2012-12-06T21:00:00"/>
    <n v="24.065972222226264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01"/>
    <b v="1"/>
    <s v="theater/plays"/>
    <n v="1.01"/>
    <n v="33.990384615384613"/>
    <s v="theater"/>
    <s v="plays"/>
    <d v="2010-10-27T01:20:03"/>
    <d v="2011-01-24T23:00:00"/>
    <n v="89.902743055550673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x v="1"/>
    <x v="69"/>
    <b v="1"/>
    <s v="theater/plays"/>
    <n v="1.004"/>
    <n v="103.35294117647059"/>
    <s v="theater"/>
    <s v="plays"/>
    <d v="2014-08-11T15:09:34"/>
    <d v="2014-09-10T15:09:34"/>
    <n v="30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85"/>
    <b v="1"/>
    <s v="theater/plays"/>
    <n v="1.0595454545454546"/>
    <n v="34.791044776119406"/>
    <s v="theater"/>
    <s v="plays"/>
    <d v="2013-10-03T15:49:27"/>
    <d v="2013-11-02T15:49:27"/>
    <n v="30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98"/>
    <b v="1"/>
    <s v="theater/plays"/>
    <n v="3.3558333333333334"/>
    <n v="41.773858921161825"/>
    <s v="theater"/>
    <s v="plays"/>
    <d v="2011-03-30T22:42:17"/>
    <d v="2011-04-30T23:59:00"/>
    <n v="31.053275462960301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252"/>
    <b v="1"/>
    <s v="theater/plays"/>
    <n v="1.1292857142857142"/>
    <n v="64.268292682926827"/>
    <s v="theater"/>
    <s v="plays"/>
    <d v="2012-03-02T16:00:58"/>
    <d v="2012-04-01T15:00:58"/>
    <n v="29.958333333335759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177"/>
    <b v="1"/>
    <s v="theater/plays"/>
    <n v="1.885046"/>
    <n v="31.209370860927152"/>
    <s v="theater"/>
    <s v="plays"/>
    <d v="2012-11-20T06:58:45"/>
    <d v="2012-12-20T06:58:45"/>
    <n v="30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30"/>
    <b v="1"/>
    <s v="theater/plays"/>
    <n v="1.0181818181818181"/>
    <n v="62.921348314606739"/>
    <s v="theater"/>
    <s v="plays"/>
    <d v="2012-04-27T17:52:24"/>
    <d v="2012-06-01T17:52:24"/>
    <n v="35"/>
  </r>
  <r>
    <n v="3157"/>
    <x v="3156"/>
    <s v="Four Directors.  Four One Acts.  Four Genres.  For You."/>
    <n v="4000"/>
    <n v="4040"/>
    <x v="0"/>
    <x v="0"/>
    <s v="USD"/>
    <n v="1405746000"/>
    <n v="1404932105"/>
    <x v="1"/>
    <x v="14"/>
    <b v="1"/>
    <s v="theater/plays"/>
    <n v="1.01"/>
    <n v="98.536585365853654"/>
    <s v="theater"/>
    <s v="plays"/>
    <d v="2014-07-09T13:55:05"/>
    <d v="2014-07-19T00:00:00"/>
    <n v="9.4200810185211594"/>
  </r>
  <r>
    <n v="3158"/>
    <x v="3157"/>
    <s v="A 40s crime-noir play using nursery rhyme characters."/>
    <n v="5000"/>
    <n v="5700"/>
    <x v="0"/>
    <x v="0"/>
    <s v="USD"/>
    <n v="1374523752"/>
    <n v="1371931752"/>
    <x v="1"/>
    <x v="50"/>
    <b v="1"/>
    <s v="theater/plays"/>
    <n v="1.1399999999999999"/>
    <n v="82.608695652173907"/>
    <s v="theater"/>
    <s v="plays"/>
    <d v="2013-06-22T15:09:12"/>
    <d v="2013-07-22T15:09:12"/>
    <n v="30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x v="1"/>
    <x v="47"/>
    <b v="1"/>
    <s v="theater/plays"/>
    <n v="1.3348133333333334"/>
    <n v="38.504230769230773"/>
    <s v="theater"/>
    <s v="plays"/>
    <d v="2011-12-06T20:36:01"/>
    <d v="2012-01-18T18:00:00"/>
    <n v="42.891655092593282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7"/>
    <b v="1"/>
    <s v="theater/plays"/>
    <n v="1.0153333333333334"/>
    <n v="80.15789473684211"/>
    <s v="theater"/>
    <s v="plays"/>
    <d v="2014-07-21T01:21:27"/>
    <d v="2014-08-12T23:59:00"/>
    <n v="22.942743055558822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42"/>
    <b v="1"/>
    <s v="theater/plays"/>
    <n v="1.0509999999999999"/>
    <n v="28.405405405405407"/>
    <s v="theater"/>
    <s v="plays"/>
    <d v="2014-09-15T07:52:02"/>
    <d v="2014-10-15T07:52:02"/>
    <n v="30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87"/>
    <b v="1"/>
    <s v="theater/plays"/>
    <n v="1.2715000000000001"/>
    <n v="80.730158730158735"/>
    <s v="theater"/>
    <s v="plays"/>
    <d v="2014-06-09T11:27:42"/>
    <d v="2014-07-06T21:00:00"/>
    <n v="27.397430555560277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50"/>
    <b v="1"/>
    <s v="theater/plays"/>
    <n v="1.1115384615384616"/>
    <n v="200.69444444444446"/>
    <s v="theater"/>
    <s v="plays"/>
    <d v="2014-05-16T13:05:25"/>
    <d v="2014-06-15T13:05:25"/>
    <n v="30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26"/>
    <b v="1"/>
    <s v="theater/plays"/>
    <n v="1.0676000000000001"/>
    <n v="37.591549295774648"/>
    <s v="theater"/>
    <s v="plays"/>
    <d v="2014-05-07T14:20:15"/>
    <d v="2014-06-09T14:20:15"/>
    <n v="33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64"/>
    <b v="1"/>
    <s v="theater/plays"/>
    <n v="1.6266666666666667"/>
    <n v="58.095238095238095"/>
    <s v="theater"/>
    <s v="plays"/>
    <d v="2011-04-10T22:49:20"/>
    <d v="2011-05-02T22:59:00"/>
    <n v="22.006712962967867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497"/>
    <b v="1"/>
    <s v="theater/plays"/>
    <n v="1.6022808571428573"/>
    <n v="60.300892473118282"/>
    <s v="theater"/>
    <s v="plays"/>
    <d v="2014-10-28T11:35:53"/>
    <d v="2014-11-26T02:59:00"/>
    <n v="28.641053240738984"/>
  </r>
  <r>
    <n v="3167"/>
    <x v="3166"/>
    <s v="What is destiny? Explore it with us this August at FringeNYC."/>
    <n v="3000"/>
    <n v="3485"/>
    <x v="0"/>
    <x v="0"/>
    <s v="USD"/>
    <n v="1406952781"/>
    <n v="1405743181"/>
    <x v="1"/>
    <x v="165"/>
    <b v="1"/>
    <s v="theater/plays"/>
    <n v="1.1616666666666666"/>
    <n v="63.363636363636367"/>
    <s v="theater"/>
    <s v="plays"/>
    <d v="2014-07-18T23:13:01"/>
    <d v="2014-08-01T23:13:01"/>
    <n v="14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42"/>
    <b v="1"/>
    <s v="theater/plays"/>
    <n v="1.242"/>
    <n v="50.901639344262293"/>
    <s v="theater"/>
    <s v="plays"/>
    <d v="2014-05-12T21:32:33"/>
    <d v="2014-06-13T17:00:00"/>
    <n v="31.810729166660167"/>
  </r>
  <r>
    <n v="3169"/>
    <x v="3168"/>
    <s v="We're bringing The Window to the Cherry Lane Theater in January 2014."/>
    <n v="8000"/>
    <n v="8241"/>
    <x v="0"/>
    <x v="0"/>
    <s v="USD"/>
    <n v="1386910740"/>
    <n v="1384364561"/>
    <x v="1"/>
    <x v="141"/>
    <b v="1"/>
    <s v="theater/plays"/>
    <n v="1.030125"/>
    <n v="100.5"/>
    <s v="theater"/>
    <s v="plays"/>
    <d v="2013-11-13T12:42:41"/>
    <d v="2013-12-12T23:59:00"/>
    <n v="29.46966435185459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x v="1"/>
    <x v="26"/>
    <b v="1"/>
    <s v="theater/plays"/>
    <n v="1.1225000000000001"/>
    <n v="31.619718309859156"/>
    <s v="theater"/>
    <s v="plays"/>
    <d v="2014-05-29T20:55:44"/>
    <d v="2014-07-01T23:00:00"/>
    <n v="33.086296296292858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27"/>
    <b v="1"/>
    <s v="theater/plays"/>
    <n v="1.0881428571428571"/>
    <n v="65.102564102564102"/>
    <s v="theater"/>
    <s v="plays"/>
    <d v="2016-04-06T09:35:58"/>
    <d v="2016-05-06T09:35:58"/>
    <n v="30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60"/>
    <b v="1"/>
    <s v="theater/plays"/>
    <n v="1.1499999999999999"/>
    <n v="79.310344827586206"/>
    <s v="theater"/>
    <s v="plays"/>
    <d v="2012-01-15T12:31:08"/>
    <d v="2012-02-14T12:31:08"/>
    <n v="30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42"/>
    <b v="1"/>
    <s v="theater/plays"/>
    <n v="1.03"/>
    <n v="139.18918918918919"/>
    <s v="theater"/>
    <s v="plays"/>
    <d v="2014-08-27T16:04:52"/>
    <d v="2014-09-26T16:04:52"/>
    <n v="30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"/>
    <b v="1"/>
    <s v="theater/plays"/>
    <n v="1.0113333333333334"/>
    <n v="131.91304347826087"/>
    <s v="theater"/>
    <s v="plays"/>
    <d v="2014-08-11T15:45:08"/>
    <d v="2014-08-25T15:45:08"/>
    <n v="14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65"/>
    <b v="1"/>
    <s v="theater/plays"/>
    <n v="1.0955999999999999"/>
    <n v="91.3"/>
    <s v="theater"/>
    <s v="plays"/>
    <d v="2010-12-19T16:17:07"/>
    <d v="2011-02-17T16:17:07"/>
    <n v="60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165"/>
    <b v="1"/>
    <s v="theater/plays"/>
    <n v="1.148421052631579"/>
    <n v="39.672727272727272"/>
    <s v="theater"/>
    <s v="plays"/>
    <d v="2013-07-22T17:20:31"/>
    <d v="2013-08-18T10:00:00"/>
    <n v="26.694085648152395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13"/>
    <b v="1"/>
    <s v="theater/plays"/>
    <n v="1.1739999999999999"/>
    <n v="57.549019607843135"/>
    <s v="theater"/>
    <s v="plays"/>
    <d v="2014-05-22T11:00:09"/>
    <d v="2014-06-21T11:00:09"/>
    <n v="30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76"/>
    <b v="1"/>
    <s v="theater/plays"/>
    <n v="1.7173333333333334"/>
    <n v="33.025641025641029"/>
    <s v="theater"/>
    <s v="plays"/>
    <d v="2014-06-16T09:31:15"/>
    <d v="2014-07-16T09:31:15"/>
    <n v="30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x v="1"/>
    <x v="95"/>
    <b v="1"/>
    <s v="theater/plays"/>
    <n v="1.1416238095238094"/>
    <n v="77.335806451612896"/>
    <s v="theater"/>
    <s v="plays"/>
    <d v="2013-04-11T11:51:11"/>
    <d v="2013-05-06T11:51:11"/>
    <n v="25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43"/>
    <b v="1"/>
    <s v="theater/plays"/>
    <n v="1.1975"/>
    <n v="31.933333333333334"/>
    <s v="theater"/>
    <s v="plays"/>
    <d v="2014-05-21T04:54:09"/>
    <d v="2014-06-20T04:54:09"/>
    <n v="30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41"/>
    <b v="1"/>
    <s v="theater/plays"/>
    <n v="1.0900000000000001"/>
    <n v="36.333333333333336"/>
    <s v="theater"/>
    <s v="plays"/>
    <d v="2014-05-20T02:26:27"/>
    <d v="2014-06-15T11:00:00"/>
    <n v="26.356631944443507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299"/>
    <b v="1"/>
    <s v="theater/plays"/>
    <n v="1.0088571428571429"/>
    <n v="46.768211920529801"/>
    <s v="theater"/>
    <s v="plays"/>
    <d v="2011-12-06T17:47:01"/>
    <d v="2012-01-31T12:00:00"/>
    <n v="55.759016203708597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x v="1"/>
    <x v="32"/>
    <b v="1"/>
    <s v="theater/plays"/>
    <n v="1.0900000000000001"/>
    <n v="40.073529411764703"/>
    <s v="theater"/>
    <s v="plays"/>
    <d v="2013-08-05T14:04:29"/>
    <d v="2013-08-23T14:04:29"/>
    <n v="18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x v="1"/>
    <x v="67"/>
    <b v="1"/>
    <s v="theater/plays"/>
    <n v="1.0720930232558139"/>
    <n v="100.21739130434783"/>
    <s v="theater"/>
    <s v="plays"/>
    <d v="2014-06-01T18:50:31"/>
    <d v="2014-07-01T18:50:31"/>
    <n v="30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54"/>
    <b v="1"/>
    <s v="theater/plays"/>
    <n v="1"/>
    <n v="41.666666666666664"/>
    <s v="theater"/>
    <s v="plays"/>
    <d v="2014-07-09T18:27:21"/>
    <d v="2014-07-16T18:27:21"/>
    <n v="7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16"/>
    <b v="1"/>
    <s v="theater/plays"/>
    <n v="1.0218750000000001"/>
    <n v="46.714285714285715"/>
    <s v="theater"/>
    <s v="plays"/>
    <d v="2014-08-17T17:10:38"/>
    <d v="2014-09-16T16:00:00"/>
    <n v="29.950949074074742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138"/>
    <b v="1"/>
    <s v="theater/plays"/>
    <n v="1.1629333333333334"/>
    <n v="71.491803278688522"/>
    <s v="theater"/>
    <s v="plays"/>
    <d v="2014-07-15T10:59:33"/>
    <d v="2014-08-04T10:59:33"/>
    <n v="20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x v="82"/>
    <b v="0"/>
    <s v="theater/musical"/>
    <n v="0.65"/>
    <n v="14.444444444444445"/>
    <s v="theater"/>
    <s v="musical"/>
    <d v="2015-05-20T04:58:22"/>
    <d v="2015-06-10T04:58:22"/>
    <n v="2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x v="10"/>
    <b v="0"/>
    <s v="theater/musical"/>
    <n v="0.12327272727272727"/>
    <n v="356.84210526315792"/>
    <s v="theater"/>
    <s v="musical"/>
    <d v="2015-04-24T03:18:52"/>
    <d v="2015-05-24T03:18:52"/>
    <n v="3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x v="0"/>
    <x v="78"/>
    <b v="0"/>
    <s v="theater/musical"/>
    <n v="0"/>
    <e v="#DIV/0!"/>
    <s v="theater"/>
    <s v="musical"/>
    <d v="2016-11-08T22:37:55"/>
    <d v="2016-12-08T23:37:55"/>
    <n v="30.041666666664241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x v="80"/>
    <b v="0"/>
    <s v="theater/musical"/>
    <n v="4.0266666666666666E-2"/>
    <n v="37.75"/>
    <s v="theater"/>
    <s v="musical"/>
    <d v="2016-06-17T13:07:49"/>
    <d v="2016-08-16T13:07:49"/>
    <n v="6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x v="22"/>
    <b v="0"/>
    <s v="theater/musical"/>
    <n v="1.0200000000000001E-2"/>
    <n v="12.75"/>
    <s v="theater"/>
    <s v="musical"/>
    <d v="2015-01-14T17:34:19"/>
    <d v="2015-02-28T17:00:00"/>
    <n v="44.97616898149135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x v="54"/>
    <b v="0"/>
    <s v="theater/musical"/>
    <n v="0.1174"/>
    <n v="24.458333333333332"/>
    <s v="theater"/>
    <s v="musical"/>
    <d v="2015-01-06T18:14:16"/>
    <d v="2015-02-20T18:14:16"/>
    <n v="45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x v="78"/>
    <b v="0"/>
    <s v="theater/musical"/>
    <n v="0"/>
    <e v="#DIV/0!"/>
    <s v="theater"/>
    <s v="musical"/>
    <d v="2015-06-26T20:29:58"/>
    <d v="2015-07-26T20:29:58"/>
    <n v="3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x v="70"/>
    <b v="0"/>
    <s v="theater/musical"/>
    <n v="0.59142857142857141"/>
    <n v="53.07692307692308"/>
    <s v="theater"/>
    <s v="musical"/>
    <d v="2015-01-13T09:15:42"/>
    <d v="2015-02-12T09:15:42"/>
    <n v="3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x v="79"/>
    <b v="0"/>
    <s v="theater/musical"/>
    <n v="5.9999999999999995E-4"/>
    <n v="300"/>
    <s v="theater"/>
    <s v="musical"/>
    <d v="2015-06-02T09:21:15"/>
    <d v="2015-08-01T09:00:00"/>
    <n v="59.985243055547471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x v="0"/>
    <x v="80"/>
    <b v="0"/>
    <s v="theater/musical"/>
    <n v="0.1145"/>
    <n v="286.25"/>
    <s v="theater"/>
    <s v="musical"/>
    <d v="2015-01-05T06:50:18"/>
    <d v="2015-02-04T06:50:18"/>
    <n v="3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x v="83"/>
    <b v="0"/>
    <s v="theater/musical"/>
    <n v="3.6666666666666666E-3"/>
    <n v="36.666666666666664"/>
    <s v="theater"/>
    <s v="musical"/>
    <d v="2015-01-09T05:11:17"/>
    <d v="2015-02-16T05:11:17"/>
    <n v="38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x v="0"/>
    <x v="28"/>
    <b v="0"/>
    <s v="theater/musical"/>
    <n v="0.52159999999999995"/>
    <n v="49.20754716981132"/>
    <s v="theater"/>
    <s v="musical"/>
    <d v="2014-08-07T13:16:58"/>
    <d v="2014-09-06T16:00:00"/>
    <n v="30.113217592595902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x v="29"/>
    <b v="0"/>
    <s v="theater/musical"/>
    <n v="2.0000000000000002E-5"/>
    <n v="1"/>
    <s v="theater"/>
    <s v="musical"/>
    <d v="2016-03-31T02:41:41"/>
    <d v="2016-04-30T00:34:00"/>
    <n v="29.911331018520286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x v="84"/>
    <b v="0"/>
    <s v="theater/musical"/>
    <n v="1.2500000000000001E-2"/>
    <n v="12.5"/>
    <s v="theater"/>
    <s v="musical"/>
    <d v="2014-08-10T13:24:37"/>
    <d v="2014-08-31T13:24:37"/>
    <n v="2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x v="20"/>
    <b v="0"/>
    <s v="theater/musical"/>
    <n v="0.54520000000000002"/>
    <n v="109.04"/>
    <s v="theater"/>
    <s v="musical"/>
    <d v="2015-10-16T15:29:06"/>
    <d v="2015-12-14T00:59:00"/>
    <n v="58.395763888882357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x v="0"/>
    <x v="79"/>
    <b v="0"/>
    <s v="theater/musical"/>
    <n v="0.25"/>
    <n v="41.666666666666664"/>
    <s v="theater"/>
    <s v="musical"/>
    <d v="2015-08-26T18:43:42"/>
    <d v="2015-09-25T18:43:42"/>
    <n v="3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x v="78"/>
    <b v="0"/>
    <s v="theater/musical"/>
    <n v="0"/>
    <e v="#DIV/0!"/>
    <s v="theater"/>
    <s v="musical"/>
    <d v="2015-06-17T11:27:59"/>
    <d v="2015-07-17T11:14:00"/>
    <n v="29.99028935185197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x v="8"/>
    <b v="0"/>
    <s v="theater/musical"/>
    <n v="3.4125000000000003E-2"/>
    <n v="22.75"/>
    <s v="theater"/>
    <s v="musical"/>
    <d v="2015-04-01T03:59:32"/>
    <d v="2015-05-01T03:59:32"/>
    <n v="3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x v="78"/>
    <b v="0"/>
    <s v="theater/musical"/>
    <n v="0"/>
    <e v="#DIV/0!"/>
    <s v="theater"/>
    <s v="musical"/>
    <d v="2015-08-20T01:37:31"/>
    <d v="2015-09-19T01:37:31"/>
    <n v="3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x v="17"/>
    <b v="0"/>
    <s v="theater/musical"/>
    <n v="0.46363636363636362"/>
    <n v="70.833333333333329"/>
    <s v="theater"/>
    <s v="musical"/>
    <d v="2015-02-22T01:40:07"/>
    <d v="2015-04-23T00:40:07"/>
    <n v="59.958333333328483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141"/>
    <b v="1"/>
    <s v="theater/plays"/>
    <n v="1.0349999999999999"/>
    <n v="63.109756097560975"/>
    <s v="theater"/>
    <s v="plays"/>
    <d v="2014-07-07T09:31:17"/>
    <d v="2014-07-28T09:31:17"/>
    <n v="2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34"/>
    <b v="1"/>
    <s v="theater/plays"/>
    <n v="1.1932315789473684"/>
    <n v="50.157964601769912"/>
    <s v="theater"/>
    <s v="plays"/>
    <d v="2014-05-19T10:17:38"/>
    <d v="2014-06-20T18:00:00"/>
    <n v="32.321087962962338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65"/>
    <b v="1"/>
    <s v="theater/plays"/>
    <n v="1.2576666666666667"/>
    <n v="62.883333333333333"/>
    <s v="theater"/>
    <s v="plays"/>
    <d v="2012-04-14T17:28:39"/>
    <d v="2012-05-31T22:59:00"/>
    <n v="47.229409722225682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498"/>
    <b v="1"/>
    <s v="theater/plays"/>
    <n v="1.1974347826086957"/>
    <n v="85.531055900621112"/>
    <s v="theater"/>
    <s v="plays"/>
    <d v="2014-07-14T09:04:40"/>
    <d v="2014-08-14T21:00:00"/>
    <n v="31.496759259258397"/>
  </r>
  <r>
    <n v="3212"/>
    <x v="3211"/>
    <s v="Help us bring our production of Campo Maldito to New York AND San Francisco!"/>
    <n v="4000"/>
    <n v="5050"/>
    <x v="0"/>
    <x v="0"/>
    <s v="USD"/>
    <n v="1407524751"/>
    <n v="1404932751"/>
    <x v="1"/>
    <x v="225"/>
    <b v="1"/>
    <s v="theater/plays"/>
    <n v="1.2625"/>
    <n v="53.723404255319146"/>
    <s v="theater"/>
    <s v="plays"/>
    <d v="2014-07-09T14:05:51"/>
    <d v="2014-08-08T14:05:51"/>
    <n v="30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5"/>
    <b v="1"/>
    <s v="theater/plays"/>
    <n v="1.0011666666666668"/>
    <n v="127.80851063829788"/>
    <s v="theater"/>
    <s v="plays"/>
    <d v="2015-06-16T13:19:19"/>
    <d v="2015-07-26T13:19:19"/>
    <n v="4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48"/>
    <b v="1"/>
    <s v="theater/plays"/>
    <n v="1.0213333333333334"/>
    <n v="106.57391304347826"/>
    <s v="theater"/>
    <s v="plays"/>
    <d v="2015-11-29T14:01:13"/>
    <d v="2016-01-05T18:55:00"/>
    <n v="37.20401620370830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179"/>
    <b v="1"/>
    <s v="theater/plays"/>
    <n v="1.0035142857142858"/>
    <n v="262.11194029850748"/>
    <s v="theater"/>
    <s v="plays"/>
    <d v="2015-08-03T10:57:51"/>
    <d v="2015-09-09T22:59:00"/>
    <n v="37.500798611115897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2"/>
    <b v="1"/>
    <s v="theater/plays"/>
    <n v="1.0004999999999999"/>
    <n v="57.171428571428571"/>
    <s v="theater"/>
    <s v="plays"/>
    <d v="2015-06-10T06:06:11"/>
    <d v="2015-07-11T09:30:00"/>
    <n v="31.14153935185459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x v="1"/>
    <x v="201"/>
    <b v="1"/>
    <s v="theater/plays"/>
    <n v="1.1602222222222223"/>
    <n v="50.20192307692308"/>
    <s v="theater"/>
    <s v="plays"/>
    <d v="2016-10-05T08:06:24"/>
    <d v="2016-11-04T08:06:24"/>
    <n v="30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192"/>
    <b v="1"/>
    <s v="theater/plays"/>
    <n v="1.0209999999999999"/>
    <n v="66.586956521739125"/>
    <s v="theater"/>
    <s v="plays"/>
    <d v="2014-11-27T19:03:06"/>
    <d v="2014-12-30T19:00:00"/>
    <n v="32.99784722222102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x v="1"/>
    <x v="46"/>
    <b v="1"/>
    <s v="theater/plays"/>
    <n v="1.0011000000000001"/>
    <n v="168.25210084033614"/>
    <s v="theater"/>
    <s v="plays"/>
    <d v="2015-02-15T18:35:47"/>
    <d v="2015-03-22T17:35:47"/>
    <n v="34.958333333328483"/>
  </r>
  <r>
    <n v="3220"/>
    <x v="3219"/>
    <s v="A sci-fi thriller for the stage opening March 10 in Los Angeles."/>
    <n v="15000"/>
    <n v="15126"/>
    <x v="0"/>
    <x v="0"/>
    <s v="USD"/>
    <n v="1489352400"/>
    <n v="1486411204"/>
    <x v="1"/>
    <x v="211"/>
    <b v="1"/>
    <s v="theater/plays"/>
    <n v="1.0084"/>
    <n v="256.37288135593218"/>
    <s v="theater"/>
    <s v="plays"/>
    <d v="2017-02-06T15:00:04"/>
    <d v="2017-03-12T16:00:00"/>
    <n v="34.041620370371675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116"/>
    <b v="1"/>
    <s v="theater/plays"/>
    <n v="1.0342499999999999"/>
    <n v="36.610619469026545"/>
    <s v="theater"/>
    <s v="plays"/>
    <d v="2015-05-31T11:43:23"/>
    <d v="2015-07-05T11:43:23"/>
    <n v="35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x v="1"/>
    <x v="87"/>
    <b v="1"/>
    <s v="theater/plays"/>
    <n v="1.248"/>
    <n v="37.142857142857146"/>
    <s v="theater"/>
    <s v="plays"/>
    <d v="2015-09-23T08:58:17"/>
    <d v="2015-10-24T16:29:00"/>
    <n v="31.31299768518511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x v="1"/>
    <x v="142"/>
    <b v="1"/>
    <s v="theater/plays"/>
    <n v="1.0951612903225807"/>
    <n v="45.878378378378379"/>
    <s v="theater"/>
    <s v="plays"/>
    <d v="2015-07-21T15:02:56"/>
    <d v="2015-08-20T15:02:56"/>
    <n v="30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99"/>
    <b v="1"/>
    <s v="theater/plays"/>
    <n v="1.0203333333333333"/>
    <n v="141.71296296296296"/>
    <s v="theater"/>
    <s v="plays"/>
    <d v="2016-11-23T15:25:13"/>
    <d v="2017-01-10T00:00:00"/>
    <n v="47.357488425921474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70"/>
    <b v="1"/>
    <s v="theater/plays"/>
    <n v="1.0235000000000001"/>
    <n v="52.487179487179489"/>
    <s v="theater"/>
    <s v="plays"/>
    <d v="2016-05-13T08:25:38"/>
    <d v="2016-06-03T16:00:00"/>
    <n v="21.315532407403225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64"/>
    <b v="1"/>
    <s v="theater/plays"/>
    <n v="1.0416666666666667"/>
    <n v="59.523809523809526"/>
    <s v="theater"/>
    <s v="plays"/>
    <d v="2015-09-30T09:00:12"/>
    <d v="2015-10-30T09:00:12"/>
    <n v="30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209"/>
    <b v="1"/>
    <s v="theater/plays"/>
    <n v="1.25"/>
    <n v="50"/>
    <s v="theater"/>
    <s v="plays"/>
    <d v="2016-12-18T16:10:36"/>
    <d v="2017-01-17T16:10:36"/>
    <n v="30"/>
  </r>
  <r>
    <n v="3228"/>
    <x v="3227"/>
    <s v="A Season of Powerful Women. A Season of Defiance."/>
    <n v="7000"/>
    <n v="7164"/>
    <x v="0"/>
    <x v="0"/>
    <s v="USD"/>
    <n v="1450328340"/>
    <n v="1447606884"/>
    <x v="1"/>
    <x v="77"/>
    <b v="1"/>
    <s v="theater/plays"/>
    <n v="1.0234285714285714"/>
    <n v="193.62162162162161"/>
    <s v="theater"/>
    <s v="plays"/>
    <d v="2015-11-15T12:01:24"/>
    <d v="2015-12-16T23:59:00"/>
    <n v="31.49833333332935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91"/>
    <b v="1"/>
    <s v="theater/plays"/>
    <n v="1.0786500000000001"/>
    <n v="106.79702970297029"/>
    <s v="theater"/>
    <s v="plays"/>
    <d v="2014-10-21T01:59:58"/>
    <d v="2014-11-20T02:59:58"/>
    <n v="30.041666666671517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77"/>
    <b v="1"/>
    <s v="theater/plays"/>
    <n v="1.0988461538461538"/>
    <n v="77.21621621621621"/>
    <s v="theater"/>
    <s v="plays"/>
    <d v="2014-09-15T23:02:06"/>
    <d v="2014-09-30T22:59:00"/>
    <n v="14.99784722222102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33"/>
    <b v="1"/>
    <s v="theater/plays"/>
    <n v="1.61"/>
    <n v="57.5"/>
    <s v="theater"/>
    <s v="plays"/>
    <d v="2016-03-17T17:39:07"/>
    <d v="2016-04-16T17:39:07"/>
    <n v="30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55"/>
    <b v="1"/>
    <s v="theater/plays"/>
    <n v="1.3120000000000001"/>
    <n v="50.46153846153846"/>
    <s v="theater"/>
    <s v="plays"/>
    <d v="2016-04-03T14:31:57"/>
    <d v="2016-05-03T22:59:00"/>
    <n v="30.35211805555445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42"/>
    <b v="1"/>
    <s v="theater/plays"/>
    <n v="1.1879999999999999"/>
    <n v="97.377049180327873"/>
    <s v="theater"/>
    <s v="plays"/>
    <d v="2017-01-31T14:19:15"/>
    <d v="2017-03-02T14:19:15"/>
    <n v="30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48"/>
    <b v="1"/>
    <s v="theater/plays"/>
    <n v="1.0039275000000001"/>
    <n v="34.91921739130435"/>
    <s v="theater"/>
    <s v="plays"/>
    <d v="2016-12-30T13:56:48"/>
    <d v="2017-02-01T18:31:00"/>
    <n v="33.190416666671808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331"/>
    <b v="1"/>
    <s v="theater/plays"/>
    <n v="1.0320666666666667"/>
    <n v="85.530386740331494"/>
    <s v="theater"/>
    <s v="plays"/>
    <d v="2016-06-01T03:20:51"/>
    <d v="2016-07-01T03:20:51"/>
    <n v="30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38"/>
    <b v="1"/>
    <s v="theater/plays"/>
    <n v="1.006"/>
    <n v="182.90909090909091"/>
    <s v="theater"/>
    <s v="plays"/>
    <d v="2016-11-28T17:00:33"/>
    <d v="2016-12-28T17:00:33"/>
    <n v="30"/>
  </r>
  <r>
    <n v="3237"/>
    <x v="3236"/>
    <s v="An annual campaign supporting our intensive for artists 25 and under."/>
    <n v="35000"/>
    <n v="35275.64"/>
    <x v="0"/>
    <x v="0"/>
    <s v="USD"/>
    <n v="1443499140"/>
    <n v="1441452184"/>
    <x v="1"/>
    <x v="314"/>
    <b v="1"/>
    <s v="theater/plays"/>
    <n v="1.0078754285714286"/>
    <n v="131.13620817843866"/>
    <s v="theater"/>
    <s v="plays"/>
    <d v="2015-09-05T06:23:04"/>
    <d v="2015-09-28T22:59:00"/>
    <n v="23.69162037037313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1"/>
    <b v="1"/>
    <s v="theater/plays"/>
    <n v="1.1232142857142857"/>
    <n v="39.810126582278478"/>
    <s v="theater"/>
    <s v="plays"/>
    <d v="2015-06-01T07:14:58"/>
    <d v="2015-07-01T07:14:58"/>
    <n v="3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01"/>
    <b v="1"/>
    <s v="theater/plays"/>
    <n v="1.0591914022517912"/>
    <n v="59.701730769230764"/>
    <s v="theater"/>
    <s v="plays"/>
    <d v="2015-09-30T21:08:13"/>
    <d v="2015-10-25T18:59:00"/>
    <n v="24.91026620370394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69"/>
    <b v="1"/>
    <s v="theater/plays"/>
    <n v="1.0056666666666667"/>
    <n v="88.735294117647058"/>
    <s v="theater"/>
    <s v="plays"/>
    <d v="2017-01-19T11:39:08"/>
    <d v="2017-02-16T18:00:00"/>
    <n v="28.264490740737529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7"/>
    <b v="1"/>
    <s v="theater/plays"/>
    <n v="1.1530588235294117"/>
    <n v="58.688622754491021"/>
    <s v="theater"/>
    <s v="plays"/>
    <d v="2014-09-11T02:47:50"/>
    <d v="2014-10-14T01:59:00"/>
    <n v="32.966087962966412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x v="1"/>
    <x v="275"/>
    <b v="1"/>
    <s v="theater/plays"/>
    <n v="1.273042"/>
    <n v="69.56513661202186"/>
    <s v="theater"/>
    <s v="plays"/>
    <d v="2014-08-20T13:08:12"/>
    <d v="2014-09-19T13:08:12"/>
    <n v="30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26"/>
    <b v="1"/>
    <s v="theater/plays"/>
    <n v="1.028375"/>
    <n v="115.87323943661971"/>
    <s v="theater"/>
    <s v="plays"/>
    <d v="2015-09-14T21:19:22"/>
    <d v="2015-10-08T19:00:00"/>
    <n v="23.903217592596775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50"/>
    <b v="1"/>
    <s v="theater/plays"/>
    <n v="1.0293749999999999"/>
    <n v="23.869565217391305"/>
    <s v="theater"/>
    <s v="plays"/>
    <d v="2016-11-01T11:39:42"/>
    <d v="2016-12-01T12:39:42"/>
    <n v="30.041666666664241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500"/>
    <b v="1"/>
    <s v="theater/plays"/>
    <n v="1.043047619047619"/>
    <n v="81.125925925925927"/>
    <s v="theater"/>
    <s v="plays"/>
    <d v="2015-05-11T09:24:18"/>
    <d v="2015-06-11T21:00:00"/>
    <n v="31.48312499999883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189"/>
    <b v="1"/>
    <s v="theater/plays"/>
    <n v="1.1122000000000001"/>
    <n v="57.626943005181346"/>
    <s v="theater"/>
    <s v="plays"/>
    <d v="2015-08-14T06:20:00"/>
    <d v="2015-09-11T22:59:00"/>
    <n v="28.693750000005821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7"/>
    <b v="1"/>
    <s v="theater/plays"/>
    <n v="1.0586"/>
    <n v="46.429824561403507"/>
    <s v="theater"/>
    <s v="plays"/>
    <d v="2015-06-12T05:25:12"/>
    <d v="2015-07-12T05:25:12"/>
    <n v="30"/>
  </r>
  <r>
    <n v="3248"/>
    <x v="3247"/>
    <s v="Honest Accomplice Theatre produces theatre for social change."/>
    <n v="12000"/>
    <n v="12095"/>
    <x v="0"/>
    <x v="0"/>
    <s v="USD"/>
    <n v="1428178757"/>
    <n v="1425590357"/>
    <x v="1"/>
    <x v="452"/>
    <b v="1"/>
    <s v="theater/plays"/>
    <n v="1.0079166666666666"/>
    <n v="60.475000000000001"/>
    <s v="theater"/>
    <s v="plays"/>
    <d v="2015-03-05T16:19:17"/>
    <d v="2015-04-04T15:19:17"/>
    <n v="29.958333333335759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106"/>
    <b v="1"/>
    <s v="theater/plays"/>
    <n v="1.0492727272727274"/>
    <n v="65.579545454545453"/>
    <s v="theater"/>
    <s v="plays"/>
    <d v="2015-05-21T12:55:14"/>
    <d v="2015-06-20T12:55:14"/>
    <n v="30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496"/>
    <b v="1"/>
    <s v="theater/plays"/>
    <n v="1.01552"/>
    <n v="119.1924882629108"/>
    <s v="theater"/>
    <s v="plays"/>
    <d v="2014-10-06T12:48:44"/>
    <d v="2014-11-05T13:48:44"/>
    <n v="30.041666666671517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9"/>
    <b v="1"/>
    <s v="theater/plays"/>
    <n v="1.1073333333333333"/>
    <n v="83.05"/>
    <s v="theater"/>
    <s v="plays"/>
    <d v="2015-05-22T12:32:46"/>
    <d v="2015-06-21T12:32:46"/>
    <n v="30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x v="1"/>
    <x v="133"/>
    <b v="1"/>
    <s v="theater/plays"/>
    <n v="1.2782222222222221"/>
    <n v="57.52"/>
    <s v="theater"/>
    <s v="plays"/>
    <d v="2016-08-08T06:20:40"/>
    <d v="2016-09-07T06:20:40"/>
    <n v="3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x v="1"/>
    <x v="248"/>
    <b v="1"/>
    <s v="theater/plays"/>
    <n v="1.0182500000000001"/>
    <n v="177.08695652173913"/>
    <s v="theater"/>
    <s v="plays"/>
    <d v="2016-08-20T08:50:28"/>
    <d v="2016-09-07T22:45:00"/>
    <n v="18.579537037032424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153"/>
    <b v="1"/>
    <s v="theater/plays"/>
    <n v="1.012576923076923"/>
    <n v="70.771505376344081"/>
    <s v="theater"/>
    <s v="plays"/>
    <d v="2015-02-23T21:03:29"/>
    <d v="2015-03-25T20:03:29"/>
    <n v="29.958333333328483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59"/>
    <b v="1"/>
    <s v="theater/plays"/>
    <n v="1.75"/>
    <n v="29.166666666666668"/>
    <s v="theater"/>
    <s v="plays"/>
    <d v="2014-09-07T13:26:15"/>
    <d v="2014-10-07T13:26:15"/>
    <n v="30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282"/>
    <b v="1"/>
    <s v="theater/plays"/>
    <n v="1.2806"/>
    <n v="72.76136363636364"/>
    <s v="theater"/>
    <s v="plays"/>
    <d v="2015-05-20T08:46:17"/>
    <d v="2015-06-10T22:59:00"/>
    <n v="21.592164351852261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14"/>
    <b v="1"/>
    <s v="theater/plays"/>
    <n v="1.0629949999999999"/>
    <n v="51.853414634146333"/>
    <s v="theater"/>
    <s v="plays"/>
    <d v="2017-01-23T08:25:52"/>
    <d v="2017-02-22T08:25:52"/>
    <n v="30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x v="1"/>
    <x v="11"/>
    <b v="1"/>
    <s v="theater/plays"/>
    <n v="1.052142857142857"/>
    <n v="98.2"/>
    <s v="theater"/>
    <s v="plays"/>
    <d v="2014-12-09T16:17:41"/>
    <d v="2015-01-08T16:17:41"/>
    <n v="30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174"/>
    <b v="1"/>
    <s v="theater/plays"/>
    <n v="1.0616782608695652"/>
    <n v="251.7381443298969"/>
    <s v="theater"/>
    <s v="plays"/>
    <d v="2016-09-01T13:15:45"/>
    <d v="2016-09-30T22:59:00"/>
    <n v="29.405034722221899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x v="1"/>
    <x v="196"/>
    <b v="1"/>
    <s v="theater/plays"/>
    <n v="1.0924"/>
    <n v="74.821917808219183"/>
    <s v="theater"/>
    <s v="plays"/>
    <d v="2015-10-26T11:08:38"/>
    <d v="2015-11-30T12:08:38"/>
    <n v="35.041666666671517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72"/>
    <b v="1"/>
    <s v="theater/plays"/>
    <n v="1.0045454545454546"/>
    <n v="67.65306122448979"/>
    <s v="theater"/>
    <s v="plays"/>
    <d v="2015-06-16T12:24:36"/>
    <d v="2015-07-16T12:24:36"/>
    <n v="30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x v="1"/>
    <x v="179"/>
    <b v="1"/>
    <s v="theater/plays"/>
    <n v="1.0304098360655738"/>
    <n v="93.81343283582089"/>
    <s v="theater"/>
    <s v="plays"/>
    <d v="2014-11-21T02:34:22"/>
    <d v="2014-12-21T23:00:00"/>
    <n v="30.851134259268292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x v="1"/>
    <x v="32"/>
    <b v="1"/>
    <s v="theater/plays"/>
    <n v="1.121664"/>
    <n v="41.237647058823526"/>
    <s v="theater"/>
    <s v="plays"/>
    <d v="2015-10-07T07:23:08"/>
    <d v="2015-10-30T16:00:00"/>
    <n v="23.358935185184237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x v="1"/>
    <x v="72"/>
    <b v="1"/>
    <s v="theater/plays"/>
    <n v="1.03"/>
    <n v="52.551020408163268"/>
    <s v="theater"/>
    <s v="plays"/>
    <d v="2015-01-12T14:12:18"/>
    <d v="2015-01-28T17:00:00"/>
    <n v="16.116458333337505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x v="1"/>
    <x v="287"/>
    <b v="1"/>
    <s v="theater/plays"/>
    <n v="1.64"/>
    <n v="70.285714285714292"/>
    <s v="theater"/>
    <s v="plays"/>
    <d v="2015-11-03T12:05:15"/>
    <d v="2015-12-03T12:00:00"/>
    <n v="29.996354166665697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430"/>
    <b v="1"/>
    <s v="theater/plays"/>
    <n v="1.3128333333333333"/>
    <n v="48.325153374233132"/>
    <s v="theater"/>
    <s v="plays"/>
    <d v="2015-05-12T07:52:02"/>
    <d v="2015-06-12T16:00:00"/>
    <n v="31.33886574073403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49"/>
    <b v="1"/>
    <s v="theater/plays"/>
    <n v="1.0209999999999999"/>
    <n v="53.177083333333336"/>
    <s v="theater"/>
    <s v="plays"/>
    <d v="2015-06-17T13:11:00"/>
    <d v="2015-07-17T13:11:00"/>
    <n v="3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288"/>
    <b v="1"/>
    <s v="theater/plays"/>
    <n v="1.28"/>
    <n v="60.952380952380949"/>
    <s v="theater"/>
    <s v="plays"/>
    <d v="2016-08-08T16:42:08"/>
    <d v="2016-08-24T16:42:08"/>
    <n v="1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16"/>
    <b v="1"/>
    <s v="theater/plays"/>
    <n v="1.0149999999999999"/>
    <n v="116"/>
    <s v="theater"/>
    <s v="plays"/>
    <d v="2015-05-13T04:29:57"/>
    <d v="2015-06-16T06:00:00"/>
    <n v="34.062534722223063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209"/>
    <b v="1"/>
    <s v="theater/plays"/>
    <n v="1.0166666666666666"/>
    <n v="61"/>
    <s v="theater"/>
    <s v="plays"/>
    <d v="2015-06-12T07:47:45"/>
    <d v="2015-07-12T07:47:45"/>
    <n v="30"/>
  </r>
  <r>
    <n v="3271"/>
    <x v="3270"/>
    <s v="A razor sharp satire to darken your Christmas."/>
    <n v="1500"/>
    <n v="1950"/>
    <x v="0"/>
    <x v="1"/>
    <s v="GBP"/>
    <n v="1414927775"/>
    <n v="1412332175"/>
    <x v="1"/>
    <x v="13"/>
    <b v="1"/>
    <s v="theater/plays"/>
    <n v="1.3"/>
    <n v="38.235294117647058"/>
    <s v="theater"/>
    <s v="plays"/>
    <d v="2014-10-03T05:29:35"/>
    <d v="2014-11-02T06:29:35"/>
    <n v="30.041666666671517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08"/>
    <b v="1"/>
    <s v="theater/plays"/>
    <n v="1.5443"/>
    <n v="106.50344827586207"/>
    <s v="theater"/>
    <s v="plays"/>
    <d v="2015-10-07T07:00:09"/>
    <d v="2015-11-06T08:00:09"/>
    <n v="30.041666666664241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64"/>
    <b v="1"/>
    <s v="theater/plays"/>
    <n v="1.0740000000000001"/>
    <n v="204.57142857142858"/>
    <s v="theater"/>
    <s v="plays"/>
    <d v="2016-08-29T14:14:02"/>
    <d v="2016-09-14T14:00:00"/>
    <n v="15.990254629636183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172"/>
    <b v="1"/>
    <s v="theater/plays"/>
    <n v="1.0132258064516129"/>
    <n v="54.912587412587413"/>
    <s v="theater"/>
    <s v="plays"/>
    <d v="2016-01-31T11:54:32"/>
    <d v="2016-03-15T16:00:00"/>
    <n v="44.17046296296757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8"/>
    <b v="1"/>
    <s v="theater/plays"/>
    <n v="1.0027777777777778"/>
    <n v="150.41666666666666"/>
    <s v="theater"/>
    <s v="plays"/>
    <d v="2015-01-13T16:07:51"/>
    <d v="2015-02-08T23:30:00"/>
    <n v="26.30704861111007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x v="61"/>
    <b v="1"/>
    <s v="theater/plays"/>
    <n v="1.1684444444444444"/>
    <n v="52.58"/>
    <s v="theater"/>
    <s v="plays"/>
    <d v="2016-02-26T17:47:59"/>
    <d v="2016-03-31T22:59:00"/>
    <n v="34.215983796297223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61"/>
    <b v="1"/>
    <s v="theater/plays"/>
    <n v="1.0860000000000001"/>
    <n v="54.3"/>
    <s v="theater"/>
    <s v="plays"/>
    <d v="2014-10-19T11:23:26"/>
    <d v="2014-11-18T12:23:26"/>
    <n v="30.041666666664241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69"/>
    <b v="1"/>
    <s v="theater/plays"/>
    <n v="1.034"/>
    <n v="76.029411764705884"/>
    <s v="theater"/>
    <s v="plays"/>
    <d v="2015-04-30T15:21:43"/>
    <d v="2015-05-30T15:21:43"/>
    <n v="3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87"/>
    <b v="1"/>
    <s v="theater/plays"/>
    <n v="1.1427586206896552"/>
    <n v="105.2063492063492"/>
    <s v="theater"/>
    <s v="plays"/>
    <d v="2016-03-01T21:27:39"/>
    <d v="2016-03-31T20:27:39"/>
    <n v="29.958333333343035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209"/>
    <b v="1"/>
    <s v="theater/plays"/>
    <n v="1.03"/>
    <n v="68.666666666666671"/>
    <s v="theater"/>
    <s v="plays"/>
    <d v="2015-04-27T13:09:58"/>
    <d v="2015-06-01T00:00:00"/>
    <n v="34.451412037029513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x v="0"/>
    <x v="5"/>
    <b v="1"/>
    <s v="theater/plays"/>
    <n v="1.216"/>
    <n v="129.36170212765958"/>
    <s v="theater"/>
    <s v="plays"/>
    <d v="2015-08-02T19:28:25"/>
    <d v="2015-09-01T19:28:25"/>
    <n v="30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86"/>
    <b v="1"/>
    <s v="theater/plays"/>
    <n v="1.026467741935484"/>
    <n v="134.26371308016877"/>
    <s v="theater"/>
    <s v="plays"/>
    <d v="2016-03-15T23:39:48"/>
    <d v="2016-04-28T23:39:48"/>
    <n v="44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5"/>
    <b v="1"/>
    <s v="theater/plays"/>
    <n v="1.0475000000000001"/>
    <n v="17.829787234042552"/>
    <s v="theater"/>
    <s v="plays"/>
    <d v="2016-01-10T12:51:38"/>
    <d v="2016-02-10T16:00:00"/>
    <n v="31.130810185190057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41"/>
    <b v="1"/>
    <s v="theater/plays"/>
    <n v="1.016"/>
    <n v="203.2"/>
    <s v="theater"/>
    <s v="plays"/>
    <d v="2016-01-11T16:14:13"/>
    <d v="2016-01-29T00:59:00"/>
    <n v="17.364432870366727"/>
  </r>
  <r>
    <n v="3285"/>
    <x v="3284"/>
    <s v="A new play by Matthew Gasda"/>
    <n v="4999"/>
    <n v="5604"/>
    <x v="0"/>
    <x v="0"/>
    <s v="USD"/>
    <n v="1488258000"/>
    <n v="1485556626"/>
    <x v="0"/>
    <x v="75"/>
    <b v="1"/>
    <s v="theater/plays"/>
    <n v="1.1210242048409682"/>
    <n v="69.18518518518519"/>
    <s v="theater"/>
    <s v="plays"/>
    <d v="2017-01-27T17:37:06"/>
    <d v="2017-02-28T00:00:00"/>
    <n v="31.265902777769952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59"/>
    <b v="1"/>
    <s v="theater/plays"/>
    <n v="1.0176666666666667"/>
    <n v="125.12295081967213"/>
    <s v="theater"/>
    <s v="plays"/>
    <d v="2016-07-16T15:09:42"/>
    <d v="2016-08-15T15:09:42"/>
    <n v="30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x v="0"/>
    <x v="69"/>
    <b v="1"/>
    <s v="theater/plays"/>
    <n v="1"/>
    <n v="73.529411764705884"/>
    <s v="theater"/>
    <s v="plays"/>
    <d v="2015-11-03T13:00:28"/>
    <d v="2015-11-28T13:00:28"/>
    <n v="25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447"/>
    <b v="1"/>
    <s v="theater/plays"/>
    <n v="1.0026489999999999"/>
    <n v="48.437149758454105"/>
    <s v="theater"/>
    <s v="plays"/>
    <d v="2016-05-15T13:35:15"/>
    <d v="2016-06-20T18:00:00"/>
    <n v="36.183854166665697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20"/>
    <b v="1"/>
    <s v="theater/plays"/>
    <n v="1.3304200000000002"/>
    <n v="26.608400000000003"/>
    <s v="theater"/>
    <s v="plays"/>
    <d v="2017-01-23T03:50:02"/>
    <d v="2017-02-20T03:50:02"/>
    <n v="28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50"/>
    <b v="1"/>
    <s v="theater/plays"/>
    <n v="1.212"/>
    <n v="33.666666666666664"/>
    <s v="theater"/>
    <s v="plays"/>
    <d v="2017-02-09T07:21:31"/>
    <d v="2017-03-11T07:21:31"/>
    <n v="30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25"/>
    <b v="1"/>
    <s v="theater/plays"/>
    <n v="1.1399999999999999"/>
    <n v="40.714285714285715"/>
    <s v="theater"/>
    <s v="plays"/>
    <d v="2015-08-16T11:51:40"/>
    <d v="2015-09-16T22:59:00"/>
    <n v="31.463425925932825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x v="0"/>
    <x v="41"/>
    <b v="1"/>
    <s v="theater/plays"/>
    <n v="2.8613861386138613"/>
    <n v="19.266666666666666"/>
    <s v="theater"/>
    <s v="plays"/>
    <d v="2015-10-05T13:29:08"/>
    <d v="2015-12-04T14:29:08"/>
    <n v="60.041666666671517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x v="110"/>
    <b v="1"/>
    <s v="theater/plays"/>
    <n v="1.7044444444444444"/>
    <n v="84.285714285714292"/>
    <s v="theater"/>
    <s v="plays"/>
    <d v="2017-02-02T05:12:32"/>
    <d v="2017-03-04T05:12:32"/>
    <n v="30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54"/>
    <b v="1"/>
    <s v="theater/plays"/>
    <n v="1.1833333333333333"/>
    <n v="29.583333333333332"/>
    <s v="theater"/>
    <s v="plays"/>
    <d v="2015-05-17T07:59:14"/>
    <d v="2015-06-16T07:59:14"/>
    <n v="30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74"/>
    <b v="1"/>
    <s v="theater/plays"/>
    <n v="1.0285857142857142"/>
    <n v="26.667037037037037"/>
    <s v="theater"/>
    <s v="plays"/>
    <d v="2016-08-27T05:37:09"/>
    <d v="2016-09-26T05:37:09"/>
    <n v="30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5"/>
    <b v="1"/>
    <s v="theater/plays"/>
    <n v="1.4406666666666668"/>
    <n v="45.978723404255319"/>
    <s v="theater"/>
    <s v="plays"/>
    <d v="2015-11-01T13:09:32"/>
    <d v="2015-11-22T17:00:00"/>
    <n v="21.160046296296059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34"/>
    <b v="1"/>
    <s v="theater/plays"/>
    <n v="1.0007272727272727"/>
    <n v="125.09090909090909"/>
    <s v="theater"/>
    <s v="plays"/>
    <d v="2015-07-08T13:30:56"/>
    <d v="2015-07-27T17:59:00"/>
    <n v="19.186157407406427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50"/>
    <b v="1"/>
    <s v="theater/plays"/>
    <n v="1.0173000000000001"/>
    <n v="141.29166666666666"/>
    <s v="theater"/>
    <s v="plays"/>
    <d v="2015-08-23T17:59:28"/>
    <d v="2015-09-12T19:00:00"/>
    <n v="20.042037037041155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87"/>
    <b v="1"/>
    <s v="theater/plays"/>
    <n v="1.1619999999999999"/>
    <n v="55.333333333333336"/>
    <s v="theater"/>
    <s v="plays"/>
    <d v="2015-09-14T17:01:03"/>
    <d v="2015-10-14T17:01:03"/>
    <n v="30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x v="0"/>
    <x v="106"/>
    <b v="1"/>
    <s v="theater/plays"/>
    <n v="1.3616666666666666"/>
    <n v="46.420454545454547"/>
    <s v="theater"/>
    <s v="plays"/>
    <d v="2015-04-08T12:51:02"/>
    <d v="2015-04-29T12:51:02"/>
    <n v="21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16"/>
    <b v="1"/>
    <s v="theater/plays"/>
    <n v="1.3346666666666667"/>
    <n v="57.2"/>
    <s v="theater"/>
    <s v="plays"/>
    <d v="2016-06-17T12:39:36"/>
    <d v="2016-08-01T01:59:00"/>
    <n v="44.555138888885267"/>
  </r>
  <r>
    <n v="3302"/>
    <x v="3301"/>
    <s v="FilosofÃ­a de los anÃ³nimos"/>
    <n v="8400"/>
    <n v="8685"/>
    <x v="0"/>
    <x v="3"/>
    <s v="EUR"/>
    <n v="1481099176"/>
    <n v="1478507176"/>
    <x v="0"/>
    <x v="133"/>
    <b v="1"/>
    <s v="theater/plays"/>
    <n v="1.0339285714285715"/>
    <n v="173.7"/>
    <s v="theater"/>
    <s v="plays"/>
    <d v="2016-11-07T03:26:16"/>
    <d v="2016-12-07T03:26:16"/>
    <n v="30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2"/>
    <b v="1"/>
    <s v="theater/plays"/>
    <n v="1.1588888888888889"/>
    <n v="59.6"/>
    <s v="theater"/>
    <s v="plays"/>
    <d v="2015-02-21T10:38:04"/>
    <d v="2015-03-28T09:38:04"/>
    <n v="34.958333333343035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489"/>
    <b v="1"/>
    <s v="theater/plays"/>
    <n v="1.0451666666666666"/>
    <n v="89.585714285714289"/>
    <s v="theater"/>
    <s v="plays"/>
    <d v="2016-11-22T09:59:12"/>
    <d v="2016-12-22T09:59:12"/>
    <n v="30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9"/>
    <b v="1"/>
    <s v="theater/plays"/>
    <n v="1.0202500000000001"/>
    <n v="204.05"/>
    <s v="theater"/>
    <s v="plays"/>
    <d v="2015-07-01T15:32:28"/>
    <d v="2015-07-31T15:32:28"/>
    <n v="30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1"/>
    <b v="1"/>
    <s v="theater/plays"/>
    <n v="1.7533333333333334"/>
    <n v="48.703703703703702"/>
    <s v="theater"/>
    <s v="plays"/>
    <d v="2016-05-03T00:15:42"/>
    <d v="2016-06-09T22:00:00"/>
    <n v="37.90576388889167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9"/>
    <b v="1"/>
    <s v="theater/plays"/>
    <n v="1.0668"/>
    <n v="53.339999999999996"/>
    <s v="theater"/>
    <s v="plays"/>
    <d v="2016-04-14T20:22:19"/>
    <d v="2016-05-14T20:22:19"/>
    <n v="30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7"/>
    <b v="1"/>
    <s v="theater/plays"/>
    <n v="1.2228571428571429"/>
    <n v="75.087719298245617"/>
    <s v="theater"/>
    <s v="plays"/>
    <d v="2016-03-23T16:02:45"/>
    <d v="2016-04-13T16:02:45"/>
    <n v="21"/>
  </r>
  <r>
    <n v="3309"/>
    <x v="3308"/>
    <s v="Two unlikely friends, a garage, tinned beans &amp; the end of the world."/>
    <n v="350"/>
    <n v="558"/>
    <x v="0"/>
    <x v="1"/>
    <s v="GBP"/>
    <n v="1476632178"/>
    <n v="1473953778"/>
    <x v="0"/>
    <x v="162"/>
    <b v="1"/>
    <s v="theater/plays"/>
    <n v="1.5942857142857143"/>
    <n v="18"/>
    <s v="theater"/>
    <s v="plays"/>
    <d v="2016-09-15T10:36:18"/>
    <d v="2016-10-16T10:36:18"/>
    <n v="3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x v="0"/>
    <x v="162"/>
    <b v="1"/>
    <s v="theater/plays"/>
    <n v="1.0007692307692309"/>
    <n v="209.83870967741936"/>
    <s v="theater"/>
    <s v="plays"/>
    <d v="2015-09-06T17:17:05"/>
    <d v="2015-10-06T17:17:05"/>
    <n v="3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43"/>
    <b v="1"/>
    <s v="theater/plays"/>
    <n v="1.0984"/>
    <n v="61.022222222222226"/>
    <s v="theater"/>
    <s v="plays"/>
    <d v="2015-09-17T02:00:10"/>
    <d v="2015-10-17T02:00:10"/>
    <n v="3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14"/>
    <b v="1"/>
    <s v="theater/plays"/>
    <n v="1.0004"/>
    <n v="61"/>
    <s v="theater"/>
    <s v="plays"/>
    <d v="2016-10-21T14:25:46"/>
    <d v="2016-11-11T17:00:00"/>
    <n v="21.107106481489609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60"/>
    <b v="1"/>
    <s v="theater/plays"/>
    <n v="1.1605000000000001"/>
    <n v="80.034482758620683"/>
    <s v="theater"/>
    <s v="plays"/>
    <d v="2016-01-13T00:51:57"/>
    <d v="2016-01-26T20:00:00"/>
    <n v="13.797256944453693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6"/>
    <b v="1"/>
    <s v="theater/plays"/>
    <n v="2.1074999999999999"/>
    <n v="29.068965517241381"/>
    <s v="theater"/>
    <s v="plays"/>
    <d v="2015-04-11T01:25:11"/>
    <d v="2015-05-08T15:05:00"/>
    <n v="27.56931712962978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30"/>
    <b v="1"/>
    <s v="theater/plays"/>
    <n v="1.1000000000000001"/>
    <n v="49.438202247191015"/>
    <s v="theater"/>
    <s v="plays"/>
    <d v="2016-04-06T02:17:21"/>
    <d v="2016-05-06T02:17:21"/>
    <n v="30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7"/>
    <b v="1"/>
    <s v="theater/plays"/>
    <n v="1.0008673425918038"/>
    <n v="93.977440000000001"/>
    <s v="theater"/>
    <s v="plays"/>
    <d v="2014-07-06T15:54:35"/>
    <d v="2014-08-08T08:54:00"/>
    <n v="32.70792824074305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59"/>
    <b v="1"/>
    <s v="theater/plays"/>
    <n v="1.0619047619047619"/>
    <n v="61.944444444444443"/>
    <s v="theater"/>
    <s v="plays"/>
    <d v="2016-05-08T19:57:04"/>
    <d v="2016-06-07T19:57:04"/>
    <n v="30"/>
  </r>
  <r>
    <n v="3318"/>
    <x v="3317"/>
    <s v="Help us strengthen and inspire disability arts in Atlantic Canada"/>
    <n v="2000"/>
    <n v="2512"/>
    <x v="0"/>
    <x v="5"/>
    <s v="CAD"/>
    <n v="1460341800"/>
    <n v="1456902893"/>
    <x v="0"/>
    <x v="58"/>
    <b v="1"/>
    <s v="theater/plays"/>
    <n v="1.256"/>
    <n v="78.5"/>
    <s v="theater"/>
    <s v="plays"/>
    <d v="2016-03-02T02:14:53"/>
    <d v="2016-04-10T21:30:00"/>
    <n v="39.802164351858664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38"/>
    <b v="1"/>
    <s v="theater/plays"/>
    <n v="1.08"/>
    <n v="33.75"/>
    <s v="theater"/>
    <s v="plays"/>
    <d v="2014-12-17T09:03:06"/>
    <d v="2015-01-31T09:03:06"/>
    <n v="45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x v="0"/>
    <x v="44"/>
    <b v="1"/>
    <s v="theater/plays"/>
    <n v="1.01"/>
    <n v="66.44736842105263"/>
    <s v="theater"/>
    <s v="plays"/>
    <d v="2016-05-22T20:05:57"/>
    <d v="2016-06-21T20:05:57"/>
    <n v="30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41"/>
    <b v="1"/>
    <s v="theater/plays"/>
    <n v="1.0740000000000001"/>
    <n v="35.799999999999997"/>
    <s v="theater"/>
    <s v="plays"/>
    <d v="2014-10-01T21:24:25"/>
    <d v="2014-10-15T22:59:00"/>
    <n v="14.065682870372257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"/>
    <b v="1"/>
    <s v="theater/plays"/>
    <n v="1.0151515151515151"/>
    <n v="145.65217391304347"/>
    <s v="theater"/>
    <s v="plays"/>
    <d v="2016-05-30T19:14:56"/>
    <d v="2016-06-21T22:55:00"/>
    <n v="22.152824074073578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72"/>
    <b v="1"/>
    <s v="theater/plays"/>
    <n v="1.2589999999999999"/>
    <n v="25.693877551020407"/>
    <s v="theater"/>
    <s v="plays"/>
    <d v="2016-08-26T03:46:48"/>
    <d v="2016-09-25T03:46:48"/>
    <n v="30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x v="0"/>
    <x v="73"/>
    <b v="1"/>
    <s v="theater/plays"/>
    <n v="1.0166666666666666"/>
    <n v="152.5"/>
    <s v="theater"/>
    <s v="plays"/>
    <d v="2016-05-22T08:59:50"/>
    <d v="2016-06-05T08:59:50"/>
    <n v="14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41"/>
    <b v="1"/>
    <s v="theater/plays"/>
    <n v="1.125"/>
    <n v="30"/>
    <s v="theater"/>
    <s v="plays"/>
    <d v="2015-03-01T13:51:17"/>
    <d v="2015-04-05T12:51:17"/>
    <n v="34.958333333335759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7"/>
    <b v="1"/>
    <s v="theater/plays"/>
    <n v="1.0137499999999999"/>
    <n v="142.28070175438597"/>
    <s v="theater"/>
    <s v="plays"/>
    <d v="2015-02-06T12:08:25"/>
    <d v="2015-03-08T11:08:25"/>
    <n v="29.958333333328483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51"/>
    <b v="1"/>
    <s v="theater/plays"/>
    <n v="1.0125"/>
    <n v="24.545454545454547"/>
    <s v="theater"/>
    <s v="plays"/>
    <d v="2016-04-08T03:59:26"/>
    <d v="2016-05-08T03:59:26"/>
    <n v="30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82"/>
    <b v="1"/>
    <s v="theater/plays"/>
    <n v="1.4638888888888888"/>
    <n v="292.77777777777777"/>
    <s v="theater"/>
    <s v="plays"/>
    <d v="2014-07-02T08:48:03"/>
    <d v="2014-07-04T20:00:00"/>
    <n v="2.4666319444440887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x v="0"/>
    <x v="55"/>
    <b v="1"/>
    <s v="theater/plays"/>
    <n v="1.1679999999999999"/>
    <n v="44.92307692307692"/>
    <s v="theater"/>
    <s v="plays"/>
    <d v="2014-07-17T02:45:08"/>
    <d v="2014-07-27T18:00:00"/>
    <n v="10.635324074079108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50"/>
    <b v="1"/>
    <s v="theater/plays"/>
    <n v="1.0626666666666666"/>
    <n v="23.10144927536232"/>
    <s v="theater"/>
    <s v="plays"/>
    <d v="2015-03-02T16:17:48"/>
    <d v="2015-04-01T15:17:48"/>
    <n v="29.958333333335759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71"/>
    <b v="1"/>
    <s v="theater/plays"/>
    <n v="1.0451999999999999"/>
    <n v="80.400000000000006"/>
    <s v="theater"/>
    <s v="plays"/>
    <d v="2015-09-01T11:44:46"/>
    <d v="2015-10-06T11:44:46"/>
    <n v="35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183"/>
    <b v="1"/>
    <s v="theater/plays"/>
    <n v="1"/>
    <n v="72.289156626506028"/>
    <s v="theater"/>
    <s v="plays"/>
    <d v="2014-06-19T15:38:50"/>
    <d v="2014-07-19T15:38:50"/>
    <n v="3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112"/>
    <b v="1"/>
    <s v="theater/plays"/>
    <n v="1.0457142857142858"/>
    <n v="32.972972972972975"/>
    <s v="theater"/>
    <s v="plays"/>
    <d v="2015-05-24T11:14:40"/>
    <d v="2015-06-15T11:14:40"/>
    <n v="22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x v="0"/>
    <x v="67"/>
    <b v="1"/>
    <s v="theater/plays"/>
    <n v="1.3862051149573753"/>
    <n v="116.65217391304348"/>
    <s v="theater"/>
    <s v="plays"/>
    <d v="2015-06-30T07:30:22"/>
    <d v="2015-07-30T07:30:22"/>
    <n v="30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87"/>
    <b v="1"/>
    <s v="theater/plays"/>
    <n v="1.0032000000000001"/>
    <n v="79.61904761904762"/>
    <s v="theater"/>
    <s v="plays"/>
    <d v="2014-07-07T11:10:46"/>
    <d v="2014-08-03T18:00:00"/>
    <n v="27.284189814818092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82"/>
    <b v="1"/>
    <s v="theater/plays"/>
    <n v="1"/>
    <n v="27.777777777777779"/>
    <s v="theater"/>
    <s v="plays"/>
    <d v="2016-03-08T04:34:06"/>
    <d v="2016-04-05T03:34:06"/>
    <n v="27.958333333328483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69"/>
    <b v="1"/>
    <s v="theater/plays"/>
    <n v="1.1020000000000001"/>
    <n v="81.029411764705884"/>
    <s v="theater"/>
    <s v="plays"/>
    <d v="2014-09-19T01:46:07"/>
    <d v="2014-10-10T16:00:00"/>
    <n v="21.592974537037662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x v="0"/>
    <x v="300"/>
    <b v="1"/>
    <s v="theater/plays"/>
    <n v="1.0218"/>
    <n v="136.84821428571428"/>
    <s v="theater"/>
    <s v="plays"/>
    <d v="2017-02-03T08:48:00"/>
    <d v="2017-02-24T08:48:00"/>
    <n v="2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x v="0"/>
    <x v="5"/>
    <b v="1"/>
    <s v="theater/plays"/>
    <n v="1.0435000000000001"/>
    <n v="177.61702127659575"/>
    <s v="theater"/>
    <s v="plays"/>
    <d v="2016-06-28T10:58:38"/>
    <d v="2016-07-28T10:58:38"/>
    <n v="30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44"/>
    <b v="1"/>
    <s v="theater/plays"/>
    <n v="1.3816666666666666"/>
    <n v="109.07894736842105"/>
    <s v="theater"/>
    <s v="plays"/>
    <d v="2016-11-11T18:22:34"/>
    <d v="2016-12-06T18:22:34"/>
    <n v="25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33"/>
    <b v="1"/>
    <s v="theater/plays"/>
    <n v="1"/>
    <n v="119.64285714285714"/>
    <s v="theater"/>
    <s v="plays"/>
    <d v="2016-05-20T14:10:21"/>
    <d v="2016-06-12T12:00:00"/>
    <n v="22.909479166657547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x v="0"/>
    <x v="76"/>
    <b v="1"/>
    <s v="theater/plays"/>
    <n v="1.0166666666666666"/>
    <n v="78.205128205128204"/>
    <s v="theater"/>
    <s v="plays"/>
    <d v="2015-02-27T02:06:50"/>
    <d v="2015-03-31T23:59:00"/>
    <n v="32.911226851858373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"/>
    <b v="1"/>
    <s v="theater/plays"/>
    <n v="1.7142857142857142"/>
    <n v="52.173913043478258"/>
    <s v="theater"/>
    <s v="plays"/>
    <d v="2016-03-23T16:59:44"/>
    <d v="2016-04-13T08:18:00"/>
    <n v="20.637685185181908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244"/>
    <b v="1"/>
    <s v="theater/plays"/>
    <n v="1.0144444444444445"/>
    <n v="114.125"/>
    <s v="theater"/>
    <s v="plays"/>
    <d v="2014-07-30T23:48:13"/>
    <d v="2014-08-29T23:48:13"/>
    <n v="30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62"/>
    <b v="1"/>
    <s v="theater/plays"/>
    <n v="1.3"/>
    <n v="50"/>
    <s v="theater"/>
    <s v="plays"/>
    <d v="2015-02-17T21:32:48"/>
    <d v="2015-04-17T19:37:00"/>
    <n v="58.919583333328774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59"/>
    <b v="1"/>
    <s v="theater/plays"/>
    <n v="1.1000000000000001"/>
    <n v="91.666666666666671"/>
    <s v="theater"/>
    <s v="plays"/>
    <d v="2015-02-18T19:35:10"/>
    <d v="2015-02-25T19:35:10"/>
    <n v="7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9"/>
    <b v="1"/>
    <s v="theater/plays"/>
    <n v="1.1944999999999999"/>
    <n v="108.59090909090909"/>
    <s v="theater"/>
    <s v="plays"/>
    <d v="2016-04-24T08:14:14"/>
    <d v="2016-05-08T16:00:00"/>
    <n v="14.323449074072414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1"/>
    <b v="1"/>
    <s v="theater/plays"/>
    <n v="1.002909090909091"/>
    <n v="69.822784810126578"/>
    <s v="theater"/>
    <s v="plays"/>
    <d v="2016-04-06T08:24:40"/>
    <d v="2016-04-29T22:59:00"/>
    <n v="23.607175925928459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25"/>
    <b v="1"/>
    <s v="theater/plays"/>
    <n v="1.534"/>
    <n v="109.57142857142857"/>
    <s v="theater"/>
    <s v="plays"/>
    <d v="2016-05-22T21:39:32"/>
    <d v="2016-06-13T12:00:00"/>
    <n v="21.597546296296059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x v="13"/>
    <b v="1"/>
    <s v="theater/plays"/>
    <n v="1.0442857142857143"/>
    <n v="71.666666666666671"/>
    <s v="theater"/>
    <s v="plays"/>
    <d v="2015-10-25T11:50:11"/>
    <d v="2015-11-29T18:00:00"/>
    <n v="35.256817129629781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1"/>
    <b v="1"/>
    <s v="theater/plays"/>
    <n v="1.0109999999999999"/>
    <n v="93.611111111111114"/>
    <s v="theater"/>
    <s v="plays"/>
    <d v="2014-06-16T04:29:25"/>
    <d v="2014-07-23T06:00:00"/>
    <n v="37.0629050925927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16"/>
    <b v="1"/>
    <s v="theater/plays"/>
    <n v="1.0751999999999999"/>
    <n v="76.8"/>
    <s v="theater"/>
    <s v="plays"/>
    <d v="2016-05-05T18:49:38"/>
    <d v="2016-07-01T18:00:00"/>
    <n v="56.965532407397404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34"/>
    <b v="1"/>
    <s v="theater/plays"/>
    <n v="3.15"/>
    <n v="35.795454545454547"/>
    <s v="theater"/>
    <s v="plays"/>
    <d v="2016-04-19T05:22:30"/>
    <d v="2016-05-02T18:00:00"/>
    <n v="13.526041666656965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x v="0"/>
    <x v="165"/>
    <b v="1"/>
    <s v="theater/plays"/>
    <n v="1.0193333333333334"/>
    <n v="55.6"/>
    <s v="theater"/>
    <s v="plays"/>
    <d v="2015-09-23T12:26:46"/>
    <d v="2015-10-28T23:01:00"/>
    <n v="35.44043981481081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41"/>
    <b v="1"/>
    <s v="theater/plays"/>
    <n v="1.2628571428571429"/>
    <n v="147.33333333333334"/>
    <s v="theater"/>
    <s v="plays"/>
    <d v="2016-04-29T09:52:07"/>
    <d v="2016-05-10T06:17:00"/>
    <n v="10.850613425929623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74"/>
    <b v="1"/>
    <s v="theater/plays"/>
    <n v="1.014"/>
    <n v="56.333333333333336"/>
    <s v="theater"/>
    <s v="plays"/>
    <d v="2016-06-15T14:34:32"/>
    <d v="2016-07-15T14:34:32"/>
    <n v="30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64"/>
    <b v="1"/>
    <s v="theater/plays"/>
    <n v="1.01"/>
    <n v="96.19047619047619"/>
    <s v="theater"/>
    <s v="plays"/>
    <d v="2014-07-02T05:01:50"/>
    <d v="2014-08-01T05:01:50"/>
    <n v="3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372"/>
    <b v="1"/>
    <s v="theater/plays"/>
    <n v="1.0299"/>
    <n v="63.574074074074076"/>
    <s v="theater"/>
    <s v="plays"/>
    <d v="2014-10-20T02:27:59"/>
    <d v="2014-11-19T03:27:59"/>
    <n v="30.041666666671517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x v="0"/>
    <x v="23"/>
    <b v="1"/>
    <s v="theater/plays"/>
    <n v="1.0625"/>
    <n v="184.78260869565219"/>
    <s v="theater"/>
    <s v="plays"/>
    <d v="2017-01-10T20:22:14"/>
    <d v="2017-02-24T20:22:14"/>
    <n v="45"/>
  </r>
  <r>
    <n v="3360"/>
    <x v="3358"/>
    <s v="World Premiere, an M1 Singapore Fringe Festival 2017 commission."/>
    <n v="9000"/>
    <n v="9124"/>
    <x v="0"/>
    <x v="20"/>
    <s v="SGD"/>
    <n v="1481731140"/>
    <n v="1479866343"/>
    <x v="0"/>
    <x v="250"/>
    <b v="1"/>
    <s v="theater/plays"/>
    <n v="1.0137777777777779"/>
    <n v="126.72222222222223"/>
    <s v="theater"/>
    <s v="plays"/>
    <d v="2016-11-22T20:59:03"/>
    <d v="2016-12-14T10:59:00"/>
    <n v="21.58329861111269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2"/>
    <b v="1"/>
    <s v="theater/plays"/>
    <n v="1.1346000000000001"/>
    <n v="83.42647058823529"/>
    <s v="theater"/>
    <s v="plays"/>
    <d v="2014-08-14T19:36:30"/>
    <d v="2014-09-01T10:59:00"/>
    <n v="17.640625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9"/>
    <b v="1"/>
    <s v="theater/plays"/>
    <n v="2.1800000000000002"/>
    <n v="54.5"/>
    <s v="theater"/>
    <s v="plays"/>
    <d v="2015-02-20T21:11:57"/>
    <d v="2015-03-06T23:55:00"/>
    <n v="14.11322916666540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55"/>
    <b v="1"/>
    <s v="theater/plays"/>
    <n v="1.0141935483870967"/>
    <n v="302.30769230769232"/>
    <s v="theater"/>
    <s v="plays"/>
    <d v="2014-07-31T13:30:45"/>
    <d v="2014-08-19T11:00:00"/>
    <n v="18.89531249999709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50"/>
    <b v="1"/>
    <s v="theater/plays"/>
    <n v="1.0593333333333332"/>
    <n v="44.138888888888886"/>
    <s v="theater"/>
    <s v="plays"/>
    <d v="2016-02-22T18:27:29"/>
    <d v="2016-03-15T16:00:00"/>
    <n v="21.897581018522033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83"/>
    <b v="1"/>
    <s v="theater/plays"/>
    <n v="1.04"/>
    <n v="866.66666666666663"/>
    <s v="theater"/>
    <s v="plays"/>
    <d v="2015-11-12T21:26:32"/>
    <d v="2015-12-12T21:26:32"/>
    <n v="30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59"/>
    <b v="1"/>
    <s v="theater/plays"/>
    <n v="2.21"/>
    <n v="61.388888888888886"/>
    <s v="theater"/>
    <s v="plays"/>
    <d v="2015-04-12T20:37:17"/>
    <d v="2015-05-12T20:37:17"/>
    <n v="30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209"/>
    <b v="1"/>
    <s v="theater/plays"/>
    <n v="1.1866666666666668"/>
    <n v="29.666666666666668"/>
    <s v="theater"/>
    <s v="plays"/>
    <d v="2015-07-07T17:24:54"/>
    <d v="2015-08-01T17:24:54"/>
    <n v="25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x v="0"/>
    <x v="23"/>
    <b v="1"/>
    <s v="theater/plays"/>
    <n v="1.046"/>
    <n v="45.478260869565219"/>
    <s v="theater"/>
    <s v="plays"/>
    <d v="2014-11-25T23:47:39"/>
    <d v="2015-01-01T00:00:00"/>
    <n v="36.008576388885558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x v="241"/>
    <b v="1"/>
    <s v="theater/plays"/>
    <n v="1.0389999999999999"/>
    <n v="96.203703703703709"/>
    <s v="theater"/>
    <s v="plays"/>
    <d v="2016-11-15T19:59:40"/>
    <d v="2017-01-14T19:59:40"/>
    <n v="60"/>
  </r>
  <r>
    <n v="3370"/>
    <x v="3368"/>
    <s v="I'm Alright. A story of young women, told by young women, for the world."/>
    <n v="1500"/>
    <n v="1766"/>
    <x v="0"/>
    <x v="0"/>
    <s v="USD"/>
    <n v="1481961600"/>
    <n v="1479283285"/>
    <x v="0"/>
    <x v="55"/>
    <b v="1"/>
    <s v="theater/plays"/>
    <n v="1.1773333333333333"/>
    <n v="67.92307692307692"/>
    <s v="theater"/>
    <s v="plays"/>
    <d v="2016-11-16T03:01:25"/>
    <d v="2016-12-17T03:00:00"/>
    <n v="30.999016203699284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x v="0"/>
    <x v="82"/>
    <b v="1"/>
    <s v="theater/plays"/>
    <n v="1.385"/>
    <n v="30.777777777777779"/>
    <s v="theater"/>
    <s v="plays"/>
    <d v="2015-11-04T15:59:25"/>
    <d v="2015-12-02T15:59:25"/>
    <n v="28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74"/>
    <b v="1"/>
    <s v="theater/plays"/>
    <n v="1.0349999999999999"/>
    <n v="38.333333333333336"/>
    <s v="theater"/>
    <s v="plays"/>
    <d v="2014-08-04T08:09:16"/>
    <d v="2014-08-24T23:59:00"/>
    <n v="20.65953703704144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209"/>
    <b v="1"/>
    <s v="theater/plays"/>
    <n v="1.0024999999999999"/>
    <n v="66.833333333333329"/>
    <s v="theater"/>
    <s v="plays"/>
    <d v="2015-06-24T15:30:40"/>
    <d v="2015-07-18T11:00:00"/>
    <n v="23.812037037045229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x v="47"/>
    <b v="1"/>
    <s v="theater/plays"/>
    <n v="1.0657142857142856"/>
    <n v="71.730769230769226"/>
    <s v="theater"/>
    <s v="plays"/>
    <d v="2015-09-28T12:33:36"/>
    <d v="2015-10-28T12:33:36"/>
    <n v="30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57"/>
    <b v="1"/>
    <s v="theater/plays"/>
    <n v="1"/>
    <n v="176.47058823529412"/>
    <s v="theater"/>
    <s v="plays"/>
    <d v="2014-05-06T09:39:33"/>
    <d v="2014-05-18T09:39:33"/>
    <n v="12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"/>
    <b v="1"/>
    <s v="theater/plays"/>
    <n v="1.0001249999999999"/>
    <n v="421.10526315789474"/>
    <s v="theater"/>
    <s v="plays"/>
    <d v="2015-02-24T11:49:54"/>
    <d v="2015-04-25T10:49:54"/>
    <n v="59.958333333328483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99"/>
    <b v="1"/>
    <s v="theater/plays"/>
    <n v="1.0105"/>
    <n v="104.98701298701299"/>
    <s v="theater"/>
    <s v="plays"/>
    <d v="2015-02-18T12:34:59"/>
    <d v="2015-03-20T11:56:00"/>
    <n v="29.9729282407352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64"/>
    <b v="1"/>
    <s v="theater/plays"/>
    <n v="1.0763636363636364"/>
    <n v="28.19047619047619"/>
    <s v="theater"/>
    <s v="plays"/>
    <d v="2014-08-07T03:31:46"/>
    <d v="2014-08-31T08:08:00"/>
    <n v="24.191828703704232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44"/>
    <b v="1"/>
    <s v="theater/plays"/>
    <n v="1.0365"/>
    <n v="54.55263157894737"/>
    <s v="theater"/>
    <s v="plays"/>
    <d v="2015-08-09T07:20:00"/>
    <d v="2015-08-26T18:00:00"/>
    <n v="17.444444444437977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33"/>
    <b v="1"/>
    <s v="theater/plays"/>
    <n v="1.0443333333333333"/>
    <n v="111.89285714285714"/>
    <s v="theater"/>
    <s v="plays"/>
    <d v="2014-10-25T17:52:58"/>
    <d v="2014-11-29T18:52:58"/>
    <n v="35.041666666664241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53"/>
    <b v="1"/>
    <s v="theater/plays"/>
    <n v="1.0225"/>
    <n v="85.208333333333329"/>
    <s v="theater"/>
    <s v="plays"/>
    <d v="2015-02-08T23:26:23"/>
    <d v="2015-03-10T22:26:23"/>
    <n v="29.95833333332848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67"/>
    <b v="1"/>
    <s v="theater/plays"/>
    <n v="1.0074285714285713"/>
    <n v="76.652173913043484"/>
    <s v="theater"/>
    <s v="plays"/>
    <d v="2016-07-08T05:20:56"/>
    <d v="2016-08-01T17:59:00"/>
    <n v="24.526435185187438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209"/>
    <b v="1"/>
    <s v="theater/plays"/>
    <n v="1.1171428571428572"/>
    <n v="65.166666666666671"/>
    <s v="theater"/>
    <s v="plays"/>
    <d v="2016-06-03T13:47:00"/>
    <d v="2016-06-23T13:47:00"/>
    <n v="2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1"/>
    <b v="1"/>
    <s v="theater/plays"/>
    <n v="1.0001100000000001"/>
    <n v="93.760312499999998"/>
    <s v="theater"/>
    <s v="plays"/>
    <d v="2015-10-14T21:06:08"/>
    <d v="2015-11-20T22:00:00"/>
    <n v="37.037407407406135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41"/>
    <b v="1"/>
    <s v="theater/plays"/>
    <n v="1"/>
    <n v="133.33333333333334"/>
    <s v="theater"/>
    <s v="plays"/>
    <d v="2014-11-10T15:49:12"/>
    <d v="2014-12-10T15:49:12"/>
    <n v="30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14"/>
    <b v="1"/>
    <s v="theater/plays"/>
    <n v="1.05"/>
    <n v="51.219512195121951"/>
    <s v="theater"/>
    <s v="plays"/>
    <d v="2014-11-03T10:28:26"/>
    <d v="2014-12-03T10:28:26"/>
    <n v="30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2"/>
    <b v="1"/>
    <s v="theater/plays"/>
    <n v="1.1686666666666667"/>
    <n v="100.17142857142858"/>
    <s v="theater"/>
    <s v="plays"/>
    <d v="2014-11-04T13:18:08"/>
    <d v="2014-12-14T13:18:08"/>
    <n v="40.00000000000727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43"/>
    <b v="1"/>
    <s v="theater/plays"/>
    <n v="1.038"/>
    <n v="34.6"/>
    <s v="theater"/>
    <s v="plays"/>
    <d v="2015-05-19T06:04:01"/>
    <d v="2015-06-18T06:04:01"/>
    <n v="30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95"/>
    <b v="1"/>
    <s v="theater/plays"/>
    <n v="1.145"/>
    <n v="184.67741935483872"/>
    <s v="theater"/>
    <s v="plays"/>
    <d v="2016-05-04T08:31:22"/>
    <d v="2016-06-03T08:31:22"/>
    <n v="30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9"/>
    <b v="1"/>
    <s v="theater/plays"/>
    <n v="1.024"/>
    <n v="69.818181818181813"/>
    <s v="theater"/>
    <s v="plays"/>
    <d v="2014-06-25T13:35:45"/>
    <d v="2014-07-10T13:35:45"/>
    <n v="1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59"/>
    <b v="1"/>
    <s v="theater/plays"/>
    <n v="2.23"/>
    <n v="61.944444444444443"/>
    <s v="theater"/>
    <s v="plays"/>
    <d v="2014-07-10T08:05:48"/>
    <d v="2014-08-08T17:28:00"/>
    <n v="29.390416666668898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8"/>
    <b v="1"/>
    <s v="theater/plays"/>
    <n v="1"/>
    <n v="41.666666666666664"/>
    <s v="theater"/>
    <s v="plays"/>
    <d v="2016-03-17T15:17:35"/>
    <d v="2016-05-06T15:17:35"/>
    <n v="50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34"/>
    <b v="1"/>
    <s v="theater/plays"/>
    <n v="1.0580000000000001"/>
    <n v="36.06818181818182"/>
    <s v="theater"/>
    <s v="plays"/>
    <d v="2014-10-11T17:07:10"/>
    <d v="2014-11-05T19:46:00"/>
    <n v="25.110300925924093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74"/>
    <b v="1"/>
    <s v="theater/plays"/>
    <n v="1.4236363636363636"/>
    <n v="29"/>
    <s v="theater"/>
    <s v="plays"/>
    <d v="2014-06-27T09:17:25"/>
    <d v="2014-07-27T09:17:25"/>
    <n v="30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x v="0"/>
    <x v="44"/>
    <b v="1"/>
    <s v="theater/plays"/>
    <n v="1.84"/>
    <n v="24.210526315789473"/>
    <s v="theater"/>
    <s v="plays"/>
    <d v="2015-05-16T12:05:44"/>
    <d v="2015-05-30T13:10:00"/>
    <n v="14.04462962962861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33"/>
    <b v="1"/>
    <s v="theater/plays"/>
    <n v="1.0433333333333332"/>
    <n v="55.892857142857146"/>
    <s v="theater"/>
    <s v="plays"/>
    <d v="2014-05-05T05:43:09"/>
    <d v="2014-05-31T22:59:00"/>
    <n v="26.719340277784795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x v="0"/>
    <x v="54"/>
    <b v="1"/>
    <s v="theater/plays"/>
    <n v="1.1200000000000001"/>
    <n v="11.666666666666666"/>
    <s v="theater"/>
    <s v="plays"/>
    <d v="2016-01-09T06:28:49"/>
    <d v="2016-02-18T17:00:00"/>
    <n v="40.43832175926945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71"/>
    <b v="1"/>
    <s v="theater/plays"/>
    <n v="1.1107499999999999"/>
    <n v="68.353846153846149"/>
    <s v="theater"/>
    <s v="plays"/>
    <d v="2014-10-29T13:02:56"/>
    <d v="2014-11-21T12:00:00"/>
    <n v="22.956296296288201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67"/>
    <b v="1"/>
    <s v="theater/plays"/>
    <n v="1.0375000000000001"/>
    <n v="27.065217391304348"/>
    <s v="theater"/>
    <s v="plays"/>
    <d v="2015-01-22T17:05:25"/>
    <d v="2015-02-21T17:05:25"/>
    <n v="30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68"/>
    <b v="1"/>
    <s v="theater/plays"/>
    <n v="1.0041"/>
    <n v="118.12941176470588"/>
    <s v="theater"/>
    <s v="plays"/>
    <d v="2014-07-14T17:53:34"/>
    <d v="2014-08-28T17:53:34"/>
    <n v="45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36"/>
    <b v="1"/>
    <s v="theater/plays"/>
    <n v="1.0186206896551724"/>
    <n v="44.757575757575758"/>
    <s v="theater"/>
    <s v="plays"/>
    <d v="2015-07-08T12:22:26"/>
    <d v="2015-08-07T12:22:26"/>
    <n v="3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111"/>
    <b v="1"/>
    <s v="theater/plays"/>
    <n v="1.0976666666666666"/>
    <n v="99.787878787878782"/>
    <s v="theater"/>
    <s v="plays"/>
    <d v="2015-10-13T09:50:43"/>
    <d v="2015-11-11T21:31:00"/>
    <n v="29.486307870371093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57"/>
    <b v="1"/>
    <s v="theater/plays"/>
    <n v="1"/>
    <n v="117.64705882352941"/>
    <s v="theater"/>
    <s v="plays"/>
    <d v="2015-05-26T06:05:24"/>
    <d v="2015-06-25T06:05:24"/>
    <n v="30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83"/>
    <b v="1"/>
    <s v="theater/plays"/>
    <n v="1.22"/>
    <n v="203.33333333333334"/>
    <s v="theater"/>
    <s v="plays"/>
    <d v="2015-05-28T07:05:02"/>
    <d v="2015-06-17T07:05:02"/>
    <n v="20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57"/>
    <b v="1"/>
    <s v="theater/plays"/>
    <n v="1.3757142857142857"/>
    <n v="28.323529411764707"/>
    <s v="theater"/>
    <s v="plays"/>
    <d v="2016-02-09T19:24:46"/>
    <d v="2016-03-01T18:59:00"/>
    <n v="20.982106481475057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x v="0"/>
    <x v="110"/>
    <b v="1"/>
    <s v="theater/plays"/>
    <n v="1.0031000000000001"/>
    <n v="110.23076923076923"/>
    <s v="theater"/>
    <s v="plays"/>
    <d v="2014-06-01T06:49:36"/>
    <d v="2014-07-16T06:49:36"/>
    <n v="45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85"/>
    <b v="1"/>
    <s v="theater/plays"/>
    <n v="1.071"/>
    <n v="31.970149253731343"/>
    <s v="theater"/>
    <s v="plays"/>
    <d v="2014-06-06T05:08:09"/>
    <d v="2014-07-06T05:08:09"/>
    <n v="30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59"/>
    <b v="1"/>
    <s v="theater/plays"/>
    <n v="2.11"/>
    <n v="58.611111111111114"/>
    <s v="theater"/>
    <s v="plays"/>
    <d v="2014-06-18T18:48:24"/>
    <d v="2014-07-18T18:48:24"/>
    <n v="30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x v="0"/>
    <x v="64"/>
    <b v="1"/>
    <s v="theater/plays"/>
    <n v="1.236"/>
    <n v="29.428571428571427"/>
    <s v="theater"/>
    <s v="plays"/>
    <d v="2016-06-23T14:32:38"/>
    <d v="2016-07-31T15:58:00"/>
    <n v="38.059282407397404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244"/>
    <b v="1"/>
    <s v="theater/plays"/>
    <n v="1.085"/>
    <n v="81.375"/>
    <s v="theater"/>
    <s v="plays"/>
    <d v="2016-05-09T19:59:50"/>
    <d v="2016-06-06T02:00:00"/>
    <n v="27.250115740745969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76"/>
    <b v="1"/>
    <s v="theater/plays"/>
    <n v="1.0356666666666667"/>
    <n v="199.16666666666666"/>
    <s v="theater"/>
    <s v="plays"/>
    <d v="2015-09-17T19:32:52"/>
    <d v="2015-10-07T19:32:52"/>
    <n v="2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55"/>
    <b v="1"/>
    <s v="theater/plays"/>
    <n v="1"/>
    <n v="115.38461538461539"/>
    <s v="theater"/>
    <s v="plays"/>
    <d v="2014-08-28T18:01:02"/>
    <d v="2014-09-27T18:01:02"/>
    <n v="30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25"/>
    <b v="1"/>
    <s v="theater/plays"/>
    <n v="1.3"/>
    <n v="46.428571428571431"/>
    <s v="theater"/>
    <s v="plays"/>
    <d v="2015-02-18T12:35:38"/>
    <d v="2015-02-27T23:59:00"/>
    <n v="9.4745601851827814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34"/>
    <b v="1"/>
    <s v="theater/plays"/>
    <n v="1.0349999999999999"/>
    <n v="70.568181818181813"/>
    <s v="theater"/>
    <s v="plays"/>
    <d v="2016-11-01T14:58:45"/>
    <d v="2016-12-01T02:59:00"/>
    <n v="29.500173611108039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x v="0"/>
    <x v="82"/>
    <b v="1"/>
    <s v="theater/plays"/>
    <n v="1"/>
    <n v="22.222222222222221"/>
    <s v="theater"/>
    <s v="plays"/>
    <d v="2016-04-06T22:27:36"/>
    <d v="2016-04-17T18:30:00"/>
    <n v="10.835000000006403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209"/>
    <b v="1"/>
    <s v="theater/plays"/>
    <n v="1.196"/>
    <n v="159.46666666666667"/>
    <s v="theater"/>
    <s v="plays"/>
    <d v="2015-03-26T04:54:05"/>
    <d v="2015-04-23T13:30:00"/>
    <n v="28.358275462960592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43"/>
    <b v="1"/>
    <s v="theater/plays"/>
    <n v="1.0000058823529412"/>
    <n v="37.777999999999999"/>
    <s v="theater"/>
    <s v="plays"/>
    <d v="2014-09-12T16:55:48"/>
    <d v="2014-10-25T19:43:00"/>
    <n v="43.116111111114151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66"/>
    <b v="1"/>
    <s v="theater/plays"/>
    <n v="1.00875"/>
    <n v="72.053571428571431"/>
    <s v="theater"/>
    <s v="plays"/>
    <d v="2014-04-23T15:01:47"/>
    <d v="2014-05-23T15:01:47"/>
    <n v="30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x v="67"/>
    <b v="1"/>
    <s v="theater/plays"/>
    <n v="1.0654545454545454"/>
    <n v="63.695652173913047"/>
    <s v="theater"/>
    <s v="plays"/>
    <d v="2016-03-19T14:43:05"/>
    <d v="2016-04-06T16:30:00"/>
    <n v="18.074247685181035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69"/>
    <b v="1"/>
    <s v="theater/plays"/>
    <n v="1.38"/>
    <n v="28.411764705882351"/>
    <s v="theater"/>
    <s v="plays"/>
    <d v="2016-02-04T21:10:02"/>
    <d v="2016-02-13T19:00:00"/>
    <n v="8.909699074072705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15"/>
    <b v="1"/>
    <s v="theater/plays"/>
    <n v="1.0115000000000001"/>
    <n v="103.21428571428571"/>
    <s v="theater"/>
    <s v="plays"/>
    <d v="2015-02-02T13:59:23"/>
    <d v="2015-03-04T13:59:23"/>
    <n v="3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67"/>
    <b v="1"/>
    <s v="theater/plays"/>
    <n v="1.091"/>
    <n v="71.152173913043484"/>
    <s v="theater"/>
    <s v="plays"/>
    <d v="2015-11-15T08:29:36"/>
    <d v="2015-12-13T19:00:00"/>
    <n v="28.437777777777228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73"/>
    <b v="1"/>
    <s v="theater/plays"/>
    <n v="1.4"/>
    <n v="35"/>
    <s v="theater"/>
    <s v="plays"/>
    <d v="2015-03-25T16:52:21"/>
    <d v="2015-04-24T16:52:21"/>
    <n v="30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88"/>
    <b v="1"/>
    <s v="theater/plays"/>
    <n v="1.0358333333333334"/>
    <n v="81.776315789473685"/>
    <s v="theater"/>
    <s v="plays"/>
    <d v="2015-01-14T11:14:44"/>
    <d v="2015-02-05T01:59:00"/>
    <n v="21.614074074081145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01"/>
    <b v="1"/>
    <s v="theater/plays"/>
    <n v="1.0297033333333332"/>
    <n v="297.02980769230766"/>
    <s v="theater"/>
    <s v="plays"/>
    <d v="2014-09-02T09:48:56"/>
    <d v="2014-10-04T09:48:56"/>
    <n v="32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45"/>
    <b v="1"/>
    <s v="theater/plays"/>
    <n v="1.0813333333333333"/>
    <n v="46.609195402298852"/>
    <s v="theater"/>
    <s v="plays"/>
    <d v="2014-09-01T20:21:43"/>
    <d v="2014-09-20T21:00:00"/>
    <n v="19.026585648149194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60"/>
    <b v="1"/>
    <s v="theater/plays"/>
    <n v="1"/>
    <n v="51.724137931034484"/>
    <s v="theater"/>
    <s v="plays"/>
    <d v="2014-06-02T10:29:12"/>
    <d v="2014-07-02T10:29:12"/>
    <n v="30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13"/>
    <b v="1"/>
    <s v="theater/plays"/>
    <n v="1.0275000000000001"/>
    <n v="40.294117647058826"/>
    <s v="theater"/>
    <s v="plays"/>
    <d v="2015-02-03T12:17:27"/>
    <d v="2015-02-28T12:00:00"/>
    <n v="24.987881944442051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8"/>
    <b v="1"/>
    <s v="theater/plays"/>
    <n v="1.3"/>
    <n v="16.25"/>
    <s v="theater"/>
    <s v="plays"/>
    <d v="2016-10-18T19:31:01"/>
    <d v="2016-11-01T19:31:01"/>
    <n v="14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50"/>
    <b v="1"/>
    <s v="theater/plays"/>
    <n v="1.0854949999999999"/>
    <n v="30.152638888888887"/>
    <s v="theater"/>
    <s v="plays"/>
    <d v="2014-06-30T17:41:41"/>
    <d v="2014-07-30T17:41:41"/>
    <n v="30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64"/>
    <b v="1"/>
    <s v="theater/plays"/>
    <n v="1"/>
    <n v="95.238095238095241"/>
    <s v="theater"/>
    <s v="plays"/>
    <d v="2014-07-19T12:32:33"/>
    <d v="2014-08-18T12:32:33"/>
    <n v="30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288"/>
    <b v="1"/>
    <s v="theater/plays"/>
    <n v="1.0965"/>
    <n v="52.214285714285715"/>
    <s v="theater"/>
    <s v="plays"/>
    <d v="2016-01-11T08:56:54"/>
    <d v="2016-02-05T17:00:00"/>
    <n v="25.335486111114733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x v="0"/>
    <x v="26"/>
    <b v="1"/>
    <s v="theater/plays"/>
    <n v="1.0026315789473683"/>
    <n v="134.1549295774648"/>
    <s v="theater"/>
    <s v="plays"/>
    <d v="2014-05-16T20:30:55"/>
    <d v="2014-06-16T22:00:00"/>
    <n v="31.061863425922638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29"/>
    <b v="1"/>
    <s v="theater/plays"/>
    <n v="1.0555000000000001"/>
    <n v="62.827380952380949"/>
    <s v="theater"/>
    <s v="plays"/>
    <d v="2014-06-10T04:07:49"/>
    <d v="2014-07-10T04:07:49"/>
    <n v="30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"/>
    <b v="1"/>
    <s v="theater/plays"/>
    <n v="1.1200000000000001"/>
    <n v="58.94736842105263"/>
    <s v="theater"/>
    <s v="plays"/>
    <d v="2016-07-21T09:48:13"/>
    <d v="2016-08-06T22:00:00"/>
    <n v="16.508182870369637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77"/>
    <b v="1"/>
    <s v="theater/plays"/>
    <n v="1.0589999999999999"/>
    <n v="143.1081081081081"/>
    <s v="theater"/>
    <s v="plays"/>
    <d v="2014-07-31T07:59:53"/>
    <d v="2014-08-21T11:28:00"/>
    <n v="21.144525462965248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17"/>
    <b v="1"/>
    <s v="theater/plays"/>
    <n v="1.01"/>
    <n v="84.166666666666671"/>
    <s v="theater"/>
    <s v="plays"/>
    <d v="2015-07-20T12:03:40"/>
    <d v="2015-08-19T12:03:40"/>
    <n v="3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25"/>
    <b v="1"/>
    <s v="theater/plays"/>
    <n v="1.042"/>
    <n v="186.07142857142858"/>
    <s v="theater"/>
    <s v="plays"/>
    <d v="2015-04-06T17:16:07"/>
    <d v="2015-05-02T16:00:00"/>
    <n v="25.94714120370918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x v="0"/>
    <x v="59"/>
    <b v="1"/>
    <s v="theater/plays"/>
    <n v="1.3467833333333334"/>
    <n v="89.785555555555561"/>
    <s v="theater"/>
    <s v="plays"/>
    <d v="2016-01-05T16:52:10"/>
    <d v="2016-01-18T23:59:00"/>
    <n v="13.296412037037953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141"/>
    <b v="1"/>
    <s v="theater/plays"/>
    <n v="1.052184"/>
    <n v="64.157560975609755"/>
    <s v="theater"/>
    <s v="plays"/>
    <d v="2014-06-18T21:57:08"/>
    <d v="2014-07-11T11:15:00"/>
    <n v="22.554074074076198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68"/>
    <b v="1"/>
    <s v="theater/plays"/>
    <n v="1.026"/>
    <n v="59.651162790697676"/>
    <s v="theater"/>
    <s v="plays"/>
    <d v="2015-10-17T05:18:41"/>
    <d v="2015-11-13T15:17:00"/>
    <n v="27.415497685185983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2"/>
    <b v="1"/>
    <s v="theater/plays"/>
    <n v="1"/>
    <n v="31.25"/>
    <s v="theater"/>
    <s v="plays"/>
    <d v="2015-04-30T15:11:12"/>
    <d v="2015-05-30T15:11:12"/>
    <n v="3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43"/>
    <b v="1"/>
    <s v="theater/plays"/>
    <n v="1.855"/>
    <n v="41.222222222222221"/>
    <s v="theater"/>
    <s v="plays"/>
    <d v="2014-08-10T07:35:46"/>
    <d v="2014-09-09T07:35:46"/>
    <n v="30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x v="9"/>
    <b v="1"/>
    <s v="theater/plays"/>
    <n v="2.89"/>
    <n v="43.35"/>
    <s v="theater"/>
    <s v="plays"/>
    <d v="2016-05-31T01:59:46"/>
    <d v="2016-06-08T08:59:00"/>
    <n v="8.291134259263344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162"/>
    <b v="1"/>
    <s v="theater/plays"/>
    <n v="1"/>
    <n v="64.516129032258064"/>
    <s v="theater"/>
    <s v="plays"/>
    <d v="2015-09-25T07:43:56"/>
    <d v="2015-10-23T07:43:56"/>
    <n v="28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20"/>
    <b v="1"/>
    <s v="theater/plays"/>
    <n v="1.0820000000000001"/>
    <n v="43.28"/>
    <s v="theater"/>
    <s v="plays"/>
    <d v="2015-01-12T14:58:45"/>
    <d v="2015-02-05T07:20:00"/>
    <n v="23.681423611109494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x v="0"/>
    <x v="25"/>
    <b v="1"/>
    <s v="theater/plays"/>
    <n v="1.0780000000000001"/>
    <n v="77"/>
    <s v="theater"/>
    <s v="plays"/>
    <d v="2016-02-02T16:20:12"/>
    <d v="2016-03-18T15:20:12"/>
    <n v="44.958333333328483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43"/>
    <b v="1"/>
    <s v="theater/plays"/>
    <n v="1.0976190476190477"/>
    <n v="51.222222222222221"/>
    <s v="theater"/>
    <s v="plays"/>
    <d v="2014-11-16T21:51:29"/>
    <d v="2014-12-16T21:51:29"/>
    <n v="30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9"/>
    <b v="1"/>
    <s v="theater/plays"/>
    <n v="1.70625"/>
    <n v="68.25"/>
    <s v="theater"/>
    <s v="plays"/>
    <d v="2016-06-10T20:15:38"/>
    <d v="2016-07-08T23:00:00"/>
    <n v="28.114143518527271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70"/>
    <b v="1"/>
    <s v="theater/plays"/>
    <n v="1.52"/>
    <n v="19.487179487179485"/>
    <s v="theater"/>
    <s v="plays"/>
    <d v="2015-02-01T11:54:31"/>
    <d v="2015-04-02T10:54:31"/>
    <n v="59.958333333328483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38"/>
    <b v="1"/>
    <s v="theater/plays"/>
    <n v="1.0123076923076924"/>
    <n v="41.125"/>
    <s v="theater"/>
    <s v="plays"/>
    <d v="2015-03-25T12:22:07"/>
    <d v="2015-04-21T12:22:07"/>
    <n v="2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77"/>
    <b v="1"/>
    <s v="theater/plays"/>
    <n v="1.532"/>
    <n v="41.405405405405403"/>
    <s v="theater"/>
    <s v="plays"/>
    <d v="2014-06-30T10:20:26"/>
    <d v="2014-07-22T22:59:00"/>
    <n v="22.526782407410792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25"/>
    <b v="1"/>
    <s v="theater/plays"/>
    <n v="1.2833333333333334"/>
    <n v="27.5"/>
    <s v="theater"/>
    <s v="plays"/>
    <d v="2016-06-14T18:29:16"/>
    <d v="2016-08-13T18:29:16"/>
    <n v="60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64"/>
    <b v="1"/>
    <s v="theater/plays"/>
    <n v="1.0071428571428571"/>
    <n v="33.571428571428569"/>
    <s v="theater"/>
    <s v="plays"/>
    <d v="2014-07-01T11:45:59"/>
    <d v="2014-07-31T11:45:59"/>
    <n v="30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50"/>
    <b v="1"/>
    <s v="theater/plays"/>
    <n v="1.0065"/>
    <n v="145.86956521739131"/>
    <s v="theater"/>
    <s v="plays"/>
    <d v="2016-09-13T13:00:27"/>
    <d v="2016-10-13T13:00:27"/>
    <n v="30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38"/>
    <b v="1"/>
    <s v="theater/plays"/>
    <n v="1.913"/>
    <n v="358.6875"/>
    <s v="theater"/>
    <s v="plays"/>
    <d v="2014-06-30T23:56:07"/>
    <d v="2014-08-01T01:59:00"/>
    <n v="31.085335648152977"/>
  </r>
  <r>
    <n v="3457"/>
    <x v="3455"/>
    <s v="Robots, Space Battles, Mystery, and Intrigue. Nothing is Impossible..."/>
    <n v="2000"/>
    <n v="2804"/>
    <x v="0"/>
    <x v="0"/>
    <s v="USD"/>
    <n v="1423720740"/>
    <n v="1421081857"/>
    <x v="0"/>
    <x v="165"/>
    <b v="1"/>
    <s v="theater/plays"/>
    <n v="1.4019999999999999"/>
    <n v="50.981818181818184"/>
    <s v="theater"/>
    <s v="plays"/>
    <d v="2015-01-12T11:57:37"/>
    <d v="2015-02-12T00:59:00"/>
    <n v="30.542627314811398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74"/>
    <b v="1"/>
    <s v="theater/plays"/>
    <n v="1.2433537832310839"/>
    <n v="45.037037037037038"/>
    <s v="theater"/>
    <s v="plays"/>
    <d v="2015-01-06T23:51:43"/>
    <d v="2015-02-02T23:27:00"/>
    <n v="26.982835648152104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17"/>
    <b v="1"/>
    <s v="theater/plays"/>
    <n v="1.262"/>
    <n v="17.527777777777779"/>
    <s v="theater"/>
    <s v="plays"/>
    <d v="2016-04-20T06:31:00"/>
    <d v="2016-05-20T06:31:00"/>
    <n v="3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"/>
    <b v="1"/>
    <s v="theater/plays"/>
    <n v="1.9"/>
    <n v="50"/>
    <s v="theater"/>
    <s v="plays"/>
    <d v="2014-08-01T07:39:12"/>
    <d v="2014-08-15T07:39:12"/>
    <n v="14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8"/>
    <b v="1"/>
    <s v="theater/plays"/>
    <n v="1.39"/>
    <n v="57.916666666666664"/>
    <s v="theater"/>
    <s v="plays"/>
    <d v="2016-09-30T10:11:19"/>
    <d v="2016-10-28T22:00:00"/>
    <n v="28.492141203707433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57"/>
    <b v="1"/>
    <s v="theater/plays"/>
    <n v="2.02"/>
    <n v="29.705882352941178"/>
    <s v="theater"/>
    <s v="plays"/>
    <d v="2015-06-24T16:33:48"/>
    <d v="2015-07-10T13:00:00"/>
    <n v="15.851527777776937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x v="229"/>
    <b v="1"/>
    <s v="theater/plays"/>
    <n v="1.0338000000000001"/>
    <n v="90.684210526315795"/>
    <s v="theater"/>
    <s v="plays"/>
    <d v="2016-08-30T17:03:05"/>
    <d v="2016-10-10T22:59:00"/>
    <n v="41.247164351851097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251"/>
    <b v="1"/>
    <s v="theater/plays"/>
    <n v="1.023236"/>
    <n v="55.012688172043013"/>
    <s v="theater"/>
    <s v="plays"/>
    <d v="2016-07-23T22:07:17"/>
    <d v="2016-08-22T22:07:17"/>
    <n v="30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17"/>
    <b v="1"/>
    <s v="theater/plays"/>
    <n v="1.03"/>
    <n v="57.222222222222221"/>
    <s v="theater"/>
    <s v="plays"/>
    <d v="2015-07-15T10:01:12"/>
    <d v="2015-08-09T11:00:00"/>
    <n v="25.040833333339833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x v="0"/>
    <x v="42"/>
    <b v="1"/>
    <s v="theater/plays"/>
    <n v="1.2714285714285714"/>
    <n v="72.950819672131146"/>
    <s v="theater"/>
    <s v="plays"/>
    <d v="2016-02-19T19:27:30"/>
    <d v="2016-04-19T18:27:30"/>
    <n v="59.958333333335759"/>
  </r>
  <r>
    <n v="3467"/>
    <x v="3465"/>
    <s v="Venus in Fur, By David Ives."/>
    <n v="3000"/>
    <n v="3030"/>
    <x v="0"/>
    <x v="0"/>
    <s v="USD"/>
    <n v="1426864032"/>
    <n v="1424275632"/>
    <x v="0"/>
    <x v="5"/>
    <b v="1"/>
    <s v="theater/plays"/>
    <n v="1.01"/>
    <n v="64.468085106382972"/>
    <s v="theater"/>
    <s v="plays"/>
    <d v="2015-02-18T11:07:12"/>
    <d v="2015-03-20T10:07:12"/>
    <n v="29.958333333343035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x v="0"/>
    <x v="57"/>
    <b v="1"/>
    <s v="theater/plays"/>
    <n v="1.2178"/>
    <n v="716.35294117647061"/>
    <s v="theater"/>
    <s v="plays"/>
    <d v="2016-08-23T13:22:09"/>
    <d v="2016-09-20T22:00:00"/>
    <n v="28.359618055561441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87"/>
    <b v="1"/>
    <s v="theater/plays"/>
    <n v="1.1339285714285714"/>
    <n v="50.396825396825399"/>
    <s v="theater"/>
    <s v="plays"/>
    <d v="2016-03-29T10:24:05"/>
    <d v="2016-04-28T10:24:05"/>
    <n v="30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x v="0"/>
    <x v="82"/>
    <b v="1"/>
    <s v="theater/plays"/>
    <n v="1.5"/>
    <n v="41.666666666666664"/>
    <s v="theater"/>
    <s v="plays"/>
    <d v="2016-06-07T19:31:42"/>
    <d v="2016-07-15T16:38:00"/>
    <n v="37.879375000004075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209"/>
    <b v="1"/>
    <s v="theater/plays"/>
    <n v="2.1459999999999999"/>
    <n v="35.766666666666666"/>
    <s v="theater"/>
    <s v="plays"/>
    <d v="2014-07-21T14:41:30"/>
    <d v="2014-08-31T15:00:00"/>
    <n v="41.01284722222772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"/>
    <b v="1"/>
    <s v="theater/plays"/>
    <n v="1.0205"/>
    <n v="88.739130434782609"/>
    <s v="theater"/>
    <s v="plays"/>
    <d v="2014-10-15T23:05:31"/>
    <d v="2014-11-06T00:59:00"/>
    <n v="21.078807870369928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51"/>
    <b v="1"/>
    <s v="theater/plays"/>
    <n v="1"/>
    <n v="148.4848484848485"/>
    <s v="theater"/>
    <s v="plays"/>
    <d v="2015-02-27T15:01:36"/>
    <d v="2015-03-20T15:27:00"/>
    <n v="21.017638888886722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70"/>
    <b v="1"/>
    <s v="theater/plays"/>
    <n v="1.01"/>
    <n v="51.794871794871796"/>
    <s v="theater"/>
    <s v="plays"/>
    <d v="2016-06-20T07:02:11"/>
    <d v="2016-07-20T07:02:11"/>
    <n v="30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57"/>
    <b v="1"/>
    <s v="theater/plays"/>
    <n v="1.1333333333333333"/>
    <n v="20"/>
    <s v="theater"/>
    <s v="plays"/>
    <d v="2014-10-06T16:08:24"/>
    <d v="2014-11-02T19:00:00"/>
    <n v="27.119166666670935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79"/>
    <b v="1"/>
    <s v="theater/plays"/>
    <n v="1.04"/>
    <n v="52"/>
    <s v="theater"/>
    <s v="plays"/>
    <d v="2014-10-09T01:43:10"/>
    <d v="2014-10-26T22:00:00"/>
    <n v="17.845023148147448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70"/>
    <b v="1"/>
    <s v="theater/plays"/>
    <n v="1.1533333333333333"/>
    <n v="53.230769230769234"/>
    <s v="theater"/>
    <s v="plays"/>
    <d v="2015-05-04T12:40:43"/>
    <d v="2015-05-16T22:00:00"/>
    <n v="12.38839120370539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7"/>
    <b v="1"/>
    <s v="theater/plays"/>
    <n v="1.1285000000000001"/>
    <n v="39.596491228070178"/>
    <s v="theater"/>
    <s v="plays"/>
    <d v="2015-02-18T17:00:22"/>
    <d v="2015-03-16T16:00:00"/>
    <n v="25.958078703697538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66"/>
    <b v="1"/>
    <s v="theater/plays"/>
    <n v="1.2786666666666666"/>
    <n v="34.25"/>
    <s v="theater"/>
    <s v="plays"/>
    <d v="2014-05-22T15:31:20"/>
    <d v="2014-06-21T15:31:20"/>
    <n v="3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62"/>
    <b v="1"/>
    <s v="theater/plays"/>
    <n v="1.4266666666666667"/>
    <n v="164.61538461538461"/>
    <s v="theater"/>
    <s v="plays"/>
    <d v="2015-06-16T02:37:07"/>
    <d v="2015-07-10T16:00:00"/>
    <n v="24.55755787037196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x v="195"/>
    <b v="1"/>
    <s v="theater/plays"/>
    <n v="1.1879999999999999"/>
    <n v="125.05263157894737"/>
    <s v="theater"/>
    <s v="plays"/>
    <d v="2014-12-16T00:56:28"/>
    <d v="2015-01-02T00:56:28"/>
    <n v="17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44"/>
    <b v="1"/>
    <s v="theater/plays"/>
    <n v="1.3833333333333333"/>
    <n v="51.875"/>
    <s v="theater"/>
    <s v="plays"/>
    <d v="2014-06-06T13:31:06"/>
    <d v="2014-07-06T13:31:06"/>
    <n v="3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182"/>
    <b v="1"/>
    <s v="theater/plays"/>
    <n v="1.599402985074627"/>
    <n v="40.285714285714285"/>
    <s v="theater"/>
    <s v="plays"/>
    <d v="2014-06-03T11:03:01"/>
    <d v="2014-07-03T11:03:01"/>
    <n v="30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34"/>
    <b v="1"/>
    <s v="theater/plays"/>
    <n v="1.1424000000000001"/>
    <n v="64.909090909090907"/>
    <s v="theater"/>
    <s v="plays"/>
    <d v="2016-05-16T13:14:59"/>
    <d v="2016-06-15T13:14:59"/>
    <n v="30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209"/>
    <b v="1"/>
    <s v="theater/plays"/>
    <n v="1.0060606060606061"/>
    <n v="55.333333333333336"/>
    <s v="theater"/>
    <s v="plays"/>
    <d v="2016-01-03T11:38:00"/>
    <d v="2016-02-02T11:38:00"/>
    <n v="3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66"/>
    <b v="1"/>
    <s v="theater/plays"/>
    <n v="1.552"/>
    <n v="83.142857142857139"/>
    <s v="theater"/>
    <s v="plays"/>
    <d v="2015-05-02T16:00:01"/>
    <d v="2015-06-03T01:59:00"/>
    <n v="31.41596064815530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36"/>
    <b v="1"/>
    <s v="theater/plays"/>
    <n v="1.2775000000000001"/>
    <n v="38.712121212121211"/>
    <s v="theater"/>
    <s v="plays"/>
    <d v="2015-05-25T17:34:12"/>
    <d v="2015-06-24T17:34:12"/>
    <n v="30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60"/>
    <b v="1"/>
    <s v="theater/plays"/>
    <n v="1.212"/>
    <n v="125.37931034482759"/>
    <s v="theater"/>
    <s v="plays"/>
    <d v="2015-03-24T13:26:00"/>
    <d v="2015-04-17T11:00:00"/>
    <n v="23.898611111115315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50"/>
    <b v="1"/>
    <s v="theater/plays"/>
    <n v="1.127"/>
    <n v="78.263888888888886"/>
    <s v="theater"/>
    <s v="plays"/>
    <d v="2014-04-24T10:15:31"/>
    <d v="2014-05-24T16:00:00"/>
    <n v="30.239224537035625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74"/>
    <b v="1"/>
    <s v="theater/plays"/>
    <n v="1.2749999999999999"/>
    <n v="47.222222222222221"/>
    <s v="theater"/>
    <s v="plays"/>
    <d v="2016-03-14T14:15:24"/>
    <d v="2016-04-13T14:15:24"/>
    <n v="30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73"/>
    <b v="1"/>
    <s v="theater/plays"/>
    <n v="1.5820000000000001"/>
    <n v="79.099999999999994"/>
    <s v="theater"/>
    <s v="plays"/>
    <d v="2015-04-27T00:59:44"/>
    <d v="2015-05-18T00:59:44"/>
    <n v="21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2"/>
    <b v="1"/>
    <s v="theater/plays"/>
    <n v="1.0526894736842105"/>
    <n v="114.29199999999999"/>
    <s v="theater"/>
    <s v="plays"/>
    <d v="2015-09-20T19:13:17"/>
    <d v="2015-10-25T19:13:17"/>
    <n v="35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60"/>
    <b v="1"/>
    <s v="theater/plays"/>
    <n v="1"/>
    <n v="51.724137931034484"/>
    <s v="theater"/>
    <s v="plays"/>
    <d v="2014-07-28T15:47:16"/>
    <d v="2014-08-17T00:11:00"/>
    <n v="19.34981481481372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62"/>
    <b v="1"/>
    <s v="theater/plays"/>
    <n v="1"/>
    <n v="30.76923076923077"/>
    <s v="theater"/>
    <s v="plays"/>
    <d v="2016-11-15T00:09:35"/>
    <d v="2016-11-26T01:00:00"/>
    <n v="11.03501157407299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x v="250"/>
    <b v="1"/>
    <s v="theater/plays"/>
    <n v="1.0686"/>
    <n v="74.208333333333329"/>
    <s v="theater"/>
    <s v="plays"/>
    <d v="2014-10-03T13:18:29"/>
    <d v="2014-11-01T12:18:00"/>
    <n v="28.957997685181908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76"/>
    <b v="1"/>
    <s v="theater/plays"/>
    <n v="1.244"/>
    <n v="47.846153846153847"/>
    <s v="theater"/>
    <s v="plays"/>
    <d v="2016-08-02T15:19:26"/>
    <d v="2016-09-11T15:19:26"/>
    <n v="40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72"/>
    <b v="1"/>
    <s v="theater/plays"/>
    <n v="1.0870406189555126"/>
    <n v="34.408163265306122"/>
    <s v="theater"/>
    <s v="plays"/>
    <d v="2016-05-21T12:48:24"/>
    <d v="2016-06-02T17:00:00"/>
    <n v="12.174722222232958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x v="288"/>
    <b v="1"/>
    <s v="theater/plays"/>
    <n v="1.0242424242424242"/>
    <n v="40.238095238095241"/>
    <s v="theater"/>
    <s v="plays"/>
    <d v="2016-03-29T22:48:24"/>
    <d v="2016-05-28T16:44:00"/>
    <n v="59.74694444444321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2"/>
    <b v="1"/>
    <s v="theater/plays"/>
    <n v="1.0549999999999999"/>
    <n v="60.285714285714285"/>
    <s v="theater"/>
    <s v="plays"/>
    <d v="2015-05-07T19:52:05"/>
    <d v="2015-07-01T01:59:00"/>
    <n v="54.254803240743058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288"/>
    <b v="1"/>
    <s v="theater/plays"/>
    <n v="1.0629999999999999"/>
    <n v="25.30952380952381"/>
    <s v="theater"/>
    <s v="plays"/>
    <d v="2016-02-19T17:03:58"/>
    <d v="2016-03-06T23:59:00"/>
    <n v="16.288217592598812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288"/>
    <b v="1"/>
    <s v="theater/plays"/>
    <n v="1.0066666666666666"/>
    <n v="35.952380952380949"/>
    <s v="theater"/>
    <s v="plays"/>
    <d v="2015-08-17T13:19:55"/>
    <d v="2015-09-11T13:19:55"/>
    <n v="2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162"/>
    <b v="1"/>
    <s v="theater/plays"/>
    <n v="1.054"/>
    <n v="136"/>
    <s v="theater"/>
    <s v="plays"/>
    <d v="2016-03-01T15:08:44"/>
    <d v="2016-03-15T22:59:00"/>
    <n v="14.326574074075324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44"/>
    <b v="1"/>
    <s v="theater/plays"/>
    <n v="1.0755999999999999"/>
    <n v="70.763157894736835"/>
    <s v="theater"/>
    <s v="plays"/>
    <d v="2016-06-24T06:28:48"/>
    <d v="2016-07-24T06:28:48"/>
    <n v="30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2"/>
    <b v="1"/>
    <s v="theater/plays"/>
    <n v="1"/>
    <n v="125"/>
    <s v="theater"/>
    <s v="plays"/>
    <d v="2015-10-20T12:58:11"/>
    <d v="2015-11-19T13:58:11"/>
    <n v="30.04166666666424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70"/>
    <b v="1"/>
    <s v="theater/plays"/>
    <n v="1.0376000000000001"/>
    <n v="66.512820512820511"/>
    <s v="theater"/>
    <s v="plays"/>
    <d v="2014-05-01T17:27:25"/>
    <d v="2014-05-12T23:00:00"/>
    <n v="11.230960648143082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60"/>
    <b v="1"/>
    <s v="theater/plays"/>
    <n v="1.0149999999999999"/>
    <n v="105"/>
    <s v="theater"/>
    <s v="plays"/>
    <d v="2014-07-09T12:37:20"/>
    <d v="2014-08-23T12:37:20"/>
    <n v="45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x v="0"/>
    <x v="250"/>
    <b v="1"/>
    <s v="theater/plays"/>
    <n v="1.044"/>
    <n v="145"/>
    <s v="theater"/>
    <s v="plays"/>
    <d v="2016-05-01T17:08:57"/>
    <d v="2016-05-31T17:08:57"/>
    <n v="30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41"/>
    <b v="1"/>
    <s v="theater/plays"/>
    <n v="1.8"/>
    <n v="12"/>
    <s v="theater"/>
    <s v="plays"/>
    <d v="2016-04-17T12:30:53"/>
    <d v="2016-05-10T16:00:00"/>
    <n v="23.14521990741195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51"/>
    <b v="1"/>
    <s v="theater/plays"/>
    <n v="1.0633333333333332"/>
    <n v="96.666666666666671"/>
    <s v="theater"/>
    <s v="plays"/>
    <d v="2014-11-07T15:37:46"/>
    <d v="2014-11-20T23:55:00"/>
    <n v="13.34530092592467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41"/>
    <b v="1"/>
    <s v="theater/plays"/>
    <n v="1.0055555555555555"/>
    <n v="60.333333333333336"/>
    <s v="theater"/>
    <s v="plays"/>
    <d v="2014-06-12T09:54:06"/>
    <d v="2014-07-02T09:54:06"/>
    <n v="20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"/>
    <b v="1"/>
    <s v="theater/plays"/>
    <n v="1.012"/>
    <n v="79.89473684210526"/>
    <s v="theater"/>
    <s v="plays"/>
    <d v="2014-10-15T15:58:15"/>
    <d v="2014-11-07T13:30:00"/>
    <n v="22.8970486111138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57"/>
    <b v="1"/>
    <s v="theater/plays"/>
    <n v="1"/>
    <n v="58.823529411764703"/>
    <s v="theater"/>
    <s v="plays"/>
    <d v="2015-02-22T07:53:12"/>
    <d v="2015-04-23T06:53:12"/>
    <n v="59.958333333335759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34"/>
    <b v="1"/>
    <s v="theater/plays"/>
    <n v="1.1839285714285714"/>
    <n v="75.340909090909093"/>
    <s v="theater"/>
    <s v="plays"/>
    <d v="2014-05-21T21:18:32"/>
    <d v="2014-06-03T23:59:00"/>
    <n v="13.111435185186565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73"/>
    <b v="1"/>
    <s v="theater/plays"/>
    <n v="1.1000000000000001"/>
    <n v="55"/>
    <s v="theater"/>
    <s v="plays"/>
    <d v="2015-01-16T15:19:12"/>
    <d v="2015-02-01T23:59:00"/>
    <n v="16.360972222224518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67"/>
    <b v="1"/>
    <s v="theater/plays"/>
    <n v="1.0266666666666666"/>
    <n v="66.956521739130437"/>
    <s v="theater"/>
    <s v="plays"/>
    <d v="2015-05-01T13:32:51"/>
    <d v="2015-05-31T13:32:51"/>
    <n v="30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02"/>
    <b v="1"/>
    <s v="theater/plays"/>
    <n v="1"/>
    <n v="227.27272727272728"/>
    <s v="theater"/>
    <s v="plays"/>
    <d v="2014-08-04T19:14:30"/>
    <d v="2014-09-07T22:00:00"/>
    <n v="34.114930555559113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62"/>
    <b v="1"/>
    <s v="theater/plays"/>
    <n v="1"/>
    <n v="307.69230769230768"/>
    <s v="theater"/>
    <s v="plays"/>
    <d v="2014-06-04T14:37:14"/>
    <d v="2014-07-04T06:00:00"/>
    <n v="29.640810185184819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51"/>
    <b v="1"/>
    <s v="theater/plays"/>
    <n v="1.10046"/>
    <n v="50.020909090909093"/>
    <s v="theater"/>
    <s v="plays"/>
    <d v="2014-09-11T13:48:19"/>
    <d v="2014-10-02T09:21:00"/>
    <n v="20.814363425924967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33"/>
    <b v="1"/>
    <s v="theater/plays"/>
    <n v="1.0135000000000001"/>
    <n v="72.392857142857139"/>
    <s v="theater"/>
    <s v="plays"/>
    <d v="2015-02-02T09:22:30"/>
    <d v="2015-03-04T09:22:30"/>
    <n v="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64"/>
    <b v="1"/>
    <s v="theater/plays"/>
    <n v="1.0075000000000001"/>
    <n v="95.952380952380949"/>
    <s v="theater"/>
    <s v="plays"/>
    <d v="2015-08-11T14:46:52"/>
    <d v="2015-09-06T08:47:00"/>
    <n v="25.750092592585133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62"/>
    <b v="1"/>
    <s v="theater/plays"/>
    <n v="1.6942857142857144"/>
    <n v="45.615384615384613"/>
    <s v="theater"/>
    <s v="plays"/>
    <d v="2014-08-30T03:40:20"/>
    <d v="2014-09-29T03:40:20"/>
    <n v="3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69"/>
    <b v="1"/>
    <s v="theater/plays"/>
    <n v="1"/>
    <n v="41.029411764705884"/>
    <s v="theater"/>
    <s v="plays"/>
    <d v="2015-08-18T13:57:26"/>
    <d v="2015-09-15T05:06:00"/>
    <n v="27.630949074082309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44"/>
    <b v="1"/>
    <s v="theater/plays"/>
    <n v="1.1365000000000001"/>
    <n v="56.825000000000003"/>
    <s v="theater"/>
    <s v="plays"/>
    <d v="2016-07-30T04:32:28"/>
    <d v="2016-09-25T18:00:00"/>
    <n v="57.56078703702951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42"/>
    <b v="1"/>
    <s v="theater/plays"/>
    <n v="1.0156000000000001"/>
    <n v="137.24324324324326"/>
    <s v="theater"/>
    <s v="plays"/>
    <d v="2014-08-29T13:19:33"/>
    <d v="2014-09-12T23:00:00"/>
    <n v="14.403090277774027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63"/>
    <b v="1"/>
    <s v="theater/plays"/>
    <n v="1.06"/>
    <n v="75.714285714285708"/>
    <s v="theater"/>
    <s v="plays"/>
    <d v="2015-07-29T11:41:46"/>
    <d v="2015-08-09T11:00:00"/>
    <n v="10.970995370371384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69"/>
    <b v="1"/>
    <s v="theater/plays"/>
    <n v="1.02"/>
    <n v="99"/>
    <s v="theater"/>
    <s v="plays"/>
    <d v="2016-03-31T03:02:51"/>
    <d v="2016-04-28T00:59:00"/>
    <n v="27.913993055553874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48"/>
    <b v="1"/>
    <s v="theater/plays"/>
    <n v="1.1691666666666667"/>
    <n v="81.569767441860463"/>
    <s v="theater"/>
    <s v="plays"/>
    <d v="2015-06-11T19:33:25"/>
    <d v="2015-07-10T22:59:00"/>
    <n v="29.142766203702195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77"/>
    <b v="1"/>
    <s v="theater/plays"/>
    <n v="1.0115151515151515"/>
    <n v="45.108108108108105"/>
    <s v="theater"/>
    <s v="plays"/>
    <d v="2016-12-29T07:01:58"/>
    <d v="2017-01-18T07:01:58"/>
    <n v="20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59"/>
    <b v="1"/>
    <s v="theater/plays"/>
    <n v="1.32"/>
    <n v="36.666666666666664"/>
    <s v="theater"/>
    <s v="plays"/>
    <d v="2015-06-22T13:16:58"/>
    <d v="2015-07-12T20:00:00"/>
    <n v="20.279884259260143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9"/>
    <b v="1"/>
    <s v="theater/plays"/>
    <n v="1"/>
    <n v="125"/>
    <s v="theater"/>
    <s v="plays"/>
    <d v="2016-03-13T09:57:37"/>
    <d v="2016-04-10T15:00:00"/>
    <n v="28.209988425922347"/>
  </r>
  <r>
    <n v="3531"/>
    <x v="3529"/>
    <s v="A political comedy for a crazy election year"/>
    <n v="1000"/>
    <n v="1280"/>
    <x v="0"/>
    <x v="0"/>
    <s v="USD"/>
    <n v="1467301334"/>
    <n v="1464709334"/>
    <x v="0"/>
    <x v="55"/>
    <b v="1"/>
    <s v="theater/plays"/>
    <n v="1.28"/>
    <n v="49.230769230769234"/>
    <s v="theater"/>
    <s v="plays"/>
    <d v="2016-05-31T10:42:14"/>
    <d v="2016-06-30T10:42:14"/>
    <n v="30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74"/>
    <b v="1"/>
    <s v="theater/plays"/>
    <n v="1.1895833333333334"/>
    <n v="42.296296296296298"/>
    <s v="theater"/>
    <s v="plays"/>
    <d v="2014-09-02T09:23:47"/>
    <d v="2014-09-17T22:59:00"/>
    <n v="15.56612268518802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2"/>
    <b v="1"/>
    <s v="theater/plays"/>
    <n v="1.262"/>
    <n v="78.875"/>
    <s v="theater"/>
    <s v="plays"/>
    <d v="2015-10-12T13:16:07"/>
    <d v="2015-11-11T14:16:07"/>
    <n v="30.041666666656965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x v="0"/>
    <x v="386"/>
    <b v="1"/>
    <s v="theater/plays"/>
    <n v="1.5620000000000001"/>
    <n v="38.284313725490193"/>
    <s v="theater"/>
    <s v="plays"/>
    <d v="2015-08-27T10:00:23"/>
    <d v="2015-10-01T10:00:23"/>
    <n v="35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67"/>
    <b v="1"/>
    <s v="theater/plays"/>
    <n v="1.0315000000000001"/>
    <n v="44.847826086956523"/>
    <s v="theater"/>
    <s v="plays"/>
    <d v="2015-09-01T10:21:50"/>
    <d v="2015-10-02T13:00:00"/>
    <n v="31.109837962969323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57"/>
    <b v="1"/>
    <s v="theater/plays"/>
    <n v="1.5333333333333334"/>
    <n v="13.529411764705882"/>
    <s v="theater"/>
    <s v="plays"/>
    <d v="2015-11-20T12:27:05"/>
    <d v="2015-12-20T06:59:00"/>
    <n v="29.772164351845277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x v="33"/>
    <b v="1"/>
    <s v="theater/plays"/>
    <n v="1.8044444444444445"/>
    <n v="43.5"/>
    <s v="theater"/>
    <s v="plays"/>
    <d v="2014-10-11T03:30:16"/>
    <d v="2014-11-17T02:59:00"/>
    <n v="36.978287037039991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183"/>
    <b v="1"/>
    <s v="theater/plays"/>
    <n v="1.2845"/>
    <n v="30.951807228915662"/>
    <s v="theater"/>
    <s v="plays"/>
    <d v="2016-07-20T05:05:40"/>
    <d v="2016-08-17T05:05:40"/>
    <n v="28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62"/>
    <b v="1"/>
    <s v="theater/plays"/>
    <n v="1.1966666666666668"/>
    <n v="55.230769230769234"/>
    <s v="theater"/>
    <s v="plays"/>
    <d v="2016-08-18T13:08:42"/>
    <d v="2016-09-08T13:08:42"/>
    <n v="21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2"/>
    <b v="1"/>
    <s v="theater/plays"/>
    <n v="1.23"/>
    <n v="46.125"/>
    <s v="theater"/>
    <s v="plays"/>
    <d v="2016-05-26T19:04:51"/>
    <d v="2016-06-25T19:04:51"/>
    <n v="30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58"/>
    <b v="1"/>
    <s v="theater/plays"/>
    <n v="1.05"/>
    <n v="39.375"/>
    <s v="theater"/>
    <s v="plays"/>
    <d v="2015-08-06T12:31:15"/>
    <d v="2015-08-31T12:31:15"/>
    <n v="2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68"/>
    <b v="1"/>
    <s v="theater/plays"/>
    <n v="1.0223636363636364"/>
    <n v="66.152941176470591"/>
    <s v="theater"/>
    <s v="plays"/>
    <d v="2014-07-09T09:23:42"/>
    <d v="2014-09-07T09:23:42"/>
    <n v="60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x v="0"/>
    <x v="60"/>
    <b v="1"/>
    <s v="theater/plays"/>
    <n v="1.0466666666666666"/>
    <n v="54.137931034482762"/>
    <s v="theater"/>
    <s v="plays"/>
    <d v="2015-05-26T13:07:39"/>
    <d v="2015-06-25T13:07:39"/>
    <n v="30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x v="0"/>
    <x v="54"/>
    <b v="1"/>
    <s v="theater/plays"/>
    <n v="1"/>
    <n v="104.16666666666667"/>
    <s v="theater"/>
    <s v="plays"/>
    <d v="2015-02-05T14:57:37"/>
    <d v="2015-03-07T14:57:37"/>
    <n v="3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2"/>
    <b v="1"/>
    <s v="theater/plays"/>
    <n v="1.004"/>
    <n v="31.375"/>
    <s v="theater"/>
    <s v="plays"/>
    <d v="2015-03-12T14:22:39"/>
    <d v="2015-04-11T14:22:39"/>
    <n v="30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"/>
    <b v="1"/>
    <s v="theater/plays"/>
    <n v="1.0227272727272727"/>
    <n v="59.210526315789473"/>
    <s v="theater"/>
    <s v="plays"/>
    <d v="2015-03-10T10:51:24"/>
    <d v="2015-03-31T22:59:00"/>
    <n v="21.505277777781885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226"/>
    <b v="1"/>
    <s v="theater/plays"/>
    <n v="1.1440928571428572"/>
    <n v="119.17633928571429"/>
    <s v="theater"/>
    <s v="plays"/>
    <d v="2016-04-19T20:53:21"/>
    <d v="2016-05-13T22:59:00"/>
    <n v="24.08725694444729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62"/>
    <b v="1"/>
    <s v="theater/plays"/>
    <n v="1.019047619047619"/>
    <n v="164.61538461538461"/>
    <s v="theater"/>
    <s v="plays"/>
    <d v="2016-02-11T17:36:54"/>
    <d v="2016-03-04T20:00:00"/>
    <n v="22.099375000005239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288"/>
    <b v="1"/>
    <s v="theater/plays"/>
    <n v="1.02"/>
    <n v="24.285714285714285"/>
    <s v="theater"/>
    <s v="plays"/>
    <d v="2015-08-07T04:27:53"/>
    <d v="2015-09-04T04:27:53"/>
    <n v="28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1"/>
    <b v="1"/>
    <s v="theater/plays"/>
    <n v="1.048"/>
    <n v="40.9375"/>
    <s v="theater"/>
    <s v="plays"/>
    <d v="2016-04-02T16:26:38"/>
    <d v="2016-05-02T16:26:38"/>
    <n v="30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20"/>
    <b v="1"/>
    <s v="theater/plays"/>
    <n v="1.0183333333333333"/>
    <n v="61.1"/>
    <s v="theater"/>
    <s v="plays"/>
    <d v="2014-04-24T07:22:50"/>
    <d v="2014-05-22T17:07:00"/>
    <n v="28.40567129629926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9"/>
    <b v="1"/>
    <s v="theater/plays"/>
    <n v="1"/>
    <n v="38.65"/>
    <s v="theater"/>
    <s v="plays"/>
    <d v="2014-05-29T09:05:24"/>
    <d v="2014-06-28T09:05:24"/>
    <n v="30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01"/>
    <b v="1"/>
    <s v="theater/plays"/>
    <n v="1.0627272727272727"/>
    <n v="56.20192307692308"/>
    <s v="theater"/>
    <s v="plays"/>
    <d v="2015-07-10T19:41:20"/>
    <d v="2015-08-11T19:00:00"/>
    <n v="31.971296296294895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8"/>
    <b v="1"/>
    <s v="theater/plays"/>
    <n v="1.1342219999999998"/>
    <n v="107.00207547169811"/>
    <s v="theater"/>
    <s v="plays"/>
    <d v="2015-01-11T20:12:39"/>
    <d v="2015-02-11T12:00:00"/>
    <n v="30.657881944440305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x v="25"/>
    <b v="1"/>
    <s v="theater/plays"/>
    <n v="1"/>
    <n v="171.42857142857142"/>
    <s v="theater"/>
    <s v="plays"/>
    <d v="2016-10-18T05:36:34"/>
    <d v="2016-11-17T06:36:34"/>
    <n v="30.041666666656965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9"/>
    <b v="1"/>
    <s v="theater/plays"/>
    <n v="1.0045454545454546"/>
    <n v="110.5"/>
    <s v="theater"/>
    <s v="plays"/>
    <d v="2014-06-18T10:35:24"/>
    <d v="2014-08-17T10:35:24"/>
    <n v="60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501"/>
    <b v="1"/>
    <s v="theater/plays"/>
    <n v="1.0003599999999999"/>
    <n v="179.27598566308242"/>
    <s v="theater"/>
    <s v="plays"/>
    <d v="2014-04-01T01:38:31"/>
    <d v="2014-05-05T01:38:31"/>
    <n v="34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9"/>
    <b v="1"/>
    <s v="theater/plays"/>
    <n v="1.44"/>
    <n v="22.90909090909091"/>
    <s v="theater"/>
    <s v="plays"/>
    <d v="2015-05-15T14:36:15"/>
    <d v="2015-06-26T16:00:00"/>
    <n v="42.058159722218988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x v="54"/>
    <b v="1"/>
    <s v="theater/plays"/>
    <n v="1.0349999999999999"/>
    <n v="43.125"/>
    <s v="theater"/>
    <s v="plays"/>
    <d v="2015-07-08T21:18:28"/>
    <d v="2015-07-31T03:58:00"/>
    <n v="22.277453703703941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x v="142"/>
    <b v="1"/>
    <s v="theater/plays"/>
    <n v="1.0843750000000001"/>
    <n v="46.891891891891895"/>
    <s v="theater"/>
    <s v="plays"/>
    <d v="2015-04-21T16:21:06"/>
    <d v="2015-05-26T21:45:00"/>
    <n v="35.224930555545143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1"/>
    <b v="1"/>
    <s v="theater/plays"/>
    <n v="1.024"/>
    <n v="47.407407407407405"/>
    <s v="theater"/>
    <s v="plays"/>
    <d v="2015-07-18T11:19:38"/>
    <d v="2015-08-05T13:36:00"/>
    <n v="18.09469907406310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162"/>
    <b v="1"/>
    <s v="theater/plays"/>
    <n v="1.4888888888888889"/>
    <n v="15.129032258064516"/>
    <s v="theater"/>
    <s v="plays"/>
    <d v="2016-03-04T13:17:07"/>
    <d v="2016-03-13T17:00:00"/>
    <n v="9.1547800925982301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20"/>
    <b v="1"/>
    <s v="theater/plays"/>
    <n v="1.0549000000000002"/>
    <n v="21.098000000000003"/>
    <s v="theater"/>
    <s v="plays"/>
    <d v="2016-07-04T11:07:36"/>
    <d v="2016-08-01T14:00:00"/>
    <n v="28.11972222222539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x v="0"/>
    <x v="57"/>
    <b v="1"/>
    <s v="theater/plays"/>
    <n v="1.0049999999999999"/>
    <n v="59.117647058823529"/>
    <s v="theater"/>
    <s v="plays"/>
    <d v="2015-08-20T09:57:29"/>
    <d v="2015-10-05T11:00:00"/>
    <n v="46.043414351850515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8"/>
    <b v="1"/>
    <s v="theater/plays"/>
    <n v="1.3055555555555556"/>
    <n v="97.916666666666671"/>
    <s v="theater"/>
    <s v="plays"/>
    <d v="2014-12-01T12:50:08"/>
    <d v="2014-12-31T12:50:08"/>
    <n v="30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44"/>
    <b v="1"/>
    <s v="theater/plays"/>
    <n v="1.0475000000000001"/>
    <n v="55.131578947368418"/>
    <s v="theater"/>
    <s v="plays"/>
    <d v="2014-12-24T07:11:23"/>
    <d v="2015-01-23T07:11:23"/>
    <n v="30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14"/>
    <b v="1"/>
    <s v="theater/plays"/>
    <n v="1.0880000000000001"/>
    <n v="26.536585365853657"/>
    <s v="theater"/>
    <s v="plays"/>
    <d v="2015-05-11T14:27:24"/>
    <d v="2015-06-10T14:27:24"/>
    <n v="30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"/>
    <b v="1"/>
    <s v="theater/plays"/>
    <n v="1.1100000000000001"/>
    <n v="58.421052631578945"/>
    <s v="theater"/>
    <s v="plays"/>
    <d v="2014-08-18T12:46:34"/>
    <d v="2014-09-17T12:46:34"/>
    <n v="30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14"/>
    <b v="1"/>
    <s v="theater/plays"/>
    <n v="1.0047999999999999"/>
    <n v="122.53658536585365"/>
    <s v="theater"/>
    <s v="plays"/>
    <d v="2014-12-09T11:31:36"/>
    <d v="2015-01-08T11:31:36"/>
    <n v="30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55"/>
    <b v="1"/>
    <s v="theater/plays"/>
    <n v="1.1435"/>
    <n v="87.961538461538467"/>
    <s v="theater"/>
    <s v="plays"/>
    <d v="2014-12-03T02:58:03"/>
    <d v="2014-12-31T02:00:00"/>
    <n v="27.95968749999883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20"/>
    <b v="1"/>
    <s v="theater/plays"/>
    <n v="1.2206666666666666"/>
    <n v="73.239999999999995"/>
    <s v="theater"/>
    <s v="plays"/>
    <d v="2014-09-30T15:36:53"/>
    <d v="2014-10-30T15:36:53"/>
    <n v="30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x v="0"/>
    <x v="82"/>
    <b v="1"/>
    <s v="theater/plays"/>
    <n v="1"/>
    <n v="55.555555555555557"/>
    <s v="theater"/>
    <s v="plays"/>
    <d v="2015-05-22T08:41:22"/>
    <d v="2015-06-21T08:41:22"/>
    <n v="30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x v="0"/>
    <x v="76"/>
    <b v="1"/>
    <s v="theater/plays"/>
    <n v="1.028"/>
    <n v="39.53846153846154"/>
    <s v="theater"/>
    <s v="plays"/>
    <d v="2014-10-09T04:00:46"/>
    <d v="2014-11-08T05:00:46"/>
    <n v="30.041666666664241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43"/>
    <b v="1"/>
    <s v="theater/plays"/>
    <n v="1.0612068965517241"/>
    <n v="136.77777777777777"/>
    <s v="theater"/>
    <s v="plays"/>
    <d v="2014-10-14T17:37:28"/>
    <d v="2014-11-13T18:37:28"/>
    <n v="30.041666666664241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332"/>
    <b v="1"/>
    <s v="theater/plays"/>
    <n v="1.0133000000000001"/>
    <n v="99.343137254901961"/>
    <s v="theater"/>
    <s v="plays"/>
    <d v="2016-07-10T13:48:47"/>
    <d v="2016-08-10T22:59:00"/>
    <n v="31.382094907414285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81"/>
    <b v="1"/>
    <s v="theater/plays"/>
    <n v="1"/>
    <n v="20"/>
    <s v="theater"/>
    <s v="plays"/>
    <d v="2016-10-06T08:10:54"/>
    <d v="2016-12-05T09:10:54"/>
    <n v="60.041666666671517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74"/>
    <b v="1"/>
    <s v="theater/plays"/>
    <n v="1.3"/>
    <n v="28.888888888888889"/>
    <s v="theater"/>
    <s v="plays"/>
    <d v="2015-03-30T13:53:03"/>
    <d v="2015-04-26T01:28:00"/>
    <n v="26.482604166667443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77"/>
    <b v="1"/>
    <s v="theater/plays"/>
    <n v="1.0001333333333333"/>
    <n v="40.545945945945945"/>
    <s v="theater"/>
    <s v="plays"/>
    <d v="2016-03-31T12:36:17"/>
    <d v="2016-04-30T12:36:17"/>
    <n v="30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25"/>
    <b v="1"/>
    <s v="theater/plays"/>
    <n v="1"/>
    <n v="35.714285714285715"/>
    <s v="theater"/>
    <s v="plays"/>
    <d v="2016-03-01T13:17:36"/>
    <d v="2016-03-31T12:17:36"/>
    <n v="29.958333333328483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74"/>
    <b v="1"/>
    <s v="theater/plays"/>
    <n v="1.1388888888888888"/>
    <n v="37.962962962962962"/>
    <s v="theater"/>
    <s v="plays"/>
    <d v="2015-01-21T23:13:42"/>
    <d v="2015-02-28T23:59:00"/>
    <n v="38.031458333331102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43"/>
    <b v="1"/>
    <s v="theater/plays"/>
    <n v="1"/>
    <n v="33.333333333333336"/>
    <s v="theater"/>
    <s v="plays"/>
    <d v="2014-07-16T06:18:30"/>
    <d v="2014-07-30T06:18:30"/>
    <n v="14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72"/>
    <b v="1"/>
    <s v="theater/plays"/>
    <n v="2.87"/>
    <n v="58.571428571428569"/>
    <s v="theater"/>
    <s v="plays"/>
    <d v="2016-03-21T21:18:02"/>
    <d v="2016-04-04T21:18:02"/>
    <n v="14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54"/>
    <b v="1"/>
    <s v="theater/plays"/>
    <n v="1.085"/>
    <n v="135.625"/>
    <s v="theater"/>
    <s v="plays"/>
    <d v="2016-02-18T05:13:25"/>
    <d v="2016-04-18T04:13:25"/>
    <n v="59.958333333335759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300"/>
    <b v="1"/>
    <s v="theater/plays"/>
    <n v="1.155"/>
    <n v="30.9375"/>
    <s v="theater"/>
    <s v="plays"/>
    <d v="2015-06-13T02:35:44"/>
    <d v="2015-07-13T02:35:44"/>
    <n v="3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"/>
    <b v="1"/>
    <s v="theater/plays"/>
    <n v="1.1911764705882353"/>
    <n v="176.08695652173913"/>
    <s v="theater"/>
    <s v="plays"/>
    <d v="2014-11-21T12:11:30"/>
    <d v="2014-12-21T12:11:30"/>
    <n v="30"/>
  </r>
  <r>
    <n v="3586"/>
    <x v="3584"/>
    <s v="See Theatre In A New Light"/>
    <n v="7500"/>
    <n v="8207"/>
    <x v="0"/>
    <x v="0"/>
    <s v="USD"/>
    <n v="1474649070"/>
    <n v="1469465070"/>
    <x v="0"/>
    <x v="241"/>
    <b v="1"/>
    <s v="theater/plays"/>
    <n v="1.0942666666666667"/>
    <n v="151.9814814814815"/>
    <s v="theater"/>
    <s v="plays"/>
    <d v="2016-07-25T11:44:30"/>
    <d v="2016-09-23T11:44:30"/>
    <n v="6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33"/>
    <b v="1"/>
    <s v="theater/plays"/>
    <n v="1.266"/>
    <n v="22.607142857142858"/>
    <s v="theater"/>
    <s v="plays"/>
    <d v="2016-05-13T07:57:34"/>
    <d v="2016-06-27T14:00:00"/>
    <n v="45.251689814816928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02"/>
    <b v="1"/>
    <s v="theater/plays"/>
    <n v="1.0049999999999999"/>
    <n v="18.272727272727273"/>
    <s v="theater"/>
    <s v="plays"/>
    <d v="2015-04-07T14:53:30"/>
    <d v="2015-04-29T18:00:00"/>
    <n v="22.129513888881775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95"/>
    <b v="1"/>
    <s v="theater/plays"/>
    <n v="1.2749999999999999"/>
    <n v="82.258064516129039"/>
    <s v="theater"/>
    <s v="plays"/>
    <d v="2015-05-01T10:32:27"/>
    <d v="2015-05-26T10:32:27"/>
    <n v="25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196"/>
    <b v="1"/>
    <s v="theater/plays"/>
    <n v="1.0005999999999999"/>
    <n v="68.534246575342465"/>
    <s v="theater"/>
    <s v="plays"/>
    <d v="2014-09-20T03:00:34"/>
    <d v="2014-10-20T03:00:34"/>
    <n v="30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59"/>
    <b v="1"/>
    <s v="theater/plays"/>
    <n v="1.75"/>
    <n v="68.055555555555557"/>
    <s v="theater"/>
    <s v="plays"/>
    <d v="2014-12-30T17:45:44"/>
    <d v="2015-01-23T23:59:00"/>
    <n v="24.25921296296292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2"/>
    <b v="1"/>
    <s v="theater/plays"/>
    <n v="1.2725"/>
    <n v="72.714285714285708"/>
    <s v="theater"/>
    <s v="plays"/>
    <d v="2014-12-15T14:55:07"/>
    <d v="2015-02-10T23:59:00"/>
    <n v="57.377696759263927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68"/>
    <b v="1"/>
    <s v="theater/plays"/>
    <n v="1.1063333333333334"/>
    <n v="77.186046511627907"/>
    <s v="theater"/>
    <s v="plays"/>
    <d v="2014-12-01T16:33:59"/>
    <d v="2015-01-05T15:26:00"/>
    <n v="34.95278935184615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17"/>
    <b v="1"/>
    <s v="theater/plays"/>
    <n v="1.2593749999999999"/>
    <n v="55.972222222222221"/>
    <s v="theater"/>
    <s v="plays"/>
    <d v="2016-08-09T20:36:22"/>
    <d v="2016-09-03T20:36:22"/>
    <n v="25"/>
  </r>
  <r>
    <n v="3595"/>
    <x v="3593"/>
    <s v="A new theatre company staging Will Eno's The Flu Season in Seattle"/>
    <n v="2600"/>
    <n v="3081"/>
    <x v="0"/>
    <x v="0"/>
    <s v="USD"/>
    <n v="1426229940"/>
    <n v="1423959123"/>
    <x v="0"/>
    <x v="95"/>
    <b v="1"/>
    <s v="theater/plays"/>
    <n v="1.1850000000000001"/>
    <n v="49.693548387096776"/>
    <s v="theater"/>
    <s v="plays"/>
    <d v="2015-02-14T19:12:03"/>
    <d v="2015-03-13T01:59:00"/>
    <n v="26.282604166670353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x v="41"/>
    <b v="1"/>
    <s v="theater/plays"/>
    <n v="1.0772727272727274"/>
    <n v="79"/>
    <s v="theater"/>
    <s v="plays"/>
    <d v="2014-08-05T12:09:42"/>
    <d v="2014-08-26T12:09:42"/>
    <n v="21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x v="0"/>
    <x v="51"/>
    <b v="1"/>
    <s v="theater/plays"/>
    <n v="1.026"/>
    <n v="77.727272727272734"/>
    <s v="theater"/>
    <s v="plays"/>
    <d v="2016-02-17T09:03:10"/>
    <d v="2016-03-03T00:59:00"/>
    <n v="14.663773148145992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x v="0"/>
    <x v="74"/>
    <b v="1"/>
    <s v="theater/plays"/>
    <n v="1.101"/>
    <n v="40.777777777777779"/>
    <s v="theater"/>
    <s v="plays"/>
    <d v="2014-08-15T14:10:22"/>
    <d v="2014-09-02T23:59:00"/>
    <n v="18.408773148148612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57"/>
    <b v="1"/>
    <s v="theater/plays"/>
    <n v="2.02"/>
    <n v="59.411764705882355"/>
    <s v="theater"/>
    <s v="plays"/>
    <d v="2015-08-04T14:04:37"/>
    <d v="2015-08-29T19:00:00"/>
    <n v="25.205127314809943"/>
  </r>
  <r>
    <n v="3600"/>
    <x v="3598"/>
    <s v="The First Play From The Man Who Brought You The Black James Bond!"/>
    <n v="10"/>
    <n v="13"/>
    <x v="0"/>
    <x v="0"/>
    <s v="USD"/>
    <n v="1476390164"/>
    <n v="1473970964"/>
    <x v="0"/>
    <x v="80"/>
    <b v="1"/>
    <s v="theater/plays"/>
    <n v="1.3"/>
    <n v="3.25"/>
    <s v="theater"/>
    <s v="plays"/>
    <d v="2016-09-15T15:22:44"/>
    <d v="2016-10-13T15:22:44"/>
    <n v="28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8"/>
    <b v="1"/>
    <s v="theater/plays"/>
    <n v="1.0435000000000001"/>
    <n v="39.377358490566039"/>
    <s v="theater"/>
    <s v="plays"/>
    <d v="2014-12-17T18:58:02"/>
    <d v="2015-01-16T18:58:02"/>
    <n v="30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72"/>
    <b v="1"/>
    <s v="theater/plays"/>
    <n v="1.0004999999999999"/>
    <n v="81.673469387755105"/>
    <s v="theater"/>
    <s v="plays"/>
    <d v="2016-03-18T16:27:59"/>
    <d v="2016-05-17T16:27:59"/>
    <n v="60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7"/>
    <b v="1"/>
    <s v="theater/plays"/>
    <n v="1.7066666666666668"/>
    <n v="44.912280701754383"/>
    <s v="theater"/>
    <s v="plays"/>
    <d v="2015-10-06T15:44:40"/>
    <d v="2015-11-05T16:44:40"/>
    <n v="30.041666666671517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50"/>
    <b v="1"/>
    <s v="theater/plays"/>
    <n v="1.1283333333333334"/>
    <n v="49.05797101449275"/>
    <s v="theater"/>
    <s v="plays"/>
    <d v="2016-04-22T19:22:36"/>
    <d v="2016-04-29T01:59:00"/>
    <n v="6.2752777777786832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41"/>
    <b v="1"/>
    <s v="theater/plays"/>
    <n v="1.84"/>
    <n v="30.666666666666668"/>
    <s v="theater"/>
    <s v="plays"/>
    <d v="2016-01-14T14:02:06"/>
    <d v="2016-02-13T14:02:06"/>
    <n v="30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1"/>
    <b v="1"/>
    <s v="theater/plays"/>
    <n v="1.3026666666666666"/>
    <n v="61.0625"/>
    <s v="theater"/>
    <s v="plays"/>
    <d v="2016-07-15T09:30:57"/>
    <d v="2016-08-14T09:30:57"/>
    <n v="30"/>
  </r>
  <r>
    <n v="3607"/>
    <x v="3605"/>
    <s v="'E15' is a verbatim project that looks at the story of the Focus E15 Campaign"/>
    <n v="550"/>
    <n v="580"/>
    <x v="0"/>
    <x v="1"/>
    <s v="GBP"/>
    <n v="1450137600"/>
    <n v="1448924882"/>
    <x v="0"/>
    <x v="9"/>
    <b v="1"/>
    <s v="theater/plays"/>
    <n v="1.0545454545454545"/>
    <n v="29"/>
    <s v="theater"/>
    <s v="plays"/>
    <d v="2015-11-30T18:08:02"/>
    <d v="2015-12-14T19:00:00"/>
    <n v="14.036087962958845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74"/>
    <b v="1"/>
    <s v="theater/plays"/>
    <n v="1"/>
    <n v="29.62962962962963"/>
    <s v="theater"/>
    <s v="plays"/>
    <d v="2016-05-16T12:01:30"/>
    <d v="2016-06-17T09:00:00"/>
    <n v="31.873958333322662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64"/>
    <b v="1"/>
    <s v="theater/plays"/>
    <n v="1.5331632653061225"/>
    <n v="143.0952380952381"/>
    <s v="theater"/>
    <s v="plays"/>
    <d v="2016-02-29T18:48:05"/>
    <d v="2016-03-30T17:48:05"/>
    <n v="29.95833333334303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162"/>
    <b v="1"/>
    <s v="theater/plays"/>
    <n v="1.623"/>
    <n v="52.354838709677416"/>
    <s v="theater"/>
    <s v="plays"/>
    <d v="2015-07-18T05:22:16"/>
    <d v="2015-08-17T05:22:16"/>
    <n v="30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13"/>
    <b v="1"/>
    <s v="theater/plays"/>
    <n v="1.36"/>
    <n v="66.666666666666671"/>
    <s v="theater"/>
    <s v="plays"/>
    <d v="2015-03-09T03:53:21"/>
    <d v="2015-04-08T03:53:21"/>
    <n v="30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x v="7"/>
    <b v="1"/>
    <s v="theater/plays"/>
    <n v="1.444"/>
    <n v="126.66666666666667"/>
    <s v="theater"/>
    <s v="plays"/>
    <d v="2014-05-30T12:26:51"/>
    <d v="2014-06-09T12:26:51"/>
    <n v="10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x v="0"/>
    <x v="9"/>
    <b v="1"/>
    <s v="theater/plays"/>
    <n v="1"/>
    <n v="62.5"/>
    <s v="theater"/>
    <s v="plays"/>
    <d v="2014-05-29T09:09:34"/>
    <d v="2014-06-28T09:09:34"/>
    <n v="30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26"/>
    <b v="1"/>
    <s v="theater/plays"/>
    <n v="1.008"/>
    <n v="35.492957746478872"/>
    <s v="theater"/>
    <s v="plays"/>
    <d v="2015-05-19T20:00:16"/>
    <d v="2015-06-18T20:00:16"/>
    <n v="3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50"/>
    <b v="1"/>
    <s v="theater/plays"/>
    <n v="1.0680000000000001"/>
    <n v="37.083333333333336"/>
    <s v="theater"/>
    <s v="plays"/>
    <d v="2015-11-10T09:14:56"/>
    <d v="2015-12-10T09:14:56"/>
    <n v="30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43"/>
    <b v="1"/>
    <s v="theater/plays"/>
    <n v="1.248"/>
    <n v="69.333333333333329"/>
    <s v="theater"/>
    <s v="plays"/>
    <d v="2015-02-17T17:47:44"/>
    <d v="2015-03-19T16:47:44"/>
    <n v="29.958333333335759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13"/>
    <b v="1"/>
    <s v="theater/plays"/>
    <n v="1.1891891891891893"/>
    <n v="17.254901960784313"/>
    <s v="theater"/>
    <s v="plays"/>
    <d v="2017-02-13T09:38:49"/>
    <d v="2017-02-27T19:00:00"/>
    <n v="14.3897106481454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66"/>
    <b v="1"/>
    <s v="theater/plays"/>
    <n v="1.01"/>
    <n v="36.071428571428569"/>
    <s v="theater"/>
    <s v="plays"/>
    <d v="2015-05-04T10:04:10"/>
    <d v="2015-06-03T10:04:10"/>
    <n v="3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57"/>
    <b v="1"/>
    <s v="theater/plays"/>
    <n v="1.1299999999999999"/>
    <n v="66.470588235294116"/>
    <s v="theater"/>
    <s v="plays"/>
    <d v="2016-10-17T22:10:26"/>
    <d v="2016-11-19T17:00:00"/>
    <n v="32.784421296295477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438"/>
    <b v="1"/>
    <s v="theater/plays"/>
    <n v="1.0519047619047619"/>
    <n v="56.065989847715734"/>
    <s v="theater"/>
    <s v="plays"/>
    <d v="2015-02-02T17:31:01"/>
    <d v="2015-03-04T23:00:00"/>
    <n v="30.22846064815530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16"/>
    <b v="1"/>
    <s v="theater/plays"/>
    <n v="1.0973333333333333"/>
    <n v="47.028571428571432"/>
    <s v="theater"/>
    <s v="plays"/>
    <d v="2016-09-06T17:27:24"/>
    <d v="2016-09-30T16:00:00"/>
    <n v="23.93930555555562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x v="0"/>
    <x v="64"/>
    <b v="1"/>
    <s v="theater/plays"/>
    <n v="1.00099"/>
    <n v="47.666190476190479"/>
    <s v="theater"/>
    <s v="plays"/>
    <d v="2014-08-26T00:19:31"/>
    <d v="2014-09-27T22:23:00"/>
    <n v="32.91908564815094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x v="0"/>
    <x v="69"/>
    <b v="1"/>
    <s v="theater/plays"/>
    <n v="1.2"/>
    <n v="88.235294117647058"/>
    <s v="theater"/>
    <s v="plays"/>
    <d v="2014-07-08T12:41:10"/>
    <d v="2014-07-26T02:00:00"/>
    <n v="17.55474537036934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70"/>
    <b v="1"/>
    <s v="theater/plays"/>
    <n v="1.0493333333333332"/>
    <n v="80.717948717948715"/>
    <s v="theater"/>
    <s v="plays"/>
    <d v="2016-06-24T13:34:50"/>
    <d v="2016-08-23T13:34:50"/>
    <n v="6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76"/>
    <b v="1"/>
    <s v="theater/plays"/>
    <n v="1.0266666666666666"/>
    <n v="39.487179487179489"/>
    <s v="theater"/>
    <s v="plays"/>
    <d v="2015-06-02T10:39:37"/>
    <d v="2015-07-02T10:39:37"/>
    <n v="30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53"/>
    <b v="1"/>
    <s v="theater/plays"/>
    <n v="1.0182500000000001"/>
    <n v="84.854166666666671"/>
    <s v="theater"/>
    <s v="plays"/>
    <d v="2014-07-26T11:00:57"/>
    <d v="2014-08-16T11:00:57"/>
    <n v="21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60"/>
    <b v="1"/>
    <s v="theater/plays"/>
    <n v="1"/>
    <n v="68.965517241379317"/>
    <s v="theater"/>
    <s v="plays"/>
    <d v="2016-03-31T12:48:07"/>
    <d v="2016-05-20T22:59:00"/>
    <n v="50.424224537040573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x v="78"/>
    <b v="0"/>
    <s v="theater/musical"/>
    <n v="0"/>
    <e v="#DIV/0!"/>
    <s v="theater"/>
    <s v="musical"/>
    <d v="2015-10-14T14:59:56"/>
    <d v="2015-12-13T15:59:56"/>
    <n v="60.041666666671517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x v="84"/>
    <b v="0"/>
    <s v="theater/musical"/>
    <n v="1.9999999999999999E-6"/>
    <n v="1"/>
    <s v="theater"/>
    <s v="musical"/>
    <d v="2016-03-07T21:16:04"/>
    <d v="2016-05-05T12:00:00"/>
    <n v="58.613842592589208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x v="29"/>
    <b v="0"/>
    <s v="theater/musical"/>
    <n v="3.3333333333333332E-4"/>
    <n v="1"/>
    <s v="theater"/>
    <s v="musical"/>
    <d v="2014-10-30T15:19:50"/>
    <d v="2014-11-29T16:19:50"/>
    <n v="30.041666666671517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x v="211"/>
    <b v="0"/>
    <s v="theater/musical"/>
    <n v="0.51023391812865493"/>
    <n v="147.88135593220338"/>
    <s v="theater"/>
    <s v="musical"/>
    <d v="2014-08-29T13:04:57"/>
    <d v="2014-09-22T22:59:00"/>
    <n v="24.412534722228884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x v="29"/>
    <b v="0"/>
    <s v="theater/musical"/>
    <n v="0.2"/>
    <n v="100"/>
    <s v="theater"/>
    <s v="musical"/>
    <d v="2014-11-03T17:29:09"/>
    <d v="2014-11-23T17:29:09"/>
    <n v="2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x v="0"/>
    <x v="162"/>
    <b v="0"/>
    <s v="theater/musical"/>
    <n v="0.35239999999999999"/>
    <n v="56.838709677419352"/>
    <s v="theater"/>
    <s v="musical"/>
    <d v="2016-10-06T09:57:47"/>
    <d v="2016-11-18T20:00:00"/>
    <n v="43.41820601852668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x v="59"/>
    <b v="0"/>
    <s v="theater/musical"/>
    <n v="4.2466666666666666E-2"/>
    <n v="176.94444444444446"/>
    <s v="theater"/>
    <s v="musical"/>
    <d v="2016-11-26T22:59:34"/>
    <d v="2017-01-13T22:59:00"/>
    <n v="47.999606481484079"/>
  </r>
  <r>
    <n v="3635"/>
    <x v="3632"/>
    <s v="Mary's Son is a pop opera about Jesus and the hope he brings to all people."/>
    <n v="3500"/>
    <n v="1276"/>
    <x v="2"/>
    <x v="0"/>
    <s v="USD"/>
    <n v="1461186676"/>
    <n v="1458594676"/>
    <x v="0"/>
    <x v="73"/>
    <b v="0"/>
    <s v="theater/musical"/>
    <n v="0.36457142857142855"/>
    <n v="127.6"/>
    <s v="theater"/>
    <s v="musical"/>
    <d v="2016-03-21T16:11:16"/>
    <d v="2016-04-20T16:11:16"/>
    <n v="3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x v="78"/>
    <b v="0"/>
    <s v="theater/musical"/>
    <n v="0"/>
    <e v="#DIV/0!"/>
    <s v="theater"/>
    <s v="musical"/>
    <d v="2015-08-10T11:40:29"/>
    <d v="2015-09-14T11:40:29"/>
    <n v="35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x v="25"/>
    <b v="0"/>
    <s v="theater/musical"/>
    <n v="0.30866666666666664"/>
    <n v="66.142857142857139"/>
    <s v="theater"/>
    <s v="musical"/>
    <d v="2014-12-02T11:48:55"/>
    <d v="2015-01-01T11:48:55"/>
    <n v="3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x v="0"/>
    <x v="84"/>
    <b v="0"/>
    <s v="theater/musical"/>
    <n v="6.545454545454546E-2"/>
    <n v="108"/>
    <s v="theater"/>
    <s v="musical"/>
    <d v="2015-02-18T11:08:52"/>
    <d v="2015-04-19T10:08:52"/>
    <n v="59.958333333328483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x v="29"/>
    <b v="0"/>
    <s v="theater/musical"/>
    <n v="4.0000000000000003E-5"/>
    <n v="1"/>
    <s v="theater"/>
    <s v="musical"/>
    <d v="2016-08-08T11:15:06"/>
    <d v="2016-10-07T10:11:00"/>
    <n v="59.955486111110076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x v="83"/>
    <b v="0"/>
    <s v="theater/musical"/>
    <n v="5.5E-2"/>
    <n v="18.333333333333332"/>
    <s v="theater"/>
    <s v="musical"/>
    <d v="2015-04-10T13:45:30"/>
    <d v="2015-05-10T13:45:30"/>
    <n v="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x v="78"/>
    <b v="0"/>
    <s v="theater/musical"/>
    <n v="0"/>
    <e v="#DIV/0!"/>
    <s v="theater"/>
    <s v="musical"/>
    <d v="2014-09-17T10:02:59"/>
    <d v="2014-10-05T00:00:00"/>
    <n v="17.581261574072414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x v="84"/>
    <b v="0"/>
    <s v="theater/musical"/>
    <n v="2.1428571428571429E-2"/>
    <n v="7.5"/>
    <s v="theater"/>
    <s v="musical"/>
    <d v="2015-10-20T14:35:27"/>
    <d v="2015-11-30T12:00:00"/>
    <n v="40.892048611101927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x v="78"/>
    <b v="0"/>
    <s v="theater/musical"/>
    <n v="0"/>
    <e v="#DIV/0!"/>
    <s v="theater"/>
    <s v="musical"/>
    <d v="2015-10-07T22:27:19"/>
    <d v="2015-11-16T23:27:19"/>
    <n v="40.041666666664241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x v="0"/>
    <x v="8"/>
    <b v="0"/>
    <s v="theater/musical"/>
    <n v="0.16420000000000001"/>
    <n v="68.416666666666671"/>
    <s v="theater"/>
    <s v="musical"/>
    <d v="2016-02-09T00:48:07"/>
    <d v="2016-03-07T23:59:00"/>
    <n v="27.965891203704814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x v="29"/>
    <b v="0"/>
    <s v="theater/musical"/>
    <n v="1E-3"/>
    <n v="1"/>
    <s v="theater"/>
    <s v="musical"/>
    <d v="2016-10-22T18:17:18"/>
    <d v="2016-11-21T19:17:18"/>
    <n v="30.041666666671517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x v="22"/>
    <b v="0"/>
    <s v="theater/musical"/>
    <n v="4.8099999999999997E-2"/>
    <n v="60.125"/>
    <s v="theater"/>
    <s v="musical"/>
    <d v="2015-05-16T05:06:42"/>
    <d v="2015-06-16T18:30:00"/>
    <n v="31.557847222225973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x v="84"/>
    <b v="0"/>
    <s v="theater/musical"/>
    <n v="0.06"/>
    <n v="15"/>
    <s v="theater"/>
    <s v="musical"/>
    <d v="2016-08-16T12:58:47"/>
    <d v="2016-09-30T12:58:47"/>
    <n v="45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x v="0"/>
    <x v="196"/>
    <b v="1"/>
    <s v="theater/plays"/>
    <n v="1.003825"/>
    <n v="550.04109589041093"/>
    <s v="theater"/>
    <s v="plays"/>
    <d v="2014-09-05T02:00:45"/>
    <d v="2014-10-05T02:00:45"/>
    <n v="30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x v="22"/>
    <b v="1"/>
    <s v="theater/plays"/>
    <n v="1.04"/>
    <n v="97.5"/>
    <s v="theater"/>
    <s v="plays"/>
    <d v="2014-05-21T12:06:34"/>
    <d v="2014-06-16T12:06:34"/>
    <n v="2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57"/>
    <b v="1"/>
    <s v="theater/plays"/>
    <n v="1"/>
    <n v="29.411764705882351"/>
    <s v="theater"/>
    <s v="plays"/>
    <d v="2016-01-12T06:29:44"/>
    <d v="2016-02-02T06:29:44"/>
    <n v="2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82"/>
    <b v="1"/>
    <s v="theater/plays"/>
    <n v="1.04"/>
    <n v="57.777777777777779"/>
    <s v="theater"/>
    <s v="plays"/>
    <d v="2014-07-08T10:30:42"/>
    <d v="2014-08-10T10:59:00"/>
    <n v="33.01965277778072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x v="57"/>
    <b v="1"/>
    <s v="theater/plays"/>
    <n v="2.5066666666666668"/>
    <n v="44.235294117647058"/>
    <s v="theater"/>
    <s v="plays"/>
    <d v="2016-08-14T10:28:22"/>
    <d v="2016-08-24T22:59:00"/>
    <n v="10.521273148151522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51"/>
    <b v="1"/>
    <s v="theater/plays"/>
    <n v="1.0049999999999999"/>
    <n v="60.909090909090907"/>
    <s v="theater"/>
    <s v="plays"/>
    <d v="2015-07-06T03:43:27"/>
    <d v="2015-08-05T03:43:27"/>
    <n v="30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44"/>
    <b v="1"/>
    <s v="theater/plays"/>
    <n v="1.744"/>
    <n v="68.84210526315789"/>
    <s v="theater"/>
    <s v="plays"/>
    <d v="2016-03-11T04:59:46"/>
    <d v="2016-04-03T12:00:00"/>
    <n v="23.291828703702777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1"/>
    <b v="1"/>
    <s v="theater/plays"/>
    <n v="1.1626000000000001"/>
    <n v="73.582278481012665"/>
    <s v="theater"/>
    <s v="plays"/>
    <d v="2015-06-18T14:16:38"/>
    <d v="2015-07-18T01:59:00"/>
    <n v="29.487754629633855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x v="67"/>
    <b v="1"/>
    <s v="theater/plays"/>
    <n v="1.0582"/>
    <n v="115.02173913043478"/>
    <s v="theater"/>
    <s v="plays"/>
    <d v="2017-01-02T16:50:36"/>
    <d v="2017-02-01T17:59:00"/>
    <n v="30.04749999999330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x v="9"/>
    <b v="1"/>
    <s v="theater/plays"/>
    <n v="1.1074999999999999"/>
    <n v="110.75"/>
    <s v="theater"/>
    <s v="plays"/>
    <d v="2016-05-09T10:06:59"/>
    <d v="2016-06-01T16:42:00"/>
    <n v="23.274317129624251"/>
  </r>
  <r>
    <n v="3658"/>
    <x v="3654"/>
    <s v="Life is hard when your own imaginary friend can't make time for you."/>
    <n v="1500"/>
    <n v="1510"/>
    <x v="0"/>
    <x v="0"/>
    <s v="USD"/>
    <n v="1404273540"/>
    <n v="1400272580"/>
    <x v="0"/>
    <x v="9"/>
    <b v="1"/>
    <s v="theater/plays"/>
    <n v="1.0066666666666666"/>
    <n v="75.5"/>
    <s v="theater"/>
    <s v="plays"/>
    <d v="2014-05-16T15:36:20"/>
    <d v="2014-07-01T22:59:00"/>
    <n v="46.30740740741021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62"/>
    <b v="1"/>
    <s v="theater/plays"/>
    <n v="1.0203333333333333"/>
    <n v="235.46153846153845"/>
    <s v="theater"/>
    <s v="plays"/>
    <d v="2015-02-20T01:39:10"/>
    <d v="2015-03-19T09:39:00"/>
    <n v="27.33321759258979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9"/>
    <b v="1"/>
    <s v="theater/plays"/>
    <n v="1"/>
    <n v="11.363636363636363"/>
    <s v="theater"/>
    <s v="plays"/>
    <d v="2014-11-28T16:08:45"/>
    <d v="2014-12-23T16:08:45"/>
    <n v="2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17"/>
    <b v="1"/>
    <s v="theater/plays"/>
    <n v="1.1100000000000001"/>
    <n v="92.5"/>
    <s v="theater"/>
    <s v="plays"/>
    <d v="2016-03-18T16:31:12"/>
    <d v="2016-04-09T23:00:00"/>
    <n v="22.270000000004075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x v="244"/>
    <b v="1"/>
    <s v="theater/plays"/>
    <n v="1.0142500000000001"/>
    <n v="202.85"/>
    <s v="theater"/>
    <s v="plays"/>
    <d v="2015-03-01T00:16:54"/>
    <d v="2015-03-30T23:16:54"/>
    <n v="29.958333333328483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82"/>
    <b v="1"/>
    <s v="theater/plays"/>
    <n v="1.04"/>
    <n v="26"/>
    <s v="theater"/>
    <s v="plays"/>
    <d v="2016-10-22T05:50:30"/>
    <d v="2016-12-21T06:50:30"/>
    <n v="60.041666666671517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"/>
    <b v="1"/>
    <s v="theater/plays"/>
    <n v="1.09375"/>
    <n v="46.05263157894737"/>
    <s v="theater"/>
    <s v="plays"/>
    <d v="2016-06-02T00:58:09"/>
    <d v="2016-06-16T00:58:09"/>
    <n v="14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x v="25"/>
    <b v="1"/>
    <s v="theater/plays"/>
    <n v="1.1516129032258065"/>
    <n v="51"/>
    <s v="theater"/>
    <s v="plays"/>
    <d v="2015-10-17T14:23:42"/>
    <d v="2015-10-28T14:54:00"/>
    <n v="11.021041666666861"/>
  </r>
  <r>
    <n v="3666"/>
    <x v="3662"/>
    <s v="Artistic Internship @ Ojai Playwrights Conference"/>
    <n v="1200"/>
    <n v="1200"/>
    <x v="0"/>
    <x v="0"/>
    <s v="USD"/>
    <n v="1406185200"/>
    <n v="1404337382"/>
    <x v="0"/>
    <x v="44"/>
    <b v="1"/>
    <s v="theater/plays"/>
    <n v="1"/>
    <n v="31.578947368421051"/>
    <s v="theater"/>
    <s v="plays"/>
    <d v="2014-07-02T16:43:02"/>
    <d v="2014-07-24T02:00:00"/>
    <n v="21.386782407404098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6"/>
    <b v="1"/>
    <s v="theater/plays"/>
    <n v="1.0317033333333334"/>
    <n v="53.363965517241382"/>
    <s v="theater"/>
    <s v="plays"/>
    <d v="2015-06-18T18:16:59"/>
    <d v="2015-07-18T18:16:59"/>
    <n v="30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33"/>
    <b v="1"/>
    <s v="theater/plays"/>
    <n v="1.0349999999999999"/>
    <n v="36.964285714285715"/>
    <s v="theater"/>
    <s v="plays"/>
    <d v="2015-06-30T08:20:52"/>
    <d v="2015-07-23T13:33:00"/>
    <n v="23.216759259259561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57"/>
    <b v="1"/>
    <s v="theater/plays"/>
    <n v="1.3819999999999999"/>
    <n v="81.294117647058826"/>
    <s v="theater"/>
    <s v="plays"/>
    <d v="2015-05-12T11:12:17"/>
    <d v="2015-06-11T11:12:17"/>
    <n v="30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8"/>
    <b v="1"/>
    <s v="theater/plays"/>
    <n v="1.0954545454545455"/>
    <n v="20.083333333333332"/>
    <s v="theater"/>
    <s v="plays"/>
    <d v="2015-05-18T07:20:11"/>
    <d v="2015-05-31T18:00:00"/>
    <n v="13.444317129629781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244"/>
    <b v="1"/>
    <s v="theater/plays"/>
    <n v="1.0085714285714287"/>
    <n v="88.25"/>
    <s v="theater"/>
    <s v="plays"/>
    <d v="2014-06-30T10:04:27"/>
    <d v="2014-07-20T22:59:00"/>
    <n v="20.537881944444962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7"/>
    <b v="1"/>
    <s v="theater/plays"/>
    <n v="1.0153333333333334"/>
    <n v="53.438596491228068"/>
    <s v="theater"/>
    <s v="plays"/>
    <d v="2014-08-27T17:43:04"/>
    <d v="2014-09-26T17:43:04"/>
    <n v="30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229"/>
    <b v="1"/>
    <s v="theater/plays"/>
    <n v="1.13625"/>
    <n v="39.868421052631582"/>
    <s v="theater"/>
    <s v="plays"/>
    <d v="2014-10-02T02:04:57"/>
    <d v="2014-11-05T07:52:00"/>
    <n v="34.241006944444962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x v="162"/>
    <b v="1"/>
    <s v="theater/plays"/>
    <n v="1"/>
    <n v="145.16129032258064"/>
    <s v="theater"/>
    <s v="plays"/>
    <d v="2016-07-05T15:57:09"/>
    <d v="2016-09-03T15:57:09"/>
    <n v="60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83"/>
    <b v="1"/>
    <s v="theater/plays"/>
    <n v="1.4"/>
    <n v="23.333333333333332"/>
    <s v="theater"/>
    <s v="plays"/>
    <d v="2016-05-03T09:19:42"/>
    <d v="2016-05-15T18:00:00"/>
    <n v="12.36131944444059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38"/>
    <b v="1"/>
    <s v="theater/plays"/>
    <n v="1.2875000000000001"/>
    <n v="64.375"/>
    <s v="theater"/>
    <s v="plays"/>
    <d v="2014-08-25T14:34:44"/>
    <d v="2014-09-12T14:34:44"/>
    <n v="18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x v="0"/>
    <x v="473"/>
    <b v="1"/>
    <s v="theater/plays"/>
    <n v="1.0290416666666666"/>
    <n v="62.052763819095475"/>
    <s v="theater"/>
    <s v="plays"/>
    <d v="2014-06-12T08:46:58"/>
    <d v="2014-07-02T22:59:00"/>
    <n v="20.591689814820711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x v="0"/>
    <x v="162"/>
    <b v="1"/>
    <s v="theater/plays"/>
    <n v="1.0249999999999999"/>
    <n v="66.129032258064512"/>
    <s v="theater"/>
    <s v="plays"/>
    <d v="2015-04-26T07:44:58"/>
    <d v="2015-05-31T07:44:58"/>
    <n v="35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209"/>
    <b v="1"/>
    <s v="theater/plays"/>
    <n v="1.101"/>
    <n v="73.400000000000006"/>
    <s v="theater"/>
    <s v="plays"/>
    <d v="2014-05-27T13:16:21"/>
    <d v="2014-06-30T23:59:00"/>
    <n v="34.44628472222393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x v="0"/>
    <x v="69"/>
    <b v="1"/>
    <s v="theater/plays"/>
    <n v="1.1276666666666666"/>
    <n v="99.5"/>
    <s v="theater"/>
    <s v="plays"/>
    <d v="2016-09-14T05:53:54"/>
    <d v="2016-10-05T05:53:54"/>
    <n v="21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59"/>
    <b v="1"/>
    <s v="theater/plays"/>
    <n v="1.119"/>
    <n v="62.166666666666664"/>
    <s v="theater"/>
    <s v="plays"/>
    <d v="2016-01-05T10:38:10"/>
    <d v="2016-01-15T10:38:10"/>
    <n v="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85"/>
    <b v="1"/>
    <s v="theater/plays"/>
    <n v="1.3919999999999999"/>
    <n v="62.328358208955223"/>
    <s v="theater"/>
    <s v="plays"/>
    <d v="2014-05-13T11:26:58"/>
    <d v="2014-06-16T01:59:00"/>
    <n v="33.605578703703941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x v="0"/>
    <x v="36"/>
    <b v="1"/>
    <s v="theater/plays"/>
    <n v="1.1085714285714285"/>
    <n v="58.787878787878789"/>
    <s v="theater"/>
    <s v="plays"/>
    <d v="2016-09-19T21:48:16"/>
    <d v="2016-10-19T21:48:16"/>
    <n v="30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"/>
    <b v="1"/>
    <s v="theater/plays"/>
    <n v="1.3906666666666667"/>
    <n v="45.347826086956523"/>
    <s v="theater"/>
    <s v="plays"/>
    <d v="2015-08-02T23:19:46"/>
    <d v="2015-09-01T23:19:46"/>
    <n v="3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49"/>
    <b v="1"/>
    <s v="theater/plays"/>
    <n v="1.0569999999999999"/>
    <n v="41.944444444444443"/>
    <s v="theater"/>
    <s v="plays"/>
    <d v="2014-04-24T09:14:19"/>
    <d v="2014-05-19T16:00:00"/>
    <n v="25.28172453703882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79"/>
    <b v="1"/>
    <s v="theater/plays"/>
    <n v="1.0142857142857142"/>
    <n v="59.166666666666664"/>
    <s v="theater"/>
    <s v="plays"/>
    <d v="2015-08-14T10:54:20"/>
    <d v="2015-08-28T22:59:00"/>
    <n v="14.503240740741603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20"/>
    <b v="1"/>
    <s v="theater/plays"/>
    <n v="1.0024500000000001"/>
    <n v="200.49"/>
    <s v="theater"/>
    <s v="plays"/>
    <d v="2014-05-28T00:14:15"/>
    <d v="2014-06-27T00:14:15"/>
    <n v="30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70"/>
    <b v="1"/>
    <s v="theater/plays"/>
    <n v="1.0916666666666666"/>
    <n v="83.974358974358978"/>
    <s v="theater"/>
    <s v="plays"/>
    <d v="2014-07-09T13:53:24"/>
    <d v="2014-08-08T13:53:24"/>
    <n v="30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95"/>
    <b v="1"/>
    <s v="theater/plays"/>
    <n v="1.1833333333333333"/>
    <n v="57.258064516129032"/>
    <s v="theater"/>
    <s v="plays"/>
    <d v="2015-05-23T14:50:39"/>
    <d v="2015-06-21T17:25:00"/>
    <n v="29.107187500005239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162"/>
    <b v="1"/>
    <s v="theater/plays"/>
    <n v="1.2"/>
    <n v="58.064516129032256"/>
    <s v="theater"/>
    <s v="plays"/>
    <d v="2014-10-28T09:21:23"/>
    <d v="2014-11-27T10:21:23"/>
    <n v="30.041666666664241"/>
  </r>
  <r>
    <n v="3691"/>
    <x v="3687"/>
    <s v="World Premiere of last play written by Amiri Baraka"/>
    <n v="40000"/>
    <n v="51184"/>
    <x v="0"/>
    <x v="0"/>
    <s v="USD"/>
    <n v="1425272340"/>
    <n v="1421426929"/>
    <x v="0"/>
    <x v="220"/>
    <b v="1"/>
    <s v="theater/plays"/>
    <n v="1.2796000000000001"/>
    <n v="186.80291970802921"/>
    <s v="theater"/>
    <s v="plays"/>
    <d v="2015-01-16T11:48:49"/>
    <d v="2015-03-01T23:59:00"/>
    <n v="44.507071759260725"/>
  </r>
  <r>
    <n v="3692"/>
    <x v="3688"/>
    <s v="Help us independently produce two great comedies by Christopher Durang."/>
    <n v="1000"/>
    <n v="1260"/>
    <x v="0"/>
    <x v="0"/>
    <s v="USD"/>
    <n v="1411084800"/>
    <n v="1410304179"/>
    <x v="0"/>
    <x v="57"/>
    <b v="1"/>
    <s v="theater/plays"/>
    <n v="1.26"/>
    <n v="74.117647058823536"/>
    <s v="theater"/>
    <s v="plays"/>
    <d v="2014-09-09T18:09:39"/>
    <d v="2014-09-18T19:00:00"/>
    <n v="9.0349652777804295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25"/>
    <b v="1"/>
    <s v="theater/plays"/>
    <n v="1.2912912912912913"/>
    <n v="30.714285714285715"/>
    <s v="theater"/>
    <s v="plays"/>
    <d v="2015-10-31T23:35:29"/>
    <d v="2015-11-30T17:30:00"/>
    <n v="29.746192129634437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65"/>
    <b v="1"/>
    <s v="theater/plays"/>
    <n v="1.0742857142857143"/>
    <n v="62.666666666666664"/>
    <s v="theater"/>
    <s v="plays"/>
    <d v="2016-04-29T22:12:47"/>
    <d v="2016-06-05T21:00:00"/>
    <n v="36.949456018512137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51"/>
    <b v="1"/>
    <s v="theater/plays"/>
    <n v="1.00125"/>
    <n v="121.36363636363636"/>
    <s v="theater"/>
    <s v="plays"/>
    <d v="2014-12-22T15:53:30"/>
    <d v="2015-01-11T15:53:30"/>
    <n v="2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76"/>
    <b v="1"/>
    <s v="theater/plays"/>
    <n v="1.55"/>
    <n v="39.743589743589745"/>
    <s v="theater"/>
    <s v="plays"/>
    <d v="2014-12-15T09:48:36"/>
    <d v="2015-02-13T09:48:36"/>
    <n v="60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209"/>
    <b v="1"/>
    <s v="theater/plays"/>
    <n v="1.08"/>
    <n v="72"/>
    <s v="theater"/>
    <s v="plays"/>
    <d v="2016-04-19T06:10:48"/>
    <d v="2016-05-10T06:10:48"/>
    <n v="21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x v="0"/>
    <x v="327"/>
    <b v="1"/>
    <s v="theater/plays"/>
    <n v="1.1052"/>
    <n v="40.632352941176471"/>
    <s v="theater"/>
    <s v="plays"/>
    <d v="2016-02-01T14:21:27"/>
    <d v="2016-03-02T14:21:27"/>
    <n v="30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244"/>
    <b v="1"/>
    <s v="theater/plays"/>
    <n v="1.008"/>
    <n v="63"/>
    <s v="theater"/>
    <s v="plays"/>
    <d v="2014-09-15T09:26:56"/>
    <d v="2014-10-15T09:26:56"/>
    <n v="30"/>
  </r>
  <r>
    <n v="3700"/>
    <x v="3696"/>
    <s v="Help me produce the play I have written for my senior project!"/>
    <n v="500"/>
    <n v="606"/>
    <x v="0"/>
    <x v="0"/>
    <s v="USD"/>
    <n v="1412092800"/>
    <n v="1409493800"/>
    <x v="0"/>
    <x v="59"/>
    <b v="1"/>
    <s v="theater/plays"/>
    <n v="1.212"/>
    <n v="33.666666666666664"/>
    <s v="theater"/>
    <s v="plays"/>
    <d v="2014-08-31T09:03:20"/>
    <d v="2014-09-30T11:00:00"/>
    <n v="30.081018518518249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70"/>
    <b v="1"/>
    <s v="theater/plays"/>
    <n v="1.0033333333333334"/>
    <n v="38.589743589743591"/>
    <s v="theater"/>
    <s v="plays"/>
    <d v="2015-05-05T07:59:53"/>
    <d v="2015-06-04T07:59:53"/>
    <n v="30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64"/>
    <b v="1"/>
    <s v="theater/plays"/>
    <n v="1.0916666666666666"/>
    <n v="155.95238095238096"/>
    <s v="theater"/>
    <s v="plays"/>
    <d v="2016-06-03T07:54:44"/>
    <d v="2016-07-10T17:59:00"/>
    <n v="37.41962962962861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209"/>
    <b v="1"/>
    <s v="theater/plays"/>
    <n v="1.2342857142857142"/>
    <n v="43.2"/>
    <s v="theater"/>
    <s v="plays"/>
    <d v="2016-07-05T07:06:28"/>
    <d v="2016-08-13T01:59:00"/>
    <n v="38.786481481482042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74"/>
    <b v="1"/>
    <s v="theater/plays"/>
    <n v="1.3633666666666666"/>
    <n v="15.148518518518518"/>
    <s v="theater"/>
    <s v="plays"/>
    <d v="2016-04-01T11:33:14"/>
    <d v="2016-05-31T11:33:14"/>
    <n v="60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2"/>
    <b v="1"/>
    <s v="theater/plays"/>
    <n v="1.0346657233816767"/>
    <n v="83.571428571428569"/>
    <s v="theater"/>
    <s v="plays"/>
    <d v="2014-06-02T08:01:54"/>
    <d v="2014-06-23T13:00:00"/>
    <n v="21.207013888888469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62"/>
    <b v="1"/>
    <s v="theater/plays"/>
    <n v="1.2133333333333334"/>
    <n v="140"/>
    <s v="theater"/>
    <s v="plays"/>
    <d v="2014-08-28T16:55:49"/>
    <d v="2014-09-12T16:55:49"/>
    <n v="15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"/>
    <b v="1"/>
    <s v="theater/plays"/>
    <n v="1.86"/>
    <n v="80.869565217391298"/>
    <s v="theater"/>
    <s v="plays"/>
    <d v="2016-06-30T20:09:38"/>
    <d v="2016-07-22T00:26:00"/>
    <n v="21.178032407406135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70"/>
    <b v="1"/>
    <s v="theater/plays"/>
    <n v="3"/>
    <n v="53.846153846153847"/>
    <s v="theater"/>
    <s v="plays"/>
    <d v="2014-06-19T22:24:46"/>
    <d v="2014-07-03T22:24:46"/>
    <n v="14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2"/>
    <b v="1"/>
    <s v="theater/plays"/>
    <n v="1.0825"/>
    <n v="30.928571428571427"/>
    <s v="theater"/>
    <s v="plays"/>
    <d v="2014-05-26T11:59:06"/>
    <d v="2014-06-25T11:59:06"/>
    <n v="30"/>
  </r>
  <r>
    <n v="3710"/>
    <x v="3706"/>
    <s v="A comedy about, life, death, men, women, and the power of a good Kegel."/>
    <n v="1300"/>
    <n v="1835"/>
    <x v="0"/>
    <x v="0"/>
    <s v="USD"/>
    <n v="1428068988"/>
    <n v="1425908988"/>
    <x v="0"/>
    <x v="74"/>
    <b v="1"/>
    <s v="theater/plays"/>
    <n v="1.4115384615384616"/>
    <n v="67.962962962962962"/>
    <s v="theater"/>
    <s v="plays"/>
    <d v="2015-03-09T08:49:48"/>
    <d v="2015-04-03T08:49:48"/>
    <n v="25"/>
  </r>
  <r>
    <n v="3711"/>
    <x v="3707"/>
    <s v="Two teachers and twenty kids bring one of Shakespeare's plays to life!"/>
    <n v="500"/>
    <n v="570"/>
    <x v="0"/>
    <x v="0"/>
    <s v="USD"/>
    <n v="1402848000"/>
    <n v="1400606573"/>
    <x v="0"/>
    <x v="64"/>
    <b v="1"/>
    <s v="theater/plays"/>
    <n v="1.1399999999999999"/>
    <n v="27.142857142857142"/>
    <s v="theater"/>
    <s v="plays"/>
    <d v="2014-05-20T12:22:53"/>
    <d v="2014-06-15T11:00:00"/>
    <n v="25.94244212962803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01"/>
    <b v="1"/>
    <s v="theater/plays"/>
    <n v="1.5373333333333334"/>
    <n v="110.86538461538461"/>
    <s v="theater"/>
    <s v="plays"/>
    <d v="2015-05-09T23:07:47"/>
    <d v="2015-05-31T01:59:00"/>
    <n v="21.118900462963211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"/>
    <b v="1"/>
    <s v="theater/plays"/>
    <n v="1.0149999999999999"/>
    <n v="106.84210526315789"/>
    <s v="theater"/>
    <s v="plays"/>
    <d v="2016-05-15T12:42:46"/>
    <d v="2016-06-04T12:42:46"/>
    <n v="20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174"/>
    <b v="1"/>
    <s v="theater/plays"/>
    <n v="1.0235000000000001"/>
    <n v="105.51546391752578"/>
    <s v="theater"/>
    <s v="plays"/>
    <d v="2015-04-24T08:21:07"/>
    <d v="2015-05-25T22:59:00"/>
    <n v="31.609641203700448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74"/>
    <b v="1"/>
    <s v="theater/plays"/>
    <n v="1.0257142857142858"/>
    <n v="132.96296296296296"/>
    <s v="theater"/>
    <s v="plays"/>
    <d v="2015-02-01T18:53:39"/>
    <d v="2015-03-31T07:52:00"/>
    <n v="57.540520833339542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54"/>
    <b v="1"/>
    <s v="theater/plays"/>
    <n v="1.5575000000000001"/>
    <n v="51.916666666666664"/>
    <s v="theater"/>
    <s v="plays"/>
    <d v="2015-12-22T16:18:29"/>
    <d v="2016-01-21T16:18:29"/>
    <n v="30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62"/>
    <b v="1"/>
    <s v="theater/plays"/>
    <n v="1.0075000000000001"/>
    <n v="310"/>
    <s v="theater"/>
    <s v="plays"/>
    <d v="2015-04-08T15:47:29"/>
    <d v="2015-05-09T15:47:29"/>
    <n v="31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67"/>
    <b v="1"/>
    <s v="theater/plays"/>
    <n v="2.3940000000000001"/>
    <n v="26.021739130434781"/>
    <s v="theater"/>
    <s v="plays"/>
    <d v="2015-01-28T12:11:15"/>
    <d v="2015-02-27T12:11:15"/>
    <n v="30"/>
  </r>
  <r>
    <n v="3719"/>
    <x v="3715"/>
    <s v="A new piece of physical theatre about love, regret and longing."/>
    <n v="200"/>
    <n v="420"/>
    <x v="0"/>
    <x v="1"/>
    <s v="GBP"/>
    <n v="1434994266"/>
    <n v="1432402266"/>
    <x v="0"/>
    <x v="80"/>
    <b v="1"/>
    <s v="theater/plays"/>
    <n v="2.1"/>
    <n v="105"/>
    <s v="theater"/>
    <s v="plays"/>
    <d v="2015-05-23T12:31:06"/>
    <d v="2015-06-22T12:31:06"/>
    <n v="30"/>
  </r>
  <r>
    <n v="3720"/>
    <x v="3716"/>
    <s v="Breaking the American Indian stereotype in the American Theatre."/>
    <n v="3300"/>
    <n v="3449"/>
    <x v="0"/>
    <x v="0"/>
    <s v="USD"/>
    <n v="1435881006"/>
    <n v="1433980206"/>
    <x v="0"/>
    <x v="244"/>
    <b v="1"/>
    <s v="theater/plays"/>
    <n v="1.0451515151515152"/>
    <n v="86.224999999999994"/>
    <s v="theater"/>
    <s v="plays"/>
    <d v="2015-06-10T18:50:06"/>
    <d v="2015-07-02T18:50:06"/>
    <n v="22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34"/>
    <b v="1"/>
    <s v="theater/plays"/>
    <n v="1.008"/>
    <n v="114.54545454545455"/>
    <s v="theater"/>
    <s v="plays"/>
    <d v="2014-10-15T17:28:04"/>
    <d v="2014-11-05T18:28:04"/>
    <n v="21.04166666666424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x v="2"/>
    <b v="1"/>
    <s v="theater/plays"/>
    <n v="1.1120000000000001"/>
    <n v="47.657142857142858"/>
    <s v="theater"/>
    <s v="plays"/>
    <d v="2016-01-12T11:07:27"/>
    <d v="2016-02-11T17:59:00"/>
    <n v="30.285798611112114"/>
  </r>
  <r>
    <n v="3723"/>
    <x v="3719"/>
    <s v="Saltmine Theatre Company present Beauty and the Beast:"/>
    <n v="4500"/>
    <n v="4592"/>
    <x v="0"/>
    <x v="1"/>
    <s v="GBP"/>
    <n v="1417374262"/>
    <n v="1414778662"/>
    <x v="0"/>
    <x v="287"/>
    <b v="1"/>
    <s v="theater/plays"/>
    <n v="1.0204444444444445"/>
    <n v="72.888888888888886"/>
    <s v="theater"/>
    <s v="plays"/>
    <d v="2014-10-31T13:04:22"/>
    <d v="2014-11-30T14:04:22"/>
    <n v="30.041666666664241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30"/>
    <b v="1"/>
    <s v="theater/plays"/>
    <n v="1.0254767441860466"/>
    <n v="49.545505617977533"/>
    <s v="theater"/>
    <s v="plays"/>
    <d v="2016-04-05T06:47:40"/>
    <d v="2016-05-04T18:00:00"/>
    <n v="29.466898148137261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41"/>
    <b v="1"/>
    <s v="theater/plays"/>
    <n v="1.27"/>
    <n v="25.4"/>
    <s v="theater"/>
    <s v="plays"/>
    <d v="2016-02-01T17:41:07"/>
    <d v="2016-02-18T16:30:00"/>
    <n v="16.950613425920892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67"/>
    <b v="1"/>
    <s v="theater/plays"/>
    <n v="3.3870588235294119"/>
    <n v="62.586956521739133"/>
    <s v="theater"/>
    <s v="plays"/>
    <d v="2016-04-01T22:22:51"/>
    <d v="2016-04-29T16:00:00"/>
    <n v="27.734131944438559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51"/>
    <b v="1"/>
    <s v="theater/plays"/>
    <n v="1.0075000000000001"/>
    <n v="61.060606060606062"/>
    <s v="theater"/>
    <s v="plays"/>
    <d v="2016-09-19T03:21:34"/>
    <d v="2016-10-19T23:55:00"/>
    <n v="30.856550925920601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x v="0"/>
    <x v="162"/>
    <b v="0"/>
    <s v="theater/plays"/>
    <n v="9.3100000000000002E-2"/>
    <n v="60.064516129032256"/>
    <s v="theater"/>
    <s v="plays"/>
    <d v="2015-07-19T23:06:16"/>
    <d v="2015-08-18T23:06:16"/>
    <n v="30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x v="81"/>
    <b v="0"/>
    <s v="theater/plays"/>
    <n v="7.2400000000000006E-2"/>
    <n v="72.400000000000006"/>
    <s v="theater"/>
    <s v="plays"/>
    <d v="2015-02-05T23:55:12"/>
    <d v="2015-03-22T22:55:12"/>
    <n v="44.958333333328483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x v="29"/>
    <b v="0"/>
    <s v="theater/plays"/>
    <n v="0.1"/>
    <n v="100"/>
    <s v="theater"/>
    <s v="plays"/>
    <d v="2015-07-18T11:15:59"/>
    <d v="2015-08-17T11:15:59"/>
    <n v="3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x v="8"/>
    <b v="0"/>
    <s v="theater/plays"/>
    <n v="0.11272727272727273"/>
    <n v="51.666666666666664"/>
    <s v="theater"/>
    <s v="plays"/>
    <d v="2014-12-10T13:04:06"/>
    <d v="2015-01-09T22:23:00"/>
    <n v="30.388125000004948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x v="0"/>
    <x v="80"/>
    <b v="0"/>
    <s v="theater/plays"/>
    <n v="0.15411764705882353"/>
    <n v="32.75"/>
    <s v="theater"/>
    <s v="plays"/>
    <d v="2014-11-25T11:15:33"/>
    <d v="2015-01-24T07:00:00"/>
    <n v="59.822534722217824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x v="0"/>
    <x v="78"/>
    <b v="0"/>
    <s v="theater/plays"/>
    <n v="0"/>
    <e v="#DIV/0!"/>
    <s v="theater"/>
    <s v="plays"/>
    <d v="2015-04-08T19:35:08"/>
    <d v="2015-04-18T17:30:00"/>
    <n v="9.9131018518528435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x v="63"/>
    <b v="0"/>
    <s v="theater/plays"/>
    <n v="0.28466666666666668"/>
    <n v="61"/>
    <s v="theater"/>
    <s v="plays"/>
    <d v="2015-03-26T16:38:16"/>
    <d v="2015-05-25T16:38:16"/>
    <n v="60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x v="0"/>
    <x v="84"/>
    <b v="0"/>
    <s v="theater/plays"/>
    <n v="0.13333333333333333"/>
    <n v="10"/>
    <s v="theater"/>
    <s v="plays"/>
    <d v="2015-04-28T11:38:09"/>
    <d v="2015-05-28T11:38:09"/>
    <n v="3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x v="29"/>
    <b v="0"/>
    <s v="theater/plays"/>
    <n v="6.6666666666666671E-3"/>
    <n v="10"/>
    <s v="theater"/>
    <s v="plays"/>
    <d v="2015-02-13T12:04:53"/>
    <d v="2015-03-23T13:00:00"/>
    <n v="38.038275462968159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x v="0"/>
    <x v="80"/>
    <b v="0"/>
    <s v="theater/plays"/>
    <n v="0.21428571428571427"/>
    <n v="37.5"/>
    <s v="theater"/>
    <s v="plays"/>
    <d v="2015-10-20T11:35:03"/>
    <d v="2015-11-12T01:59:00"/>
    <n v="22.599965277782758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x v="0"/>
    <x v="79"/>
    <b v="0"/>
    <s v="theater/plays"/>
    <n v="0.18"/>
    <n v="45"/>
    <s v="theater"/>
    <s v="plays"/>
    <d v="2014-06-23T17:31:45"/>
    <d v="2014-07-15T17:00:00"/>
    <n v="21.97795138888614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x v="22"/>
    <b v="0"/>
    <s v="theater/plays"/>
    <n v="0.20125000000000001"/>
    <n v="100.625"/>
    <s v="theater"/>
    <s v="plays"/>
    <d v="2016-06-27T05:47:48"/>
    <d v="2016-07-17T05:47:48"/>
    <n v="20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x v="25"/>
    <b v="0"/>
    <s v="theater/plays"/>
    <n v="0.17899999999999999"/>
    <n v="25.571428571428573"/>
    <s v="theater"/>
    <s v="plays"/>
    <d v="2014-07-12T21:09:15"/>
    <d v="2014-08-11T20:53:58"/>
    <n v="29.9893865740741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x v="0"/>
    <x v="78"/>
    <b v="0"/>
    <s v="theater/plays"/>
    <n v="0"/>
    <e v="#DIV/0!"/>
    <s v="theater"/>
    <s v="plays"/>
    <d v="2015-11-17T17:05:50"/>
    <d v="2015-12-17T17:05:50"/>
    <n v="3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x v="80"/>
    <b v="0"/>
    <s v="theater/plays"/>
    <n v="0.02"/>
    <n v="25"/>
    <s v="theater"/>
    <s v="plays"/>
    <d v="2014-08-07T00:09:04"/>
    <d v="2014-09-06T00:09:04"/>
    <n v="30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x v="0"/>
    <x v="78"/>
    <b v="0"/>
    <s v="theater/plays"/>
    <n v="0"/>
    <e v="#DIV/0!"/>
    <s v="theater"/>
    <s v="plays"/>
    <d v="2014-06-03T12:02:44"/>
    <d v="2014-07-03T12:02:44"/>
    <n v="3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x v="78"/>
    <b v="0"/>
    <s v="theater/plays"/>
    <n v="0"/>
    <e v="#DIV/0!"/>
    <s v="theater"/>
    <s v="plays"/>
    <d v="2014-06-03T14:32:32"/>
    <d v="2014-07-04T22:59:00"/>
    <n v="31.35171296296175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x v="0"/>
    <x v="29"/>
    <b v="0"/>
    <s v="theater/plays"/>
    <n v="0.1"/>
    <n v="10"/>
    <s v="theater"/>
    <s v="plays"/>
    <d v="2014-07-11T11:45:02"/>
    <d v="2014-08-10T11:45:02"/>
    <n v="30"/>
  </r>
  <r>
    <n v="3746"/>
    <x v="3741"/>
    <s v="Generational curses CAN be broken...right?"/>
    <n v="8500"/>
    <n v="202"/>
    <x v="2"/>
    <x v="0"/>
    <s v="USD"/>
    <n v="1475918439"/>
    <n v="1473326439"/>
    <x v="0"/>
    <x v="29"/>
    <b v="0"/>
    <s v="theater/plays"/>
    <n v="2.3764705882352941E-2"/>
    <n v="202"/>
    <s v="theater"/>
    <s v="plays"/>
    <d v="2016-09-08T04:20:39"/>
    <d v="2016-10-08T04:20:39"/>
    <n v="30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x v="0"/>
    <x v="29"/>
    <b v="0"/>
    <s v="theater/plays"/>
    <n v="0.01"/>
    <n v="25"/>
    <s v="theater"/>
    <s v="plays"/>
    <d v="2015-06-09T02:11:36"/>
    <d v="2015-07-05T17:59:00"/>
    <n v="26.657916666670644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47"/>
    <b v="1"/>
    <s v="theater/musical"/>
    <n v="1.0351999999999999"/>
    <n v="99.538461538461533"/>
    <s v="theater"/>
    <s v="musical"/>
    <d v="2016-01-26T11:57:16"/>
    <d v="2016-02-16T00:59:00"/>
    <n v="20.542870370365563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63"/>
    <b v="1"/>
    <s v="theater/musical"/>
    <n v="1.05"/>
    <n v="75"/>
    <s v="theater"/>
    <s v="musical"/>
    <d v="2016-03-28T22:03:08"/>
    <d v="2016-04-28T22:59:00"/>
    <n v="31.038796296299552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33"/>
    <b v="1"/>
    <s v="theater/musical"/>
    <n v="1.0044999999999999"/>
    <n v="215.25"/>
    <s v="theater"/>
    <s v="musical"/>
    <d v="2015-01-12T18:33:28"/>
    <d v="2015-02-10T02:59:00"/>
    <n v="28.35106481481489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02"/>
    <b v="1"/>
    <s v="theater/musical"/>
    <n v="1.3260000000000001"/>
    <n v="120.54545454545455"/>
    <s v="theater"/>
    <s v="musical"/>
    <d v="2016-02-02T19:51:13"/>
    <d v="2016-04-02T18:51:13"/>
    <n v="59.95833333332848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41"/>
    <b v="1"/>
    <s v="theater/musical"/>
    <n v="1.1299999999999999"/>
    <n v="37.666666666666664"/>
    <s v="theater"/>
    <s v="musical"/>
    <d v="2016-09-06T14:15:35"/>
    <d v="2016-10-16T16:00:00"/>
    <n v="40.07251157407881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209"/>
    <b v="1"/>
    <s v="theater/musical"/>
    <n v="1.0334000000000001"/>
    <n v="172.23333333333332"/>
    <s v="theater"/>
    <s v="musical"/>
    <d v="2015-05-04T14:46:40"/>
    <d v="2015-06-02T19:00:00"/>
    <n v="29.175925925927004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74"/>
    <b v="1"/>
    <s v="theater/musical"/>
    <n v="1.2"/>
    <n v="111.11111111111111"/>
    <s v="theater"/>
    <s v="musical"/>
    <d v="2014-06-18T16:08:57"/>
    <d v="2014-07-25T23:59:00"/>
    <n v="37.326423611113569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33"/>
    <b v="1"/>
    <s v="theater/musical"/>
    <n v="1.2963636363636364"/>
    <n v="25.464285714285715"/>
    <s v="theater"/>
    <s v="musical"/>
    <d v="2016-03-16T15:48:27"/>
    <d v="2016-04-15T15:48:27"/>
    <n v="3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57"/>
    <b v="1"/>
    <s v="theater/musical"/>
    <n v="1.0111111111111111"/>
    <n v="267.64705882352939"/>
    <s v="theater"/>
    <s v="musical"/>
    <d v="2014-05-12T14:33:18"/>
    <d v="2014-06-11T14:33:18"/>
    <n v="3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133"/>
    <b v="1"/>
    <s v="theater/musical"/>
    <n v="1.0851428571428572"/>
    <n v="75.959999999999994"/>
    <s v="theater"/>
    <s v="musical"/>
    <d v="2014-11-11T15:25:15"/>
    <d v="2014-12-01T15:25:15"/>
    <n v="20"/>
  </r>
  <r>
    <n v="3758"/>
    <x v="3753"/>
    <s v="LUIGI'S LADIES: an original one-woman musical comedy"/>
    <n v="1500"/>
    <n v="1535"/>
    <x v="0"/>
    <x v="0"/>
    <s v="USD"/>
    <n v="1400475600"/>
    <n v="1397819938"/>
    <x v="0"/>
    <x v="55"/>
    <b v="1"/>
    <s v="theater/musical"/>
    <n v="1.0233333333333334"/>
    <n v="59.03846153846154"/>
    <s v="theater"/>
    <s v="musical"/>
    <d v="2014-04-18T06:18:58"/>
    <d v="2014-05-19T00:00:00"/>
    <n v="30.736828703709762"/>
  </r>
  <r>
    <n v="3759"/>
    <x v="3754"/>
    <s v="A production company specializing in small-scale musicals"/>
    <n v="4000"/>
    <n v="4409.7700000000004"/>
    <x v="0"/>
    <x v="0"/>
    <s v="USD"/>
    <n v="1440556553"/>
    <n v="1435372553"/>
    <x v="0"/>
    <x v="106"/>
    <b v="1"/>
    <s v="theater/musical"/>
    <n v="1.1024425000000002"/>
    <n v="50.111022727272733"/>
    <s v="theater"/>
    <s v="musical"/>
    <d v="2015-06-26T21:35:53"/>
    <d v="2015-08-25T21:35:53"/>
    <n v="6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110"/>
    <b v="1"/>
    <s v="theater/musical"/>
    <n v="1.010154"/>
    <n v="55.502967032967035"/>
    <s v="theater"/>
    <s v="musical"/>
    <d v="2014-04-10T07:36:26"/>
    <d v="2014-05-05T07:36:26"/>
    <n v="2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83"/>
    <b v="1"/>
    <s v="theater/musical"/>
    <n v="1"/>
    <n v="166.66666666666666"/>
    <s v="theater"/>
    <s v="musical"/>
    <d v="2015-06-18T06:12:17"/>
    <d v="2015-08-10T18:00:00"/>
    <n v="53.491469907399733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33"/>
    <b v="1"/>
    <s v="theater/musical"/>
    <n v="1.0624"/>
    <n v="47.428571428571431"/>
    <s v="theater"/>
    <s v="musical"/>
    <d v="2015-07-08T14:31:29"/>
    <d v="2015-08-02T14:31:29"/>
    <n v="25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x v="0"/>
    <x v="99"/>
    <b v="1"/>
    <s v="theater/musical"/>
    <n v="1"/>
    <n v="64.935064935064929"/>
    <s v="theater"/>
    <s v="musical"/>
    <d v="2015-03-02T13:00:26"/>
    <d v="2015-04-01T12:00:26"/>
    <n v="29.958333333335759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74"/>
    <b v="1"/>
    <s v="theater/musical"/>
    <n v="1"/>
    <n v="55.555555555555557"/>
    <s v="theater"/>
    <s v="musical"/>
    <d v="2016-05-09T15:13:52"/>
    <d v="2016-05-28T19:36:00"/>
    <n v="19.182037037026021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329"/>
    <b v="1"/>
    <s v="theater/musical"/>
    <n v="1.1345714285714286"/>
    <n v="74.224299065420567"/>
    <s v="theater"/>
    <s v="musical"/>
    <d v="2014-06-30T13:38:02"/>
    <d v="2014-07-30T13:38:02"/>
    <n v="3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x v="0"/>
    <x v="93"/>
    <b v="1"/>
    <s v="theater/musical"/>
    <n v="1.0265010000000001"/>
    <n v="106.9271875"/>
    <s v="theater"/>
    <s v="musical"/>
    <d v="2014-05-28T23:00:45"/>
    <d v="2014-07-02T23:00:45"/>
    <n v="3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66"/>
    <b v="1"/>
    <s v="theater/musical"/>
    <n v="1.1675"/>
    <n v="41.696428571428569"/>
    <s v="theater"/>
    <s v="musical"/>
    <d v="2015-02-14T19:28:17"/>
    <d v="2015-02-28T23:59:00"/>
    <n v="14.18799768518511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6"/>
    <b v="1"/>
    <s v="theater/musical"/>
    <n v="1.0765274999999999"/>
    <n v="74.243275862068955"/>
    <s v="theater"/>
    <s v="musical"/>
    <d v="2014-05-13T12:28:10"/>
    <d v="2014-06-12T12:28:10"/>
    <n v="3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41"/>
    <b v="1"/>
    <s v="theater/musical"/>
    <n v="1"/>
    <n v="73.333333333333329"/>
    <s v="theater"/>
    <s v="musical"/>
    <d v="2016-03-16T09:21:19"/>
    <d v="2016-04-15T09:21:19"/>
    <n v="3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9"/>
    <b v="1"/>
    <s v="theater/musical"/>
    <n v="1"/>
    <n v="100"/>
    <s v="theater"/>
    <s v="musical"/>
    <d v="2015-05-14T17:20:10"/>
    <d v="2015-06-13T17:20:10"/>
    <n v="30"/>
  </r>
  <r>
    <n v="3771"/>
    <x v="3766"/>
    <s v="I would like to make a demo recording of six songs from COME OUT SWINGIN'!"/>
    <n v="1000"/>
    <n v="1460"/>
    <x v="0"/>
    <x v="0"/>
    <s v="USD"/>
    <n v="1463529600"/>
    <n v="1462307652"/>
    <x v="0"/>
    <x v="44"/>
    <b v="1"/>
    <s v="theater/musical"/>
    <n v="1.46"/>
    <n v="38.421052631578945"/>
    <s v="theater"/>
    <s v="musical"/>
    <d v="2016-05-03T15:34:12"/>
    <d v="2016-05-17T19:00:00"/>
    <n v="14.1429166666639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51"/>
    <b v="1"/>
    <s v="theater/musical"/>
    <n v="1.1020000000000001"/>
    <n v="166.96969696969697"/>
    <s v="theater"/>
    <s v="musical"/>
    <d v="2016-11-08T09:48:26"/>
    <d v="2016-11-29T01:00:00"/>
    <n v="20.633032407407882"/>
  </r>
  <r>
    <n v="3773"/>
    <x v="3768"/>
    <s v="A dramatic hip-hopera, inspired from monologues written by the performers."/>
    <n v="5000"/>
    <n v="5410"/>
    <x v="0"/>
    <x v="0"/>
    <s v="USD"/>
    <n v="1479175680"/>
    <n v="1476317247"/>
    <x v="0"/>
    <x v="7"/>
    <b v="1"/>
    <s v="theater/musical"/>
    <n v="1.0820000000000001"/>
    <n v="94.912280701754383"/>
    <s v="theater"/>
    <s v="musical"/>
    <d v="2016-10-12T19:07:27"/>
    <d v="2016-11-14T21:08:00"/>
    <n v="33.083715277782176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x v="20"/>
    <b v="1"/>
    <s v="theater/musical"/>
    <n v="1"/>
    <n v="100"/>
    <s v="theater"/>
    <s v="musical"/>
    <d v="2015-03-24T14:00:55"/>
    <d v="2015-04-09T14:00:55"/>
    <n v="16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25"/>
    <b v="1"/>
    <s v="theater/musical"/>
    <n v="1.0024999999999999"/>
    <n v="143.21428571428572"/>
    <s v="theater"/>
    <s v="musical"/>
    <d v="2015-03-12T17:37:23"/>
    <d v="2015-04-08T23:00:00"/>
    <n v="27.224039351858664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225"/>
    <b v="1"/>
    <s v="theater/musical"/>
    <n v="1.0671250000000001"/>
    <n v="90.819148936170208"/>
    <s v="theater"/>
    <s v="musical"/>
    <d v="2014-06-24T03:49:38"/>
    <d v="2014-07-31T20:00:00"/>
    <n v="37.673865740740439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211"/>
    <b v="1"/>
    <s v="theater/musical"/>
    <n v="1.4319999999999999"/>
    <n v="48.542372881355931"/>
    <s v="theater"/>
    <s v="musical"/>
    <d v="2014-09-04T21:40:21"/>
    <d v="2014-09-26T23:00:00"/>
    <n v="22.055312499993306"/>
  </r>
  <r>
    <n v="3778"/>
    <x v="3773"/>
    <s v="Sponsor an AVENUE Q puppet for The Barn Players April 2015 production."/>
    <n v="2400"/>
    <n v="2521"/>
    <x v="0"/>
    <x v="0"/>
    <s v="USD"/>
    <n v="1423942780"/>
    <n v="1418758780"/>
    <x v="0"/>
    <x v="17"/>
    <b v="1"/>
    <s v="theater/musical"/>
    <n v="1.0504166666666668"/>
    <n v="70.027777777777771"/>
    <s v="theater"/>
    <s v="musical"/>
    <d v="2014-12-16T14:39:40"/>
    <d v="2015-02-14T14:39:40"/>
    <n v="60"/>
  </r>
  <r>
    <n v="3779"/>
    <x v="3774"/>
    <s v="A fresh, re-telling of the Jesus story for a new generation."/>
    <n v="15000"/>
    <n v="15597"/>
    <x v="0"/>
    <x v="0"/>
    <s v="USD"/>
    <n v="1459010340"/>
    <n v="1456421940"/>
    <x v="0"/>
    <x v="248"/>
    <b v="1"/>
    <s v="theater/musical"/>
    <n v="1.0398000000000001"/>
    <n v="135.62608695652173"/>
    <s v="theater"/>
    <s v="musical"/>
    <d v="2016-02-25T12:39:00"/>
    <d v="2016-03-26T11:39:00"/>
    <n v="29.958333333343035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209"/>
    <b v="1"/>
    <s v="theater/musical"/>
    <n v="1.2"/>
    <n v="100"/>
    <s v="theater"/>
    <s v="musical"/>
    <d v="2015-06-11T00:16:25"/>
    <d v="2015-07-13T15:06:00"/>
    <n v="32.617766203693463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47"/>
    <b v="1"/>
    <s v="theater/musical"/>
    <n v="1.0966666666666667"/>
    <n v="94.90384615384616"/>
    <s v="theater"/>
    <s v="musical"/>
    <d v="2014-08-14T16:11:25"/>
    <d v="2014-09-08T16:11:25"/>
    <n v="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74"/>
    <b v="1"/>
    <s v="theater/musical"/>
    <n v="1.0175000000000001"/>
    <n v="75.370370370370367"/>
    <s v="theater"/>
    <s v="musical"/>
    <d v="2016-06-25T15:41:37"/>
    <d v="2016-07-24T18:00:00"/>
    <n v="29.096099537026021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54"/>
    <b v="1"/>
    <s v="theater/musical"/>
    <n v="1.2891666666666666"/>
    <n v="64.458333333333329"/>
    <s v="theater"/>
    <s v="musical"/>
    <d v="2016-02-19T22:22:00"/>
    <d v="2016-03-15T11:00:00"/>
    <n v="24.526388888894871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x v="73"/>
    <b v="1"/>
    <s v="theater/musical"/>
    <n v="1.1499999999999999"/>
    <n v="115"/>
    <s v="theater"/>
    <s v="musical"/>
    <d v="2016-06-10T18:32:12"/>
    <d v="2016-07-10T18:32:12"/>
    <n v="3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209"/>
    <b v="1"/>
    <s v="theater/musical"/>
    <n v="1.5075000000000001"/>
    <n v="100.5"/>
    <s v="theater"/>
    <s v="musical"/>
    <d v="2016-06-27T10:19:29"/>
    <d v="2016-08-02T05:03:00"/>
    <n v="35.780219907406718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26"/>
    <b v="1"/>
    <s v="theater/musical"/>
    <n v="1.1096666666666666"/>
    <n v="93.774647887323937"/>
    <s v="theater"/>
    <s v="musical"/>
    <d v="2016-04-26T19:54:35"/>
    <d v="2016-05-26T19:54:35"/>
    <n v="3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73"/>
    <b v="1"/>
    <s v="theater/musical"/>
    <n v="1.0028571428571429"/>
    <n v="35.1"/>
    <s v="theater"/>
    <s v="musical"/>
    <d v="2015-06-12T07:50:06"/>
    <d v="2015-07-10T22:59:00"/>
    <n v="28.631180555559695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x v="29"/>
    <b v="0"/>
    <s v="theater/musical"/>
    <n v="6.6666666666666671E-3"/>
    <n v="500"/>
    <s v="theater"/>
    <s v="musical"/>
    <d v="2015-11-25T11:41:59"/>
    <d v="2015-12-23T11:18:00"/>
    <n v="27.983344907406718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x v="80"/>
    <b v="0"/>
    <s v="theater/musical"/>
    <n v="3.267605633802817E-2"/>
    <n v="29"/>
    <s v="theater"/>
    <s v="musical"/>
    <d v="2015-05-14T14:10:18"/>
    <d v="2015-06-15T14:10:18"/>
    <n v="32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x v="78"/>
    <b v="0"/>
    <s v="theater/musical"/>
    <n v="0"/>
    <e v="#DIV/0!"/>
    <s v="theater"/>
    <s v="musical"/>
    <d v="2016-10-23T11:00:23"/>
    <d v="2016-11-22T12:00:23"/>
    <n v="30.041666666664241"/>
  </r>
  <r>
    <n v="3791"/>
    <x v="3786"/>
    <s v="Spin! is an original musical comedy-drama presented by Blue Palm Productions."/>
    <n v="1500"/>
    <n v="0"/>
    <x v="2"/>
    <x v="0"/>
    <s v="USD"/>
    <n v="1404664592"/>
    <n v="1399480592"/>
    <x v="0"/>
    <x v="78"/>
    <b v="0"/>
    <s v="theater/musical"/>
    <n v="0"/>
    <e v="#DIV/0!"/>
    <s v="theater"/>
    <s v="musical"/>
    <d v="2014-05-07T11:36:32"/>
    <d v="2014-07-06T11:36:32"/>
    <n v="60"/>
  </r>
  <r>
    <n v="3792"/>
    <x v="3787"/>
    <s v="A cultural and historic journey through Puerto Rico's music and dance!"/>
    <n v="12500"/>
    <n v="35"/>
    <x v="2"/>
    <x v="0"/>
    <s v="USD"/>
    <n v="1436957022"/>
    <n v="1434365022"/>
    <x v="0"/>
    <x v="84"/>
    <b v="0"/>
    <s v="theater/musical"/>
    <n v="2.8E-3"/>
    <n v="17.5"/>
    <s v="theater"/>
    <s v="musical"/>
    <d v="2015-06-15T05:43:42"/>
    <d v="2015-07-15T05:43:42"/>
    <n v="3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x v="54"/>
    <b v="0"/>
    <s v="theater/musical"/>
    <n v="0.59657142857142853"/>
    <n v="174"/>
    <s v="theater"/>
    <s v="musical"/>
    <d v="2014-11-25T17:32:09"/>
    <d v="2014-12-16T17:32:09"/>
    <n v="21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x v="29"/>
    <b v="0"/>
    <s v="theater/musical"/>
    <n v="0.01"/>
    <n v="50"/>
    <s v="theater"/>
    <s v="musical"/>
    <d v="2015-05-08T08:55:54"/>
    <d v="2015-06-07T08:55:54"/>
    <n v="3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x v="84"/>
    <b v="0"/>
    <s v="theater/musical"/>
    <n v="1.6666666666666666E-2"/>
    <n v="5"/>
    <s v="theater"/>
    <s v="musical"/>
    <d v="2015-07-16T05:28:10"/>
    <d v="2015-08-28T17:30:00"/>
    <n v="43.501273148147448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x v="29"/>
    <b v="0"/>
    <s v="theater/musical"/>
    <n v="4.4444444444444447E-5"/>
    <n v="1"/>
    <s v="theater"/>
    <s v="musical"/>
    <d v="2016-11-14T19:42:36"/>
    <d v="2017-01-13T19:42:36"/>
    <n v="6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x v="77"/>
    <b v="0"/>
    <s v="theater/musical"/>
    <n v="0.89666666666666661"/>
    <n v="145.40540540540542"/>
    <s v="theater"/>
    <s v="musical"/>
    <d v="2015-03-21T16:09:25"/>
    <d v="2015-04-20T16:09:25"/>
    <n v="3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x v="81"/>
    <b v="0"/>
    <s v="theater/musical"/>
    <n v="1.4642857142857143E-2"/>
    <n v="205"/>
    <s v="theater"/>
    <s v="musical"/>
    <d v="2014-07-11T12:20:48"/>
    <d v="2014-08-10T12:20:48"/>
    <n v="3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x v="0"/>
    <x v="80"/>
    <b v="0"/>
    <s v="theater/musical"/>
    <n v="4.02E-2"/>
    <n v="100.5"/>
    <s v="theater"/>
    <s v="musical"/>
    <d v="2016-02-10T17:20:43"/>
    <d v="2016-03-11T17:20:43"/>
    <n v="3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x v="38"/>
    <b v="0"/>
    <s v="theater/musical"/>
    <n v="4.0045454545454544E-2"/>
    <n v="55.0625"/>
    <s v="theater"/>
    <s v="musical"/>
    <d v="2014-12-09T12:41:23"/>
    <d v="2015-01-10T23:59:00"/>
    <n v="32.4705671296324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x v="82"/>
    <b v="0"/>
    <s v="theater/musical"/>
    <n v="8.5199999999999998E-2"/>
    <n v="47.333333333333336"/>
    <s v="theater"/>
    <s v="musical"/>
    <d v="2014-12-02T11:13:36"/>
    <d v="2015-01-02T11:13:36"/>
    <n v="3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x v="78"/>
    <b v="0"/>
    <s v="theater/musical"/>
    <n v="0"/>
    <e v="#DIV/0!"/>
    <s v="theater"/>
    <s v="musical"/>
    <d v="2015-09-21T22:01:46"/>
    <d v="2015-10-21T22:01:46"/>
    <n v="30"/>
  </r>
  <r>
    <n v="3803"/>
    <x v="3798"/>
    <s v="A fully orchestrated concept album of Benjamin Button the Musical!"/>
    <n v="12000"/>
    <n v="2358"/>
    <x v="2"/>
    <x v="0"/>
    <s v="USD"/>
    <n v="1457133568"/>
    <n v="1454541568"/>
    <x v="0"/>
    <x v="244"/>
    <b v="0"/>
    <s v="theater/musical"/>
    <n v="0.19650000000000001"/>
    <n v="58.95"/>
    <s v="theater"/>
    <s v="musical"/>
    <d v="2016-02-03T18:19:28"/>
    <d v="2016-03-04T18:19:28"/>
    <n v="3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x v="78"/>
    <b v="0"/>
    <s v="theater/musical"/>
    <n v="0"/>
    <e v="#DIV/0!"/>
    <s v="theater"/>
    <s v="musical"/>
    <d v="2016-06-05T19:13:44"/>
    <d v="2016-07-31T02:00:00"/>
    <n v="55.282129629631527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x v="84"/>
    <b v="0"/>
    <s v="theater/musical"/>
    <n v="2.0000000000000002E-5"/>
    <n v="1.5"/>
    <s v="theater"/>
    <s v="musical"/>
    <d v="2014-07-29T16:17:20"/>
    <d v="2014-09-27T16:17:20"/>
    <n v="6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x v="29"/>
    <b v="0"/>
    <s v="theater/musical"/>
    <n v="6.6666666666666664E-4"/>
    <n v="5"/>
    <s v="theater"/>
    <s v="musical"/>
    <d v="2014-06-09T01:13:01"/>
    <d v="2014-06-29T01:13:01"/>
    <n v="2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x v="82"/>
    <b v="0"/>
    <s v="theater/musical"/>
    <n v="0.30333333333333334"/>
    <n v="50.555555555555557"/>
    <s v="theater"/>
    <s v="musical"/>
    <d v="2015-03-27T16:48:59"/>
    <d v="2015-04-03T16:48:59"/>
    <n v="7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54"/>
    <b v="1"/>
    <s v="theater/plays"/>
    <n v="1"/>
    <n v="41.666666666666664"/>
    <s v="theater"/>
    <s v="plays"/>
    <d v="2015-02-24T05:53:39"/>
    <d v="2015-04-25T04:53:39"/>
    <n v="59.958333333328483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44"/>
    <b v="1"/>
    <s v="theater/plays"/>
    <n v="1.0125"/>
    <n v="53.289473684210527"/>
    <s v="theater"/>
    <s v="plays"/>
    <d v="2014-06-10T07:38:27"/>
    <d v="2014-07-30T18:00:00"/>
    <n v="50.431631944447872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55"/>
    <b v="1"/>
    <s v="theater/plays"/>
    <n v="1.2173333333333334"/>
    <n v="70.230769230769226"/>
    <s v="theater"/>
    <s v="plays"/>
    <d v="2015-02-19T15:22:38"/>
    <d v="2015-03-21T14:22:38"/>
    <n v="29.95833333332848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"/>
    <b v="1"/>
    <s v="theater/plays"/>
    <n v="3.3"/>
    <n v="43.421052631578945"/>
    <s v="theater"/>
    <s v="plays"/>
    <d v="2016-04-27T10:02:53"/>
    <d v="2016-05-31T06:00:00"/>
    <n v="33.83133101851854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x v="202"/>
    <b v="1"/>
    <s v="theater/plays"/>
    <n v="1.0954999999999999"/>
    <n v="199.18181818181819"/>
    <s v="theater"/>
    <s v="plays"/>
    <d v="2015-04-15T13:01:48"/>
    <d v="2015-05-31T22:59:00"/>
    <n v="46.414722222223645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74"/>
    <b v="1"/>
    <s v="theater/plays"/>
    <n v="1.0095190476190474"/>
    <n v="78.518148148148143"/>
    <s v="theater"/>
    <s v="plays"/>
    <d v="2016-05-07T01:37:01"/>
    <d v="2016-06-14T16:43:00"/>
    <n v="38.629155092588917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69"/>
    <b v="1"/>
    <s v="theater/plays"/>
    <n v="1.4013333333333333"/>
    <n v="61.823529411764703"/>
    <s v="theater"/>
    <s v="plays"/>
    <d v="2015-02-23T16:41:52"/>
    <d v="2015-03-31T22:59:00"/>
    <n v="36.261898148150067"/>
  </r>
  <r>
    <n v="3815"/>
    <x v="3810"/>
    <s v="Come and help us make the Canterbury Shakespeare Festival a reality"/>
    <n v="1000"/>
    <n v="1000.01"/>
    <x v="0"/>
    <x v="1"/>
    <s v="GBP"/>
    <n v="1440111600"/>
    <n v="1437545657"/>
    <x v="0"/>
    <x v="9"/>
    <b v="1"/>
    <s v="theater/plays"/>
    <n v="1.0000100000000001"/>
    <n v="50.000500000000002"/>
    <s v="theater"/>
    <s v="plays"/>
    <d v="2015-07-22T01:14:17"/>
    <d v="2015-08-20T18:00:00"/>
    <n v="29.698414351849351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77"/>
    <b v="1"/>
    <s v="theater/plays"/>
    <n v="1.19238"/>
    <n v="48.339729729729726"/>
    <s v="theater"/>
    <s v="plays"/>
    <d v="2014-06-17T11:33:43"/>
    <d v="2014-07-17T11:33:43"/>
    <n v="30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9"/>
    <b v="1"/>
    <s v="theater/plays"/>
    <n v="1.0725"/>
    <n v="107.25"/>
    <s v="theater"/>
    <s v="plays"/>
    <d v="2015-10-07T11:43:36"/>
    <d v="2015-10-23T22:59:00"/>
    <n v="16.469027777784504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73"/>
    <b v="1"/>
    <s v="theater/plays"/>
    <n v="2.2799999999999998"/>
    <n v="57"/>
    <s v="theater"/>
    <s v="plays"/>
    <d v="2015-02-10T15:13:02"/>
    <d v="2015-03-12T14:13:02"/>
    <n v="29.958333333328483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x v="0"/>
    <x v="55"/>
    <b v="1"/>
    <s v="theater/plays"/>
    <n v="1.0640000000000001"/>
    <n v="40.92307692307692"/>
    <s v="theater"/>
    <s v="plays"/>
    <d v="2015-06-29T00:01:44"/>
    <d v="2015-07-17T16:02:00"/>
    <n v="18.66685185185633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9"/>
    <b v="1"/>
    <s v="theater/plays"/>
    <n v="1.4333333333333333"/>
    <n v="21.5"/>
    <s v="theater"/>
    <s v="plays"/>
    <d v="2015-06-05T10:38:37"/>
    <d v="2015-07-05T10:38:37"/>
    <n v="3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67"/>
    <b v="1"/>
    <s v="theater/plays"/>
    <n v="1.0454285714285714"/>
    <n v="79.543478260869563"/>
    <s v="theater"/>
    <s v="plays"/>
    <d v="2015-12-02T23:20:07"/>
    <d v="2016-01-03T23:20:07"/>
    <n v="32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x v="88"/>
    <b v="1"/>
    <s v="theater/plays"/>
    <n v="1.1002000000000001"/>
    <n v="72.381578947368425"/>
    <s v="theater"/>
    <s v="plays"/>
    <d v="2015-11-21T15:06:57"/>
    <d v="2016-01-19T17:59:00"/>
    <n v="59.11947916667122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14"/>
    <b v="1"/>
    <s v="theater/plays"/>
    <n v="1.06"/>
    <n v="64.634146341463421"/>
    <s v="theater"/>
    <s v="plays"/>
    <d v="2015-06-15T16:50:44"/>
    <d v="2015-07-19T22:59:00"/>
    <n v="34.255740740743931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63"/>
    <b v="1"/>
    <s v="theater/plays"/>
    <n v="1.08"/>
    <n v="38.571428571428569"/>
    <s v="theater"/>
    <s v="plays"/>
    <d v="2016-07-20T10:01:43"/>
    <d v="2016-08-01T08:41:00"/>
    <n v="11.943946759260143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72"/>
    <b v="1"/>
    <s v="theater/plays"/>
    <n v="1.0542"/>
    <n v="107.57142857142857"/>
    <s v="theater"/>
    <s v="plays"/>
    <d v="2015-05-26T20:40:14"/>
    <d v="2015-06-16T20:40:14"/>
    <n v="21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x v="0"/>
    <x v="55"/>
    <b v="1"/>
    <s v="theater/plays"/>
    <n v="1.1916666666666667"/>
    <n v="27.5"/>
    <s v="theater"/>
    <s v="plays"/>
    <d v="2015-04-07T05:09:54"/>
    <d v="2015-05-07T05:09:54"/>
    <n v="30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71"/>
    <b v="1"/>
    <s v="theater/plays"/>
    <n v="1.5266666666666666"/>
    <n v="70.461538461538467"/>
    <s v="theater"/>
    <s v="plays"/>
    <d v="2015-01-30T17:16:41"/>
    <d v="2015-03-26T19:00:00"/>
    <n v="55.071747685185983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33"/>
    <b v="1"/>
    <s v="theater/plays"/>
    <n v="1"/>
    <n v="178.57142857142858"/>
    <s v="theater"/>
    <s v="plays"/>
    <d v="2014-11-01T07:39:47"/>
    <d v="2014-12-31T08:39:47"/>
    <n v="60.041666666664241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2"/>
    <b v="1"/>
    <s v="theater/plays"/>
    <n v="1.002"/>
    <n v="62.625"/>
    <s v="theater"/>
    <s v="plays"/>
    <d v="2016-08-11T15:46:11"/>
    <d v="2016-08-31T15:46:11"/>
    <n v="2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83"/>
    <b v="1"/>
    <s v="theater/plays"/>
    <n v="2.25"/>
    <n v="75"/>
    <s v="theater"/>
    <s v="plays"/>
    <d v="2016-05-13T12:46:51"/>
    <d v="2016-05-27T12:46:51"/>
    <n v="14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82"/>
    <b v="1"/>
    <s v="theater/plays"/>
    <n v="1.0602199999999999"/>
    <n v="58.901111111111113"/>
    <s v="theater"/>
    <s v="plays"/>
    <d v="2014-10-15T15:22:25"/>
    <d v="2014-11-05T16:22:25"/>
    <n v="21.04166666666424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82"/>
    <b v="1"/>
    <s v="theater/plays"/>
    <n v="1.0466666666666666"/>
    <n v="139.55555555555554"/>
    <s v="theater"/>
    <s v="plays"/>
    <d v="2016-01-05T21:45:35"/>
    <d v="2016-02-19T21:45:35"/>
    <n v="4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x v="9"/>
    <b v="1"/>
    <s v="theater/plays"/>
    <n v="1.1666666666666667"/>
    <n v="70"/>
    <s v="theater"/>
    <s v="plays"/>
    <d v="2014-11-20T15:56:12"/>
    <d v="2014-12-01T14:09:00"/>
    <n v="10.92555555555736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7"/>
    <b v="1"/>
    <s v="theater/plays"/>
    <n v="1.0903333333333334"/>
    <n v="57.385964912280699"/>
    <s v="theater"/>
    <s v="plays"/>
    <d v="2015-05-19T05:41:07"/>
    <d v="2015-06-18T05:41:07"/>
    <n v="30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2"/>
    <b v="1"/>
    <s v="theater/plays"/>
    <n v="1.6"/>
    <n v="40"/>
    <s v="theater"/>
    <s v="plays"/>
    <d v="2016-03-31T17:36:48"/>
    <d v="2016-04-21T17:36:48"/>
    <n v="21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25"/>
    <b v="1"/>
    <s v="theater/plays"/>
    <n v="1.125"/>
    <n v="64.285714285714292"/>
    <s v="theater"/>
    <s v="plays"/>
    <d v="2016-07-02T17:14:12"/>
    <d v="2016-08-02T23:09:00"/>
    <n v="31.24638888888876"/>
  </r>
  <r>
    <n v="3837"/>
    <x v="3832"/>
    <s v="A high-flying French farce with the thrust of a well-tuned jet engine"/>
    <n v="2000"/>
    <n v="2042"/>
    <x v="0"/>
    <x v="1"/>
    <s v="GBP"/>
    <n v="1435947758"/>
    <n v="1432837358"/>
    <x v="0"/>
    <x v="57"/>
    <b v="1"/>
    <s v="theater/plays"/>
    <n v="1.0209999999999999"/>
    <n v="120.11764705882354"/>
    <s v="theater"/>
    <s v="plays"/>
    <d v="2015-05-28T13:22:38"/>
    <d v="2015-07-03T13:22:38"/>
    <n v="3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x v="61"/>
    <b v="1"/>
    <s v="theater/plays"/>
    <n v="1.00824"/>
    <n v="1008.24"/>
    <s v="theater"/>
    <s v="plays"/>
    <d v="2015-04-22T12:03:29"/>
    <d v="2015-05-22T12:03:29"/>
    <n v="30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58"/>
    <b v="1"/>
    <s v="theater/plays"/>
    <n v="1.0125"/>
    <n v="63.28125"/>
    <s v="theater"/>
    <s v="plays"/>
    <d v="2015-05-30T22:25:24"/>
    <d v="2015-07-29T22:25:24"/>
    <n v="60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83"/>
    <b v="1"/>
    <s v="theater/plays"/>
    <n v="65"/>
    <n v="21.666666666666668"/>
    <s v="theater"/>
    <s v="plays"/>
    <d v="2016-03-03T11:50:29"/>
    <d v="2016-03-28T10:50:29"/>
    <n v="24.958333333328483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x v="69"/>
    <b v="0"/>
    <s v="theater/plays"/>
    <n v="8.72E-2"/>
    <n v="25.647058823529413"/>
    <s v="theater"/>
    <s v="plays"/>
    <d v="2014-05-21T13:51:27"/>
    <d v="2014-07-20T13:51:27"/>
    <n v="60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x v="23"/>
    <b v="0"/>
    <s v="theater/plays"/>
    <n v="0.21940000000000001"/>
    <n v="47.695652173913047"/>
    <s v="theater"/>
    <s v="plays"/>
    <d v="2014-04-11T06:50:52"/>
    <d v="2014-05-11T06:50:52"/>
    <n v="30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x v="10"/>
    <b v="0"/>
    <s v="theater/plays"/>
    <n v="0.21299999999999999"/>
    <n v="56.05263157894737"/>
    <s v="theater"/>
    <s v="plays"/>
    <d v="2014-05-06T20:44:24"/>
    <d v="2014-05-31T20:44:24"/>
    <n v="2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x v="133"/>
    <b v="0"/>
    <s v="theater/plays"/>
    <n v="0.41489795918367345"/>
    <n v="81.319999999999993"/>
    <s v="theater"/>
    <s v="plays"/>
    <d v="2014-05-07T09:48:54"/>
    <d v="2014-06-03T01:59:00"/>
    <n v="26.67368055555562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x v="8"/>
    <b v="0"/>
    <s v="theater/plays"/>
    <n v="2.1049999999999999E-2"/>
    <n v="70.166666666666671"/>
    <s v="theater"/>
    <s v="plays"/>
    <d v="2015-09-01T10:02:54"/>
    <d v="2015-10-01T10:02:54"/>
    <n v="30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x v="22"/>
    <b v="0"/>
    <s v="theater/plays"/>
    <n v="2.7E-2"/>
    <n v="23.625"/>
    <s v="theater"/>
    <s v="plays"/>
    <d v="2014-09-03T00:19:02"/>
    <d v="2014-10-04T01:59:00"/>
    <n v="31.06942129629897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x v="82"/>
    <b v="0"/>
    <s v="theater/plays"/>
    <n v="0.16161904761904761"/>
    <n v="188.55555555555554"/>
    <s v="theater"/>
    <s v="plays"/>
    <d v="2015-06-04T00:23:11"/>
    <d v="2015-07-19T00:23:11"/>
    <n v="45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x v="68"/>
    <b v="0"/>
    <s v="theater/plays"/>
    <n v="0.16376923076923078"/>
    <n v="49.511627906976742"/>
    <s v="theater"/>
    <s v="plays"/>
    <d v="2015-09-18T14:36:29"/>
    <d v="2015-10-18T14:36:29"/>
    <n v="30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x v="33"/>
    <b v="0"/>
    <s v="theater/plays"/>
    <n v="7.0433333333333334E-2"/>
    <n v="75.464285714285708"/>
    <s v="theater"/>
    <s v="plays"/>
    <d v="2015-05-12T13:24:44"/>
    <d v="2015-06-11T13:24:44"/>
    <n v="30"/>
  </r>
  <r>
    <n v="3850"/>
    <x v="3845"/>
    <s v="V-Day is a global activist movement to end violence against women and girls."/>
    <n v="1000"/>
    <n v="38"/>
    <x v="2"/>
    <x v="0"/>
    <s v="USD"/>
    <n v="1420081143"/>
    <n v="1417489143"/>
    <x v="1"/>
    <x v="80"/>
    <b v="0"/>
    <s v="theater/plays"/>
    <n v="3.7999999999999999E-2"/>
    <n v="9.5"/>
    <s v="theater"/>
    <s v="plays"/>
    <d v="2014-12-01T21:59:03"/>
    <d v="2014-12-31T21:59:03"/>
    <n v="30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x v="54"/>
    <b v="0"/>
    <s v="theater/plays"/>
    <n v="0.34079999999999999"/>
    <n v="35.5"/>
    <s v="theater"/>
    <s v="plays"/>
    <d v="2015-06-17T05:32:59"/>
    <d v="2015-07-17T05:32:59"/>
    <n v="30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x v="84"/>
    <b v="0"/>
    <s v="theater/plays"/>
    <n v="2E-3"/>
    <n v="10"/>
    <s v="theater"/>
    <s v="plays"/>
    <d v="2015-03-01T23:34:36"/>
    <d v="2015-03-26T22:34:36"/>
    <n v="24.958333333328483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x v="0"/>
    <x v="84"/>
    <b v="0"/>
    <s v="theater/plays"/>
    <n v="2.5999999999999998E-4"/>
    <n v="13"/>
    <s v="theater"/>
    <s v="plays"/>
    <d v="2014-07-28T15:09:38"/>
    <d v="2014-09-01T15:09:38"/>
    <n v="35"/>
  </r>
  <r>
    <n v="3854"/>
    <x v="3849"/>
    <s v="A play dedicated to the 100th anniversary of the Armenian Genocide."/>
    <n v="11000"/>
    <n v="1788"/>
    <x v="2"/>
    <x v="0"/>
    <s v="USD"/>
    <n v="1431206058"/>
    <n v="1428614058"/>
    <x v="0"/>
    <x v="9"/>
    <b v="0"/>
    <s v="theater/plays"/>
    <n v="0.16254545454545455"/>
    <n v="89.4"/>
    <s v="theater"/>
    <s v="plays"/>
    <d v="2015-04-09T16:14:18"/>
    <d v="2015-05-09T16:14:18"/>
    <n v="30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x v="29"/>
    <b v="0"/>
    <s v="theater/plays"/>
    <n v="2.5000000000000001E-2"/>
    <n v="25"/>
    <s v="theater"/>
    <s v="plays"/>
    <d v="2015-02-24T18:17:51"/>
    <d v="2015-03-26T17:17:51"/>
    <n v="29.958333333328483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x v="29"/>
    <b v="0"/>
    <s v="theater/plays"/>
    <n v="2.0000000000000001E-4"/>
    <n v="1"/>
    <s v="theater"/>
    <s v="plays"/>
    <d v="2015-02-06T12:50:03"/>
    <d v="2015-03-08T11:50:03"/>
    <n v="29.958333333335759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x v="80"/>
    <b v="0"/>
    <s v="theater/plays"/>
    <n v="5.1999999999999998E-2"/>
    <n v="65"/>
    <s v="theater"/>
    <s v="plays"/>
    <d v="2014-07-09T12:41:30"/>
    <d v="2014-08-01T12:12:00"/>
    <n v="22.979513888887595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x v="29"/>
    <b v="0"/>
    <s v="theater/plays"/>
    <n v="0.02"/>
    <n v="10"/>
    <s v="theater"/>
    <s v="plays"/>
    <d v="2015-05-04T05:20:44"/>
    <d v="2015-05-22T16:00:00"/>
    <n v="18.443935185183364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x v="29"/>
    <b v="0"/>
    <s v="theater/plays"/>
    <n v="4.0000000000000002E-4"/>
    <n v="1"/>
    <s v="theater"/>
    <s v="plays"/>
    <d v="2014-05-30T16:26:47"/>
    <d v="2014-06-25T16:00:00"/>
    <n v="25.981400462958845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x v="62"/>
    <b v="0"/>
    <s v="theater/plays"/>
    <n v="0.17666666666666667"/>
    <n v="81.538461538461533"/>
    <s v="theater"/>
    <s v="plays"/>
    <d v="2014-07-13T10:51:50"/>
    <d v="2014-08-12T10:51:50"/>
    <n v="30"/>
  </r>
  <r>
    <n v="3861"/>
    <x v="3856"/>
    <s v="THE COMING OF THE LORD!"/>
    <n v="2000"/>
    <n v="100"/>
    <x v="2"/>
    <x v="0"/>
    <s v="USD"/>
    <n v="1415828820"/>
    <n v="1412258977"/>
    <x v="0"/>
    <x v="29"/>
    <b v="0"/>
    <s v="theater/plays"/>
    <n v="0.05"/>
    <n v="100"/>
    <s v="theater"/>
    <s v="plays"/>
    <d v="2014-10-02T09:09:37"/>
    <d v="2014-11-12T16:47:00"/>
    <n v="41.317627314820129"/>
  </r>
  <r>
    <n v="3862"/>
    <x v="3857"/>
    <s v="The hit immersive theatre experience of England comes to Corpus Christi!"/>
    <n v="7500"/>
    <n v="1"/>
    <x v="2"/>
    <x v="0"/>
    <s v="USD"/>
    <n v="1473699540"/>
    <n v="1472451356"/>
    <x v="0"/>
    <x v="29"/>
    <b v="0"/>
    <s v="theater/plays"/>
    <n v="1.3333333333333334E-4"/>
    <n v="1"/>
    <s v="theater"/>
    <s v="plays"/>
    <d v="2016-08-29T01:15:56"/>
    <d v="2016-09-12T11:59:00"/>
    <n v="14.446574074077944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x v="78"/>
    <b v="0"/>
    <s v="theater/plays"/>
    <n v="0"/>
    <e v="#DIV/0!"/>
    <s v="theater"/>
    <s v="plays"/>
    <d v="2015-09-06T10:11:45"/>
    <d v="2015-11-05T11:11:45"/>
    <n v="60.041666666664241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x v="83"/>
    <b v="0"/>
    <s v="theater/plays"/>
    <n v="1.2E-2"/>
    <n v="20"/>
    <s v="theater"/>
    <s v="plays"/>
    <d v="2015-10-18T16:24:14"/>
    <d v="2015-11-17T17:24:14"/>
    <n v="30.041666666656965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x v="25"/>
    <b v="0"/>
    <s v="theater/plays"/>
    <n v="0.26937422295897223"/>
    <n v="46.428571428571431"/>
    <s v="theater"/>
    <s v="plays"/>
    <d v="2014-07-21T10:38:18"/>
    <d v="2014-08-30T00:30:00"/>
    <n v="39.577569444438268"/>
  </r>
  <r>
    <n v="3866"/>
    <x v="3861"/>
    <s v="A funny, moving, witty piece about a girl, her oboe, and her dreams."/>
    <n v="2000"/>
    <n v="11"/>
    <x v="2"/>
    <x v="0"/>
    <s v="USD"/>
    <n v="1458703740"/>
    <n v="1454453021"/>
    <x v="0"/>
    <x v="84"/>
    <b v="0"/>
    <s v="theater/plays"/>
    <n v="5.4999999999999997E-3"/>
    <n v="5.5"/>
    <s v="theater"/>
    <s v="plays"/>
    <d v="2016-02-02T17:43:41"/>
    <d v="2016-03-22T22:29:00"/>
    <n v="49.198136574072123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x v="81"/>
    <b v="0"/>
    <s v="theater/plays"/>
    <n v="0.1255"/>
    <n v="50.2"/>
    <s v="theater"/>
    <s v="plays"/>
    <d v="2016-05-19T14:32:19"/>
    <d v="2016-06-18T14:32:19"/>
    <n v="30"/>
  </r>
  <r>
    <n v="3868"/>
    <x v="3863"/>
    <s v="New collection of music by Scott Evan Davis!"/>
    <n v="5000"/>
    <n v="10"/>
    <x v="1"/>
    <x v="1"/>
    <s v="GBP"/>
    <n v="1410191405"/>
    <n v="1408031405"/>
    <x v="0"/>
    <x v="29"/>
    <b v="0"/>
    <s v="theater/musical"/>
    <n v="2E-3"/>
    <n v="10"/>
    <s v="theater"/>
    <s v="musical"/>
    <d v="2014-08-14T10:50:05"/>
    <d v="2014-09-08T10:50:05"/>
    <n v="2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x v="0"/>
    <x v="41"/>
    <b v="0"/>
    <s v="theater/musical"/>
    <n v="3.44748684310884E-2"/>
    <n v="30.133333333333333"/>
    <s v="theater"/>
    <s v="musical"/>
    <d v="2015-02-12T12:23:12"/>
    <d v="2015-03-13T22:11:00"/>
    <n v="29.408194444440596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73"/>
    <b v="0"/>
    <s v="theater/musical"/>
    <n v="0.15"/>
    <n v="150"/>
    <s v="theater"/>
    <s v="musical"/>
    <d v="2014-06-02T23:07:58"/>
    <d v="2014-07-02T23:07:58"/>
    <n v="3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x v="0"/>
    <x v="83"/>
    <b v="0"/>
    <s v="theater/musical"/>
    <n v="2.6666666666666668E-2"/>
    <n v="13.333333333333334"/>
    <s v="theater"/>
    <s v="musical"/>
    <d v="2017-01-28T13:44:10"/>
    <d v="2017-03-29T12:44:10"/>
    <n v="59.958333333343035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78"/>
    <b v="0"/>
    <s v="theater/musical"/>
    <n v="0"/>
    <e v="#DIV/0!"/>
    <s v="theater"/>
    <s v="musical"/>
    <d v="2015-06-24T22:29:56"/>
    <d v="2015-08-13T22:29:56"/>
    <n v="5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78"/>
    <b v="0"/>
    <s v="theater/musical"/>
    <n v="0"/>
    <e v="#DIV/0!"/>
    <s v="theater"/>
    <s v="musical"/>
    <d v="2015-09-08T11:42:15"/>
    <d v="2015-10-08T11:42:15"/>
    <n v="3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x v="78"/>
    <b v="0"/>
    <s v="theater/musical"/>
    <n v="0"/>
    <e v="#DIV/0!"/>
    <s v="theater"/>
    <s v="musical"/>
    <d v="2015-01-02T19:23:42"/>
    <d v="2015-01-23T20:00:00"/>
    <n v="21.025208333339833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x v="78"/>
    <b v="0"/>
    <s v="theater/musical"/>
    <n v="0"/>
    <e v="#DIV/0!"/>
    <s v="theater"/>
    <s v="musical"/>
    <d v="2016-09-02T03:19:25"/>
    <d v="2016-09-03T05:00:00"/>
    <n v="1.0698495370452292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67"/>
    <b v="0"/>
    <s v="theater/musical"/>
    <n v="0.52794871794871789"/>
    <n v="44.760869565217391"/>
    <s v="theater"/>
    <s v="musical"/>
    <d v="2016-01-03T09:58:48"/>
    <d v="2016-02-02T09:58:48"/>
    <n v="3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25"/>
    <b v="0"/>
    <s v="theater/musical"/>
    <n v="4.9639999999999997E-2"/>
    <n v="88.642857142857139"/>
    <s v="theater"/>
    <s v="musical"/>
    <d v="2016-11-08T11:15:52"/>
    <d v="2016-12-08T11:15:52"/>
    <n v="3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9"/>
    <b v="0"/>
    <s v="theater/musical"/>
    <n v="5.5555555555555556E-4"/>
    <n v="10"/>
    <s v="theater"/>
    <s v="musical"/>
    <d v="2015-05-30T14:39:06"/>
    <d v="2015-06-29T22:59:00"/>
    <n v="30.347152777780138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78"/>
    <b v="0"/>
    <s v="theater/musical"/>
    <n v="0"/>
    <e v="#DIV/0!"/>
    <s v="theater"/>
    <s v="musical"/>
    <d v="2014-12-26T15:39:56"/>
    <d v="2015-01-25T15:39:56"/>
    <n v="3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57"/>
    <b v="0"/>
    <s v="theater/musical"/>
    <n v="0.13066666666666665"/>
    <n v="57.647058823529413"/>
    <s v="theater"/>
    <s v="musical"/>
    <d v="2014-06-25T14:33:40"/>
    <d v="2014-07-30T18:00:00"/>
    <n v="35.143287037040864"/>
  </r>
  <r>
    <n v="3881"/>
    <x v="3876"/>
    <s v="A musical journey coming to the Blue Venue at the 2017 Orlando Fringe Festival!"/>
    <n v="500"/>
    <n v="25"/>
    <x v="1"/>
    <x v="0"/>
    <s v="USD"/>
    <n v="1487550399"/>
    <n v="1484958399"/>
    <x v="0"/>
    <x v="29"/>
    <b v="0"/>
    <s v="theater/musical"/>
    <n v="0.05"/>
    <n v="25"/>
    <s v="theater"/>
    <s v="musical"/>
    <d v="2017-01-20T19:26:39"/>
    <d v="2017-02-19T19:26:39"/>
    <n v="3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x v="78"/>
    <b v="0"/>
    <s v="theater/musical"/>
    <n v="0"/>
    <e v="#DIV/0!"/>
    <s v="theater"/>
    <s v="musical"/>
    <d v="2016-01-04T18:36:10"/>
    <d v="2016-01-31T18:03:00"/>
    <n v="26.9769675925927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78"/>
    <b v="0"/>
    <s v="theater/musical"/>
    <n v="0"/>
    <e v="#DIV/0!"/>
    <s v="theater"/>
    <s v="musical"/>
    <d v="2014-08-03T09:27:49"/>
    <d v="2014-09-02T09:27:49"/>
    <n v="3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x v="0"/>
    <x v="78"/>
    <b v="0"/>
    <s v="theater/musical"/>
    <n v="0"/>
    <e v="#DIV/0!"/>
    <s v="theater"/>
    <s v="musical"/>
    <d v="2015-03-02T13:59:52"/>
    <d v="2015-03-27T12:59:52"/>
    <n v="24.958333333335759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x v="0"/>
    <x v="78"/>
    <b v="0"/>
    <s v="theater/musical"/>
    <n v="0"/>
    <e v="#DIV/0!"/>
    <s v="theater"/>
    <s v="musical"/>
    <d v="2016-04-09T17:49:51"/>
    <d v="2016-05-09T17:49:51"/>
    <n v="30"/>
  </r>
  <r>
    <n v="3886"/>
    <x v="3881"/>
    <n v="1"/>
    <n v="10000"/>
    <n v="0"/>
    <x v="1"/>
    <x v="2"/>
    <s v="AUD"/>
    <n v="1418275702"/>
    <n v="1415683702"/>
    <x v="0"/>
    <x v="78"/>
    <b v="0"/>
    <s v="theater/musical"/>
    <n v="0"/>
    <e v="#DIV/0!"/>
    <s v="theater"/>
    <s v="musical"/>
    <d v="2014-11-11T00:28:22"/>
    <d v="2014-12-11T00:28:22"/>
    <n v="3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84"/>
    <b v="0"/>
    <s v="theater/musical"/>
    <n v="1.7500000000000002E-2"/>
    <n v="17.5"/>
    <s v="theater"/>
    <s v="musical"/>
    <d v="2015-03-16T15:35:29"/>
    <d v="2015-05-01T17:00:00"/>
    <n v="46.05869212963443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x v="25"/>
    <b v="0"/>
    <s v="theater/plays"/>
    <n v="0.27100000000000002"/>
    <n v="38.714285714285715"/>
    <s v="theater"/>
    <s v="plays"/>
    <d v="2017-01-27T08:05:58"/>
    <d v="2017-02-26T08:05:58"/>
    <n v="30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x v="82"/>
    <b v="0"/>
    <s v="theater/plays"/>
    <n v="1.4749999999999999E-2"/>
    <n v="13.111111111111111"/>
    <s v="theater"/>
    <s v="plays"/>
    <d v="2014-12-03T19:07:10"/>
    <d v="2015-01-04T18:26:00"/>
    <n v="31.971412037033588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x v="22"/>
    <b v="0"/>
    <s v="theater/plays"/>
    <n v="0.16826666666666668"/>
    <n v="315.5"/>
    <s v="theater"/>
    <s v="plays"/>
    <d v="2015-06-16T13:12:24"/>
    <d v="2015-08-15T13:12:24"/>
    <n v="60"/>
  </r>
  <r>
    <n v="3891"/>
    <x v="3886"/>
    <s v="A comedy about a mime who dreams of becoming a stand up comedian."/>
    <n v="800"/>
    <n v="260"/>
    <x v="2"/>
    <x v="0"/>
    <s v="USD"/>
    <n v="1427086740"/>
    <n v="1424488244"/>
    <x v="0"/>
    <x v="63"/>
    <b v="0"/>
    <s v="theater/plays"/>
    <n v="0.32500000000000001"/>
    <n v="37.142857142857146"/>
    <s v="theater"/>
    <s v="plays"/>
    <d v="2015-02-20T22:10:44"/>
    <d v="2015-03-22T23:59:00"/>
    <n v="30.075185185189184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x v="78"/>
    <b v="0"/>
    <s v="theater/plays"/>
    <n v="0"/>
    <e v="#DIV/0!"/>
    <s v="theater"/>
    <s v="plays"/>
    <d v="2014-08-16T10:39:17"/>
    <d v="2014-08-24T02:00:00"/>
    <n v="7.6393865740683395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x v="87"/>
    <b v="0"/>
    <s v="theater/plays"/>
    <n v="0.2155"/>
    <n v="128.27380952380952"/>
    <s v="theater"/>
    <s v="plays"/>
    <d v="2014-05-20T10:47:20"/>
    <d v="2014-07-01T01:00:00"/>
    <n v="41.592129629629198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x v="202"/>
    <b v="0"/>
    <s v="theater/plays"/>
    <n v="3.4666666666666665E-2"/>
    <n v="47.272727272727273"/>
    <s v="theater"/>
    <s v="plays"/>
    <d v="2016-11-05T18:00:12"/>
    <d v="2016-12-05T23:59:00"/>
    <n v="30.24916666666831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x v="29"/>
    <b v="0"/>
    <s v="theater/plays"/>
    <n v="0.05"/>
    <n v="50"/>
    <s v="theater"/>
    <s v="plays"/>
    <d v="2015-01-28T01:00:18"/>
    <d v="2015-02-28T01:00:18"/>
    <n v="3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x v="80"/>
    <b v="0"/>
    <s v="theater/plays"/>
    <n v="0.10625"/>
    <n v="42.5"/>
    <s v="theater"/>
    <s v="plays"/>
    <d v="2014-06-02T23:36:18"/>
    <d v="2014-06-16T23:36:18"/>
    <n v="14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x v="73"/>
    <b v="0"/>
    <s v="theater/plays"/>
    <n v="0.17599999999999999"/>
    <n v="44"/>
    <s v="theater"/>
    <s v="plays"/>
    <d v="2014-12-09T15:58:03"/>
    <d v="2015-01-08T15:58:03"/>
    <n v="30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x v="38"/>
    <b v="0"/>
    <s v="theater/plays"/>
    <n v="0.3256"/>
    <n v="50.875"/>
    <s v="theater"/>
    <s v="plays"/>
    <d v="2015-07-08T06:34:30"/>
    <d v="2015-08-17T11:00:00"/>
    <n v="40.18437500000436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x v="0"/>
    <x v="84"/>
    <b v="0"/>
    <s v="theater/plays"/>
    <n v="1.2500000000000001E-2"/>
    <n v="62.5"/>
    <s v="theater"/>
    <s v="plays"/>
    <d v="2014-07-23T13:36:01"/>
    <d v="2014-08-12T13:36:01"/>
    <n v="20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x v="0"/>
    <x v="81"/>
    <b v="0"/>
    <s v="theater/plays"/>
    <n v="5.3999999999999999E-2"/>
    <n v="27"/>
    <s v="theater"/>
    <s v="plays"/>
    <d v="2015-05-11T21:13:11"/>
    <d v="2015-06-10T21:13:11"/>
    <n v="3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x v="29"/>
    <b v="0"/>
    <s v="theater/plays"/>
    <n v="8.3333333333333332E-3"/>
    <n v="25"/>
    <s v="theater"/>
    <s v="plays"/>
    <d v="2015-11-09T14:49:59"/>
    <d v="2015-12-19T14:49:59"/>
    <n v="40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x v="162"/>
    <b v="0"/>
    <s v="theater/plays"/>
    <n v="0.48833333333333334"/>
    <n v="47.258064516129032"/>
    <s v="theater"/>
    <s v="plays"/>
    <d v="2016-10-20T06:14:02"/>
    <d v="2016-11-14T07:14:02"/>
    <n v="25.041666666664241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x v="78"/>
    <b v="0"/>
    <s v="theater/plays"/>
    <n v="0"/>
    <e v="#DIV/0!"/>
    <s v="theater"/>
    <s v="plays"/>
    <d v="2015-06-30T19:16:05"/>
    <d v="2015-08-14T14:38:00"/>
    <n v="44.806886574078817"/>
  </r>
  <r>
    <n v="3904"/>
    <x v="3899"/>
    <s v="A play that will cover 4000 years of black history."/>
    <n v="10000"/>
    <n v="3"/>
    <x v="2"/>
    <x v="0"/>
    <s v="USD"/>
    <n v="1429074240"/>
    <n v="1427866200"/>
    <x v="0"/>
    <x v="84"/>
    <b v="0"/>
    <s v="theater/plays"/>
    <n v="2.9999999999999997E-4"/>
    <n v="1.5"/>
    <s v="theater"/>
    <s v="plays"/>
    <d v="2015-04-01T00:30:00"/>
    <d v="2015-04-15T00:04:00"/>
    <n v="13.981944444443798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x v="63"/>
    <b v="0"/>
    <s v="theater/plays"/>
    <n v="0.11533333333333333"/>
    <n v="24.714285714285715"/>
    <s v="theater"/>
    <s v="plays"/>
    <d v="2015-04-30T09:58:23"/>
    <d v="2015-06-11T18:00:00"/>
    <n v="42.334456018514175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x v="38"/>
    <b v="0"/>
    <s v="theater/plays"/>
    <n v="0.67333333333333334"/>
    <n v="63.125"/>
    <s v="theater"/>
    <s v="plays"/>
    <d v="2015-05-19T17:01:33"/>
    <d v="2015-06-26T08:25:00"/>
    <n v="37.641284722223645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x v="0"/>
    <x v="80"/>
    <b v="0"/>
    <s v="theater/plays"/>
    <n v="0.153"/>
    <n v="38.25"/>
    <s v="theater"/>
    <s v="plays"/>
    <d v="2014-09-24T14:40:06"/>
    <d v="2014-10-26T15:08:00"/>
    <n v="32.019374999996217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x v="80"/>
    <b v="0"/>
    <s v="theater/plays"/>
    <n v="8.666666666666667E-2"/>
    <n v="16.25"/>
    <s v="theater"/>
    <s v="plays"/>
    <d v="2014-07-13T22:14:56"/>
    <d v="2014-07-28T22:14:56"/>
    <n v="15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x v="80"/>
    <b v="0"/>
    <s v="theater/plays"/>
    <n v="2.2499999999999998E-3"/>
    <n v="33.75"/>
    <s v="theater"/>
    <s v="plays"/>
    <d v="2014-08-12T03:37:22"/>
    <d v="2014-09-11T03:37:22"/>
    <n v="30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x v="83"/>
    <b v="0"/>
    <s v="theater/plays"/>
    <n v="3.0833333333333334E-2"/>
    <n v="61.666666666666664"/>
    <s v="theater"/>
    <s v="plays"/>
    <d v="2015-08-08T13:09:57"/>
    <d v="2015-09-07T13:09:57"/>
    <n v="3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x v="17"/>
    <b v="0"/>
    <s v="theater/plays"/>
    <n v="0.37412499999999999"/>
    <n v="83.138888888888886"/>
    <s v="theater"/>
    <s v="plays"/>
    <d v="2014-10-27T14:29:37"/>
    <d v="2014-11-26T15:29:37"/>
    <n v="30.04166666666424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x v="29"/>
    <b v="0"/>
    <s v="theater/plays"/>
    <n v="6.666666666666667E-5"/>
    <n v="1"/>
    <s v="theater"/>
    <s v="plays"/>
    <d v="2015-02-24T01:28:50"/>
    <d v="2015-04-24T23:35:00"/>
    <n v="59.920949074075907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x v="63"/>
    <b v="0"/>
    <s v="theater/plays"/>
    <n v="0.1"/>
    <n v="142.85714285714286"/>
    <s v="theater"/>
    <s v="plays"/>
    <d v="2015-10-31T00:04:09"/>
    <d v="2015-11-30T01:04:09"/>
    <n v="30.04166666666424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x v="74"/>
    <b v="0"/>
    <s v="theater/plays"/>
    <n v="0.36359999999999998"/>
    <n v="33.666666666666664"/>
    <s v="theater"/>
    <s v="plays"/>
    <d v="2015-04-20T14:39:16"/>
    <d v="2015-05-10T17:59:00"/>
    <n v="20.138703703705687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x v="29"/>
    <b v="0"/>
    <s v="theater/plays"/>
    <n v="3.3333333333333335E-3"/>
    <n v="5"/>
    <s v="theater"/>
    <s v="plays"/>
    <d v="2016-05-02T18:38:29"/>
    <d v="2016-06-01T18:38:29"/>
    <n v="30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x v="78"/>
    <b v="0"/>
    <s v="theater/plays"/>
    <n v="0"/>
    <e v="#DIV/0!"/>
    <s v="theater"/>
    <s v="plays"/>
    <d v="2016-05-04T06:19:12"/>
    <d v="2016-06-03T06:19:12"/>
    <n v="30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x v="29"/>
    <b v="0"/>
    <s v="theater/plays"/>
    <n v="2.8571428571428571E-3"/>
    <n v="10"/>
    <s v="theater"/>
    <s v="plays"/>
    <d v="2014-08-12T07:39:21"/>
    <d v="2014-09-11T07:39:21"/>
    <n v="3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x v="83"/>
    <b v="0"/>
    <s v="theater/plays"/>
    <n v="2E-3"/>
    <n v="40"/>
    <s v="theater"/>
    <s v="plays"/>
    <d v="2014-07-23T10:57:03"/>
    <d v="2014-08-04T11:00:00"/>
    <n v="12.002048611109785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x v="83"/>
    <b v="0"/>
    <s v="theater/plays"/>
    <n v="1.7999999999999999E-2"/>
    <n v="30"/>
    <s v="theater"/>
    <s v="plays"/>
    <d v="2015-12-20T11:26:13"/>
    <d v="2016-01-17T19:00:00"/>
    <n v="28.315127314810525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x v="83"/>
    <b v="0"/>
    <s v="theater/plays"/>
    <n v="5.3999999999999999E-2"/>
    <n v="45"/>
    <s v="theater"/>
    <s v="plays"/>
    <d v="2016-10-14T04:17:40"/>
    <d v="2016-11-13T05:17:40"/>
    <n v="30.041666666671517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x v="78"/>
    <b v="0"/>
    <s v="theater/plays"/>
    <n v="0"/>
    <e v="#DIV/0!"/>
    <s v="theater"/>
    <s v="plays"/>
    <d v="2014-10-14T08:00:55"/>
    <d v="2014-10-26T13:00:00"/>
    <n v="12.207696759258397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x v="79"/>
    <b v="0"/>
    <s v="theater/plays"/>
    <n v="8.1333333333333327E-2"/>
    <n v="10.166666666666666"/>
    <s v="theater"/>
    <s v="plays"/>
    <d v="2015-01-16T13:26:50"/>
    <d v="2015-03-02T18:00:00"/>
    <n v="45.189699074064265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x v="57"/>
    <b v="0"/>
    <s v="theater/plays"/>
    <n v="0.12034782608695652"/>
    <n v="81.411764705882348"/>
    <s v="theater"/>
    <s v="plays"/>
    <d v="2015-03-12T18:31:11"/>
    <d v="2015-04-09T18:31:11"/>
    <n v="28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x v="244"/>
    <b v="0"/>
    <s v="theater/plays"/>
    <n v="0.15266666666666667"/>
    <n v="57.25"/>
    <s v="theater"/>
    <s v="plays"/>
    <d v="2014-05-27T18:02:02"/>
    <d v="2014-06-26T18:02:02"/>
    <n v="30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x v="83"/>
    <b v="0"/>
    <s v="theater/plays"/>
    <n v="0.1"/>
    <n v="5"/>
    <s v="theater"/>
    <s v="plays"/>
    <d v="2014-06-30T15:53:59"/>
    <d v="2014-07-30T15:53:59"/>
    <n v="30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x v="0"/>
    <x v="29"/>
    <b v="0"/>
    <s v="theater/plays"/>
    <n v="3.0000000000000001E-3"/>
    <n v="15"/>
    <s v="theater"/>
    <s v="plays"/>
    <d v="2014-11-26T21:02:28"/>
    <d v="2014-12-26T21:02:28"/>
    <n v="30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x v="84"/>
    <b v="0"/>
    <s v="theater/plays"/>
    <n v="0.01"/>
    <n v="12.5"/>
    <s v="theater"/>
    <s v="plays"/>
    <d v="2014-07-10T01:25:04"/>
    <d v="2014-08-09T01:25:04"/>
    <n v="30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x v="63"/>
    <b v="0"/>
    <s v="theater/plays"/>
    <n v="0.13020000000000001"/>
    <n v="93"/>
    <s v="theater"/>
    <s v="plays"/>
    <d v="2015-09-18T11:23:47"/>
    <d v="2015-10-15T23:59:00"/>
    <n v="27.524456018516503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x v="25"/>
    <b v="0"/>
    <s v="theater/plays"/>
    <n v="2.265E-2"/>
    <n v="32.357142857142854"/>
    <s v="theater"/>
    <s v="plays"/>
    <d v="2016-08-19T14:51:05"/>
    <d v="2016-09-18T14:51:05"/>
    <n v="30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x v="78"/>
    <b v="0"/>
    <s v="theater/plays"/>
    <n v="0"/>
    <e v="#DIV/0!"/>
    <s v="theater"/>
    <s v="plays"/>
    <d v="2016-03-04T03:07:48"/>
    <d v="2016-04-01T01:00:00"/>
    <n v="27.911250000004657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x v="78"/>
    <b v="0"/>
    <s v="theater/plays"/>
    <n v="0"/>
    <e v="#DIV/0!"/>
    <s v="theater"/>
    <s v="plays"/>
    <d v="2015-08-11T22:38:27"/>
    <d v="2015-09-05T22:38:27"/>
    <n v="25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x v="29"/>
    <b v="0"/>
    <s v="theater/plays"/>
    <n v="8.3333333333333331E-5"/>
    <n v="1"/>
    <s v="theater"/>
    <s v="plays"/>
    <d v="2016-02-14T23:02:44"/>
    <d v="2016-03-15T22:02:44"/>
    <n v="29.958333333335759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x v="8"/>
    <b v="0"/>
    <s v="theater/plays"/>
    <n v="0.15742857142857142"/>
    <n v="91.833333333333329"/>
    <s v="theater"/>
    <s v="plays"/>
    <d v="2016-06-17T18:14:22"/>
    <d v="2016-07-16T19:43:00"/>
    <n v="29.061550925922347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x v="8"/>
    <b v="0"/>
    <s v="theater/plays"/>
    <n v="0.11"/>
    <n v="45.833333333333336"/>
    <s v="theater"/>
    <s v="plays"/>
    <d v="2015-08-17T11:07:19"/>
    <d v="2015-10-01T08:00:00"/>
    <n v="44.86991898148699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x v="23"/>
    <b v="0"/>
    <s v="theater/plays"/>
    <n v="0.43833333333333335"/>
    <n v="57.173913043478258"/>
    <s v="theater"/>
    <s v="plays"/>
    <d v="2015-08-05T10:45:46"/>
    <d v="2015-10-04T10:45:46"/>
    <n v="60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x v="78"/>
    <b v="0"/>
    <s v="theater/plays"/>
    <n v="0"/>
    <e v="#DIV/0!"/>
    <s v="theater"/>
    <s v="plays"/>
    <d v="2016-11-01T01:18:40"/>
    <d v="2016-12-01T02:18:40"/>
    <n v="30.041666666664241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x v="73"/>
    <b v="0"/>
    <s v="theater/plays"/>
    <n v="0.86135181975736563"/>
    <n v="248.5"/>
    <s v="theater"/>
    <s v="plays"/>
    <d v="2016-06-13T10:09:20"/>
    <d v="2016-07-11T10:09:20"/>
    <n v="28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x v="81"/>
    <b v="0"/>
    <s v="theater/plays"/>
    <n v="0.12196620583717357"/>
    <n v="79.400000000000006"/>
    <s v="theater"/>
    <s v="plays"/>
    <d v="2015-05-27T16:44:14"/>
    <d v="2015-06-27T16:44:14"/>
    <n v="31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x v="29"/>
    <b v="0"/>
    <s v="theater/plays"/>
    <n v="1E-3"/>
    <n v="5"/>
    <s v="theater"/>
    <s v="plays"/>
    <d v="2014-10-03T04:36:19"/>
    <d v="2014-10-06T23:30:00"/>
    <n v="3.7872800925906631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x v="84"/>
    <b v="0"/>
    <s v="theater/plays"/>
    <n v="2.2000000000000001E-3"/>
    <n v="5.5"/>
    <s v="theater"/>
    <s v="plays"/>
    <d v="2014-11-18T06:49:11"/>
    <d v="2015-01-02T06:49:11"/>
    <n v="45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x v="84"/>
    <b v="0"/>
    <s v="theater/plays"/>
    <n v="9.0909090909090905E-3"/>
    <n v="25"/>
    <s v="theater"/>
    <s v="plays"/>
    <d v="2014-10-28T09:05:37"/>
    <d v="2014-11-24T20:00:00"/>
    <n v="27.45443287037778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x v="78"/>
    <b v="0"/>
    <s v="theater/plays"/>
    <n v="0"/>
    <e v="#DIV/0!"/>
    <s v="theater"/>
    <s v="plays"/>
    <d v="2015-04-17T16:41:54"/>
    <d v="2015-06-16T16:41:54"/>
    <n v="6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x v="62"/>
    <b v="0"/>
    <s v="theater/plays"/>
    <n v="0.35639999999999999"/>
    <n v="137.07692307692307"/>
    <s v="theater"/>
    <s v="plays"/>
    <d v="2015-10-02T13:41:08"/>
    <d v="2015-11-02T11:50:00"/>
    <n v="30.922824074077653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x v="78"/>
    <b v="0"/>
    <s v="theater/plays"/>
    <n v="0"/>
    <e v="#DIV/0!"/>
    <s v="theater"/>
    <s v="plays"/>
    <d v="2015-07-28T10:54:35"/>
    <d v="2015-08-27T10:54:35"/>
    <n v="3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x v="29"/>
    <b v="0"/>
    <s v="theater/plays"/>
    <n v="2.5000000000000001E-3"/>
    <n v="5"/>
    <s v="theater"/>
    <s v="plays"/>
    <d v="2015-04-15T14:14:28"/>
    <d v="2015-05-15T14:14:28"/>
    <n v="30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x v="0"/>
    <x v="81"/>
    <b v="0"/>
    <s v="theater/plays"/>
    <n v="3.2500000000000001E-2"/>
    <n v="39"/>
    <s v="theater"/>
    <s v="plays"/>
    <d v="2015-01-27T15:00:22"/>
    <d v="2015-02-28T03:00:00"/>
    <n v="31.499745370369055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x v="84"/>
    <b v="0"/>
    <s v="theater/plays"/>
    <n v="3.3666666666666664E-2"/>
    <n v="50.5"/>
    <s v="theater"/>
    <s v="plays"/>
    <d v="2016-09-01T22:25:44"/>
    <d v="2016-10-01T22:25:44"/>
    <n v="30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x v="78"/>
    <b v="0"/>
    <s v="theater/plays"/>
    <n v="0"/>
    <e v="#DIV/0!"/>
    <s v="theater"/>
    <s v="plays"/>
    <d v="2014-07-09T02:48:43"/>
    <d v="2014-09-07T02:48:43"/>
    <n v="60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x v="58"/>
    <b v="0"/>
    <s v="theater/plays"/>
    <n v="0.15770000000000001"/>
    <n v="49.28125"/>
    <s v="theater"/>
    <s v="plays"/>
    <d v="2015-01-11T21:53:41"/>
    <d v="2015-02-10T21:53:41"/>
    <n v="30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x v="29"/>
    <b v="0"/>
    <s v="theater/plays"/>
    <n v="6.2500000000000003E-3"/>
    <n v="25"/>
    <s v="theater"/>
    <s v="plays"/>
    <d v="2016-03-10T11:51:20"/>
    <d v="2016-04-08T13:35:00"/>
    <n v="29.071990740740148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x v="29"/>
    <b v="0"/>
    <s v="theater/plays"/>
    <n v="5.0000000000000004E-6"/>
    <n v="1"/>
    <s v="theater"/>
    <s v="plays"/>
    <d v="2016-03-04T14:49:02"/>
    <d v="2016-05-03T13:49:02"/>
    <n v="59.958333333328483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x v="29"/>
    <b v="0"/>
    <s v="theater/plays"/>
    <n v="9.6153846153846159E-4"/>
    <n v="25"/>
    <s v="theater"/>
    <s v="plays"/>
    <d v="2015-08-27T13:58:10"/>
    <d v="2015-10-26T13:58:10"/>
    <n v="6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x v="78"/>
    <b v="0"/>
    <s v="theater/plays"/>
    <n v="0"/>
    <e v="#DIV/0!"/>
    <s v="theater"/>
    <s v="plays"/>
    <d v="2016-06-28T20:09:46"/>
    <d v="2016-07-29T18:29:00"/>
    <n v="30.930023148146574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x v="78"/>
    <b v="0"/>
    <s v="theater/plays"/>
    <n v="0"/>
    <e v="#DIV/0!"/>
    <s v="theater"/>
    <s v="plays"/>
    <d v="2014-05-15T10:37:44"/>
    <d v="2014-07-14T10:37:44"/>
    <n v="60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x v="22"/>
    <b v="0"/>
    <s v="theater/plays"/>
    <n v="0.24285714285714285"/>
    <n v="53.125"/>
    <s v="theater"/>
    <s v="plays"/>
    <d v="2015-10-29T15:22:21"/>
    <d v="2015-11-28T16:22:21"/>
    <n v="30.04166666666424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x v="78"/>
    <b v="0"/>
    <s v="theater/plays"/>
    <n v="0"/>
    <e v="#DIV/0!"/>
    <s v="theater"/>
    <s v="plays"/>
    <d v="2016-03-28T17:22:07"/>
    <d v="2016-04-24T19:20:00"/>
    <n v="27.081863425926713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x v="0"/>
    <x v="29"/>
    <b v="0"/>
    <s v="theater/plays"/>
    <n v="2.5000000000000001E-4"/>
    <n v="7"/>
    <s v="theater"/>
    <s v="plays"/>
    <d v="2016-05-23T18:25:54"/>
    <d v="2016-07-08T18:25:54"/>
    <n v="4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x v="38"/>
    <b v="0"/>
    <s v="theater/plays"/>
    <n v="0.32050000000000001"/>
    <n v="40.0625"/>
    <s v="theater"/>
    <s v="plays"/>
    <d v="2014-06-26T17:48:32"/>
    <d v="2014-08-02T09:00:00"/>
    <n v="36.63296296296175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x v="8"/>
    <b v="0"/>
    <s v="theater/plays"/>
    <n v="0.24333333333333335"/>
    <n v="24.333333333333332"/>
    <s v="theater"/>
    <s v="plays"/>
    <d v="2014-08-29T13:55:56"/>
    <d v="2014-09-28T13:55:56"/>
    <n v="30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x v="80"/>
    <b v="0"/>
    <s v="theater/plays"/>
    <n v="1.4999999999999999E-2"/>
    <n v="11.25"/>
    <s v="theater"/>
    <s v="plays"/>
    <d v="2015-12-04T15:17:36"/>
    <d v="2016-01-03T15:17:36"/>
    <n v="3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x v="84"/>
    <b v="0"/>
    <s v="theater/plays"/>
    <n v="4.1999999999999997E-3"/>
    <n v="10.5"/>
    <s v="theater"/>
    <s v="plays"/>
    <d v="2014-04-16T16:23:30"/>
    <d v="2014-05-08T16:23:30"/>
    <n v="22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x v="83"/>
    <b v="0"/>
    <s v="theater/plays"/>
    <n v="3.214285714285714E-2"/>
    <n v="15"/>
    <s v="theater"/>
    <s v="plays"/>
    <d v="2015-11-03T09:54:54"/>
    <d v="2015-11-28T09:54:54"/>
    <n v="25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x v="78"/>
    <b v="0"/>
    <s v="theater/plays"/>
    <n v="0"/>
    <e v="#DIV/0!"/>
    <s v="theater"/>
    <s v="plays"/>
    <d v="2015-10-18T22:41:57"/>
    <d v="2015-11-17T23:41:57"/>
    <n v="30.041666666664241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x v="83"/>
    <b v="0"/>
    <s v="theater/plays"/>
    <n v="6.3E-2"/>
    <n v="42"/>
    <s v="theater"/>
    <s v="plays"/>
    <d v="2015-02-18T12:19:46"/>
    <d v="2015-04-19T11:19:46"/>
    <n v="59.958333333328483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x v="80"/>
    <b v="0"/>
    <s v="theater/plays"/>
    <n v="0.14249999999999999"/>
    <n v="71.25"/>
    <s v="theater"/>
    <s v="plays"/>
    <d v="2016-02-14T00:39:40"/>
    <d v="2016-04-13T23:39:40"/>
    <n v="59.958333333328483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x v="84"/>
    <b v="0"/>
    <s v="theater/plays"/>
    <n v="6.0000000000000001E-3"/>
    <n v="22.5"/>
    <s v="theater"/>
    <s v="plays"/>
    <d v="2014-06-11T12:04:38"/>
    <d v="2014-07-23T21:59:00"/>
    <n v="42.41275462962949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x v="73"/>
    <b v="0"/>
    <s v="theater/plays"/>
    <n v="0.2411764705882353"/>
    <n v="41"/>
    <s v="theater"/>
    <s v="plays"/>
    <d v="2017-02-04T01:58:27"/>
    <d v="2017-03-06T01:58:27"/>
    <n v="30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x v="202"/>
    <b v="0"/>
    <s v="theater/plays"/>
    <n v="0.10539999999999999"/>
    <n v="47.909090909090907"/>
    <s v="theater"/>
    <s v="plays"/>
    <d v="2016-03-23T14:34:33"/>
    <d v="2016-05-22T14:34:33"/>
    <n v="60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x v="79"/>
    <b v="0"/>
    <s v="theater/plays"/>
    <n v="7.4690265486725665E-2"/>
    <n v="35.166666666666664"/>
    <s v="theater"/>
    <s v="plays"/>
    <d v="2016-08-19T15:30:46"/>
    <d v="2016-08-28T22:55:00"/>
    <n v="9.3084953703728388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x v="84"/>
    <b v="0"/>
    <s v="theater/plays"/>
    <n v="7.3333333333333334E-4"/>
    <n v="5.5"/>
    <s v="theater"/>
    <s v="plays"/>
    <d v="2016-03-18T15:43:31"/>
    <d v="2016-04-17T15:43:31"/>
    <n v="30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x v="79"/>
    <b v="0"/>
    <s v="theater/plays"/>
    <n v="9.7142857142857135E-3"/>
    <n v="22.666666666666668"/>
    <s v="theater"/>
    <s v="plays"/>
    <d v="2014-06-21T07:52:06"/>
    <d v="2014-07-21T07:52:06"/>
    <n v="30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x v="0"/>
    <x v="22"/>
    <b v="0"/>
    <s v="theater/plays"/>
    <n v="0.21099999999999999"/>
    <n v="26.375"/>
    <s v="theater"/>
    <s v="plays"/>
    <d v="2014-12-07T20:37:14"/>
    <d v="2015-02-05T20:37:14"/>
    <n v="60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x v="77"/>
    <b v="0"/>
    <s v="theater/plays"/>
    <n v="0.78100000000000003"/>
    <n v="105.54054054054055"/>
    <s v="theater"/>
    <s v="plays"/>
    <d v="2016-04-09T11:25:10"/>
    <d v="2016-05-08T23:00:00"/>
    <n v="29.482523148151813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x v="202"/>
    <b v="0"/>
    <s v="theater/plays"/>
    <n v="0.32"/>
    <n v="29.09090909090909"/>
    <s v="theater"/>
    <s v="plays"/>
    <d v="2016-05-03T08:07:28"/>
    <d v="2016-06-02T08:07:28"/>
    <n v="30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x v="78"/>
    <b v="0"/>
    <s v="theater/plays"/>
    <n v="0"/>
    <e v="#DIV/0!"/>
    <s v="theater"/>
    <s v="plays"/>
    <d v="2016-06-13T15:48:18"/>
    <d v="2016-07-13T15:48:18"/>
    <n v="3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x v="73"/>
    <b v="0"/>
    <s v="theater/plays"/>
    <n v="0.47692307692307695"/>
    <n v="62"/>
    <s v="theater"/>
    <s v="plays"/>
    <d v="2014-07-10T15:36:01"/>
    <d v="2014-08-01T02:00:00"/>
    <n v="21.433321759257524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x v="79"/>
    <b v="0"/>
    <s v="theater/plays"/>
    <n v="1.4500000000000001E-2"/>
    <n v="217.5"/>
    <s v="theater"/>
    <s v="plays"/>
    <d v="2016-06-22T13:55:32"/>
    <d v="2016-07-22T13:55:32"/>
    <n v="30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x v="22"/>
    <b v="0"/>
    <s v="theater/plays"/>
    <n v="0.107"/>
    <n v="26.75"/>
    <s v="theater"/>
    <s v="plays"/>
    <d v="2014-12-02T10:25:53"/>
    <d v="2015-01-31T10:25:53"/>
    <n v="60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x v="79"/>
    <b v="0"/>
    <s v="theater/plays"/>
    <n v="1.8333333333333333E-2"/>
    <n v="18.333333333333332"/>
    <s v="theater"/>
    <s v="plays"/>
    <d v="2015-03-06T16:40:57"/>
    <d v="2015-03-29T15:00:00"/>
    <n v="22.92989583332382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x v="63"/>
    <b v="0"/>
    <s v="theater/plays"/>
    <n v="0.18"/>
    <n v="64.285714285714292"/>
    <s v="theater"/>
    <s v="plays"/>
    <d v="2014-06-05T09:22:27"/>
    <d v="2014-07-05T09:22:27"/>
    <n v="3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x v="0"/>
    <x v="63"/>
    <b v="0"/>
    <s v="theater/plays"/>
    <n v="4.0833333333333333E-2"/>
    <n v="175"/>
    <s v="theater"/>
    <s v="plays"/>
    <d v="2016-05-17T23:19:09"/>
    <d v="2016-07-16T23:19:09"/>
    <n v="60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x v="81"/>
    <b v="0"/>
    <s v="theater/plays"/>
    <n v="0.2"/>
    <n v="34"/>
    <s v="theater"/>
    <s v="plays"/>
    <d v="2015-05-08T14:26:20"/>
    <d v="2015-07-07T14:26:20"/>
    <n v="6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x v="67"/>
    <b v="0"/>
    <s v="theater/plays"/>
    <n v="0.34802513464991025"/>
    <n v="84.282608695652172"/>
    <s v="theater"/>
    <s v="plays"/>
    <d v="2014-04-18T15:52:36"/>
    <d v="2014-05-20T01:59:00"/>
    <n v="31.421111111114442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x v="73"/>
    <b v="0"/>
    <s v="theater/plays"/>
    <n v="6.3333333333333339E-2"/>
    <n v="9.5"/>
    <s v="theater"/>
    <s v="plays"/>
    <d v="2014-10-08T18:07:24"/>
    <d v="2014-11-07T19:00:00"/>
    <n v="30.03652777778188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x v="10"/>
    <b v="0"/>
    <s v="theater/plays"/>
    <n v="0.32050000000000001"/>
    <n v="33.736842105263158"/>
    <s v="theater"/>
    <s v="plays"/>
    <d v="2016-01-30T11:58:40"/>
    <d v="2016-02-20T16:05:00"/>
    <n v="21.171064814814599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x v="62"/>
    <b v="0"/>
    <s v="theater/plays"/>
    <n v="9.7600000000000006E-2"/>
    <n v="37.53846153846154"/>
    <s v="theater"/>
    <s v="plays"/>
    <d v="2016-04-07T08:09:54"/>
    <d v="2016-05-06T08:04:00"/>
    <n v="28.995902777780429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x v="0"/>
    <x v="62"/>
    <b v="0"/>
    <s v="theater/plays"/>
    <n v="0.3775"/>
    <n v="11.615384615384615"/>
    <s v="theater"/>
    <s v="plays"/>
    <d v="2014-05-06T17:11:30"/>
    <d v="2014-05-16T17:11:30"/>
    <n v="10"/>
  </r>
  <r>
    <n v="3988"/>
    <x v="3982"/>
    <s v="An evening of of stories based both in myth and truth."/>
    <n v="1500"/>
    <n v="32"/>
    <x v="2"/>
    <x v="0"/>
    <s v="USD"/>
    <n v="1440813413"/>
    <n v="1439517413"/>
    <x v="0"/>
    <x v="80"/>
    <b v="0"/>
    <s v="theater/plays"/>
    <n v="2.1333333333333333E-2"/>
    <n v="8"/>
    <s v="theater"/>
    <s v="plays"/>
    <d v="2015-08-13T20:56:53"/>
    <d v="2015-08-28T20:56:53"/>
    <n v="15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x v="78"/>
    <b v="0"/>
    <s v="theater/plays"/>
    <n v="0"/>
    <e v="#DIV/0!"/>
    <s v="theater"/>
    <s v="plays"/>
    <d v="2015-10-09T12:59:41"/>
    <d v="2015-11-08T13:59:41"/>
    <n v="30.041666666671517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x v="83"/>
    <b v="0"/>
    <s v="theater/plays"/>
    <n v="4.1818181818181817E-2"/>
    <n v="23"/>
    <s v="theater"/>
    <s v="plays"/>
    <d v="2016-02-01T11:08:13"/>
    <d v="2016-03-02T11:08:13"/>
    <n v="30"/>
  </r>
  <r>
    <n v="3991"/>
    <x v="3985"/>
    <s v="North Texas first actor-driven theatre company needs your help"/>
    <n v="500"/>
    <n v="100"/>
    <x v="2"/>
    <x v="0"/>
    <s v="USD"/>
    <n v="1433086082"/>
    <n v="1430494082"/>
    <x v="0"/>
    <x v="29"/>
    <b v="0"/>
    <s v="theater/plays"/>
    <n v="0.2"/>
    <n v="100"/>
    <s v="theater"/>
    <s v="plays"/>
    <d v="2015-05-01T10:28:02"/>
    <d v="2015-05-31T10:28:02"/>
    <n v="3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x v="0"/>
    <x v="82"/>
    <b v="0"/>
    <s v="theater/plays"/>
    <n v="5.4100000000000002E-2"/>
    <n v="60.111111111111114"/>
    <s v="theater"/>
    <s v="plays"/>
    <d v="2015-10-12T17:34:19"/>
    <d v="2015-12-11T18:34:19"/>
    <n v="60.041666666671517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x v="0"/>
    <x v="29"/>
    <b v="0"/>
    <s v="theater/plays"/>
    <n v="6.0000000000000002E-5"/>
    <n v="3"/>
    <s v="theater"/>
    <s v="plays"/>
    <d v="2015-04-13T15:45:12"/>
    <d v="2015-05-13T15:45:12"/>
    <n v="30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x v="0"/>
    <x v="29"/>
    <b v="0"/>
    <s v="theater/plays"/>
    <n v="2.5000000000000001E-3"/>
    <n v="5"/>
    <s v="theater"/>
    <s v="plays"/>
    <d v="2014-06-19T04:21:30"/>
    <d v="2014-07-19T04:21:30"/>
    <n v="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x v="80"/>
    <b v="0"/>
    <s v="theater/plays"/>
    <n v="0.35"/>
    <n v="17.5"/>
    <s v="theater"/>
    <s v="plays"/>
    <d v="2015-01-15T11:24:37"/>
    <d v="2015-02-14T06:27:00"/>
    <n v="29.79332175925810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x v="57"/>
    <b v="0"/>
    <s v="theater/plays"/>
    <n v="0.16566666666666666"/>
    <n v="29.235294117647058"/>
    <s v="theater"/>
    <s v="plays"/>
    <d v="2014-11-07T01:24:24"/>
    <d v="2014-11-20T11:04:00"/>
    <n v="13.402500000003783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x v="78"/>
    <b v="0"/>
    <s v="theater/plays"/>
    <n v="0"/>
    <e v="#DIV/0!"/>
    <s v="theater"/>
    <s v="plays"/>
    <d v="2015-03-06T04:23:41"/>
    <d v="2015-04-05T03:23:41"/>
    <n v="29.958333333343035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x v="0"/>
    <x v="8"/>
    <b v="0"/>
    <s v="theater/plays"/>
    <n v="0.57199999999999995"/>
    <n v="59.583333333333336"/>
    <s v="theater"/>
    <s v="plays"/>
    <d v="2015-02-26T18:07:06"/>
    <d v="2015-03-28T17:07:06"/>
    <n v="29.958333333335759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x v="25"/>
    <b v="0"/>
    <s v="theater/plays"/>
    <n v="0.16514285714285715"/>
    <n v="82.571428571428569"/>
    <s v="theater"/>
    <s v="plays"/>
    <d v="2014-07-22T14:53:18"/>
    <d v="2014-08-31T14:51:49"/>
    <n v="39.998969907406718"/>
  </r>
  <r>
    <n v="4000"/>
    <x v="3994"/>
    <s v="An Enticing Trip into the World of Assisted Dying"/>
    <n v="8000"/>
    <n v="10"/>
    <x v="2"/>
    <x v="0"/>
    <s v="USD"/>
    <n v="1462631358"/>
    <n v="1457450958"/>
    <x v="0"/>
    <x v="29"/>
    <b v="0"/>
    <s v="theater/plays"/>
    <n v="1.25E-3"/>
    <n v="10"/>
    <s v="theater"/>
    <s v="plays"/>
    <d v="2016-03-08T10:29:18"/>
    <d v="2016-05-07T09:29:18"/>
    <n v="59.958333333335759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x v="25"/>
    <b v="0"/>
    <s v="theater/plays"/>
    <n v="0.3775"/>
    <n v="32.357142857142854"/>
    <s v="theater"/>
    <s v="plays"/>
    <d v="2017-02-09T18:08:28"/>
    <d v="2017-03-01T14:00:00"/>
    <n v="19.82745370370685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x v="80"/>
    <b v="0"/>
    <s v="theater/plays"/>
    <n v="1.84E-2"/>
    <n v="5.75"/>
    <s v="theater"/>
    <s v="plays"/>
    <d v="2014-08-27T20:02:41"/>
    <d v="2014-09-26T20:02:41"/>
    <n v="30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x v="84"/>
    <b v="0"/>
    <s v="theater/plays"/>
    <n v="0.10050000000000001"/>
    <n v="100.5"/>
    <s v="theater"/>
    <s v="plays"/>
    <d v="2015-01-16T09:05:47"/>
    <d v="2015-02-15T09:05:47"/>
    <n v="30"/>
  </r>
  <r>
    <n v="4004"/>
    <x v="3998"/>
    <s v="Help Launch The Queen Into South Florida!"/>
    <n v="500"/>
    <n v="1"/>
    <x v="2"/>
    <x v="0"/>
    <s v="USD"/>
    <n v="1412740457"/>
    <n v="1410148457"/>
    <x v="0"/>
    <x v="29"/>
    <b v="0"/>
    <s v="theater/plays"/>
    <n v="2E-3"/>
    <n v="1"/>
    <s v="theater"/>
    <s v="plays"/>
    <d v="2014-09-07T22:54:17"/>
    <d v="2014-10-07T22:54:17"/>
    <n v="30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x v="84"/>
    <b v="0"/>
    <s v="theater/plays"/>
    <n v="1.3333333333333334E-2"/>
    <n v="20"/>
    <s v="theater"/>
    <s v="plays"/>
    <d v="2014-08-21T14:23:05"/>
    <d v="2014-10-20T14:23:05"/>
    <n v="6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x v="29"/>
    <b v="0"/>
    <s v="theater/plays"/>
    <n v="6.666666666666667E-5"/>
    <n v="2"/>
    <s v="theater"/>
    <s v="plays"/>
    <d v="2016-01-22T13:33:07"/>
    <d v="2016-02-16T13:33:07"/>
    <n v="25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x v="29"/>
    <b v="0"/>
    <s v="theater/plays"/>
    <n v="2.5000000000000001E-3"/>
    <n v="5"/>
    <s v="theater"/>
    <s v="plays"/>
    <d v="2014-07-28T13:33:01"/>
    <d v="2014-08-26T11:28:00"/>
    <n v="28.913182870375749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x v="80"/>
    <b v="0"/>
    <s v="theater/plays"/>
    <n v="0.06"/>
    <n v="15"/>
    <s v="theater"/>
    <s v="plays"/>
    <d v="2015-06-22T18:08:27"/>
    <d v="2015-07-22T18:08:27"/>
    <n v="30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x v="83"/>
    <b v="0"/>
    <s v="theater/plays"/>
    <n v="3.8860103626943004E-2"/>
    <n v="25"/>
    <s v="theater"/>
    <s v="plays"/>
    <d v="2014-07-31T11:49:20"/>
    <d v="2014-09-09T11:49:20"/>
    <n v="4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x v="44"/>
    <b v="0"/>
    <s v="theater/plays"/>
    <n v="0.24194444444444443"/>
    <n v="45.842105263157897"/>
    <s v="theater"/>
    <s v="plays"/>
    <d v="2014-10-09T13:29:26"/>
    <d v="2014-10-26T13:29:26"/>
    <n v="17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x v="80"/>
    <b v="0"/>
    <s v="theater/plays"/>
    <n v="7.5999999999999998E-2"/>
    <n v="4.75"/>
    <s v="theater"/>
    <s v="plays"/>
    <d v="2014-12-29T08:04:38"/>
    <d v="2015-01-28T08:04:38"/>
    <n v="30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x v="78"/>
    <b v="0"/>
    <s v="theater/plays"/>
    <n v="0"/>
    <e v="#DIV/0!"/>
    <s v="theater"/>
    <s v="plays"/>
    <d v="2015-04-02T08:04:09"/>
    <d v="2015-05-02T08:04:09"/>
    <n v="3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x v="84"/>
    <b v="0"/>
    <s v="theater/plays"/>
    <n v="1.2999999999999999E-2"/>
    <n v="13"/>
    <s v="theater"/>
    <s v="plays"/>
    <d v="2015-01-17T02:13:43"/>
    <d v="2015-02-16T02:13:43"/>
    <n v="30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x v="78"/>
    <b v="0"/>
    <s v="theater/plays"/>
    <n v="0"/>
    <e v="#DIV/0!"/>
    <s v="theater"/>
    <s v="plays"/>
    <d v="2016-02-19T00:54:29"/>
    <d v="2016-03-05T00:54:29"/>
    <n v="15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x v="29"/>
    <b v="0"/>
    <s v="theater/plays"/>
    <n v="1.4285714285714287E-4"/>
    <n v="1"/>
    <s v="theater"/>
    <s v="plays"/>
    <d v="2015-06-19T13:44:23"/>
    <d v="2015-07-19T13:44:23"/>
    <n v="3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x v="63"/>
    <b v="0"/>
    <s v="theater/plays"/>
    <n v="0.14000000000000001"/>
    <n v="10"/>
    <s v="theater"/>
    <s v="plays"/>
    <d v="2014-08-18T15:56:40"/>
    <d v="2014-09-17T15:56:40"/>
    <n v="3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x v="84"/>
    <b v="0"/>
    <s v="theater/plays"/>
    <n v="1.0500000000000001E-2"/>
    <n v="52.5"/>
    <s v="theater"/>
    <s v="plays"/>
    <d v="2014-08-05T11:07:54"/>
    <d v="2014-09-04T11:07:54"/>
    <n v="30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x v="0"/>
    <x v="80"/>
    <b v="0"/>
    <s v="theater/plays"/>
    <n v="8.666666666666667E-2"/>
    <n v="32.5"/>
    <s v="theater"/>
    <s v="plays"/>
    <d v="2016-09-07T16:51:48"/>
    <d v="2016-10-07T16:51:48"/>
    <n v="30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x v="80"/>
    <b v="0"/>
    <s v="theater/plays"/>
    <n v="8.2857142857142851E-3"/>
    <n v="7.25"/>
    <s v="theater"/>
    <s v="plays"/>
    <d v="2016-02-17T11:13:16"/>
    <d v="2016-04-15T11:28:00"/>
    <n v="58.010231481472147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x v="83"/>
    <b v="0"/>
    <s v="theater/plays"/>
    <n v="0.16666666666666666"/>
    <n v="33.333333333333336"/>
    <s v="theater"/>
    <s v="plays"/>
    <d v="2015-02-21T23:34:59"/>
    <d v="2015-03-23T22:34:59"/>
    <n v="29.958333333328483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x v="0"/>
    <x v="84"/>
    <b v="0"/>
    <s v="theater/plays"/>
    <n v="8.3333333333333332E-3"/>
    <n v="62.5"/>
    <s v="theater"/>
    <s v="plays"/>
    <d v="2014-08-27T16:52:38"/>
    <d v="2014-10-26T16:52:38"/>
    <n v="6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x v="0"/>
    <x v="438"/>
    <b v="0"/>
    <s v="theater/plays"/>
    <n v="0.69561111111111107"/>
    <n v="63.558375634517766"/>
    <s v="theater"/>
    <s v="plays"/>
    <d v="2014-12-17T09:01:07"/>
    <d v="2015-01-31T21:54:00"/>
    <n v="45.536724537043483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x v="0"/>
    <x v="78"/>
    <b v="0"/>
    <s v="theater/plays"/>
    <n v="0"/>
    <e v="#DIV/0!"/>
    <s v="theater"/>
    <s v="plays"/>
    <d v="2016-02-08T18:59:23"/>
    <d v="2016-03-24T17:59:23"/>
    <n v="44.958333333343035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x v="29"/>
    <b v="0"/>
    <s v="theater/plays"/>
    <n v="1.2500000000000001E-2"/>
    <n v="10"/>
    <s v="theater"/>
    <s v="plays"/>
    <d v="2015-08-01T11:04:57"/>
    <d v="2015-08-31T11:04:57"/>
    <n v="3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x v="80"/>
    <b v="0"/>
    <s v="theater/plays"/>
    <n v="0.05"/>
    <n v="62.5"/>
    <s v="theater"/>
    <s v="plays"/>
    <d v="2015-05-27T00:42:16"/>
    <d v="2015-07-26T00:42:16"/>
    <n v="60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x v="0"/>
    <x v="78"/>
    <b v="0"/>
    <s v="theater/plays"/>
    <n v="0"/>
    <e v="#DIV/0!"/>
    <s v="theater"/>
    <s v="plays"/>
    <d v="2015-10-05T10:43:59"/>
    <d v="2015-12-04T11:43:59"/>
    <n v="60.041666666664241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x v="63"/>
    <b v="0"/>
    <s v="theater/plays"/>
    <n v="7.166666666666667E-2"/>
    <n v="30.714285714285715"/>
    <s v="theater"/>
    <s v="plays"/>
    <d v="2017-02-02T18:18:01"/>
    <d v="2017-02-22T20:00:00"/>
    <n v="20.070821759261889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x v="202"/>
    <b v="0"/>
    <s v="theater/plays"/>
    <n v="0.28050000000000003"/>
    <n v="51"/>
    <s v="theater"/>
    <s v="plays"/>
    <d v="2014-05-06T17:31:40"/>
    <d v="2014-06-05T17:31:40"/>
    <n v="3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x v="78"/>
    <b v="0"/>
    <s v="theater/plays"/>
    <n v="0"/>
    <e v="#DIV/0!"/>
    <s v="theater"/>
    <s v="plays"/>
    <d v="2015-11-13T19:36:10"/>
    <d v="2015-12-13T19:36:10"/>
    <n v="3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x v="79"/>
    <b v="0"/>
    <s v="theater/plays"/>
    <n v="0.16"/>
    <n v="66.666666666666671"/>
    <s v="theater"/>
    <s v="plays"/>
    <d v="2016-01-05T10:43:19"/>
    <d v="2016-02-03T13:49:00"/>
    <n v="29.128946759257815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x v="78"/>
    <b v="0"/>
    <s v="theater/plays"/>
    <n v="0"/>
    <e v="#DIV/0!"/>
    <s v="theater"/>
    <s v="plays"/>
    <d v="2014-10-29T09:02:44"/>
    <d v="2014-12-18T10:02:44"/>
    <n v="50.041666666664241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x v="63"/>
    <b v="0"/>
    <s v="theater/plays"/>
    <n v="6.8287037037037035E-2"/>
    <n v="59"/>
    <s v="theater"/>
    <s v="plays"/>
    <d v="2015-10-16T14:25:16"/>
    <d v="2015-12-15T15:25:16"/>
    <n v="60.04166666666424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x v="225"/>
    <b v="0"/>
    <s v="theater/plays"/>
    <n v="0.25698702928870293"/>
    <n v="65.340319148936175"/>
    <s v="theater"/>
    <s v="plays"/>
    <d v="2016-09-01T01:27:04"/>
    <d v="2016-10-02T04:00:00"/>
    <n v="31.106203703704523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x v="84"/>
    <b v="0"/>
    <s v="theater/plays"/>
    <n v="1.4814814814814815E-2"/>
    <n v="100"/>
    <s v="theater"/>
    <s v="plays"/>
    <d v="2015-03-04T17:44:10"/>
    <d v="2015-04-03T16:44:10"/>
    <n v="29.958333333328483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x v="0"/>
    <x v="20"/>
    <b v="0"/>
    <s v="theater/plays"/>
    <n v="0.36849999999999999"/>
    <n v="147.4"/>
    <s v="theater"/>
    <s v="plays"/>
    <d v="2014-09-21T16:11:27"/>
    <d v="2014-10-21T16:11:27"/>
    <n v="30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x v="57"/>
    <b v="0"/>
    <s v="theater/plays"/>
    <n v="0.47049999999999997"/>
    <n v="166.05882352941177"/>
    <s v="theater"/>
    <s v="plays"/>
    <d v="2014-06-14T17:29:24"/>
    <d v="2014-07-01T17:30:00"/>
    <n v="17.00041666666948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x v="84"/>
    <b v="0"/>
    <s v="theater/plays"/>
    <n v="0.11428571428571428"/>
    <n v="40"/>
    <s v="theater"/>
    <s v="plays"/>
    <d v="2016-05-06T20:41:55"/>
    <d v="2016-05-24T09:25:00"/>
    <n v="17.52991898147593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x v="80"/>
    <b v="0"/>
    <s v="theater/plays"/>
    <n v="0.12039999999999999"/>
    <n v="75.25"/>
    <s v="theater"/>
    <s v="plays"/>
    <d v="2014-08-18T14:10:10"/>
    <d v="2014-10-17T14:10:10"/>
    <n v="6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x v="0"/>
    <x v="81"/>
    <b v="0"/>
    <s v="theater/plays"/>
    <n v="0.6"/>
    <n v="60"/>
    <s v="theater"/>
    <s v="plays"/>
    <d v="2015-10-28T11:06:07"/>
    <d v="2015-12-01T00:59:00"/>
    <n v="33.578391203700448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x v="84"/>
    <b v="0"/>
    <s v="theater/plays"/>
    <n v="0.3125"/>
    <n v="1250"/>
    <s v="theater"/>
    <s v="plays"/>
    <d v="2015-05-20T00:33:24"/>
    <d v="2015-07-17T22:00:00"/>
    <n v="58.89347222221840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x v="0"/>
    <x v="84"/>
    <b v="0"/>
    <s v="theater/plays"/>
    <n v="4.1999999999999997E-3"/>
    <n v="10.5"/>
    <s v="theater"/>
    <s v="plays"/>
    <d v="2016-07-08T06:22:34"/>
    <d v="2016-09-06T06:22:34"/>
    <n v="60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x v="83"/>
    <b v="0"/>
    <s v="theater/plays"/>
    <n v="2.0999999999999999E-3"/>
    <n v="7"/>
    <s v="theater"/>
    <s v="plays"/>
    <d v="2014-12-21T21:01:04"/>
    <d v="2015-01-20T14:16:00"/>
    <n v="29.718703703700157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x v="0"/>
    <x v="78"/>
    <b v="0"/>
    <s v="theater/plays"/>
    <n v="0"/>
    <e v="#DIV/0!"/>
    <s v="theater"/>
    <s v="plays"/>
    <d v="2014-11-05T17:58:45"/>
    <d v="2014-11-20T17:58:45"/>
    <n v="1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x v="80"/>
    <b v="0"/>
    <s v="theater/plays"/>
    <n v="0.375"/>
    <n v="56.25"/>
    <s v="theater"/>
    <s v="plays"/>
    <d v="2015-03-11T00:16:22"/>
    <d v="2015-04-10T00:00:00"/>
    <n v="29.98863425925083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x v="29"/>
    <b v="0"/>
    <s v="theater/plays"/>
    <n v="2.0000000000000001E-4"/>
    <n v="1"/>
    <s v="theater"/>
    <s v="plays"/>
    <d v="2014-07-21T23:49:49"/>
    <d v="2014-08-20T23:49:49"/>
    <n v="30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x v="8"/>
    <b v="0"/>
    <s v="theater/plays"/>
    <n v="8.2142857142857142E-2"/>
    <n v="38.333333333333336"/>
    <s v="theater"/>
    <s v="plays"/>
    <d v="2014-09-22T10:36:50"/>
    <d v="2014-10-22T10:36:50"/>
    <n v="3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x v="80"/>
    <b v="0"/>
    <s v="theater/plays"/>
    <n v="2.1999999999999999E-2"/>
    <n v="27.5"/>
    <s v="theater"/>
    <s v="plays"/>
    <d v="2014-12-17T19:32:23"/>
    <d v="2015-01-10T20:00:00"/>
    <n v="24.01917824074917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x v="110"/>
    <b v="0"/>
    <s v="theater/plays"/>
    <n v="0.17652941176470588"/>
    <n v="32.978021978021978"/>
    <s v="theater"/>
    <s v="plays"/>
    <d v="2016-03-07T07:13:07"/>
    <d v="2016-04-11T06:13:07"/>
    <n v="34.958333333335759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x v="29"/>
    <b v="0"/>
    <s v="theater/plays"/>
    <n v="8.0000000000000004E-4"/>
    <n v="16"/>
    <s v="theater"/>
    <s v="plays"/>
    <d v="2015-06-14T18:00:15"/>
    <d v="2015-07-14T18:00:15"/>
    <n v="3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x v="29"/>
    <b v="0"/>
    <s v="theater/plays"/>
    <n v="6.6666666666666664E-4"/>
    <n v="1"/>
    <s v="theater"/>
    <s v="plays"/>
    <d v="2014-09-23T10:16:31"/>
    <d v="2014-10-23T10:16:31"/>
    <n v="30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x v="78"/>
    <b v="0"/>
    <s v="theater/plays"/>
    <n v="0"/>
    <e v="#DIV/0!"/>
    <s v="theater"/>
    <s v="plays"/>
    <d v="2014-05-02T14:26:37"/>
    <d v="2014-05-09T01:53:00"/>
    <n v="6.4766550925924093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x v="62"/>
    <b v="0"/>
    <s v="theater/plays"/>
    <n v="0.37533333333333335"/>
    <n v="86.615384615384613"/>
    <s v="theater"/>
    <s v="plays"/>
    <d v="2014-08-14T16:05:16"/>
    <d v="2014-10-13T16:05:16"/>
    <n v="60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x v="84"/>
    <b v="0"/>
    <s v="theater/plays"/>
    <n v="0.22"/>
    <n v="55"/>
    <s v="theater"/>
    <s v="plays"/>
    <d v="2014-10-16T11:33:48"/>
    <d v="2014-11-15T15:00:00"/>
    <n v="30.143194444441178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x v="78"/>
    <b v="0"/>
    <s v="theater/plays"/>
    <n v="0"/>
    <e v="#DIV/0!"/>
    <s v="theater"/>
    <s v="plays"/>
    <d v="2016-08-31T15:11:25"/>
    <d v="2016-09-30T23:00:00"/>
    <n v="30.32540509259706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x v="64"/>
    <b v="0"/>
    <s v="theater/plays"/>
    <n v="0.1762"/>
    <n v="41.952380952380949"/>
    <s v="theater"/>
    <s v="plays"/>
    <d v="2014-05-20T10:33:51"/>
    <d v="2014-06-19T10:33:51"/>
    <n v="30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x v="82"/>
    <b v="0"/>
    <s v="theater/plays"/>
    <n v="0.53"/>
    <n v="88.333333333333329"/>
    <s v="theater"/>
    <s v="plays"/>
    <d v="2016-06-13T17:23:59"/>
    <d v="2016-07-03T14:59:00"/>
    <n v="19.899317129624251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x v="79"/>
    <b v="0"/>
    <s v="theater/plays"/>
    <n v="0.22142857142857142"/>
    <n v="129.16666666666666"/>
    <s v="theater"/>
    <s v="plays"/>
    <d v="2015-11-02T18:14:40"/>
    <d v="2015-11-25T18:00:00"/>
    <n v="22.989814814805868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x v="80"/>
    <b v="0"/>
    <s v="theater/plays"/>
    <n v="2.5333333333333333E-2"/>
    <n v="23.75"/>
    <s v="theater"/>
    <s v="plays"/>
    <d v="2016-03-16T20:27:24"/>
    <d v="2016-03-31T22:59:00"/>
    <n v="15.105277777780429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x v="63"/>
    <b v="0"/>
    <s v="theater/plays"/>
    <n v="2.5000000000000001E-2"/>
    <n v="35.714285714285715"/>
    <s v="theater"/>
    <s v="plays"/>
    <d v="2014-08-15T10:22:32"/>
    <d v="2014-09-15T22:00:00"/>
    <n v="31.484351851853717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x v="81"/>
    <b v="0"/>
    <s v="theater/plays"/>
    <n v="2.8500000000000001E-2"/>
    <n v="57"/>
    <s v="theater"/>
    <s v="plays"/>
    <d v="2014-05-20T11:40:56"/>
    <d v="2014-06-23T11:00:00"/>
    <n v="33.971574074072123"/>
  </r>
  <r>
    <n v="4061"/>
    <x v="4054"/>
    <s v="SKYLAR'S SYNDROME is a tremendous psychodrama by master playwright Gavin Kayner!"/>
    <n v="525"/>
    <n v="0"/>
    <x v="2"/>
    <x v="0"/>
    <s v="USD"/>
    <n v="1461205423"/>
    <n v="1456025023"/>
    <x v="0"/>
    <x v="78"/>
    <b v="0"/>
    <s v="theater/plays"/>
    <n v="0"/>
    <e v="#DIV/0!"/>
    <s v="theater"/>
    <s v="plays"/>
    <d v="2016-02-20T22:23:43"/>
    <d v="2016-04-20T21:23:43"/>
    <n v="59.95833333332848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x v="83"/>
    <b v="0"/>
    <s v="theater/plays"/>
    <n v="2.4500000000000001E-2"/>
    <n v="163.33333333333334"/>
    <s v="theater"/>
    <s v="plays"/>
    <d v="2016-06-02T12:44:28"/>
    <d v="2016-07-02T12:44:28"/>
    <n v="3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x v="82"/>
    <b v="0"/>
    <s v="theater/plays"/>
    <n v="1.4210526315789474E-2"/>
    <n v="15"/>
    <s v="theater"/>
    <s v="plays"/>
    <d v="2014-05-28T11:21:24"/>
    <d v="2014-06-27T11:21:24"/>
    <n v="30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x v="79"/>
    <b v="0"/>
    <s v="theater/plays"/>
    <n v="0.1925"/>
    <n v="64.166666666666671"/>
    <s v="theater"/>
    <s v="plays"/>
    <d v="2015-03-30T09:07:06"/>
    <d v="2015-04-29T09:07:06"/>
    <n v="30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x v="0"/>
    <x v="80"/>
    <b v="0"/>
    <s v="theater/plays"/>
    <n v="6.7499999999999999E-3"/>
    <n v="6.75"/>
    <s v="theater"/>
    <s v="plays"/>
    <d v="2014-07-13T17:50:11"/>
    <d v="2014-08-12T17:50:11"/>
    <n v="30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x v="29"/>
    <b v="0"/>
    <s v="theater/plays"/>
    <n v="1.6666666666666668E-3"/>
    <n v="25"/>
    <s v="theater"/>
    <s v="plays"/>
    <d v="2016-04-18T19:56:28"/>
    <d v="2016-05-18T19:56:28"/>
    <n v="30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x v="57"/>
    <b v="0"/>
    <s v="theater/plays"/>
    <n v="0.60899999999999999"/>
    <n v="179.11764705882354"/>
    <s v="theater"/>
    <s v="plays"/>
    <d v="2015-08-18T21:49:10"/>
    <d v="2015-09-27T21:49:10"/>
    <n v="4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x v="0"/>
    <x v="29"/>
    <b v="0"/>
    <s v="theater/plays"/>
    <n v="0.01"/>
    <n v="34.950000000000003"/>
    <s v="theater"/>
    <s v="plays"/>
    <d v="2016-12-14T18:07:35"/>
    <d v="2017-01-13T18:05:00"/>
    <n v="29.998206018521159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x v="62"/>
    <b v="0"/>
    <s v="theater/plays"/>
    <n v="0.34399999999999997"/>
    <n v="33.07692307692308"/>
    <s v="theater"/>
    <s v="plays"/>
    <d v="2015-01-18T10:52:36"/>
    <d v="2015-02-28T07:00:00"/>
    <n v="40.83847222222539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x v="0"/>
    <x v="79"/>
    <b v="0"/>
    <s v="theater/plays"/>
    <n v="0.16500000000000001"/>
    <n v="27.5"/>
    <s v="theater"/>
    <s v="plays"/>
    <d v="2015-01-27T11:00:20"/>
    <d v="2015-02-28T22:00:00"/>
    <n v="32.458101851851097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x v="78"/>
    <b v="0"/>
    <s v="theater/plays"/>
    <n v="0"/>
    <e v="#DIV/0!"/>
    <s v="theater"/>
    <s v="plays"/>
    <d v="2016-11-26T14:18:51"/>
    <d v="2016-12-26T14:18:51"/>
    <n v="30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x v="84"/>
    <b v="0"/>
    <s v="theater/plays"/>
    <n v="4.0000000000000001E-3"/>
    <n v="2"/>
    <s v="theater"/>
    <s v="plays"/>
    <d v="2014-06-22T13:35:11"/>
    <d v="2014-08-21T13:35:11"/>
    <n v="6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x v="84"/>
    <b v="0"/>
    <s v="theater/plays"/>
    <n v="1.0571428571428572E-2"/>
    <n v="18.5"/>
    <s v="theater"/>
    <s v="plays"/>
    <d v="2015-03-15T03:17:06"/>
    <d v="2015-05-08T23:00:00"/>
    <n v="54.821458333331975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x v="64"/>
    <b v="0"/>
    <s v="theater/plays"/>
    <n v="0.26727272727272727"/>
    <n v="35"/>
    <s v="theater"/>
    <s v="plays"/>
    <d v="2015-10-06T08:16:15"/>
    <d v="2015-11-05T09:16:15"/>
    <n v="30.041666666664241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x v="62"/>
    <b v="0"/>
    <s v="theater/plays"/>
    <n v="0.28799999999999998"/>
    <n v="44.307692307692307"/>
    <s v="theater"/>
    <s v="plays"/>
    <d v="2014-05-19T20:06:09"/>
    <d v="2014-06-30T12:28:00"/>
    <n v="41.681840277778974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x v="0"/>
    <x v="78"/>
    <b v="0"/>
    <s v="theater/plays"/>
    <n v="0"/>
    <e v="#DIV/0!"/>
    <s v="theater"/>
    <s v="plays"/>
    <d v="2014-09-23T14:05:49"/>
    <d v="2014-10-21T14:51:00"/>
    <n v="28.03137731480819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x v="79"/>
    <b v="0"/>
    <s v="theater/plays"/>
    <n v="8.8999999999999996E-2"/>
    <n v="222.5"/>
    <s v="theater"/>
    <s v="plays"/>
    <d v="2016-11-21T12:03:14"/>
    <d v="2016-12-21T12:03:14"/>
    <n v="30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x v="78"/>
    <b v="0"/>
    <s v="theater/plays"/>
    <n v="0"/>
    <e v="#DIV/0!"/>
    <s v="theater"/>
    <s v="plays"/>
    <d v="2016-12-28T13:54:02"/>
    <d v="2017-01-27T13:54:02"/>
    <n v="30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x v="29"/>
    <b v="0"/>
    <s v="theater/plays"/>
    <n v="1.6666666666666668E-3"/>
    <n v="5"/>
    <s v="theater"/>
    <s v="plays"/>
    <d v="2016-05-20T17:32:01"/>
    <d v="2016-06-19T17:32:01"/>
    <n v="30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x v="78"/>
    <b v="0"/>
    <s v="theater/plays"/>
    <n v="0"/>
    <e v="#DIV/0!"/>
    <s v="theater"/>
    <s v="plays"/>
    <d v="2016-05-21T11:45:16"/>
    <d v="2016-06-14T13:54:00"/>
    <n v="24.089398148149485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x v="8"/>
    <b v="0"/>
    <s v="theater/plays"/>
    <n v="0.15737410071942445"/>
    <n v="29.166666666666668"/>
    <s v="theater"/>
    <s v="plays"/>
    <d v="2015-02-06T08:57:05"/>
    <d v="2015-03-08T07:57:05"/>
    <n v="29.95833333334303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x v="84"/>
    <b v="0"/>
    <s v="theater/plays"/>
    <n v="0.02"/>
    <n v="1.5"/>
    <s v="theater"/>
    <s v="plays"/>
    <d v="2015-10-29T23:32:33"/>
    <d v="2015-11-14T18:00:00"/>
    <n v="15.769062499995925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x v="79"/>
    <b v="0"/>
    <s v="theater/plays"/>
    <n v="0.21685714285714286"/>
    <n v="126.5"/>
    <s v="theater"/>
    <s v="plays"/>
    <d v="2015-12-15T13:16:56"/>
    <d v="2016-01-14T13:16:56"/>
    <n v="30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x v="29"/>
    <b v="0"/>
    <s v="theater/plays"/>
    <n v="3.3333333333333335E-3"/>
    <n v="10"/>
    <s v="theater"/>
    <s v="plays"/>
    <d v="2016-09-09T05:28:26"/>
    <d v="2016-10-09T05:28:26"/>
    <n v="3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x v="29"/>
    <b v="0"/>
    <s v="theater/plays"/>
    <n v="2.8571428571428571E-3"/>
    <n v="10"/>
    <s v="theater"/>
    <s v="plays"/>
    <d v="2015-02-23T09:29:35"/>
    <d v="2015-03-23T22:59:00"/>
    <n v="28.5620949074073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x v="81"/>
    <b v="0"/>
    <s v="theater/plays"/>
    <n v="4.7E-2"/>
    <n v="9.4"/>
    <s v="theater"/>
    <s v="plays"/>
    <d v="2015-10-27T17:34:59"/>
    <d v="2015-11-20T23:00:00"/>
    <n v="24.225706018522033"/>
  </r>
  <r>
    <n v="4087"/>
    <x v="4080"/>
    <s v="Comedy Stage Play"/>
    <n v="9600"/>
    <n v="0"/>
    <x v="2"/>
    <x v="0"/>
    <s v="USD"/>
    <n v="1468777786"/>
    <n v="1466185786"/>
    <x v="0"/>
    <x v="78"/>
    <b v="0"/>
    <s v="theater/plays"/>
    <n v="0"/>
    <e v="#DIV/0!"/>
    <s v="theater"/>
    <s v="plays"/>
    <d v="2016-06-17T12:49:46"/>
    <d v="2016-07-17T12:49:46"/>
    <n v="3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x v="0"/>
    <x v="83"/>
    <b v="0"/>
    <s v="theater/plays"/>
    <n v="0.108"/>
    <n v="72"/>
    <s v="theater"/>
    <s v="plays"/>
    <d v="2014-12-17T09:42:04"/>
    <d v="2015-01-16T05:26:00"/>
    <n v="29.822175925932243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x v="22"/>
    <b v="0"/>
    <s v="theater/plays"/>
    <n v="4.8000000000000001E-2"/>
    <n v="30"/>
    <s v="theater"/>
    <s v="plays"/>
    <d v="2015-04-28T12:34:48"/>
    <d v="2015-05-31T12:35:00"/>
    <n v="33.000138888892252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x v="0"/>
    <x v="83"/>
    <b v="0"/>
    <s v="theater/plays"/>
    <n v="3.2000000000000001E-2"/>
    <n v="10.666666666666666"/>
    <s v="theater"/>
    <s v="plays"/>
    <d v="2015-07-24T11:08:57"/>
    <d v="2015-08-07T10:00:00"/>
    <n v="13.952118055560277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x v="22"/>
    <b v="0"/>
    <s v="theater/plays"/>
    <n v="0.1275"/>
    <n v="25.5"/>
    <s v="theater"/>
    <s v="plays"/>
    <d v="2014-12-17T07:09:11"/>
    <d v="2015-01-16T07:09:11"/>
    <n v="30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x v="29"/>
    <b v="0"/>
    <s v="theater/plays"/>
    <n v="1.8181818181818181E-4"/>
    <n v="20"/>
    <s v="theater"/>
    <s v="plays"/>
    <d v="2015-02-03T23:40:47"/>
    <d v="2015-04-04T22:40:47"/>
    <n v="59.958333333343035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x v="80"/>
    <b v="0"/>
    <s v="theater/plays"/>
    <n v="2.4E-2"/>
    <n v="15"/>
    <s v="theater"/>
    <s v="plays"/>
    <d v="2015-06-23T14:34:53"/>
    <d v="2015-08-22T14:34:53"/>
    <n v="60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x v="22"/>
    <b v="0"/>
    <s v="theater/plays"/>
    <n v="0.36499999999999999"/>
    <n v="91.25"/>
    <s v="theater"/>
    <s v="plays"/>
    <d v="2014-09-07T21:05:00"/>
    <d v="2014-10-21T23:59:00"/>
    <n v="44.120833333334303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x v="0"/>
    <x v="29"/>
    <b v="0"/>
    <s v="theater/plays"/>
    <n v="2.6666666666666668E-2"/>
    <n v="800"/>
    <s v="theater"/>
    <s v="plays"/>
    <d v="2016-11-18T19:45:50"/>
    <d v="2016-12-18T19:45:50"/>
    <n v="3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x v="81"/>
    <b v="0"/>
    <s v="theater/plays"/>
    <n v="0.11428571428571428"/>
    <n v="80"/>
    <s v="theater"/>
    <s v="plays"/>
    <d v="2017-01-15T07:43:39"/>
    <d v="2017-02-28T03:51:00"/>
    <n v="43.838437499995052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x v="78"/>
    <b v="0"/>
    <s v="theater/plays"/>
    <n v="0"/>
    <e v="#DIV/0!"/>
    <s v="theater"/>
    <s v="plays"/>
    <d v="2015-12-06T14:47:17"/>
    <d v="2016-01-31T18:55:00"/>
    <n v="56.17202546296175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x v="0"/>
    <x v="78"/>
    <b v="0"/>
    <s v="theater/plays"/>
    <n v="0"/>
    <e v="#DIV/0!"/>
    <s v="theater"/>
    <s v="plays"/>
    <d v="2016-05-05T12:19:57"/>
    <d v="2016-06-04T12:19:57"/>
    <n v="30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x v="29"/>
    <b v="0"/>
    <s v="theater/plays"/>
    <n v="1.1111111111111112E-2"/>
    <n v="50"/>
    <s v="theater"/>
    <s v="plays"/>
    <d v="2016-07-19T15:24:33"/>
    <d v="2016-09-02T15:24:33"/>
    <n v="45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x v="0"/>
    <x v="78"/>
    <b v="0"/>
    <s v="theater/plays"/>
    <n v="0"/>
    <e v="#DIV/0!"/>
    <s v="theater"/>
    <s v="plays"/>
    <d v="2014-10-14T21:59:50"/>
    <d v="2014-10-24T21:59:50"/>
    <n v="1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x v="78"/>
    <b v="0"/>
    <s v="theater/plays"/>
    <n v="0"/>
    <e v="#DIV/0!"/>
    <s v="theater"/>
    <s v="plays"/>
    <d v="2016-12-26T16:41:22"/>
    <d v="2017-01-25T16:41:22"/>
    <n v="30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x v="0"/>
    <x v="79"/>
    <b v="0"/>
    <s v="theater/plays"/>
    <n v="0.27400000000000002"/>
    <n v="22.833333333333332"/>
    <s v="theater"/>
    <s v="plays"/>
    <d v="2016-04-15T15:21:13"/>
    <d v="2016-05-15T15:21:13"/>
    <n v="30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x v="79"/>
    <b v="0"/>
    <s v="theater/plays"/>
    <n v="0.1"/>
    <n v="16.666666666666668"/>
    <s v="theater"/>
    <s v="plays"/>
    <d v="2015-07-03T14:59:26"/>
    <d v="2015-08-26T13:32:00"/>
    <n v="53.93928240740206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x v="25"/>
    <b v="0"/>
    <s v="theater/plays"/>
    <n v="0.21366666666666667"/>
    <n v="45.785714285714285"/>
    <s v="theater"/>
    <s v="plays"/>
    <d v="2016-09-27T01:40:34"/>
    <d v="2016-10-27T01:40:34"/>
    <n v="30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x v="79"/>
    <b v="0"/>
    <s v="theater/plays"/>
    <n v="6.9696969696969702E-2"/>
    <n v="383.33333333333331"/>
    <s v="theater"/>
    <s v="plays"/>
    <d v="2016-11-22T19:15:09"/>
    <d v="2016-12-25T19:15:09"/>
    <n v="3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x v="51"/>
    <b v="0"/>
    <s v="theater/plays"/>
    <n v="0.70599999999999996"/>
    <n v="106.96969696969697"/>
    <s v="theater"/>
    <s v="plays"/>
    <d v="2015-02-17T20:11:06"/>
    <d v="2015-04-01T20:00:00"/>
    <n v="42.992291666669189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x v="80"/>
    <b v="0"/>
    <s v="theater/plays"/>
    <n v="2.0500000000000001E-2"/>
    <n v="10.25"/>
    <s v="theater"/>
    <s v="plays"/>
    <d v="2014-09-01T17:00:01"/>
    <d v="2014-09-24T17:00:01"/>
    <n v="23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x v="29"/>
    <b v="0"/>
    <s v="theater/plays"/>
    <n v="1.9666666666666666E-2"/>
    <n v="59"/>
    <s v="theater"/>
    <s v="plays"/>
    <d v="2017-01-31T19:45:37"/>
    <d v="2017-03-03T00:00:00"/>
    <n v="30.176655092582223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x v="78"/>
    <b v="0"/>
    <s v="theater/plays"/>
    <n v="0"/>
    <e v="#DIV/0!"/>
    <s v="theater"/>
    <s v="plays"/>
    <d v="2015-10-30T07:56:44"/>
    <d v="2015-11-29T08:56:44"/>
    <n v="30.041666666671517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x v="79"/>
    <b v="0"/>
    <s v="theater/plays"/>
    <n v="0.28666666666666668"/>
    <n v="14.333333333333334"/>
    <s v="theater"/>
    <s v="plays"/>
    <d v="2016-05-22T10:02:31"/>
    <d v="2016-07-21T10:02:31"/>
    <n v="60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x v="79"/>
    <b v="0"/>
    <s v="theater/plays"/>
    <n v="3.1333333333333331E-2"/>
    <n v="15.666666666666666"/>
    <s v="theater"/>
    <s v="plays"/>
    <d v="2015-01-24T22:15:40"/>
    <d v="2015-02-23T22:15:40"/>
    <n v="3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x v="29"/>
    <b v="0"/>
    <s v="theater/plays"/>
    <n v="4.0000000000000002E-4"/>
    <n v="1"/>
    <s v="theater"/>
    <s v="plays"/>
    <d v="2016-01-31T17:43:06"/>
    <d v="2016-02-27T19:00:00"/>
    <n v="27.053402777775773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x v="83"/>
    <b v="0"/>
    <s v="theater/plays"/>
    <n v="2E-3"/>
    <n v="1"/>
    <s v="theater"/>
    <s v="plays"/>
    <d v="2015-12-20T08:45:23"/>
    <d v="2016-01-08T01:34:00"/>
    <n v="18.700428240743349"/>
  </r>
  <r>
    <m/>
    <x v="4107"/>
    <m/>
    <m/>
    <m/>
    <x v="4"/>
    <x v="21"/>
    <m/>
    <m/>
    <m/>
    <x v="2"/>
    <x v="50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2C309-D810-48AE-8860-F1613A98C02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0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6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6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6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6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6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6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6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6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6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6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6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6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6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6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6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6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93496-9E0A-48C0-874B-A918961F10A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B5423-EFBD-4333-9242-49EA4A69E06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066D3-EFB3-4F65-8ABD-18964C34ED04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2:C538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h="1" x="1"/>
        <item h="1"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8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 t="grand">
      <x/>
    </i>
  </rowItems>
  <colFields count="1">
    <field x="5"/>
  </colFields>
  <colItems count="2"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CCC87B-7917-4557-B173-845C108A1CEE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6:F49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B762A-AE04-48E1-A23D-ACDBE63779CD}" name="PivotTable2" cacheId="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C9" firstHeaderRow="1" firstDataRow="2" firstDataCol="1"/>
  <pivotFields count="21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2">
    <i>
      <x/>
    </i>
    <i>
      <x v="1"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80" zoomScaleNormal="80" workbookViewId="0">
      <selection activeCell="H2023" sqref="H202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bestFit="1" customWidth="1"/>
    <col min="16" max="16" width="16.7109375" bestFit="1" customWidth="1"/>
    <col min="17" max="17" width="14.5703125" style="12" bestFit="1" customWidth="1"/>
    <col min="18" max="18" width="12.42578125" style="12" bestFit="1" customWidth="1"/>
    <col min="19" max="19" width="24.140625" style="7" bestFit="1" customWidth="1"/>
    <col min="20" max="20" width="21.7109375" style="7" bestFit="1" customWidth="1"/>
    <col min="21" max="21" width="16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6" t="s">
        <v>8365</v>
      </c>
      <c r="T1" s="6" t="s">
        <v>8366</v>
      </c>
      <c r="U1" s="1" t="s">
        <v>8412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s="12" t="str">
        <f>LEFT(N2,( FIND("/",N2,1))-1)</f>
        <v>film &amp; video</v>
      </c>
      <c r="R2" s="12" t="str">
        <f>RIGHT(N2,(LEN(N2)-(FIND("/",N2, FIND("/", N2)-1))))</f>
        <v>television</v>
      </c>
      <c r="S2" s="13">
        <f>(((J2/60)/60)/24)+DATE(1970,1,1)+(-5/24)</f>
        <v>42176.798738425925</v>
      </c>
      <c r="T2" s="14">
        <f>(((I2/60)/60)/24)+DATE(1970,1,1)+(-5/24)</f>
        <v>42207.916666666664</v>
      </c>
      <c r="U2" s="41">
        <f>T2-S2</f>
        <v>31.117928240739275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8">
        <f>E3/L3</f>
        <v>185.48101265822785</v>
      </c>
      <c r="Q3" s="12" t="str">
        <f t="shared" ref="Q3:Q66" si="0">LEFT(N3,( FIND("/",N3,1))-1)</f>
        <v>film &amp; video</v>
      </c>
      <c r="R3" s="12" t="str">
        <f t="shared" ref="R3:R66" si="1">RIGHT(N3,(LEN(N3)-(FIND("/",N3, FIND("/", N3)-1))))</f>
        <v>television</v>
      </c>
      <c r="S3" s="13">
        <f>(((J3/60)/60)/24)+DATE(1970,1,1)+(-5/24)</f>
        <v>42766.392164351848</v>
      </c>
      <c r="T3" s="14">
        <f>(((I3/60)/60)/24)+DATE(1970,1,1)+(-5/24)</f>
        <v>42796.392164351848</v>
      </c>
      <c r="U3" s="41">
        <f t="shared" ref="U3:U66" si="2">T3-S3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8">
        <f>E4/L4</f>
        <v>15</v>
      </c>
      <c r="Q4" s="12" t="str">
        <f t="shared" si="0"/>
        <v>film &amp; video</v>
      </c>
      <c r="R4" s="12" t="str">
        <f t="shared" si="1"/>
        <v>television</v>
      </c>
      <c r="S4" s="13">
        <f>(((J4/60)/60)/24)+DATE(1970,1,1)+(-5/24)</f>
        <v>42405.494016203702</v>
      </c>
      <c r="T4" s="14">
        <f>(((I4/60)/60)/24)+DATE(1970,1,1)+(-5/24)</f>
        <v>42415.494016203702</v>
      </c>
      <c r="U4" s="41">
        <f t="shared" si="2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8">
        <f>E5/L5</f>
        <v>69.266666666666666</v>
      </c>
      <c r="Q5" s="12" t="str">
        <f t="shared" si="0"/>
        <v>film &amp; video</v>
      </c>
      <c r="R5" s="12" t="str">
        <f t="shared" si="1"/>
        <v>television</v>
      </c>
      <c r="S5" s="13">
        <f>(((J5/60)/60)/24)+DATE(1970,1,1)+(-5/24)</f>
        <v>41828.306793981479</v>
      </c>
      <c r="T5" s="14">
        <f>(((I5/60)/60)/24)+DATE(1970,1,1)+(-5/24)</f>
        <v>41858.306793981479</v>
      </c>
      <c r="U5" s="41">
        <f t="shared" si="2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8">
        <f>E6/L6</f>
        <v>190.55028169014085</v>
      </c>
      <c r="Q6" s="12" t="str">
        <f t="shared" si="0"/>
        <v>film &amp; video</v>
      </c>
      <c r="R6" s="12" t="str">
        <f t="shared" si="1"/>
        <v>television</v>
      </c>
      <c r="S6" s="13">
        <f>(((J6/60)/60)/24)+DATE(1970,1,1)+(-5/24)</f>
        <v>42327.625914351847</v>
      </c>
      <c r="T6" s="14">
        <f>(((I6/60)/60)/24)+DATE(1970,1,1)+(-5/24)</f>
        <v>42357.625914351847</v>
      </c>
      <c r="U6" s="41">
        <f t="shared" si="2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8">
        <f>E7/L7</f>
        <v>93.40425531914893</v>
      </c>
      <c r="Q7" s="12" t="str">
        <f t="shared" si="0"/>
        <v>film &amp; video</v>
      </c>
      <c r="R7" s="12" t="str">
        <f t="shared" si="1"/>
        <v>television</v>
      </c>
      <c r="S7" s="13">
        <f>(((J7/60)/60)/24)+DATE(1970,1,1)+(-5/24)</f>
        <v>42563.724618055552</v>
      </c>
      <c r="T7" s="14">
        <f>(((I7/60)/60)/24)+DATE(1970,1,1)+(-5/24)</f>
        <v>42580.024305555555</v>
      </c>
      <c r="U7" s="41">
        <f t="shared" si="2"/>
        <v>16.299687500002619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8">
        <f>E8/L8</f>
        <v>146.87931034482759</v>
      </c>
      <c r="Q8" s="12" t="str">
        <f t="shared" si="0"/>
        <v>film &amp; video</v>
      </c>
      <c r="R8" s="12" t="str">
        <f t="shared" si="1"/>
        <v>television</v>
      </c>
      <c r="S8" s="13">
        <f>(((J8/60)/60)/24)+DATE(1970,1,1)+(-5/24)</f>
        <v>41793.864004629628</v>
      </c>
      <c r="T8" s="14">
        <f>(((I8/60)/60)/24)+DATE(1970,1,1)+(-5/24)</f>
        <v>41803.864004629628</v>
      </c>
      <c r="U8" s="41">
        <f t="shared" si="2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8">
        <f>E9/L9</f>
        <v>159.82456140350877</v>
      </c>
      <c r="Q9" s="12" t="str">
        <f t="shared" si="0"/>
        <v>film &amp; video</v>
      </c>
      <c r="R9" s="12" t="str">
        <f t="shared" si="1"/>
        <v>television</v>
      </c>
      <c r="S9" s="13">
        <f>(((J9/60)/60)/24)+DATE(1970,1,1)+(-5/24)</f>
        <v>42515.838738425926</v>
      </c>
      <c r="T9" s="14">
        <f>(((I9/60)/60)/24)+DATE(1970,1,1)+(-5/24)</f>
        <v>42555.838738425926</v>
      </c>
      <c r="U9" s="41">
        <f t="shared" si="2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8">
        <f>E10/L10</f>
        <v>291.79333333333335</v>
      </c>
      <c r="Q10" s="12" t="str">
        <f t="shared" si="0"/>
        <v>film &amp; video</v>
      </c>
      <c r="R10" s="12" t="str">
        <f t="shared" si="1"/>
        <v>television</v>
      </c>
      <c r="S10" s="13">
        <f>(((J10/60)/60)/24)+DATE(1970,1,1)+(-5/24)</f>
        <v>42468.736249999994</v>
      </c>
      <c r="T10" s="14">
        <f>(((I10/60)/60)/24)+DATE(1970,1,1)+(-5/24)</f>
        <v>42475.666666666664</v>
      </c>
      <c r="U10" s="41">
        <f t="shared" si="2"/>
        <v>6.9304166666697711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8">
        <f>E11/L11</f>
        <v>31.499500000000001</v>
      </c>
      <c r="Q11" s="12" t="str">
        <f t="shared" si="0"/>
        <v>film &amp; video</v>
      </c>
      <c r="R11" s="12" t="str">
        <f t="shared" si="1"/>
        <v>television</v>
      </c>
      <c r="S11" s="13">
        <f>(((J11/60)/60)/24)+DATE(1970,1,1)+(-5/24)</f>
        <v>42446.895185185182</v>
      </c>
      <c r="T11" s="14">
        <f>(((I11/60)/60)/24)+DATE(1970,1,1)+(-5/24)</f>
        <v>42476.895185185182</v>
      </c>
      <c r="U11" s="41">
        <f t="shared" si="2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8">
        <f>E12/L12</f>
        <v>158.68421052631578</v>
      </c>
      <c r="Q12" s="12" t="str">
        <f t="shared" si="0"/>
        <v>film &amp; video</v>
      </c>
      <c r="R12" s="12" t="str">
        <f t="shared" si="1"/>
        <v>television</v>
      </c>
      <c r="S12" s="13">
        <f>(((J12/60)/60)/24)+DATE(1970,1,1)+(-5/24)</f>
        <v>41779.859710648147</v>
      </c>
      <c r="T12" s="14">
        <f>(((I12/60)/60)/24)+DATE(1970,1,1)+(-5/24)</f>
        <v>41814.859710648147</v>
      </c>
      <c r="U12" s="41">
        <f t="shared" si="2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8">
        <f>E13/L13</f>
        <v>80.333333333333329</v>
      </c>
      <c r="Q13" s="12" t="str">
        <f t="shared" si="0"/>
        <v>film &amp; video</v>
      </c>
      <c r="R13" s="12" t="str">
        <f t="shared" si="1"/>
        <v>television</v>
      </c>
      <c r="S13" s="13">
        <f>(((J13/60)/60)/24)+DATE(1970,1,1)+(-5/24)</f>
        <v>42572.570162037031</v>
      </c>
      <c r="T13" s="14">
        <f>(((I13/60)/60)/24)+DATE(1970,1,1)+(-5/24)</f>
        <v>42603.916666666664</v>
      </c>
      <c r="U13" s="41">
        <f t="shared" si="2"/>
        <v>31.346504629633273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8">
        <f>E14/L14</f>
        <v>59.961305925030231</v>
      </c>
      <c r="Q14" s="12" t="str">
        <f t="shared" si="0"/>
        <v>film &amp; video</v>
      </c>
      <c r="R14" s="12" t="str">
        <f t="shared" si="1"/>
        <v>television</v>
      </c>
      <c r="S14" s="13">
        <f>(((J14/60)/60)/24)+DATE(1970,1,1)+(-5/24)</f>
        <v>41791.504918981482</v>
      </c>
      <c r="T14" s="14">
        <f>(((I14/60)/60)/24)+DATE(1970,1,1)+(-5/24)</f>
        <v>41835.916666666664</v>
      </c>
      <c r="U14" s="41">
        <f t="shared" si="2"/>
        <v>44.41174768518249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8">
        <f>E15/L15</f>
        <v>109.78431372549019</v>
      </c>
      <c r="Q15" s="12" t="str">
        <f t="shared" si="0"/>
        <v>film &amp; video</v>
      </c>
      <c r="R15" s="12" t="str">
        <f t="shared" si="1"/>
        <v>television</v>
      </c>
      <c r="S15" s="13">
        <f>(((J15/60)/60)/24)+DATE(1970,1,1)+(-5/24)</f>
        <v>42508.468854166662</v>
      </c>
      <c r="T15" s="14">
        <f>(((I15/60)/60)/24)+DATE(1970,1,1)+(-5/24)</f>
        <v>42544.643749999996</v>
      </c>
      <c r="U15" s="41">
        <f t="shared" si="2"/>
        <v>36.174895833333721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8">
        <f>E16/L16</f>
        <v>147.70731707317074</v>
      </c>
      <c r="Q16" s="12" t="str">
        <f t="shared" si="0"/>
        <v>film &amp; video</v>
      </c>
      <c r="R16" s="12" t="str">
        <f t="shared" si="1"/>
        <v>television</v>
      </c>
      <c r="S16" s="13">
        <f>(((J16/60)/60)/24)+DATE(1970,1,1)+(-5/24)</f>
        <v>41807.818148148144</v>
      </c>
      <c r="T16" s="14">
        <f>(((I16/60)/60)/24)+DATE(1970,1,1)+(-5/24)</f>
        <v>41833.374305555553</v>
      </c>
      <c r="U16" s="41">
        <f t="shared" si="2"/>
        <v>25.556157407409046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8">
        <f>E17/L17</f>
        <v>21.755102040816325</v>
      </c>
      <c r="Q17" s="12" t="str">
        <f t="shared" si="0"/>
        <v>film &amp; video</v>
      </c>
      <c r="R17" s="12" t="str">
        <f t="shared" si="1"/>
        <v>television</v>
      </c>
      <c r="S17" s="13">
        <f>(((J17/60)/60)/24)+DATE(1970,1,1)+(-5/24)</f>
        <v>42256.183541666665</v>
      </c>
      <c r="T17" s="14">
        <f>(((I17/60)/60)/24)+DATE(1970,1,1)+(-5/24)</f>
        <v>42274.634722222218</v>
      </c>
      <c r="U17" s="41">
        <f t="shared" si="2"/>
        <v>18.451180555552128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8">
        <f>E18/L18</f>
        <v>171.84285714285716</v>
      </c>
      <c r="Q18" s="12" t="str">
        <f t="shared" si="0"/>
        <v>film &amp; video</v>
      </c>
      <c r="R18" s="12" t="str">
        <f t="shared" si="1"/>
        <v>television</v>
      </c>
      <c r="S18" s="13">
        <f>(((J18/60)/60)/24)+DATE(1970,1,1)+(-5/24)</f>
        <v>41760.588090277779</v>
      </c>
      <c r="T18" s="14">
        <f>(((I18/60)/60)/24)+DATE(1970,1,1)+(-5/24)</f>
        <v>41806.020833333328</v>
      </c>
      <c r="U18" s="41">
        <f t="shared" si="2"/>
        <v>45.432743055549508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8">
        <f>E19/L19</f>
        <v>41.944444444444443</v>
      </c>
      <c r="Q19" s="12" t="str">
        <f t="shared" si="0"/>
        <v>film &amp; video</v>
      </c>
      <c r="R19" s="12" t="str">
        <f t="shared" si="1"/>
        <v>television</v>
      </c>
      <c r="S19" s="13">
        <f>(((J19/60)/60)/24)+DATE(1970,1,1)+(-5/24)</f>
        <v>41917.523402777777</v>
      </c>
      <c r="T19" s="14">
        <f>(((I19/60)/60)/24)+DATE(1970,1,1)+(-5/24)</f>
        <v>41947.565069444441</v>
      </c>
      <c r="U19" s="41">
        <f t="shared" si="2"/>
        <v>30.041666666664241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8">
        <f>E20/L20</f>
        <v>93.264122807017543</v>
      </c>
      <c r="Q20" s="12" t="str">
        <f t="shared" si="0"/>
        <v>film &amp; video</v>
      </c>
      <c r="R20" s="12" t="str">
        <f t="shared" si="1"/>
        <v>television</v>
      </c>
      <c r="S20" s="13">
        <f>(((J20/60)/60)/24)+DATE(1970,1,1)+(-5/24)</f>
        <v>41869.333981481483</v>
      </c>
      <c r="T20" s="14">
        <f>(((I20/60)/60)/24)+DATE(1970,1,1)+(-5/24)</f>
        <v>41899.333981481483</v>
      </c>
      <c r="U20" s="41">
        <f t="shared" si="2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8">
        <f>E21/L21</f>
        <v>56.136363636363633</v>
      </c>
      <c r="Q21" s="12" t="str">
        <f t="shared" si="0"/>
        <v>film &amp; video</v>
      </c>
      <c r="R21" s="12" t="str">
        <f t="shared" si="1"/>
        <v>television</v>
      </c>
      <c r="S21" s="13">
        <f>(((J21/60)/60)/24)+DATE(1970,1,1)+(-5/24)</f>
        <v>42175.608032407406</v>
      </c>
      <c r="T21" s="14">
        <f>(((I21/60)/60)/24)+DATE(1970,1,1)+(-5/24)</f>
        <v>42205.608032407406</v>
      </c>
      <c r="U21" s="41">
        <f t="shared" si="2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8">
        <f>E22/L22</f>
        <v>80.16</v>
      </c>
      <c r="Q22" s="12" t="str">
        <f t="shared" si="0"/>
        <v>film &amp; video</v>
      </c>
      <c r="R22" s="12" t="str">
        <f t="shared" si="1"/>
        <v>television</v>
      </c>
      <c r="S22" s="13">
        <f>(((J22/60)/60)/24)+DATE(1970,1,1)+(-5/24)</f>
        <v>42200.549907407411</v>
      </c>
      <c r="T22" s="14">
        <f>(((I22/60)/60)/24)+DATE(1970,1,1)+(-5/24)</f>
        <v>42260.549907407411</v>
      </c>
      <c r="U22" s="41">
        <f t="shared" si="2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8">
        <f>E23/L23</f>
        <v>199.9009900990099</v>
      </c>
      <c r="Q23" s="12" t="str">
        <f t="shared" si="0"/>
        <v>film &amp; video</v>
      </c>
      <c r="R23" s="12" t="str">
        <f t="shared" si="1"/>
        <v>television</v>
      </c>
      <c r="S23" s="13">
        <f>(((J23/60)/60)/24)+DATE(1970,1,1)+(-5/24)</f>
        <v>41878.418854166666</v>
      </c>
      <c r="T23" s="14">
        <f>(((I23/60)/60)/24)+DATE(1970,1,1)+(-5/24)</f>
        <v>41908.418854166666</v>
      </c>
      <c r="U23" s="41">
        <f t="shared" si="2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8">
        <f>E24/L24</f>
        <v>51.25</v>
      </c>
      <c r="Q24" s="12" t="str">
        <f t="shared" si="0"/>
        <v>film &amp; video</v>
      </c>
      <c r="R24" s="12" t="str">
        <f t="shared" si="1"/>
        <v>television</v>
      </c>
      <c r="S24" s="13">
        <f>(((J24/60)/60)/24)+DATE(1970,1,1)+(-5/24)</f>
        <v>41989.703009259254</v>
      </c>
      <c r="T24" s="14">
        <f>(((I24/60)/60)/24)+DATE(1970,1,1)+(-5/24)</f>
        <v>42005.124305555553</v>
      </c>
      <c r="U24" s="41">
        <f t="shared" si="2"/>
        <v>15.421296296299261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8">
        <f>E25/L25</f>
        <v>103.04347826086956</v>
      </c>
      <c r="Q25" s="12" t="str">
        <f t="shared" si="0"/>
        <v>film &amp; video</v>
      </c>
      <c r="R25" s="12" t="str">
        <f t="shared" si="1"/>
        <v>television</v>
      </c>
      <c r="S25" s="13">
        <f>(((J25/60)/60)/24)+DATE(1970,1,1)+(-5/24)</f>
        <v>42097.570613425924</v>
      </c>
      <c r="T25" s="14">
        <f>(((I25/60)/60)/24)+DATE(1970,1,1)+(-5/24)</f>
        <v>42124.430555555555</v>
      </c>
      <c r="U25" s="41">
        <f t="shared" si="2"/>
        <v>26.859942129631236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8">
        <f>E26/L26</f>
        <v>66.346149825783982</v>
      </c>
      <c r="Q26" s="12" t="str">
        <f t="shared" si="0"/>
        <v>film &amp; video</v>
      </c>
      <c r="R26" s="12" t="str">
        <f t="shared" si="1"/>
        <v>television</v>
      </c>
      <c r="S26" s="13">
        <f>(((J26/60)/60)/24)+DATE(1970,1,1)+(-5/24)</f>
        <v>42229.611840277772</v>
      </c>
      <c r="T26" s="14">
        <f>(((I26/60)/60)/24)+DATE(1970,1,1)+(-5/24)</f>
        <v>42262.61041666667</v>
      </c>
      <c r="U26" s="41">
        <f t="shared" si="2"/>
        <v>32.998576388898073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8">
        <f>E27/L27</f>
        <v>57.142857142857146</v>
      </c>
      <c r="Q27" s="12" t="str">
        <f t="shared" si="0"/>
        <v>film &amp; video</v>
      </c>
      <c r="R27" s="12" t="str">
        <f t="shared" si="1"/>
        <v>television</v>
      </c>
      <c r="S27" s="13">
        <f>(((J27/60)/60)/24)+DATE(1970,1,1)+(-5/24)</f>
        <v>42317.816678240742</v>
      </c>
      <c r="T27" s="14">
        <f>(((I27/60)/60)/24)+DATE(1970,1,1)+(-5/24)</f>
        <v>42377.816678240742</v>
      </c>
      <c r="U27" s="41">
        <f t="shared" si="2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8">
        <f>E28/L28</f>
        <v>102.10526315789474</v>
      </c>
      <c r="Q28" s="12" t="str">
        <f t="shared" si="0"/>
        <v>film &amp; video</v>
      </c>
      <c r="R28" s="12" t="str">
        <f t="shared" si="1"/>
        <v>television</v>
      </c>
      <c r="S28" s="13">
        <f>(((J28/60)/60)/24)+DATE(1970,1,1)+(-5/24)</f>
        <v>41828.307222222218</v>
      </c>
      <c r="T28" s="14">
        <f>(((I28/60)/60)/24)+DATE(1970,1,1)+(-5/24)</f>
        <v>41868.307222222218</v>
      </c>
      <c r="U28" s="41">
        <f t="shared" si="2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8">
        <f>E29/L29</f>
        <v>148.96666666666667</v>
      </c>
      <c r="Q29" s="12" t="str">
        <f t="shared" si="0"/>
        <v>film &amp; video</v>
      </c>
      <c r="R29" s="12" t="str">
        <f t="shared" si="1"/>
        <v>television</v>
      </c>
      <c r="S29" s="13">
        <f>(((J29/60)/60)/24)+DATE(1970,1,1)+(-5/24)</f>
        <v>41928.956400462957</v>
      </c>
      <c r="T29" s="14">
        <f>(((I29/60)/60)/24)+DATE(1970,1,1)+(-5/24)</f>
        <v>41958.998067129629</v>
      </c>
      <c r="U29" s="41">
        <f t="shared" si="2"/>
        <v>30.041666666671517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8">
        <f>E30/L30</f>
        <v>169.6056338028169</v>
      </c>
      <c r="Q30" s="12" t="str">
        <f t="shared" si="0"/>
        <v>film &amp; video</v>
      </c>
      <c r="R30" s="12" t="str">
        <f t="shared" si="1"/>
        <v>television</v>
      </c>
      <c r="S30" s="13">
        <f>(((J30/60)/60)/24)+DATE(1970,1,1)+(-5/24)</f>
        <v>42324.755601851844</v>
      </c>
      <c r="T30" s="14">
        <f>(((I30/60)/60)/24)+DATE(1970,1,1)+(-5/24)</f>
        <v>42354.755601851844</v>
      </c>
      <c r="U30" s="41">
        <f t="shared" si="2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8">
        <f>E31/L31</f>
        <v>31.623931623931625</v>
      </c>
      <c r="Q31" s="12" t="str">
        <f t="shared" si="0"/>
        <v>film &amp; video</v>
      </c>
      <c r="R31" s="12" t="str">
        <f t="shared" si="1"/>
        <v>television</v>
      </c>
      <c r="S31" s="13">
        <f>(((J31/60)/60)/24)+DATE(1970,1,1)+(-5/24)</f>
        <v>41812.464907407404</v>
      </c>
      <c r="T31" s="14">
        <f>(((I31/60)/60)/24)+DATE(1970,1,1)+(-5/24)</f>
        <v>41842.464907407404</v>
      </c>
      <c r="U31" s="41">
        <f t="shared" si="2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8">
        <f>E32/L32</f>
        <v>76.45264150943396</v>
      </c>
      <c r="Q32" s="12" t="str">
        <f t="shared" si="0"/>
        <v>film &amp; video</v>
      </c>
      <c r="R32" s="12" t="str">
        <f t="shared" si="1"/>
        <v>television</v>
      </c>
      <c r="S32" s="13">
        <f>(((J32/60)/60)/24)+DATE(1970,1,1)+(-5/24)</f>
        <v>41842.084664351853</v>
      </c>
      <c r="T32" s="14">
        <f>(((I32/60)/60)/24)+DATE(1970,1,1)+(-5/24)</f>
        <v>41872.084664351853</v>
      </c>
      <c r="U32" s="41">
        <f t="shared" si="2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8">
        <f>E33/L33</f>
        <v>13</v>
      </c>
      <c r="Q33" s="12" t="str">
        <f t="shared" si="0"/>
        <v>film &amp; video</v>
      </c>
      <c r="R33" s="12" t="str">
        <f t="shared" si="1"/>
        <v>television</v>
      </c>
      <c r="S33" s="13">
        <f>(((J33/60)/60)/24)+DATE(1970,1,1)+(-5/24)</f>
        <v>42376.583726851844</v>
      </c>
      <c r="T33" s="14">
        <f>(((I33/60)/60)/24)+DATE(1970,1,1)+(-5/24)</f>
        <v>42394.583726851844</v>
      </c>
      <c r="U33" s="41">
        <f t="shared" si="2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8">
        <f>E34/L34</f>
        <v>320.44943820224717</v>
      </c>
      <c r="Q34" s="12" t="str">
        <f t="shared" si="0"/>
        <v>film &amp; video</v>
      </c>
      <c r="R34" s="12" t="str">
        <f t="shared" si="1"/>
        <v>television</v>
      </c>
      <c r="S34" s="13">
        <f>(((J34/60)/60)/24)+DATE(1970,1,1)+(-5/24)</f>
        <v>42461.419178240736</v>
      </c>
      <c r="T34" s="14">
        <f>(((I34/60)/60)/24)+DATE(1970,1,1)+(-5/24)</f>
        <v>42502.957638888889</v>
      </c>
      <c r="U34" s="41">
        <f t="shared" si="2"/>
        <v>41.538460648152977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8">
        <f>E35/L35</f>
        <v>83.75</v>
      </c>
      <c r="Q35" s="12" t="str">
        <f t="shared" si="0"/>
        <v>film &amp; video</v>
      </c>
      <c r="R35" s="12" t="str">
        <f t="shared" si="1"/>
        <v>television</v>
      </c>
      <c r="S35" s="13">
        <f>(((J35/60)/60)/24)+DATE(1970,1,1)+(-5/24)</f>
        <v>42286.452557870369</v>
      </c>
      <c r="T35" s="14">
        <f>(((I35/60)/60)/24)+DATE(1970,1,1)+(-5/24)</f>
        <v>42316.49422453704</v>
      </c>
      <c r="U35" s="41">
        <f t="shared" si="2"/>
        <v>30.041666666671517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8">
        <f>E36/L36</f>
        <v>49.882352941176471</v>
      </c>
      <c r="Q36" s="12" t="str">
        <f t="shared" si="0"/>
        <v>film &amp; video</v>
      </c>
      <c r="R36" s="12" t="str">
        <f t="shared" si="1"/>
        <v>television</v>
      </c>
      <c r="S36" s="13">
        <f>(((J36/60)/60)/24)+DATE(1970,1,1)+(-5/24)</f>
        <v>41841.113437499997</v>
      </c>
      <c r="T36" s="14">
        <f>(((I36/60)/60)/24)+DATE(1970,1,1)+(-5/24)</f>
        <v>41856.113437499997</v>
      </c>
      <c r="U36" s="41">
        <f t="shared" si="2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8">
        <f>E37/L37</f>
        <v>59.464285714285715</v>
      </c>
      <c r="Q37" s="12" t="str">
        <f t="shared" si="0"/>
        <v>film &amp; video</v>
      </c>
      <c r="R37" s="12" t="str">
        <f t="shared" si="1"/>
        <v>television</v>
      </c>
      <c r="S37" s="13">
        <f>(((J37/60)/60)/24)+DATE(1970,1,1)+(-5/24)</f>
        <v>42098.083495370367</v>
      </c>
      <c r="T37" s="14">
        <f>(((I37/60)/60)/24)+DATE(1970,1,1)+(-5/24)</f>
        <v>42121.791666666664</v>
      </c>
      <c r="U37" s="41">
        <f t="shared" si="2"/>
        <v>23.708171296297223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8">
        <f>E38/L38</f>
        <v>193.84090909090909</v>
      </c>
      <c r="Q38" s="12" t="str">
        <f t="shared" si="0"/>
        <v>film &amp; video</v>
      </c>
      <c r="R38" s="12" t="str">
        <f t="shared" si="1"/>
        <v>television</v>
      </c>
      <c r="S38" s="13">
        <f>(((J38/60)/60)/24)+DATE(1970,1,1)+(-5/24)</f>
        <v>42068.098668981482</v>
      </c>
      <c r="T38" s="14">
        <f>(((I38/60)/60)/24)+DATE(1970,1,1)+(-5/24)</f>
        <v>42098.05700231481</v>
      </c>
      <c r="U38" s="41">
        <f t="shared" si="2"/>
        <v>29.958333333328483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8">
        <f>E39/L39</f>
        <v>159.51383399209487</v>
      </c>
      <c r="Q39" s="12" t="str">
        <f t="shared" si="0"/>
        <v>film &amp; video</v>
      </c>
      <c r="R39" s="12" t="str">
        <f t="shared" si="1"/>
        <v>television</v>
      </c>
      <c r="S39" s="13">
        <f>(((J39/60)/60)/24)+DATE(1970,1,1)+(-5/24)</f>
        <v>42032.484710648147</v>
      </c>
      <c r="T39" s="14">
        <f>(((I39/60)/60)/24)+DATE(1970,1,1)+(-5/24)</f>
        <v>42062.484710648147</v>
      </c>
      <c r="U39" s="41">
        <f t="shared" si="2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8">
        <f>E40/L40</f>
        <v>41.68181818181818</v>
      </c>
      <c r="Q40" s="12" t="str">
        <f t="shared" si="0"/>
        <v>film &amp; video</v>
      </c>
      <c r="R40" s="12" t="str">
        <f t="shared" si="1"/>
        <v>television</v>
      </c>
      <c r="S40" s="13">
        <f>(((J40/60)/60)/24)+DATE(1970,1,1)+(-5/24)</f>
        <v>41374.848888888882</v>
      </c>
      <c r="T40" s="14">
        <f>(((I40/60)/60)/24)+DATE(1970,1,1)+(-5/24)</f>
        <v>41404.848888888882</v>
      </c>
      <c r="U40" s="41">
        <f t="shared" si="2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8">
        <f>E41/L41</f>
        <v>150.89861751152074</v>
      </c>
      <c r="Q41" s="12" t="str">
        <f t="shared" si="0"/>
        <v>film &amp; video</v>
      </c>
      <c r="R41" s="12" t="str">
        <f t="shared" si="1"/>
        <v>television</v>
      </c>
      <c r="S41" s="13">
        <f>(((J41/60)/60)/24)+DATE(1970,1,1)+(-5/24)</f>
        <v>41753.838749999995</v>
      </c>
      <c r="T41" s="14">
        <f>(((I41/60)/60)/24)+DATE(1970,1,1)+(-5/24)</f>
        <v>41784.749305555553</v>
      </c>
      <c r="U41" s="41">
        <f t="shared" si="2"/>
        <v>30.910555555557949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8">
        <f>E42/L42</f>
        <v>126.6875</v>
      </c>
      <c r="Q42" s="12" t="str">
        <f t="shared" si="0"/>
        <v>film &amp; video</v>
      </c>
      <c r="R42" s="12" t="str">
        <f t="shared" si="1"/>
        <v>television</v>
      </c>
      <c r="S42" s="13">
        <f>(((J42/60)/60)/24)+DATE(1970,1,1)+(-5/24)</f>
        <v>41789.005648148144</v>
      </c>
      <c r="T42" s="14">
        <f>(((I42/60)/60)/24)+DATE(1970,1,1)+(-5/24)</f>
        <v>41808.958333333328</v>
      </c>
      <c r="U42" s="41">
        <f t="shared" si="2"/>
        <v>19.952685185184237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8">
        <f>E43/L43</f>
        <v>105.26315789473684</v>
      </c>
      <c r="Q43" s="12" t="str">
        <f t="shared" si="0"/>
        <v>film &amp; video</v>
      </c>
      <c r="R43" s="12" t="str">
        <f t="shared" si="1"/>
        <v>television</v>
      </c>
      <c r="S43" s="13">
        <f>(((J43/60)/60)/24)+DATE(1970,1,1)+(-5/24)</f>
        <v>41887.360578703701</v>
      </c>
      <c r="T43" s="14">
        <f>(((I43/60)/60)/24)+DATE(1970,1,1)+(-5/24)</f>
        <v>41917.360578703701</v>
      </c>
      <c r="U43" s="41">
        <f t="shared" si="2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8">
        <f>E44/L44</f>
        <v>117.51479289940828</v>
      </c>
      <c r="Q44" s="12" t="str">
        <f t="shared" si="0"/>
        <v>film &amp; video</v>
      </c>
      <c r="R44" s="12" t="str">
        <f t="shared" si="1"/>
        <v>television</v>
      </c>
      <c r="S44" s="13">
        <f>(((J44/60)/60)/24)+DATE(1970,1,1)+(-5/24)</f>
        <v>41971.430856481478</v>
      </c>
      <c r="T44" s="14">
        <f>(((I44/60)/60)/24)+DATE(1970,1,1)+(-5/24)</f>
        <v>42001.430856481478</v>
      </c>
      <c r="U44" s="41">
        <f t="shared" si="2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8">
        <f>E45/L45</f>
        <v>117.36121673003802</v>
      </c>
      <c r="Q45" s="12" t="str">
        <f t="shared" si="0"/>
        <v>film &amp; video</v>
      </c>
      <c r="R45" s="12" t="str">
        <f t="shared" si="1"/>
        <v>television</v>
      </c>
      <c r="S45" s="13">
        <f>(((J45/60)/60)/24)+DATE(1970,1,1)+(-5/24)</f>
        <v>41802.582013888888</v>
      </c>
      <c r="T45" s="14">
        <f>(((I45/60)/60)/24)+DATE(1970,1,1)+(-5/24)</f>
        <v>41832.791666666664</v>
      </c>
      <c r="U45" s="41">
        <f t="shared" si="2"/>
        <v>30.209652777775773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8">
        <f>E46/L46</f>
        <v>133.33333333333334</v>
      </c>
      <c r="Q46" s="12" t="str">
        <f t="shared" si="0"/>
        <v>film &amp; video</v>
      </c>
      <c r="R46" s="12" t="str">
        <f t="shared" si="1"/>
        <v>television</v>
      </c>
      <c r="S46" s="13">
        <f>(((J46/60)/60)/24)+DATE(1970,1,1)+(-5/24)</f>
        <v>41873.890474537038</v>
      </c>
      <c r="T46" s="14">
        <f>(((I46/60)/60)/24)+DATE(1970,1,1)+(-5/24)</f>
        <v>41918.890474537038</v>
      </c>
      <c r="U46" s="41">
        <f t="shared" si="2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8">
        <f>E47/L47</f>
        <v>98.360655737704917</v>
      </c>
      <c r="Q47" s="12" t="str">
        <f t="shared" si="0"/>
        <v>film &amp; video</v>
      </c>
      <c r="R47" s="12" t="str">
        <f t="shared" si="1"/>
        <v>television</v>
      </c>
      <c r="S47" s="13">
        <f>(((J47/60)/60)/24)+DATE(1970,1,1)+(-5/24)</f>
        <v>42457.415590277778</v>
      </c>
      <c r="T47" s="14">
        <f>(((I47/60)/60)/24)+DATE(1970,1,1)+(-5/24)</f>
        <v>42487.415590277778</v>
      </c>
      <c r="U47" s="41">
        <f t="shared" si="2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8">
        <f>E48/L48</f>
        <v>194.44444444444446</v>
      </c>
      <c r="Q48" s="12" t="str">
        <f t="shared" si="0"/>
        <v>film &amp; video</v>
      </c>
      <c r="R48" s="12" t="str">
        <f t="shared" si="1"/>
        <v>television</v>
      </c>
      <c r="S48" s="13">
        <f>(((J48/60)/60)/24)+DATE(1970,1,1)+(-5/24)</f>
        <v>42323.756643518522</v>
      </c>
      <c r="T48" s="14">
        <f>(((I48/60)/60)/24)+DATE(1970,1,1)+(-5/24)</f>
        <v>42353.756643518522</v>
      </c>
      <c r="U48" s="41">
        <f t="shared" si="2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8">
        <f>E49/L49</f>
        <v>76.865000000000009</v>
      </c>
      <c r="Q49" s="12" t="str">
        <f t="shared" si="0"/>
        <v>film &amp; video</v>
      </c>
      <c r="R49" s="12" t="str">
        <f t="shared" si="1"/>
        <v>television</v>
      </c>
      <c r="S49" s="13">
        <f>(((J49/60)/60)/24)+DATE(1970,1,1)+(-5/24)</f>
        <v>41932.611192129625</v>
      </c>
      <c r="T49" s="14">
        <f>(((I49/60)/60)/24)+DATE(1970,1,1)+(-5/24)</f>
        <v>41992.652858796289</v>
      </c>
      <c r="U49" s="41">
        <f t="shared" si="2"/>
        <v>60.041666666664241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8">
        <f>E50/L50</f>
        <v>56.815789473684212</v>
      </c>
      <c r="Q50" s="12" t="str">
        <f t="shared" si="0"/>
        <v>film &amp; video</v>
      </c>
      <c r="R50" s="12" t="str">
        <f t="shared" si="1"/>
        <v>television</v>
      </c>
      <c r="S50" s="13">
        <f>(((J50/60)/60)/24)+DATE(1970,1,1)+(-5/24)</f>
        <v>42033.308564814812</v>
      </c>
      <c r="T50" s="14">
        <f>(((I50/60)/60)/24)+DATE(1970,1,1)+(-5/24)</f>
        <v>42064.291666666664</v>
      </c>
      <c r="U50" s="41">
        <f t="shared" si="2"/>
        <v>30.983101851852552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8">
        <f>E51/L51</f>
        <v>137.93103448275863</v>
      </c>
      <c r="Q51" s="12" t="str">
        <f t="shared" si="0"/>
        <v>film &amp; video</v>
      </c>
      <c r="R51" s="12" t="str">
        <f t="shared" si="1"/>
        <v>television</v>
      </c>
      <c r="S51" s="13">
        <f>(((J51/60)/60)/24)+DATE(1970,1,1)+(-5/24)</f>
        <v>42270.968113425923</v>
      </c>
      <c r="T51" s="14">
        <f>(((I51/60)/60)/24)+DATE(1970,1,1)+(-5/24)</f>
        <v>42300.968113425923</v>
      </c>
      <c r="U51" s="41">
        <f t="shared" si="2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8">
        <f>E52/L52</f>
        <v>27.272727272727273</v>
      </c>
      <c r="Q52" s="12" t="str">
        <f t="shared" si="0"/>
        <v>film &amp; video</v>
      </c>
      <c r="R52" s="12" t="str">
        <f t="shared" si="1"/>
        <v>television</v>
      </c>
      <c r="S52" s="13">
        <f>(((J52/60)/60)/24)+DATE(1970,1,1)+(-5/24)</f>
        <v>41995.544652777775</v>
      </c>
      <c r="T52" s="14">
        <f>(((I52/60)/60)/24)+DATE(1970,1,1)+(-5/24)</f>
        <v>42034.499999999993</v>
      </c>
      <c r="U52" s="41">
        <f t="shared" si="2"/>
        <v>38.955347222217824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8">
        <f>E53/L53</f>
        <v>118.33613445378151</v>
      </c>
      <c r="Q53" s="12" t="str">
        <f t="shared" si="0"/>
        <v>film &amp; video</v>
      </c>
      <c r="R53" s="12" t="str">
        <f t="shared" si="1"/>
        <v>television</v>
      </c>
      <c r="S53" s="13">
        <f>(((J53/60)/60)/24)+DATE(1970,1,1)+(-5/24)</f>
        <v>42196.720335648148</v>
      </c>
      <c r="T53" s="14">
        <f>(((I53/60)/60)/24)+DATE(1970,1,1)+(-5/24)</f>
        <v>42226.720335648148</v>
      </c>
      <c r="U53" s="41">
        <f t="shared" si="2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8">
        <f>E54/L54</f>
        <v>223.48076923076923</v>
      </c>
      <c r="Q54" s="12" t="str">
        <f t="shared" si="0"/>
        <v>film &amp; video</v>
      </c>
      <c r="R54" s="12" t="str">
        <f t="shared" si="1"/>
        <v>television</v>
      </c>
      <c r="S54" s="13">
        <f>(((J54/60)/60)/24)+DATE(1970,1,1)+(-5/24)</f>
        <v>41807.493587962963</v>
      </c>
      <c r="T54" s="14">
        <f>(((I54/60)/60)/24)+DATE(1970,1,1)+(-5/24)</f>
        <v>41837.493587962963</v>
      </c>
      <c r="U54" s="41">
        <f t="shared" si="2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8">
        <f>E55/L55</f>
        <v>28.111111111111111</v>
      </c>
      <c r="Q55" s="12" t="str">
        <f t="shared" si="0"/>
        <v>film &amp; video</v>
      </c>
      <c r="R55" s="12" t="str">
        <f t="shared" si="1"/>
        <v>television</v>
      </c>
      <c r="S55" s="13">
        <f>(((J55/60)/60)/24)+DATE(1970,1,1)+(-5/24)</f>
        <v>41719.340798611105</v>
      </c>
      <c r="T55" s="14">
        <f>(((I55/60)/60)/24)+DATE(1970,1,1)+(-5/24)</f>
        <v>41733.708333333328</v>
      </c>
      <c r="U55" s="41">
        <f t="shared" si="2"/>
        <v>14.367534722223354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8">
        <f>E56/L56</f>
        <v>194.23076923076923</v>
      </c>
      <c r="Q56" s="12" t="str">
        <f t="shared" si="0"/>
        <v>film &amp; video</v>
      </c>
      <c r="R56" s="12" t="str">
        <f t="shared" si="1"/>
        <v>television</v>
      </c>
      <c r="S56" s="13">
        <f>(((J56/60)/60)/24)+DATE(1970,1,1)+(-5/24)</f>
        <v>42333.504872685182</v>
      </c>
      <c r="T56" s="14">
        <f>(((I56/60)/60)/24)+DATE(1970,1,1)+(-5/24)</f>
        <v>42363.504872685182</v>
      </c>
      <c r="U56" s="41">
        <f t="shared" si="2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8">
        <f>E57/L57</f>
        <v>128.95348837209303</v>
      </c>
      <c r="Q57" s="12" t="str">
        <f t="shared" si="0"/>
        <v>film &amp; video</v>
      </c>
      <c r="R57" s="12" t="str">
        <f t="shared" si="1"/>
        <v>television</v>
      </c>
      <c r="S57" s="13">
        <f>(((J57/60)/60)/24)+DATE(1970,1,1)+(-5/24)</f>
        <v>42496.760601851849</v>
      </c>
      <c r="T57" s="14">
        <f>(((I57/60)/60)/24)+DATE(1970,1,1)+(-5/24)</f>
        <v>42517.760601851849</v>
      </c>
      <c r="U57" s="41">
        <f t="shared" si="2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8">
        <f>E58/L58</f>
        <v>49.316091954022987</v>
      </c>
      <c r="Q58" s="12" t="str">
        <f t="shared" si="0"/>
        <v>film &amp; video</v>
      </c>
      <c r="R58" s="12" t="str">
        <f t="shared" si="1"/>
        <v>television</v>
      </c>
      <c r="S58" s="13">
        <f>(((J58/60)/60)/24)+DATE(1970,1,1)+(-5/24)</f>
        <v>42149.340555555551</v>
      </c>
      <c r="T58" s="14">
        <f>(((I58/60)/60)/24)+DATE(1970,1,1)+(-5/24)</f>
        <v>42163.458333333336</v>
      </c>
      <c r="U58" s="41">
        <f t="shared" si="2"/>
        <v>14.117777777784795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8">
        <f>E59/L59</f>
        <v>221.52173913043478</v>
      </c>
      <c r="Q59" s="12" t="str">
        <f t="shared" si="0"/>
        <v>film &amp; video</v>
      </c>
      <c r="R59" s="12" t="str">
        <f t="shared" si="1"/>
        <v>television</v>
      </c>
      <c r="S59" s="13">
        <f>(((J59/60)/60)/24)+DATE(1970,1,1)+(-5/24)</f>
        <v>42089.624560185184</v>
      </c>
      <c r="T59" s="14">
        <f>(((I59/60)/60)/24)+DATE(1970,1,1)+(-5/24)</f>
        <v>42119.624560185184</v>
      </c>
      <c r="U59" s="41">
        <f t="shared" si="2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8">
        <f>E60/L60</f>
        <v>137.21333333333334</v>
      </c>
      <c r="Q60" s="12" t="str">
        <f t="shared" si="0"/>
        <v>film &amp; video</v>
      </c>
      <c r="R60" s="12" t="str">
        <f t="shared" si="1"/>
        <v>television</v>
      </c>
      <c r="S60" s="13">
        <f>(((J60/60)/60)/24)+DATE(1970,1,1)+(-5/24)</f>
        <v>41932.536712962959</v>
      </c>
      <c r="T60" s="14">
        <f>(((I60/60)/60)/24)+DATE(1970,1,1)+(-5/24)</f>
        <v>41962.578379629624</v>
      </c>
      <c r="U60" s="41">
        <f t="shared" si="2"/>
        <v>30.041666666664241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8">
        <f>E61/L61</f>
        <v>606.82242424242418</v>
      </c>
      <c r="Q61" s="12" t="str">
        <f t="shared" si="0"/>
        <v>film &amp; video</v>
      </c>
      <c r="R61" s="12" t="str">
        <f t="shared" si="1"/>
        <v>television</v>
      </c>
      <c r="S61" s="13">
        <f>(((J61/60)/60)/24)+DATE(1970,1,1)+(-5/24)</f>
        <v>42230.027500000004</v>
      </c>
      <c r="T61" s="14">
        <f>(((I61/60)/60)/24)+DATE(1970,1,1)+(-5/24)</f>
        <v>42261.666666666664</v>
      </c>
      <c r="U61" s="41">
        <f t="shared" si="2"/>
        <v>31.639166666660458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8">
        <f>E62/L62</f>
        <v>43.040092592592593</v>
      </c>
      <c r="Q62" s="12" t="str">
        <f t="shared" si="0"/>
        <v>film &amp; video</v>
      </c>
      <c r="R62" s="12" t="str">
        <f t="shared" si="1"/>
        <v>shorts</v>
      </c>
      <c r="S62" s="13">
        <f>(((J62/60)/60)/24)+DATE(1970,1,1)+(-5/24)</f>
        <v>41701.693483796291</v>
      </c>
      <c r="T62" s="14">
        <f>(((I62/60)/60)/24)+DATE(1970,1,1)+(-5/24)</f>
        <v>41720.791666666664</v>
      </c>
      <c r="U62" s="41">
        <f t="shared" si="2"/>
        <v>19.098182870373421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8">
        <f>E63/L63</f>
        <v>322.39130434782606</v>
      </c>
      <c r="Q63" s="12" t="str">
        <f t="shared" si="0"/>
        <v>film &amp; video</v>
      </c>
      <c r="R63" s="12" t="str">
        <f t="shared" si="1"/>
        <v>shorts</v>
      </c>
      <c r="S63" s="13">
        <f>(((J63/60)/60)/24)+DATE(1970,1,1)+(-5/24)</f>
        <v>41409.605983796297</v>
      </c>
      <c r="T63" s="14">
        <f>(((I63/60)/60)/24)+DATE(1970,1,1)+(-5/24)</f>
        <v>41431.605983796297</v>
      </c>
      <c r="U63" s="41">
        <f t="shared" si="2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8">
        <f>E64/L64</f>
        <v>96.708333333333329</v>
      </c>
      <c r="Q64" s="12" t="str">
        <f t="shared" si="0"/>
        <v>film &amp; video</v>
      </c>
      <c r="R64" s="12" t="str">
        <f t="shared" si="1"/>
        <v>shorts</v>
      </c>
      <c r="S64" s="13">
        <f>(((J64/60)/60)/24)+DATE(1970,1,1)+(-5/24)</f>
        <v>41311.591180555552</v>
      </c>
      <c r="T64" s="14">
        <f>(((I64/60)/60)/24)+DATE(1970,1,1)+(-5/24)</f>
        <v>41336.591180555552</v>
      </c>
      <c r="U64" s="41">
        <f t="shared" si="2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8">
        <f>E65/L65</f>
        <v>35.474531249999998</v>
      </c>
      <c r="Q65" s="12" t="str">
        <f t="shared" si="0"/>
        <v>film &amp; video</v>
      </c>
      <c r="R65" s="12" t="str">
        <f t="shared" si="1"/>
        <v>shorts</v>
      </c>
      <c r="S65" s="13">
        <f>(((J65/60)/60)/24)+DATE(1970,1,1)+(-5/24)</f>
        <v>41612.703854166662</v>
      </c>
      <c r="T65" s="14">
        <f>(((I65/60)/60)/24)+DATE(1970,1,1)+(-5/24)</f>
        <v>41635.999305555553</v>
      </c>
      <c r="U65" s="41">
        <f t="shared" si="2"/>
        <v>23.295451388890797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8">
        <f>E66/L66</f>
        <v>86.666666666666671</v>
      </c>
      <c r="Q66" s="12" t="str">
        <f t="shared" si="0"/>
        <v>film &amp; video</v>
      </c>
      <c r="R66" s="12" t="str">
        <f t="shared" si="1"/>
        <v>shorts</v>
      </c>
      <c r="S66" s="13">
        <f>(((J66/60)/60)/24)+DATE(1970,1,1)+(-5/24)</f>
        <v>41432.809965277775</v>
      </c>
      <c r="T66" s="14">
        <f>(((I66/60)/60)/24)+DATE(1970,1,1)+(-5/24)</f>
        <v>41462.809965277775</v>
      </c>
      <c r="U66" s="41">
        <f t="shared" si="2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8">
        <f>E67/L67</f>
        <v>132.05263157894737</v>
      </c>
      <c r="Q67" s="12" t="str">
        <f t="shared" ref="Q67:Q130" si="3">LEFT(N67,( FIND("/",N67,1))-1)</f>
        <v>film &amp; video</v>
      </c>
      <c r="R67" s="12" t="str">
        <f t="shared" ref="R67:R130" si="4">RIGHT(N67,(LEN(N67)-(FIND("/",N67, FIND("/", N67)-1))))</f>
        <v>shorts</v>
      </c>
      <c r="S67" s="13">
        <f>(((J67/60)/60)/24)+DATE(1970,1,1)+(-5/24)</f>
        <v>41835.612893518519</v>
      </c>
      <c r="T67" s="14">
        <f>(((I67/60)/60)/24)+DATE(1970,1,1)+(-5/24)</f>
        <v>41862.040972222218</v>
      </c>
      <c r="U67" s="41">
        <f t="shared" ref="U67:U130" si="5">T67-S67</f>
        <v>26.428078703698702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8">
        <f>E68/L68</f>
        <v>91.230769230769226</v>
      </c>
      <c r="Q68" s="12" t="str">
        <f t="shared" si="3"/>
        <v>film &amp; video</v>
      </c>
      <c r="R68" s="12" t="str">
        <f t="shared" si="4"/>
        <v>shorts</v>
      </c>
      <c r="S68" s="13">
        <f>(((J68/60)/60)/24)+DATE(1970,1,1)+(-5/24)</f>
        <v>42539.641435185178</v>
      </c>
      <c r="T68" s="14">
        <f>(((I68/60)/60)/24)+DATE(1970,1,1)+(-5/24)</f>
        <v>42569.641435185178</v>
      </c>
      <c r="U68" s="41">
        <f t="shared" si="5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8">
        <f>E69/L69</f>
        <v>116.25</v>
      </c>
      <c r="Q69" s="12" t="str">
        <f t="shared" si="3"/>
        <v>film &amp; video</v>
      </c>
      <c r="R69" s="12" t="str">
        <f t="shared" si="4"/>
        <v>shorts</v>
      </c>
      <c r="S69" s="13">
        <f>(((J69/60)/60)/24)+DATE(1970,1,1)+(-5/24)</f>
        <v>41075.375046296293</v>
      </c>
      <c r="T69" s="14">
        <f>(((I69/60)/60)/24)+DATE(1970,1,1)+(-5/24)</f>
        <v>41105.375046296293</v>
      </c>
      <c r="U69" s="41">
        <f t="shared" si="5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8">
        <f>E70/L70</f>
        <v>21.194444444444443</v>
      </c>
      <c r="Q70" s="12" t="str">
        <f t="shared" si="3"/>
        <v>film &amp; video</v>
      </c>
      <c r="R70" s="12" t="str">
        <f t="shared" si="4"/>
        <v>shorts</v>
      </c>
      <c r="S70" s="13">
        <f>(((J70/60)/60)/24)+DATE(1970,1,1)+(-5/24)</f>
        <v>41663.36100694444</v>
      </c>
      <c r="T70" s="14">
        <f>(((I70/60)/60)/24)+DATE(1970,1,1)+(-5/24)</f>
        <v>41693.36100694444</v>
      </c>
      <c r="U70" s="41">
        <f t="shared" si="5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8">
        <f>E71/L71</f>
        <v>62.327134831460668</v>
      </c>
      <c r="Q71" s="12" t="str">
        <f t="shared" si="3"/>
        <v>film &amp; video</v>
      </c>
      <c r="R71" s="12" t="str">
        <f t="shared" si="4"/>
        <v>shorts</v>
      </c>
      <c r="S71" s="13">
        <f>(((J71/60)/60)/24)+DATE(1970,1,1)+(-5/24)</f>
        <v>40785.979456018518</v>
      </c>
      <c r="T71" s="14">
        <f>(((I71/60)/60)/24)+DATE(1970,1,1)+(-5/24)</f>
        <v>40818.082638888889</v>
      </c>
      <c r="U71" s="41">
        <f t="shared" si="5"/>
        <v>32.103182870370802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8">
        <f>E72/L72</f>
        <v>37.411764705882355</v>
      </c>
      <c r="Q72" s="12" t="str">
        <f t="shared" si="3"/>
        <v>film &amp; video</v>
      </c>
      <c r="R72" s="12" t="str">
        <f t="shared" si="4"/>
        <v>shorts</v>
      </c>
      <c r="S72" s="13">
        <f>(((J72/60)/60)/24)+DATE(1970,1,1)+(-5/24)</f>
        <v>40730.688020833331</v>
      </c>
      <c r="T72" s="14">
        <f>(((I72/60)/60)/24)+DATE(1970,1,1)+(-5/24)</f>
        <v>40790.688020833331</v>
      </c>
      <c r="U72" s="41">
        <f t="shared" si="5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8">
        <f>E73/L73</f>
        <v>69.71875</v>
      </c>
      <c r="Q73" s="12" t="str">
        <f t="shared" si="3"/>
        <v>film &amp; video</v>
      </c>
      <c r="R73" s="12" t="str">
        <f t="shared" si="4"/>
        <v>shorts</v>
      </c>
      <c r="S73" s="13">
        <f>(((J73/60)/60)/24)+DATE(1970,1,1)+(-5/24)</f>
        <v>40997.063159722216</v>
      </c>
      <c r="T73" s="14">
        <f>(((I73/60)/60)/24)+DATE(1970,1,1)+(-5/24)</f>
        <v>41057.063159722216</v>
      </c>
      <c r="U73" s="41">
        <f t="shared" si="5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8">
        <f>E74/L74</f>
        <v>58.170731707317074</v>
      </c>
      <c r="Q74" s="12" t="str">
        <f t="shared" si="3"/>
        <v>film &amp; video</v>
      </c>
      <c r="R74" s="12" t="str">
        <f t="shared" si="4"/>
        <v>shorts</v>
      </c>
      <c r="S74" s="13">
        <f>(((J74/60)/60)/24)+DATE(1970,1,1)+(-5/24)</f>
        <v>41207.801863425921</v>
      </c>
      <c r="T74" s="14">
        <f>(((I74/60)/60)/24)+DATE(1970,1,1)+(-5/24)</f>
        <v>41227.791666666664</v>
      </c>
      <c r="U74" s="41">
        <f t="shared" si="5"/>
        <v>19.98980324074364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8">
        <f>E75/L75</f>
        <v>50</v>
      </c>
      <c r="Q75" s="12" t="str">
        <f t="shared" si="3"/>
        <v>film &amp; video</v>
      </c>
      <c r="R75" s="12" t="str">
        <f t="shared" si="4"/>
        <v>shorts</v>
      </c>
      <c r="S75" s="13">
        <f>(((J75/60)/60)/24)+DATE(1970,1,1)+(-5/24)</f>
        <v>40587.548425925925</v>
      </c>
      <c r="T75" s="14">
        <f>(((I75/60)/60)/24)+DATE(1970,1,1)+(-5/24)</f>
        <v>40665.957638888889</v>
      </c>
      <c r="U75" s="41">
        <f t="shared" si="5"/>
        <v>78.409212962964375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8">
        <f>E76/L76</f>
        <v>19.471034482758618</v>
      </c>
      <c r="Q76" s="12" t="str">
        <f t="shared" si="3"/>
        <v>film &amp; video</v>
      </c>
      <c r="R76" s="12" t="str">
        <f t="shared" si="4"/>
        <v>shorts</v>
      </c>
      <c r="S76" s="13">
        <f>(((J76/60)/60)/24)+DATE(1970,1,1)+(-5/24)</f>
        <v>42360.278877314813</v>
      </c>
      <c r="T76" s="14">
        <f>(((I76/60)/60)/24)+DATE(1970,1,1)+(-5/24)</f>
        <v>42390.278877314813</v>
      </c>
      <c r="U76" s="41">
        <f t="shared" si="5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8">
        <f>E77/L77</f>
        <v>85.957446808510639</v>
      </c>
      <c r="Q77" s="12" t="str">
        <f t="shared" si="3"/>
        <v>film &amp; video</v>
      </c>
      <c r="R77" s="12" t="str">
        <f t="shared" si="4"/>
        <v>shorts</v>
      </c>
      <c r="S77" s="13">
        <f>(((J77/60)/60)/24)+DATE(1970,1,1)+(-5/24)</f>
        <v>41357.000833333332</v>
      </c>
      <c r="T77" s="14">
        <f>(((I77/60)/60)/24)+DATE(1970,1,1)+(-5/24)</f>
        <v>41387.000833333332</v>
      </c>
      <c r="U77" s="41">
        <f t="shared" si="5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8">
        <f>E78/L78</f>
        <v>30.666666666666668</v>
      </c>
      <c r="Q78" s="12" t="str">
        <f t="shared" si="3"/>
        <v>film &amp; video</v>
      </c>
      <c r="R78" s="12" t="str">
        <f t="shared" si="4"/>
        <v>shorts</v>
      </c>
      <c r="S78" s="13">
        <f>(((J78/60)/60)/24)+DATE(1970,1,1)+(-5/24)</f>
        <v>40844.483310185184</v>
      </c>
      <c r="T78" s="14">
        <f>(((I78/60)/60)/24)+DATE(1970,1,1)+(-5/24)</f>
        <v>40904.524976851848</v>
      </c>
      <c r="U78" s="41">
        <f t="shared" si="5"/>
        <v>60.041666666664241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8">
        <f>E79/L79</f>
        <v>60.384615384615387</v>
      </c>
      <c r="Q79" s="12" t="str">
        <f t="shared" si="3"/>
        <v>film &amp; video</v>
      </c>
      <c r="R79" s="12" t="str">
        <f t="shared" si="4"/>
        <v>shorts</v>
      </c>
      <c r="S79" s="13">
        <f>(((J79/60)/60)/24)+DATE(1970,1,1)+(-5/24)</f>
        <v>40996.936539351853</v>
      </c>
      <c r="T79" s="14">
        <f>(((I79/60)/60)/24)+DATE(1970,1,1)+(-5/24)</f>
        <v>41049.915972222218</v>
      </c>
      <c r="U79" s="41">
        <f t="shared" si="5"/>
        <v>52.97943287036469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8">
        <f>E80/L80</f>
        <v>38.6</v>
      </c>
      <c r="Q80" s="12" t="str">
        <f t="shared" si="3"/>
        <v>film &amp; video</v>
      </c>
      <c r="R80" s="12" t="str">
        <f t="shared" si="4"/>
        <v>shorts</v>
      </c>
      <c r="S80" s="13">
        <f>(((J80/60)/60)/24)+DATE(1970,1,1)+(-5/24)</f>
        <v>42604.522233796299</v>
      </c>
      <c r="T80" s="14">
        <f>(((I80/60)/60)/24)+DATE(1970,1,1)+(-5/24)</f>
        <v>42614.522233796299</v>
      </c>
      <c r="U80" s="41">
        <f t="shared" si="5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8">
        <f>E81/L81</f>
        <v>40.268292682926827</v>
      </c>
      <c r="Q81" s="12" t="str">
        <f t="shared" si="3"/>
        <v>film &amp; video</v>
      </c>
      <c r="R81" s="12" t="str">
        <f t="shared" si="4"/>
        <v>shorts</v>
      </c>
      <c r="S81" s="13">
        <f>(((J81/60)/60)/24)+DATE(1970,1,1)+(-5/24)</f>
        <v>41724.568206018514</v>
      </c>
      <c r="T81" s="14">
        <f>(((I81/60)/60)/24)+DATE(1970,1,1)+(-5/24)</f>
        <v>41754.568206018514</v>
      </c>
      <c r="U81" s="41">
        <f t="shared" si="5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8">
        <f>E82/L82</f>
        <v>273.82978723404256</v>
      </c>
      <c r="Q82" s="12" t="str">
        <f t="shared" si="3"/>
        <v>film &amp; video</v>
      </c>
      <c r="R82" s="12" t="str">
        <f t="shared" si="4"/>
        <v>shorts</v>
      </c>
      <c r="S82" s="13">
        <f>(((J82/60)/60)/24)+DATE(1970,1,1)+(-5/24)</f>
        <v>41582.875648148147</v>
      </c>
      <c r="T82" s="14">
        <f>(((I82/60)/60)/24)+DATE(1970,1,1)+(-5/24)</f>
        <v>41617.875648148147</v>
      </c>
      <c r="U82" s="41">
        <f t="shared" si="5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8">
        <f>E83/L83</f>
        <v>53.035714285714285</v>
      </c>
      <c r="Q83" s="12" t="str">
        <f t="shared" si="3"/>
        <v>film &amp; video</v>
      </c>
      <c r="R83" s="12" t="str">
        <f t="shared" si="4"/>
        <v>shorts</v>
      </c>
      <c r="S83" s="13">
        <f>(((J83/60)/60)/24)+DATE(1970,1,1)+(-5/24)</f>
        <v>41099.950543981482</v>
      </c>
      <c r="T83" s="14">
        <f>(((I83/60)/60)/24)+DATE(1970,1,1)+(-5/24)</f>
        <v>41103.91805555555</v>
      </c>
      <c r="U83" s="41">
        <f t="shared" si="5"/>
        <v>3.9675115740683395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8">
        <f>E84/L84</f>
        <v>40.005000000000003</v>
      </c>
      <c r="Q84" s="12" t="str">
        <f t="shared" si="3"/>
        <v>film &amp; video</v>
      </c>
      <c r="R84" s="12" t="str">
        <f t="shared" si="4"/>
        <v>shorts</v>
      </c>
      <c r="S84" s="13">
        <f>(((J84/60)/60)/24)+DATE(1970,1,1)+(-5/24)</f>
        <v>40795.611817129626</v>
      </c>
      <c r="T84" s="14">
        <f>(((I84/60)/60)/24)+DATE(1970,1,1)+(-5/24)</f>
        <v>40825.611817129626</v>
      </c>
      <c r="U84" s="41">
        <f t="shared" si="5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8">
        <f>E85/L85</f>
        <v>15.76923076923077</v>
      </c>
      <c r="Q85" s="12" t="str">
        <f t="shared" si="3"/>
        <v>film &amp; video</v>
      </c>
      <c r="R85" s="12" t="str">
        <f t="shared" si="4"/>
        <v>shorts</v>
      </c>
      <c r="S85" s="13">
        <f>(((J85/60)/60)/24)+DATE(1970,1,1)+(-5/24)</f>
        <v>42042.407280092586</v>
      </c>
      <c r="T85" s="14">
        <f>(((I85/60)/60)/24)+DATE(1970,1,1)+(-5/24)</f>
        <v>42057.270833333336</v>
      </c>
      <c r="U85" s="41">
        <f t="shared" si="5"/>
        <v>14.863553240749752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8">
        <f>E86/L86</f>
        <v>71.428571428571431</v>
      </c>
      <c r="Q86" s="12" t="str">
        <f t="shared" si="3"/>
        <v>film &amp; video</v>
      </c>
      <c r="R86" s="12" t="str">
        <f t="shared" si="4"/>
        <v>shorts</v>
      </c>
      <c r="S86" s="13">
        <f>(((J86/60)/60)/24)+DATE(1970,1,1)+(-5/24)</f>
        <v>40648.54960648148</v>
      </c>
      <c r="T86" s="14">
        <f>(((I86/60)/60)/24)+DATE(1970,1,1)+(-5/24)</f>
        <v>40678.54960648148</v>
      </c>
      <c r="U86" s="41">
        <f t="shared" si="5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8">
        <f>E87/L87</f>
        <v>71.714285714285708</v>
      </c>
      <c r="Q87" s="12" t="str">
        <f t="shared" si="3"/>
        <v>film &amp; video</v>
      </c>
      <c r="R87" s="12" t="str">
        <f t="shared" si="4"/>
        <v>shorts</v>
      </c>
      <c r="S87" s="13">
        <f>(((J87/60)/60)/24)+DATE(1970,1,1)+(-5/24)</f>
        <v>40778.917094907403</v>
      </c>
      <c r="T87" s="14">
        <f>(((I87/60)/60)/24)+DATE(1970,1,1)+(-5/24)</f>
        <v>40808.917094907403</v>
      </c>
      <c r="U87" s="41">
        <f t="shared" si="5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8">
        <f>E88/L88</f>
        <v>375.76470588235293</v>
      </c>
      <c r="Q88" s="12" t="str">
        <f t="shared" si="3"/>
        <v>film &amp; video</v>
      </c>
      <c r="R88" s="12" t="str">
        <f t="shared" si="4"/>
        <v>shorts</v>
      </c>
      <c r="S88" s="13">
        <f>(((J88/60)/60)/24)+DATE(1970,1,1)+(-5/24)</f>
        <v>42291.347743055558</v>
      </c>
      <c r="T88" s="14">
        <f>(((I88/60)/60)/24)+DATE(1970,1,1)+(-5/24)</f>
        <v>42365.389409722215</v>
      </c>
      <c r="U88" s="41">
        <f t="shared" si="5"/>
        <v>74.041666666656965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8">
        <f>E89/L89</f>
        <v>104.6</v>
      </c>
      <c r="Q89" s="12" t="str">
        <f t="shared" si="3"/>
        <v>film &amp; video</v>
      </c>
      <c r="R89" s="12" t="str">
        <f t="shared" si="4"/>
        <v>shorts</v>
      </c>
      <c r="S89" s="13">
        <f>(((J89/60)/60)/24)+DATE(1970,1,1)+(-5/24)</f>
        <v>40322.331053240734</v>
      </c>
      <c r="T89" s="14">
        <f>(((I89/60)/60)/24)+DATE(1970,1,1)+(-5/24)</f>
        <v>40331.861805555556</v>
      </c>
      <c r="U89" s="41">
        <f t="shared" si="5"/>
        <v>9.5307523148221662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8">
        <f>E90/L90</f>
        <v>60</v>
      </c>
      <c r="Q90" s="12" t="str">
        <f t="shared" si="3"/>
        <v>film &amp; video</v>
      </c>
      <c r="R90" s="12" t="str">
        <f t="shared" si="4"/>
        <v>shorts</v>
      </c>
      <c r="S90" s="13">
        <f>(((J90/60)/60)/24)+DATE(1970,1,1)+(-5/24)</f>
        <v>41786.450590277775</v>
      </c>
      <c r="T90" s="14">
        <f>(((I90/60)/60)/24)+DATE(1970,1,1)+(-5/24)</f>
        <v>41812.450590277775</v>
      </c>
      <c r="U90" s="41">
        <f t="shared" si="5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8">
        <f>E91/L91</f>
        <v>123.28571428571429</v>
      </c>
      <c r="Q91" s="12" t="str">
        <f t="shared" si="3"/>
        <v>film &amp; video</v>
      </c>
      <c r="R91" s="12" t="str">
        <f t="shared" si="4"/>
        <v>shorts</v>
      </c>
      <c r="S91" s="13">
        <f>(((J91/60)/60)/24)+DATE(1970,1,1)+(-5/24)</f>
        <v>41402.543888888889</v>
      </c>
      <c r="T91" s="14">
        <f>(((I91/60)/60)/24)+DATE(1970,1,1)+(-5/24)</f>
        <v>41427.543888888889</v>
      </c>
      <c r="U91" s="41">
        <f t="shared" si="5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8">
        <f>E92/L92</f>
        <v>31.375</v>
      </c>
      <c r="Q92" s="12" t="str">
        <f t="shared" si="3"/>
        <v>film &amp; video</v>
      </c>
      <c r="R92" s="12" t="str">
        <f t="shared" si="4"/>
        <v>shorts</v>
      </c>
      <c r="S92" s="13">
        <f>(((J92/60)/60)/24)+DATE(1970,1,1)+(-5/24)</f>
        <v>40706.089108796295</v>
      </c>
      <c r="T92" s="14">
        <f>(((I92/60)/60)/24)+DATE(1970,1,1)+(-5/24)</f>
        <v>40736.089108796295</v>
      </c>
      <c r="U92" s="41">
        <f t="shared" si="5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8">
        <f>E93/L93</f>
        <v>78.260869565217391</v>
      </c>
      <c r="Q93" s="12" t="str">
        <f t="shared" si="3"/>
        <v>film &amp; video</v>
      </c>
      <c r="R93" s="12" t="str">
        <f t="shared" si="4"/>
        <v>shorts</v>
      </c>
      <c r="S93" s="13">
        <f>(((J93/60)/60)/24)+DATE(1970,1,1)+(-5/24)</f>
        <v>40619.194027777776</v>
      </c>
      <c r="T93" s="14">
        <f>(((I93/60)/60)/24)+DATE(1970,1,1)+(-5/24)</f>
        <v>40680.194027777776</v>
      </c>
      <c r="U93" s="41">
        <f t="shared" si="5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8">
        <f>E94/L94</f>
        <v>122.32558139534883</v>
      </c>
      <c r="Q94" s="12" t="str">
        <f t="shared" si="3"/>
        <v>film &amp; video</v>
      </c>
      <c r="R94" s="12" t="str">
        <f t="shared" si="4"/>
        <v>shorts</v>
      </c>
      <c r="S94" s="13">
        <f>(((J94/60)/60)/24)+DATE(1970,1,1)+(-5/24)</f>
        <v>42720.990543981483</v>
      </c>
      <c r="T94" s="14">
        <f>(((I94/60)/60)/24)+DATE(1970,1,1)+(-5/24)</f>
        <v>42767.124999999993</v>
      </c>
      <c r="U94" s="41">
        <f t="shared" si="5"/>
        <v>46.134456018509809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8">
        <f>E95/L95</f>
        <v>73.733333333333334</v>
      </c>
      <c r="Q95" s="12" t="str">
        <f t="shared" si="3"/>
        <v>film &amp; video</v>
      </c>
      <c r="R95" s="12" t="str">
        <f t="shared" si="4"/>
        <v>shorts</v>
      </c>
      <c r="S95" s="13">
        <f>(((J95/60)/60)/24)+DATE(1970,1,1)+(-5/24)</f>
        <v>41065.649733796294</v>
      </c>
      <c r="T95" s="14">
        <f>(((I95/60)/60)/24)+DATE(1970,1,1)+(-5/24)</f>
        <v>41093.666666666664</v>
      </c>
      <c r="U95" s="41">
        <f t="shared" si="5"/>
        <v>28.01693287037051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8">
        <f>E96/L96</f>
        <v>21.666666666666668</v>
      </c>
      <c r="Q96" s="12" t="str">
        <f t="shared" si="3"/>
        <v>film &amp; video</v>
      </c>
      <c r="R96" s="12" t="str">
        <f t="shared" si="4"/>
        <v>shorts</v>
      </c>
      <c r="S96" s="13">
        <f>(((J96/60)/60)/24)+DATE(1970,1,1)+(-5/24)</f>
        <v>41716.509513888886</v>
      </c>
      <c r="T96" s="14">
        <f>(((I96/60)/60)/24)+DATE(1970,1,1)+(-5/24)</f>
        <v>41736.509513888886</v>
      </c>
      <c r="U96" s="41">
        <f t="shared" si="5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8">
        <f>E97/L97</f>
        <v>21.904761904761905</v>
      </c>
      <c r="Q97" s="12" t="str">
        <f t="shared" si="3"/>
        <v>film &amp; video</v>
      </c>
      <c r="R97" s="12" t="str">
        <f t="shared" si="4"/>
        <v>shorts</v>
      </c>
      <c r="S97" s="13">
        <f>(((J97/60)/60)/24)+DATE(1970,1,1)+(-5/24)</f>
        <v>40934.796770833331</v>
      </c>
      <c r="T97" s="14">
        <f>(((I97/60)/60)/24)+DATE(1970,1,1)+(-5/24)</f>
        <v>40964.796770833331</v>
      </c>
      <c r="U97" s="41">
        <f t="shared" si="5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8">
        <f>E98/L98</f>
        <v>50.588235294117645</v>
      </c>
      <c r="Q98" s="12" t="str">
        <f t="shared" si="3"/>
        <v>film &amp; video</v>
      </c>
      <c r="R98" s="12" t="str">
        <f t="shared" si="4"/>
        <v>shorts</v>
      </c>
      <c r="S98" s="13">
        <f>(((J98/60)/60)/24)+DATE(1970,1,1)+(-5/24)</f>
        <v>40324.45417824074</v>
      </c>
      <c r="T98" s="14">
        <f>(((I98/60)/60)/24)+DATE(1970,1,1)+(-5/24)</f>
        <v>40390.916666666664</v>
      </c>
      <c r="U98" s="41">
        <f t="shared" si="5"/>
        <v>66.462488425924676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8">
        <f>E99/L99</f>
        <v>53.125</v>
      </c>
      <c r="Q99" s="12" t="str">
        <f t="shared" si="3"/>
        <v>film &amp; video</v>
      </c>
      <c r="R99" s="12" t="str">
        <f t="shared" si="4"/>
        <v>shorts</v>
      </c>
      <c r="S99" s="13">
        <f>(((J99/60)/60)/24)+DATE(1970,1,1)+(-5/24)</f>
        <v>40705.926874999997</v>
      </c>
      <c r="T99" s="14">
        <f>(((I99/60)/60)/24)+DATE(1970,1,1)+(-5/24)</f>
        <v>40735.926874999997</v>
      </c>
      <c r="U99" s="41">
        <f t="shared" si="5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8">
        <f>E100/L100</f>
        <v>56.666666666666664</v>
      </c>
      <c r="Q100" s="12" t="str">
        <f t="shared" si="3"/>
        <v>film &amp; video</v>
      </c>
      <c r="R100" s="12" t="str">
        <f t="shared" si="4"/>
        <v>shorts</v>
      </c>
      <c r="S100" s="13">
        <f>(((J100/60)/60)/24)+DATE(1970,1,1)+(-5/24)</f>
        <v>41214.586504629624</v>
      </c>
      <c r="T100" s="14">
        <f>(((I100/60)/60)/24)+DATE(1970,1,1)+(-5/24)</f>
        <v>41250.770833333328</v>
      </c>
      <c r="U100" s="41">
        <f t="shared" si="5"/>
        <v>36.184328703704523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8">
        <f>E101/L101</f>
        <v>40.776666666666664</v>
      </c>
      <c r="Q101" s="12" t="str">
        <f t="shared" si="3"/>
        <v>film &amp; video</v>
      </c>
      <c r="R101" s="12" t="str">
        <f t="shared" si="4"/>
        <v>shorts</v>
      </c>
      <c r="S101" s="13">
        <f>(((J101/60)/60)/24)+DATE(1970,1,1)+(-5/24)</f>
        <v>41631.694432870368</v>
      </c>
      <c r="T101" s="14">
        <f>(((I101/60)/60)/24)+DATE(1970,1,1)+(-5/24)</f>
        <v>41661.694432870368</v>
      </c>
      <c r="U101" s="41">
        <f t="shared" si="5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8">
        <f>E102/L102</f>
        <v>192.30769230769232</v>
      </c>
      <c r="Q102" s="12" t="str">
        <f t="shared" si="3"/>
        <v>film &amp; video</v>
      </c>
      <c r="R102" s="12" t="str">
        <f t="shared" si="4"/>
        <v>shorts</v>
      </c>
      <c r="S102" s="13">
        <f>(((J102/60)/60)/24)+DATE(1970,1,1)+(-5/24)</f>
        <v>41197.544976851852</v>
      </c>
      <c r="T102" s="14">
        <f>(((I102/60)/60)/24)+DATE(1970,1,1)+(-5/24)</f>
        <v>41217.586643518516</v>
      </c>
      <c r="U102" s="41">
        <f t="shared" si="5"/>
        <v>20.041666666664241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8">
        <f>E103/L103</f>
        <v>100</v>
      </c>
      <c r="Q103" s="12" t="str">
        <f t="shared" si="3"/>
        <v>film &amp; video</v>
      </c>
      <c r="R103" s="12" t="str">
        <f t="shared" si="4"/>
        <v>shorts</v>
      </c>
      <c r="S103" s="13">
        <f>(((J103/60)/60)/24)+DATE(1970,1,1)+(-5/24)</f>
        <v>41274.568402777775</v>
      </c>
      <c r="T103" s="14">
        <f>(((I103/60)/60)/24)+DATE(1970,1,1)+(-5/24)</f>
        <v>41298.568402777775</v>
      </c>
      <c r="U103" s="41">
        <f t="shared" si="5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8">
        <f>E104/L104</f>
        <v>117.92307692307692</v>
      </c>
      <c r="Q104" s="12" t="str">
        <f t="shared" si="3"/>
        <v>film &amp; video</v>
      </c>
      <c r="R104" s="12" t="str">
        <f t="shared" si="4"/>
        <v>shorts</v>
      </c>
      <c r="S104" s="13">
        <f>(((J104/60)/60)/24)+DATE(1970,1,1)+(-5/24)</f>
        <v>40504.922835648147</v>
      </c>
      <c r="T104" s="14">
        <f>(((I104/60)/60)/24)+DATE(1970,1,1)+(-5/24)</f>
        <v>40534.922835648147</v>
      </c>
      <c r="U104" s="41">
        <f t="shared" si="5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8">
        <f>E105/L105</f>
        <v>27.897959183673468</v>
      </c>
      <c r="Q105" s="12" t="str">
        <f t="shared" si="3"/>
        <v>film &amp; video</v>
      </c>
      <c r="R105" s="12" t="str">
        <f t="shared" si="4"/>
        <v>shorts</v>
      </c>
      <c r="S105" s="13">
        <f>(((J105/60)/60)/24)+DATE(1970,1,1)+(-5/24)</f>
        <v>41682.597569444442</v>
      </c>
      <c r="T105" s="14">
        <f>(((I105/60)/60)/24)+DATE(1970,1,1)+(-5/24)</f>
        <v>41705.597569444442</v>
      </c>
      <c r="U105" s="41">
        <f t="shared" si="5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8">
        <f>E106/L106</f>
        <v>60</v>
      </c>
      <c r="Q106" s="12" t="str">
        <f t="shared" si="3"/>
        <v>film &amp; video</v>
      </c>
      <c r="R106" s="12" t="str">
        <f t="shared" si="4"/>
        <v>shorts</v>
      </c>
      <c r="S106" s="13">
        <f>(((J106/60)/60)/24)+DATE(1970,1,1)+(-5/24)</f>
        <v>40612.486874999995</v>
      </c>
      <c r="T106" s="14">
        <f>(((I106/60)/60)/24)+DATE(1970,1,1)+(-5/24)</f>
        <v>40635.833333333328</v>
      </c>
      <c r="U106" s="41">
        <f t="shared" si="5"/>
        <v>23.34645833333343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8">
        <f>E107/L107</f>
        <v>39.383333333333333</v>
      </c>
      <c r="Q107" s="12" t="str">
        <f t="shared" si="3"/>
        <v>film &amp; video</v>
      </c>
      <c r="R107" s="12" t="str">
        <f t="shared" si="4"/>
        <v>shorts</v>
      </c>
      <c r="S107" s="13">
        <f>(((J107/60)/60)/24)+DATE(1970,1,1)+(-5/24)</f>
        <v>42485.516435185178</v>
      </c>
      <c r="T107" s="14">
        <f>(((I107/60)/60)/24)+DATE(1970,1,1)+(-5/24)</f>
        <v>42503.791666666664</v>
      </c>
      <c r="U107" s="41">
        <f t="shared" si="5"/>
        <v>18.275231481486117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8">
        <f>E108/L108</f>
        <v>186.11111111111111</v>
      </c>
      <c r="Q108" s="12" t="str">
        <f t="shared" si="3"/>
        <v>film &amp; video</v>
      </c>
      <c r="R108" s="12" t="str">
        <f t="shared" si="4"/>
        <v>shorts</v>
      </c>
      <c r="S108" s="13">
        <f>(((J108/60)/60)/24)+DATE(1970,1,1)+(-5/24)</f>
        <v>40987.568298611113</v>
      </c>
      <c r="T108" s="14">
        <f>(((I108/60)/60)/24)+DATE(1970,1,1)+(-5/24)</f>
        <v>41001.568298611113</v>
      </c>
      <c r="U108" s="41">
        <f t="shared" si="5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8">
        <f>E109/L109</f>
        <v>111.37681159420291</v>
      </c>
      <c r="Q109" s="12" t="str">
        <f t="shared" si="3"/>
        <v>film &amp; video</v>
      </c>
      <c r="R109" s="12" t="str">
        <f t="shared" si="4"/>
        <v>shorts</v>
      </c>
      <c r="S109" s="13">
        <f>(((J109/60)/60)/24)+DATE(1970,1,1)+(-5/24)</f>
        <v>40635.774155092593</v>
      </c>
      <c r="T109" s="14">
        <f>(((I109/60)/60)/24)+DATE(1970,1,1)+(-5/24)</f>
        <v>40657.774155092593</v>
      </c>
      <c r="U109" s="41">
        <f t="shared" si="5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8">
        <f>E110/L110</f>
        <v>78.723404255319153</v>
      </c>
      <c r="Q110" s="12" t="str">
        <f t="shared" si="3"/>
        <v>film &amp; video</v>
      </c>
      <c r="R110" s="12" t="str">
        <f t="shared" si="4"/>
        <v>shorts</v>
      </c>
      <c r="S110" s="13">
        <f>(((J110/60)/60)/24)+DATE(1970,1,1)+(-5/24)</f>
        <v>41365.404745370368</v>
      </c>
      <c r="T110" s="14">
        <f>(((I110/60)/60)/24)+DATE(1970,1,1)+(-5/24)</f>
        <v>41425.404745370368</v>
      </c>
      <c r="U110" s="41">
        <f t="shared" si="5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8">
        <f>E111/L111</f>
        <v>46.702127659574465</v>
      </c>
      <c r="Q111" s="12" t="str">
        <f t="shared" si="3"/>
        <v>film &amp; video</v>
      </c>
      <c r="R111" s="12" t="str">
        <f t="shared" si="4"/>
        <v>shorts</v>
      </c>
      <c r="S111" s="13">
        <f>(((J111/60)/60)/24)+DATE(1970,1,1)+(-5/24)</f>
        <v>40569.817476851851</v>
      </c>
      <c r="T111" s="14">
        <f>(((I111/60)/60)/24)+DATE(1970,1,1)+(-5/24)</f>
        <v>40599.817476851851</v>
      </c>
      <c r="U111" s="41">
        <f t="shared" si="5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8">
        <f>E112/L112</f>
        <v>65.384615384615387</v>
      </c>
      <c r="Q112" s="12" t="str">
        <f t="shared" si="3"/>
        <v>film &amp; video</v>
      </c>
      <c r="R112" s="12" t="str">
        <f t="shared" si="4"/>
        <v>shorts</v>
      </c>
      <c r="S112" s="13">
        <f>(((J112/60)/60)/24)+DATE(1970,1,1)+(-5/24)</f>
        <v>41557.741354166668</v>
      </c>
      <c r="T112" s="14">
        <f>(((I112/60)/60)/24)+DATE(1970,1,1)+(-5/24)</f>
        <v>41592.040972222218</v>
      </c>
      <c r="U112" s="41">
        <f t="shared" si="5"/>
        <v>34.299618055549217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8">
        <f>E113/L113</f>
        <v>102.0754716981132</v>
      </c>
      <c r="Q113" s="12" t="str">
        <f t="shared" si="3"/>
        <v>film &amp; video</v>
      </c>
      <c r="R113" s="12" t="str">
        <f t="shared" si="4"/>
        <v>shorts</v>
      </c>
      <c r="S113" s="13">
        <f>(((J113/60)/60)/24)+DATE(1970,1,1)+(-5/24)</f>
        <v>42125.124849537031</v>
      </c>
      <c r="T113" s="14">
        <f>(((I113/60)/60)/24)+DATE(1970,1,1)+(-5/24)</f>
        <v>42155.124849537031</v>
      </c>
      <c r="U113" s="41">
        <f t="shared" si="5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8">
        <f>E114/L114</f>
        <v>64.197530864197532</v>
      </c>
      <c r="Q114" s="12" t="str">
        <f t="shared" si="3"/>
        <v>film &amp; video</v>
      </c>
      <c r="R114" s="12" t="str">
        <f t="shared" si="4"/>
        <v>shorts</v>
      </c>
      <c r="S114" s="13">
        <f>(((J114/60)/60)/24)+DATE(1970,1,1)+(-5/24)</f>
        <v>41717.834699074068</v>
      </c>
      <c r="T114" s="14">
        <f>(((I114/60)/60)/24)+DATE(1970,1,1)+(-5/24)</f>
        <v>41741.875</v>
      </c>
      <c r="U114" s="41">
        <f t="shared" si="5"/>
        <v>24.04030092593166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8">
        <f>E115/L115</f>
        <v>90.384615384615387</v>
      </c>
      <c r="Q115" s="12" t="str">
        <f t="shared" si="3"/>
        <v>film &amp; video</v>
      </c>
      <c r="R115" s="12" t="str">
        <f t="shared" si="4"/>
        <v>shorts</v>
      </c>
      <c r="S115" s="13">
        <f>(((J115/60)/60)/24)+DATE(1970,1,1)+(-5/24)</f>
        <v>40753.550092592588</v>
      </c>
      <c r="T115" s="14">
        <f>(((I115/60)/60)/24)+DATE(1970,1,1)+(-5/24)</f>
        <v>40761.416666666664</v>
      </c>
      <c r="U115" s="41">
        <f t="shared" si="5"/>
        <v>7.8665740740761976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8">
        <f>E116/L116</f>
        <v>88.571428571428569</v>
      </c>
      <c r="Q116" s="12" t="str">
        <f t="shared" si="3"/>
        <v>film &amp; video</v>
      </c>
      <c r="R116" s="12" t="str">
        <f t="shared" si="4"/>
        <v>shorts</v>
      </c>
      <c r="S116" s="13">
        <f>(((J116/60)/60)/24)+DATE(1970,1,1)+(-5/24)</f>
        <v>40861.065833333334</v>
      </c>
      <c r="T116" s="14">
        <f>(((I116/60)/60)/24)+DATE(1970,1,1)+(-5/24)</f>
        <v>40921.065833333334</v>
      </c>
      <c r="U116" s="41">
        <f t="shared" si="5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8">
        <f>E117/L117</f>
        <v>28.727272727272727</v>
      </c>
      <c r="Q117" s="12" t="str">
        <f t="shared" si="3"/>
        <v>film &amp; video</v>
      </c>
      <c r="R117" s="12" t="str">
        <f t="shared" si="4"/>
        <v>shorts</v>
      </c>
      <c r="S117" s="13">
        <f>(((J117/60)/60)/24)+DATE(1970,1,1)+(-5/24)</f>
        <v>40918.530601851846</v>
      </c>
      <c r="T117" s="14">
        <f>(((I117/60)/60)/24)+DATE(1970,1,1)+(-5/24)</f>
        <v>40943.530601851846</v>
      </c>
      <c r="U117" s="41">
        <f t="shared" si="5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8">
        <f>E118/L118</f>
        <v>69.78947368421052</v>
      </c>
      <c r="Q118" s="12" t="str">
        <f t="shared" si="3"/>
        <v>film &amp; video</v>
      </c>
      <c r="R118" s="12" t="str">
        <f t="shared" si="4"/>
        <v>shorts</v>
      </c>
      <c r="S118" s="13">
        <f>(((J118/60)/60)/24)+DATE(1970,1,1)+(-5/24)</f>
        <v>40595.288831018515</v>
      </c>
      <c r="T118" s="14">
        <f>(((I118/60)/60)/24)+DATE(1970,1,1)+(-5/24)</f>
        <v>40641.247164351851</v>
      </c>
      <c r="U118" s="41">
        <f t="shared" si="5"/>
        <v>45.958333333335759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8">
        <f>E119/L119</f>
        <v>167.48962962962963</v>
      </c>
      <c r="Q119" s="12" t="str">
        <f t="shared" si="3"/>
        <v>film &amp; video</v>
      </c>
      <c r="R119" s="12" t="str">
        <f t="shared" si="4"/>
        <v>shorts</v>
      </c>
      <c r="S119" s="13">
        <f>(((J119/60)/60)/24)+DATE(1970,1,1)+(-5/24)</f>
        <v>40248.626666666663</v>
      </c>
      <c r="T119" s="14">
        <f>(((I119/60)/60)/24)+DATE(1970,1,1)+(-5/24)</f>
        <v>40338.583333333328</v>
      </c>
      <c r="U119" s="41">
        <f t="shared" si="5"/>
        <v>89.956666666665114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8">
        <f>E120/L120</f>
        <v>144.91230769230768</v>
      </c>
      <c r="Q120" s="12" t="str">
        <f t="shared" si="3"/>
        <v>film &amp; video</v>
      </c>
      <c r="R120" s="12" t="str">
        <f t="shared" si="4"/>
        <v>shorts</v>
      </c>
      <c r="S120" s="13">
        <f>(((J120/60)/60)/24)+DATE(1970,1,1)+(-5/24)</f>
        <v>40722.845324074071</v>
      </c>
      <c r="T120" s="14">
        <f>(((I120/60)/60)/24)+DATE(1970,1,1)+(-5/24)</f>
        <v>40752.845324074071</v>
      </c>
      <c r="U120" s="41">
        <f t="shared" si="5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8">
        <f>E121/L121</f>
        <v>91.840540540540545</v>
      </c>
      <c r="Q121" s="12" t="str">
        <f t="shared" si="3"/>
        <v>film &amp; video</v>
      </c>
      <c r="R121" s="12" t="str">
        <f t="shared" si="4"/>
        <v>shorts</v>
      </c>
      <c r="S121" s="13">
        <f>(((J121/60)/60)/24)+DATE(1970,1,1)+(-5/24)</f>
        <v>40738.860949074071</v>
      </c>
      <c r="T121" s="14">
        <f>(((I121/60)/60)/24)+DATE(1970,1,1)+(-5/24)</f>
        <v>40768.75</v>
      </c>
      <c r="U121" s="41">
        <f t="shared" si="5"/>
        <v>29.889050925929041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8">
        <f>E122/L122</f>
        <v>10</v>
      </c>
      <c r="Q122" s="12" t="str">
        <f t="shared" si="3"/>
        <v>film &amp; video</v>
      </c>
      <c r="R122" s="12" t="str">
        <f t="shared" si="4"/>
        <v>science fiction</v>
      </c>
      <c r="S122" s="13">
        <f>(((J122/60)/60)/24)+DATE(1970,1,1)+(-5/24)</f>
        <v>42615.841516203705</v>
      </c>
      <c r="T122" s="14">
        <f>(((I122/60)/60)/24)+DATE(1970,1,1)+(-5/24)</f>
        <v>42645.841516203705</v>
      </c>
      <c r="U122" s="41">
        <f t="shared" si="5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8">
        <f>E123/L123</f>
        <v>1</v>
      </c>
      <c r="Q123" s="12" t="str">
        <f t="shared" si="3"/>
        <v>film &amp; video</v>
      </c>
      <c r="R123" s="12" t="str">
        <f t="shared" si="4"/>
        <v>science fiction</v>
      </c>
      <c r="S123" s="13">
        <f>(((J123/60)/60)/24)+DATE(1970,1,1)+(-5/24)</f>
        <v>42096.496643518512</v>
      </c>
      <c r="T123" s="14">
        <f>(((I123/60)/60)/24)+DATE(1970,1,1)+(-5/24)</f>
        <v>42112.219444444439</v>
      </c>
      <c r="U123" s="41">
        <f t="shared" si="5"/>
        <v>15.722800925927004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8" t="e">
        <f>E124/L124</f>
        <v>#DIV/0!</v>
      </c>
      <c r="Q124" s="12" t="str">
        <f t="shared" si="3"/>
        <v>film &amp; video</v>
      </c>
      <c r="R124" s="12" t="str">
        <f t="shared" si="4"/>
        <v>science fiction</v>
      </c>
      <c r="S124" s="13">
        <f>(((J124/60)/60)/24)+DATE(1970,1,1)+(-5/24)</f>
        <v>42593.223460648143</v>
      </c>
      <c r="T124" s="14">
        <f>(((I124/60)/60)/24)+DATE(1970,1,1)+(-5/24)</f>
        <v>42653.223460648143</v>
      </c>
      <c r="U124" s="41">
        <f t="shared" si="5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8">
        <f>E125/L125</f>
        <v>25.166666666666668</v>
      </c>
      <c r="Q125" s="12" t="str">
        <f t="shared" si="3"/>
        <v>film &amp; video</v>
      </c>
      <c r="R125" s="12" t="str">
        <f t="shared" si="4"/>
        <v>science fiction</v>
      </c>
      <c r="S125" s="13">
        <f>(((J125/60)/60)/24)+DATE(1970,1,1)+(-5/24)</f>
        <v>41904.573657407404</v>
      </c>
      <c r="T125" s="14">
        <f>(((I125/60)/60)/24)+DATE(1970,1,1)+(-5/24)</f>
        <v>41940.708333333328</v>
      </c>
      <c r="U125" s="41">
        <f t="shared" si="5"/>
        <v>36.134675925924967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8" t="e">
        <f>E126/L126</f>
        <v>#DIV/0!</v>
      </c>
      <c r="Q126" s="12" t="str">
        <f t="shared" si="3"/>
        <v>film &amp; video</v>
      </c>
      <c r="R126" s="12" t="str">
        <f t="shared" si="4"/>
        <v>science fiction</v>
      </c>
      <c r="S126" s="13">
        <f>(((J126/60)/60)/24)+DATE(1970,1,1)+(-5/24)</f>
        <v>42114.720393518517</v>
      </c>
      <c r="T126" s="14">
        <f>(((I126/60)/60)/24)+DATE(1970,1,1)+(-5/24)</f>
        <v>42139.720393518517</v>
      </c>
      <c r="U126" s="41">
        <f t="shared" si="5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8">
        <f>E127/L127</f>
        <v>11.666666666666666</v>
      </c>
      <c r="Q127" s="12" t="str">
        <f t="shared" si="3"/>
        <v>film &amp; video</v>
      </c>
      <c r="R127" s="12" t="str">
        <f t="shared" si="4"/>
        <v>science fiction</v>
      </c>
      <c r="S127" s="13">
        <f>(((J127/60)/60)/24)+DATE(1970,1,1)+(-5/24)</f>
        <v>42709.78564814815</v>
      </c>
      <c r="T127" s="14">
        <f>(((I127/60)/60)/24)+DATE(1970,1,1)+(-5/24)</f>
        <v>42769.78564814815</v>
      </c>
      <c r="U127" s="41">
        <f t="shared" si="5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8">
        <f>E128/L128</f>
        <v>106.69230769230769</v>
      </c>
      <c r="Q128" s="12" t="str">
        <f t="shared" si="3"/>
        <v>film &amp; video</v>
      </c>
      <c r="R128" s="12" t="str">
        <f t="shared" si="4"/>
        <v>science fiction</v>
      </c>
      <c r="S128" s="13">
        <f>(((J128/60)/60)/24)+DATE(1970,1,1)+(-5/24)</f>
        <v>42135.381215277775</v>
      </c>
      <c r="T128" s="14">
        <f>(((I128/60)/60)/24)+DATE(1970,1,1)+(-5/24)</f>
        <v>42165.874999999993</v>
      </c>
      <c r="U128" s="41">
        <f t="shared" si="5"/>
        <v>30.493784722217242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8">
        <f>E129/L129</f>
        <v>47.5</v>
      </c>
      <c r="Q129" s="12" t="str">
        <f t="shared" si="3"/>
        <v>film &amp; video</v>
      </c>
      <c r="R129" s="12" t="str">
        <f t="shared" si="4"/>
        <v>science fiction</v>
      </c>
      <c r="S129" s="13">
        <f>(((J129/60)/60)/24)+DATE(1970,1,1)+(-5/24)</f>
        <v>42067.415983796294</v>
      </c>
      <c r="T129" s="14">
        <f>(((I129/60)/60)/24)+DATE(1970,1,1)+(-5/24)</f>
        <v>42097.37431712963</v>
      </c>
      <c r="U129" s="41">
        <f t="shared" si="5"/>
        <v>29.958333333335759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8">
        <f>E130/L130</f>
        <v>311.16666666666669</v>
      </c>
      <c r="Q130" s="12" t="str">
        <f t="shared" si="3"/>
        <v>film &amp; video</v>
      </c>
      <c r="R130" s="12" t="str">
        <f t="shared" si="4"/>
        <v>science fiction</v>
      </c>
      <c r="S130" s="13">
        <f>(((J130/60)/60)/24)+DATE(1970,1,1)+(-5/24)</f>
        <v>42628.019594907404</v>
      </c>
      <c r="T130" s="14">
        <f>(((I130/60)/60)/24)+DATE(1970,1,1)+(-5/24)</f>
        <v>42663.019594907404</v>
      </c>
      <c r="U130" s="41">
        <f t="shared" si="5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8" t="e">
        <f>E131/L131</f>
        <v>#DIV/0!</v>
      </c>
      <c r="Q131" s="12" t="str">
        <f t="shared" ref="Q131:Q194" si="6">LEFT(N131,( FIND("/",N131,1))-1)</f>
        <v>film &amp; video</v>
      </c>
      <c r="R131" s="12" t="str">
        <f t="shared" ref="R131:R194" si="7">RIGHT(N131,(LEN(N131)-(FIND("/",N131, FIND("/", N131)-1))))</f>
        <v>science fiction</v>
      </c>
      <c r="S131" s="13">
        <f>(((J131/60)/60)/24)+DATE(1970,1,1)+(-5/24)</f>
        <v>41882.728969907403</v>
      </c>
      <c r="T131" s="14">
        <f>(((I131/60)/60)/24)+DATE(1970,1,1)+(-5/24)</f>
        <v>41942.728969907403</v>
      </c>
      <c r="U131" s="41">
        <f t="shared" ref="U131:U194" si="8">T131-S131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8" t="e">
        <f>E132/L132</f>
        <v>#DIV/0!</v>
      </c>
      <c r="Q132" s="12" t="str">
        <f t="shared" si="6"/>
        <v>film &amp; video</v>
      </c>
      <c r="R132" s="12" t="str">
        <f t="shared" si="7"/>
        <v>science fiction</v>
      </c>
      <c r="S132" s="13">
        <f>(((J132/60)/60)/24)+DATE(1970,1,1)+(-5/24)</f>
        <v>41778.707083333327</v>
      </c>
      <c r="T132" s="14">
        <f>(((I132/60)/60)/24)+DATE(1970,1,1)+(-5/24)</f>
        <v>41806.636111111111</v>
      </c>
      <c r="U132" s="41">
        <f t="shared" si="8"/>
        <v>27.929027777783631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8" t="e">
        <f>E133/L133</f>
        <v>#DIV/0!</v>
      </c>
      <c r="Q133" s="12" t="str">
        <f t="shared" si="6"/>
        <v>film &amp; video</v>
      </c>
      <c r="R133" s="12" t="str">
        <f t="shared" si="7"/>
        <v>science fiction</v>
      </c>
      <c r="S133" s="13">
        <f>(((J133/60)/60)/24)+DATE(1970,1,1)+(-5/24)</f>
        <v>42541.629178240742</v>
      </c>
      <c r="T133" s="14">
        <f>(((I133/60)/60)/24)+DATE(1970,1,1)+(-5/24)</f>
        <v>42556.791666666664</v>
      </c>
      <c r="U133" s="41">
        <f t="shared" si="8"/>
        <v>15.162488425921765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8">
        <f>E134/L134</f>
        <v>94.506172839506178</v>
      </c>
      <c r="Q134" s="12" t="str">
        <f t="shared" si="6"/>
        <v>film &amp; video</v>
      </c>
      <c r="R134" s="12" t="str">
        <f t="shared" si="7"/>
        <v>science fiction</v>
      </c>
      <c r="S134" s="13">
        <f>(((J134/60)/60)/24)+DATE(1970,1,1)+(-5/24)</f>
        <v>41905.60424768518</v>
      </c>
      <c r="T134" s="14">
        <f>(((I134/60)/60)/24)+DATE(1970,1,1)+(-5/24)</f>
        <v>41950.645914351851</v>
      </c>
      <c r="U134" s="41">
        <f t="shared" si="8"/>
        <v>45.041666666671517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8" t="e">
        <f>E135/L135</f>
        <v>#DIV/0!</v>
      </c>
      <c r="Q135" s="12" t="str">
        <f t="shared" si="6"/>
        <v>film &amp; video</v>
      </c>
      <c r="R135" s="12" t="str">
        <f t="shared" si="7"/>
        <v>science fiction</v>
      </c>
      <c r="S135" s="13">
        <f>(((J135/60)/60)/24)+DATE(1970,1,1)+(-5/24)</f>
        <v>42491.599351851844</v>
      </c>
      <c r="T135" s="14">
        <f>(((I135/60)/60)/24)+DATE(1970,1,1)+(-5/24)</f>
        <v>42521.521527777775</v>
      </c>
      <c r="U135" s="41">
        <f t="shared" si="8"/>
        <v>29.922175925930787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8" t="e">
        <f>E136/L136</f>
        <v>#DIV/0!</v>
      </c>
      <c r="Q136" s="12" t="str">
        <f t="shared" si="6"/>
        <v>film &amp; video</v>
      </c>
      <c r="R136" s="12" t="str">
        <f t="shared" si="7"/>
        <v>science fiction</v>
      </c>
      <c r="S136" s="13">
        <f>(((J136/60)/60)/24)+DATE(1970,1,1)+(-5/24)</f>
        <v>42221.701597222222</v>
      </c>
      <c r="T136" s="14">
        <f>(((I136/60)/60)/24)+DATE(1970,1,1)+(-5/24)</f>
        <v>42251.499999999993</v>
      </c>
      <c r="U136" s="41">
        <f t="shared" si="8"/>
        <v>29.798402777771116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8">
        <f>E137/L137</f>
        <v>80.599999999999994</v>
      </c>
      <c r="Q137" s="12" t="str">
        <f t="shared" si="6"/>
        <v>film &amp; video</v>
      </c>
      <c r="R137" s="12" t="str">
        <f t="shared" si="7"/>
        <v>science fiction</v>
      </c>
      <c r="S137" s="13">
        <f>(((J137/60)/60)/24)+DATE(1970,1,1)+(-5/24)</f>
        <v>41788.173576388886</v>
      </c>
      <c r="T137" s="14">
        <f>(((I137/60)/60)/24)+DATE(1970,1,1)+(-5/24)</f>
        <v>41821.583333333328</v>
      </c>
      <c r="U137" s="41">
        <f t="shared" si="8"/>
        <v>33.409756944442051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8" t="e">
        <f>E138/L138</f>
        <v>#DIV/0!</v>
      </c>
      <c r="Q138" s="12" t="str">
        <f t="shared" si="6"/>
        <v>film &amp; video</v>
      </c>
      <c r="R138" s="12" t="str">
        <f t="shared" si="7"/>
        <v>science fiction</v>
      </c>
      <c r="S138" s="13">
        <f>(((J138/60)/60)/24)+DATE(1970,1,1)+(-5/24)</f>
        <v>42096.201782407406</v>
      </c>
      <c r="T138" s="14">
        <f>(((I138/60)/60)/24)+DATE(1970,1,1)+(-5/24)</f>
        <v>42140.219444444439</v>
      </c>
      <c r="U138" s="41">
        <f t="shared" si="8"/>
        <v>44.017662037033006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8" t="e">
        <f>E139/L139</f>
        <v>#DIV/0!</v>
      </c>
      <c r="Q139" s="12" t="str">
        <f t="shared" si="6"/>
        <v>film &amp; video</v>
      </c>
      <c r="R139" s="12" t="str">
        <f t="shared" si="7"/>
        <v>science fiction</v>
      </c>
      <c r="S139" s="13">
        <f>(((J139/60)/60)/24)+DATE(1970,1,1)+(-5/24)</f>
        <v>42239.365659722222</v>
      </c>
      <c r="T139" s="14">
        <f>(((I139/60)/60)/24)+DATE(1970,1,1)+(-5/24)</f>
        <v>42289.365659722222</v>
      </c>
      <c r="U139" s="41">
        <f t="shared" si="8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8">
        <f>E140/L140</f>
        <v>81.241379310344826</v>
      </c>
      <c r="Q140" s="12" t="str">
        <f t="shared" si="6"/>
        <v>film &amp; video</v>
      </c>
      <c r="R140" s="12" t="str">
        <f t="shared" si="7"/>
        <v>science fiction</v>
      </c>
      <c r="S140" s="13">
        <f>(((J140/60)/60)/24)+DATE(1970,1,1)+(-5/24)</f>
        <v>42186.049085648141</v>
      </c>
      <c r="T140" s="14">
        <f>(((I140/60)/60)/24)+DATE(1970,1,1)+(-5/24)</f>
        <v>42216.999305555553</v>
      </c>
      <c r="U140" s="41">
        <f t="shared" si="8"/>
        <v>30.950219907412247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8">
        <f>E141/L141</f>
        <v>500</v>
      </c>
      <c r="Q141" s="12" t="str">
        <f t="shared" si="6"/>
        <v>film &amp; video</v>
      </c>
      <c r="R141" s="12" t="str">
        <f t="shared" si="7"/>
        <v>science fiction</v>
      </c>
      <c r="S141" s="13">
        <f>(((J141/60)/60)/24)+DATE(1970,1,1)+(-5/24)</f>
        <v>42187.712638888886</v>
      </c>
      <c r="T141" s="14">
        <f>(((I141/60)/60)/24)+DATE(1970,1,1)+(-5/24)</f>
        <v>42197.712638888886</v>
      </c>
      <c r="U141" s="41">
        <f t="shared" si="8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8" t="e">
        <f>E142/L142</f>
        <v>#DIV/0!</v>
      </c>
      <c r="Q142" s="12" t="str">
        <f t="shared" si="6"/>
        <v>film &amp; video</v>
      </c>
      <c r="R142" s="12" t="str">
        <f t="shared" si="7"/>
        <v>science fiction</v>
      </c>
      <c r="S142" s="13">
        <f>(((J142/60)/60)/24)+DATE(1970,1,1)+(-5/24)</f>
        <v>42052.989953703705</v>
      </c>
      <c r="T142" s="14">
        <f>(((I142/60)/60)/24)+DATE(1970,1,1)+(-5/24)</f>
        <v>42082.948287037034</v>
      </c>
      <c r="U142" s="41">
        <f t="shared" si="8"/>
        <v>29.958333333328483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8">
        <f>E143/L143</f>
        <v>46.178571428571431</v>
      </c>
      <c r="Q143" s="12" t="str">
        <f t="shared" si="6"/>
        <v>film &amp; video</v>
      </c>
      <c r="R143" s="12" t="str">
        <f t="shared" si="7"/>
        <v>science fiction</v>
      </c>
      <c r="S143" s="13">
        <f>(((J143/60)/60)/24)+DATE(1970,1,1)+(-5/24)</f>
        <v>42109.944710648146</v>
      </c>
      <c r="T143" s="14">
        <f>(((I143/60)/60)/24)+DATE(1970,1,1)+(-5/24)</f>
        <v>42154.944710648146</v>
      </c>
      <c r="U143" s="41">
        <f t="shared" si="8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8">
        <f>E144/L144</f>
        <v>10</v>
      </c>
      <c r="Q144" s="12" t="str">
        <f t="shared" si="6"/>
        <v>film &amp; video</v>
      </c>
      <c r="R144" s="12" t="str">
        <f t="shared" si="7"/>
        <v>science fiction</v>
      </c>
      <c r="S144" s="13">
        <f>(((J144/60)/60)/24)+DATE(1970,1,1)+(-5/24)</f>
        <v>41938.684930555552</v>
      </c>
      <c r="T144" s="14">
        <f>(((I144/60)/60)/24)+DATE(1970,1,1)+(-5/24)</f>
        <v>41959.726597222216</v>
      </c>
      <c r="U144" s="41">
        <f t="shared" si="8"/>
        <v>21.041666666664241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8" t="e">
        <f>E145/L145</f>
        <v>#DIV/0!</v>
      </c>
      <c r="Q145" s="12" t="str">
        <f t="shared" si="6"/>
        <v>film &amp; video</v>
      </c>
      <c r="R145" s="12" t="str">
        <f t="shared" si="7"/>
        <v>science fiction</v>
      </c>
      <c r="S145" s="13">
        <f>(((J145/60)/60)/24)+DATE(1970,1,1)+(-5/24)</f>
        <v>42558.855810185189</v>
      </c>
      <c r="T145" s="14">
        <f>(((I145/60)/60)/24)+DATE(1970,1,1)+(-5/24)</f>
        <v>42616.038194444445</v>
      </c>
      <c r="U145" s="41">
        <f t="shared" si="8"/>
        <v>57.182384259256651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8">
        <f>E146/L146</f>
        <v>55.945945945945944</v>
      </c>
      <c r="Q146" s="12" t="str">
        <f t="shared" si="6"/>
        <v>film &amp; video</v>
      </c>
      <c r="R146" s="12" t="str">
        <f t="shared" si="7"/>
        <v>science fiction</v>
      </c>
      <c r="S146" s="13">
        <f>(((J146/60)/60)/24)+DATE(1970,1,1)+(-5/24)</f>
        <v>42047.554074074076</v>
      </c>
      <c r="T146" s="14">
        <f>(((I146/60)/60)/24)+DATE(1970,1,1)+(-5/24)</f>
        <v>42107.512407407405</v>
      </c>
      <c r="U146" s="41">
        <f t="shared" si="8"/>
        <v>59.958333333328483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8">
        <f>E147/L147</f>
        <v>37.555555555555557</v>
      </c>
      <c r="Q147" s="12" t="str">
        <f t="shared" si="6"/>
        <v>film &amp; video</v>
      </c>
      <c r="R147" s="12" t="str">
        <f t="shared" si="7"/>
        <v>science fiction</v>
      </c>
      <c r="S147" s="13">
        <f>(((J147/60)/60)/24)+DATE(1970,1,1)+(-5/24)</f>
        <v>42200.333935185183</v>
      </c>
      <c r="T147" s="14">
        <f>(((I147/60)/60)/24)+DATE(1970,1,1)+(-5/24)</f>
        <v>42227.333935185183</v>
      </c>
      <c r="U147" s="41">
        <f t="shared" si="8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8">
        <f>E148/L148</f>
        <v>38.333333333333336</v>
      </c>
      <c r="Q148" s="12" t="str">
        <f t="shared" si="6"/>
        <v>film &amp; video</v>
      </c>
      <c r="R148" s="12" t="str">
        <f t="shared" si="7"/>
        <v>science fiction</v>
      </c>
      <c r="S148" s="13">
        <f>(((J148/60)/60)/24)+DATE(1970,1,1)+(-5/24)</f>
        <v>42692.807847222219</v>
      </c>
      <c r="T148" s="14">
        <f>(((I148/60)/60)/24)+DATE(1970,1,1)+(-5/24)</f>
        <v>42752.807847222219</v>
      </c>
      <c r="U148" s="41">
        <f t="shared" si="8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8" t="e">
        <f>E149/L149</f>
        <v>#DIV/0!</v>
      </c>
      <c r="Q149" s="12" t="str">
        <f t="shared" si="6"/>
        <v>film &amp; video</v>
      </c>
      <c r="R149" s="12" t="str">
        <f t="shared" si="7"/>
        <v>science fiction</v>
      </c>
      <c r="S149" s="13">
        <f>(((J149/60)/60)/24)+DATE(1970,1,1)+(-5/24)</f>
        <v>41969.559490740743</v>
      </c>
      <c r="T149" s="14">
        <f>(((I149/60)/60)/24)+DATE(1970,1,1)+(-5/24)</f>
        <v>42012.554166666661</v>
      </c>
      <c r="U149" s="41">
        <f t="shared" si="8"/>
        <v>42.994675925918273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8">
        <f>E150/L150</f>
        <v>20</v>
      </c>
      <c r="Q150" s="12" t="str">
        <f t="shared" si="6"/>
        <v>film &amp; video</v>
      </c>
      <c r="R150" s="12" t="str">
        <f t="shared" si="7"/>
        <v>science fiction</v>
      </c>
      <c r="S150" s="13">
        <f>(((J150/60)/60)/24)+DATE(1970,1,1)+(-5/24)</f>
        <v>42397.073333333326</v>
      </c>
      <c r="T150" s="14">
        <f>(((I150/60)/60)/24)+DATE(1970,1,1)+(-5/24)</f>
        <v>42427.073333333326</v>
      </c>
      <c r="U150" s="41">
        <f t="shared" si="8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8">
        <f>E151/L151</f>
        <v>15.333333333333334</v>
      </c>
      <c r="Q151" s="12" t="str">
        <f t="shared" si="6"/>
        <v>film &amp; video</v>
      </c>
      <c r="R151" s="12" t="str">
        <f t="shared" si="7"/>
        <v>science fiction</v>
      </c>
      <c r="S151" s="13">
        <f>(((J151/60)/60)/24)+DATE(1970,1,1)+(-5/24)</f>
        <v>41967.963773148142</v>
      </c>
      <c r="T151" s="14">
        <f>(((I151/60)/60)/24)+DATE(1970,1,1)+(-5/24)</f>
        <v>41998.124999999993</v>
      </c>
      <c r="U151" s="41">
        <f t="shared" si="8"/>
        <v>30.161226851851097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8">
        <f>E152/L152</f>
        <v>449.43283582089555</v>
      </c>
      <c r="Q152" s="12" t="str">
        <f t="shared" si="6"/>
        <v>film &amp; video</v>
      </c>
      <c r="R152" s="12" t="str">
        <f t="shared" si="7"/>
        <v>science fiction</v>
      </c>
      <c r="S152" s="13">
        <f>(((J152/60)/60)/24)+DATE(1970,1,1)+(-5/24)</f>
        <v>42089.95349537037</v>
      </c>
      <c r="T152" s="14">
        <f>(((I152/60)/60)/24)+DATE(1970,1,1)+(-5/24)</f>
        <v>42149.95349537037</v>
      </c>
      <c r="U152" s="41">
        <f t="shared" si="8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8">
        <f>E153/L153</f>
        <v>28</v>
      </c>
      <c r="Q153" s="12" t="str">
        <f t="shared" si="6"/>
        <v>film &amp; video</v>
      </c>
      <c r="R153" s="12" t="str">
        <f t="shared" si="7"/>
        <v>science fiction</v>
      </c>
      <c r="S153" s="13">
        <f>(((J153/60)/60)/24)+DATE(1970,1,1)+(-5/24)</f>
        <v>42113.342488425922</v>
      </c>
      <c r="T153" s="14">
        <f>(((I153/60)/60)/24)+DATE(1970,1,1)+(-5/24)</f>
        <v>42173.342488425922</v>
      </c>
      <c r="U153" s="41">
        <f t="shared" si="8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8">
        <f>E154/L154</f>
        <v>15</v>
      </c>
      <c r="Q154" s="12" t="str">
        <f t="shared" si="6"/>
        <v>film &amp; video</v>
      </c>
      <c r="R154" s="12" t="str">
        <f t="shared" si="7"/>
        <v>science fiction</v>
      </c>
      <c r="S154" s="13">
        <f>(((J154/60)/60)/24)+DATE(1970,1,1)+(-5/24)</f>
        <v>41874.869212962964</v>
      </c>
      <c r="T154" s="14">
        <f>(((I154/60)/60)/24)+DATE(1970,1,1)+(-5/24)</f>
        <v>41904.869212962964</v>
      </c>
      <c r="U154" s="41">
        <f t="shared" si="8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8">
        <f>E155/L155</f>
        <v>35.9</v>
      </c>
      <c r="Q155" s="12" t="str">
        <f t="shared" si="6"/>
        <v>film &amp; video</v>
      </c>
      <c r="R155" s="12" t="str">
        <f t="shared" si="7"/>
        <v>science fiction</v>
      </c>
      <c r="S155" s="13">
        <f>(((J155/60)/60)/24)+DATE(1970,1,1)+(-5/24)</f>
        <v>41933.377824074072</v>
      </c>
      <c r="T155" s="14">
        <f>(((I155/60)/60)/24)+DATE(1970,1,1)+(-5/24)</f>
        <v>41975.419490740744</v>
      </c>
      <c r="U155" s="41">
        <f t="shared" si="8"/>
        <v>42.041666666671517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8">
        <f>E156/L156</f>
        <v>13.333333333333334</v>
      </c>
      <c r="Q156" s="12" t="str">
        <f t="shared" si="6"/>
        <v>film &amp; video</v>
      </c>
      <c r="R156" s="12" t="str">
        <f t="shared" si="7"/>
        <v>science fiction</v>
      </c>
      <c r="S156" s="13">
        <f>(((J156/60)/60)/24)+DATE(1970,1,1)+(-5/24)</f>
        <v>42115.339062499996</v>
      </c>
      <c r="T156" s="14">
        <f>(((I156/60)/60)/24)+DATE(1970,1,1)+(-5/24)</f>
        <v>42158.339062499996</v>
      </c>
      <c r="U156" s="41">
        <f t="shared" si="8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8">
        <f>E157/L157</f>
        <v>20.25</v>
      </c>
      <c r="Q157" s="12" t="str">
        <f t="shared" si="6"/>
        <v>film &amp; video</v>
      </c>
      <c r="R157" s="12" t="str">
        <f t="shared" si="7"/>
        <v>science fiction</v>
      </c>
      <c r="S157" s="13">
        <f>(((J157/60)/60)/24)+DATE(1970,1,1)+(-5/24)</f>
        <v>42168.351099537038</v>
      </c>
      <c r="T157" s="14">
        <f>(((I157/60)/60)/24)+DATE(1970,1,1)+(-5/24)</f>
        <v>42208.351099537038</v>
      </c>
      <c r="U157" s="41">
        <f t="shared" si="8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8">
        <f>E158/L158</f>
        <v>119</v>
      </c>
      <c r="Q158" s="12" t="str">
        <f t="shared" si="6"/>
        <v>film &amp; video</v>
      </c>
      <c r="R158" s="12" t="str">
        <f t="shared" si="7"/>
        <v>science fiction</v>
      </c>
      <c r="S158" s="13">
        <f>(((J158/60)/60)/24)+DATE(1970,1,1)+(-5/24)</f>
        <v>41793.916620370372</v>
      </c>
      <c r="T158" s="14">
        <f>(((I158/60)/60)/24)+DATE(1970,1,1)+(-5/24)</f>
        <v>41853.916620370372</v>
      </c>
      <c r="U158" s="41">
        <f t="shared" si="8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8">
        <f>E159/L159</f>
        <v>4</v>
      </c>
      <c r="Q159" s="12" t="str">
        <f t="shared" si="6"/>
        <v>film &amp; video</v>
      </c>
      <c r="R159" s="12" t="str">
        <f t="shared" si="7"/>
        <v>science fiction</v>
      </c>
      <c r="S159" s="13">
        <f>(((J159/60)/60)/24)+DATE(1970,1,1)+(-5/24)</f>
        <v>42396.703379629624</v>
      </c>
      <c r="T159" s="14">
        <f>(((I159/60)/60)/24)+DATE(1970,1,1)+(-5/24)</f>
        <v>42426.703379629624</v>
      </c>
      <c r="U159" s="41">
        <f t="shared" si="8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8" t="e">
        <f>E160/L160</f>
        <v>#DIV/0!</v>
      </c>
      <c r="Q160" s="12" t="str">
        <f t="shared" si="6"/>
        <v>film &amp; video</v>
      </c>
      <c r="R160" s="12" t="str">
        <f t="shared" si="7"/>
        <v>science fiction</v>
      </c>
      <c r="S160" s="13">
        <f>(((J160/60)/60)/24)+DATE(1970,1,1)+(-5/24)</f>
        <v>41903.868379629625</v>
      </c>
      <c r="T160" s="14">
        <f>(((I160/60)/60)/24)+DATE(1970,1,1)+(-5/24)</f>
        <v>41933.868379629625</v>
      </c>
      <c r="U160" s="41">
        <f t="shared" si="8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8">
        <f>E161/L161</f>
        <v>10</v>
      </c>
      <c r="Q161" s="12" t="str">
        <f t="shared" si="6"/>
        <v>film &amp; video</v>
      </c>
      <c r="R161" s="12" t="str">
        <f t="shared" si="7"/>
        <v>science fiction</v>
      </c>
      <c r="S161" s="13">
        <f>(((J161/60)/60)/24)+DATE(1970,1,1)+(-5/24)</f>
        <v>42514.226215277777</v>
      </c>
      <c r="T161" s="14">
        <f>(((I161/60)/60)/24)+DATE(1970,1,1)+(-5/24)</f>
        <v>42554.226215277777</v>
      </c>
      <c r="U161" s="41">
        <f t="shared" si="8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8" t="e">
        <f>E162/L162</f>
        <v>#DIV/0!</v>
      </c>
      <c r="Q162" s="12" t="str">
        <f t="shared" si="6"/>
        <v>film &amp; video</v>
      </c>
      <c r="R162" s="12" t="str">
        <f t="shared" si="7"/>
        <v>drama</v>
      </c>
      <c r="S162" s="13">
        <f>(((J162/60)/60)/24)+DATE(1970,1,1)+(-5/24)</f>
        <v>42171.704756944448</v>
      </c>
      <c r="T162" s="14">
        <f>(((I162/60)/60)/24)+DATE(1970,1,1)+(-5/24)</f>
        <v>42231.704756944448</v>
      </c>
      <c r="U162" s="41">
        <f t="shared" si="8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8">
        <f>E163/L163</f>
        <v>5</v>
      </c>
      <c r="Q163" s="12" t="str">
        <f t="shared" si="6"/>
        <v>film &amp; video</v>
      </c>
      <c r="R163" s="12" t="str">
        <f t="shared" si="7"/>
        <v>drama</v>
      </c>
      <c r="S163" s="13">
        <f>(((J163/60)/60)/24)+DATE(1970,1,1)+(-5/24)</f>
        <v>41792.479108796295</v>
      </c>
      <c r="T163" s="14">
        <f>(((I163/60)/60)/24)+DATE(1970,1,1)+(-5/24)</f>
        <v>41822.479108796295</v>
      </c>
      <c r="U163" s="41">
        <f t="shared" si="8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8">
        <f>E164/L164</f>
        <v>43.5</v>
      </c>
      <c r="Q164" s="12" t="str">
        <f t="shared" si="6"/>
        <v>film &amp; video</v>
      </c>
      <c r="R164" s="12" t="str">
        <f t="shared" si="7"/>
        <v>drama</v>
      </c>
      <c r="S164" s="13">
        <f>(((J164/60)/60)/24)+DATE(1970,1,1)+(-5/24)</f>
        <v>41834.91847222222</v>
      </c>
      <c r="T164" s="14">
        <f>(((I164/60)/60)/24)+DATE(1970,1,1)+(-5/24)</f>
        <v>41867.779166666667</v>
      </c>
      <c r="U164" s="41">
        <f t="shared" si="8"/>
        <v>32.86069444444729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8" t="e">
        <f>E165/L165</f>
        <v>#DIV/0!</v>
      </c>
      <c r="Q165" s="12" t="str">
        <f t="shared" si="6"/>
        <v>film &amp; video</v>
      </c>
      <c r="R165" s="12" t="str">
        <f t="shared" si="7"/>
        <v>drama</v>
      </c>
      <c r="S165" s="13">
        <f>(((J165/60)/60)/24)+DATE(1970,1,1)+(-5/24)</f>
        <v>42243.752939814811</v>
      </c>
      <c r="T165" s="14">
        <f>(((I165/60)/60)/24)+DATE(1970,1,1)+(-5/24)</f>
        <v>42277.791666666664</v>
      </c>
      <c r="U165" s="41">
        <f t="shared" si="8"/>
        <v>34.038726851853426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8">
        <f>E166/L166</f>
        <v>91.428571428571431</v>
      </c>
      <c r="Q166" s="12" t="str">
        <f t="shared" si="6"/>
        <v>film &amp; video</v>
      </c>
      <c r="R166" s="12" t="str">
        <f t="shared" si="7"/>
        <v>drama</v>
      </c>
      <c r="S166" s="13">
        <f>(((J166/60)/60)/24)+DATE(1970,1,1)+(-5/24)</f>
        <v>41841.554409722223</v>
      </c>
      <c r="T166" s="14">
        <f>(((I166/60)/60)/24)+DATE(1970,1,1)+(-5/24)</f>
        <v>41901.554409722223</v>
      </c>
      <c r="U166" s="41">
        <f t="shared" si="8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8" t="e">
        <f>E167/L167</f>
        <v>#DIV/0!</v>
      </c>
      <c r="Q167" s="12" t="str">
        <f t="shared" si="6"/>
        <v>film &amp; video</v>
      </c>
      <c r="R167" s="12" t="str">
        <f t="shared" si="7"/>
        <v>drama</v>
      </c>
      <c r="S167" s="13">
        <f>(((J167/60)/60)/24)+DATE(1970,1,1)+(-5/24)</f>
        <v>42351.450509259252</v>
      </c>
      <c r="T167" s="14">
        <f>(((I167/60)/60)/24)+DATE(1970,1,1)+(-5/24)</f>
        <v>42381.450509259252</v>
      </c>
      <c r="U167" s="41">
        <f t="shared" si="8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8">
        <f>E168/L168</f>
        <v>3000</v>
      </c>
      <c r="Q168" s="12" t="str">
        <f t="shared" si="6"/>
        <v>film &amp; video</v>
      </c>
      <c r="R168" s="12" t="str">
        <f t="shared" si="7"/>
        <v>drama</v>
      </c>
      <c r="S168" s="13">
        <f>(((J168/60)/60)/24)+DATE(1970,1,1)+(-5/24)</f>
        <v>42720.867615740739</v>
      </c>
      <c r="T168" s="14">
        <f>(((I168/60)/60)/24)+DATE(1970,1,1)+(-5/24)</f>
        <v>42750.867615740739</v>
      </c>
      <c r="U168" s="41">
        <f t="shared" si="8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8">
        <f>E169/L169</f>
        <v>5.5</v>
      </c>
      <c r="Q169" s="12" t="str">
        <f t="shared" si="6"/>
        <v>film &amp; video</v>
      </c>
      <c r="R169" s="12" t="str">
        <f t="shared" si="7"/>
        <v>drama</v>
      </c>
      <c r="S169" s="13">
        <f>(((J169/60)/60)/24)+DATE(1970,1,1)+(-5/24)</f>
        <v>42160.719155092585</v>
      </c>
      <c r="T169" s="14">
        <f>(((I169/60)/60)/24)+DATE(1970,1,1)+(-5/24)</f>
        <v>42220.719155092585</v>
      </c>
      <c r="U169" s="41">
        <f t="shared" si="8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8">
        <f>E170/L170</f>
        <v>108.33333333333333</v>
      </c>
      <c r="Q170" s="12" t="str">
        <f t="shared" si="6"/>
        <v>film &amp; video</v>
      </c>
      <c r="R170" s="12" t="str">
        <f t="shared" si="7"/>
        <v>drama</v>
      </c>
      <c r="S170" s="13">
        <f>(((J170/60)/60)/24)+DATE(1970,1,1)+(-5/24)</f>
        <v>42052.626967592594</v>
      </c>
      <c r="T170" s="14">
        <f>(((I170/60)/60)/24)+DATE(1970,1,1)+(-5/24)</f>
        <v>42082.585300925923</v>
      </c>
      <c r="U170" s="41">
        <f t="shared" si="8"/>
        <v>29.958333333328483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8">
        <f>E171/L171</f>
        <v>56</v>
      </c>
      <c r="Q171" s="12" t="str">
        <f t="shared" si="6"/>
        <v>film &amp; video</v>
      </c>
      <c r="R171" s="12" t="str">
        <f t="shared" si="7"/>
        <v>drama</v>
      </c>
      <c r="S171" s="13">
        <f>(((J171/60)/60)/24)+DATE(1970,1,1)+(-5/24)</f>
        <v>41900.296979166662</v>
      </c>
      <c r="T171" s="14">
        <f>(((I171/60)/60)/24)+DATE(1970,1,1)+(-5/24)</f>
        <v>41930.296979166662</v>
      </c>
      <c r="U171" s="41">
        <f t="shared" si="8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8">
        <f>E172/L172</f>
        <v>32.5</v>
      </c>
      <c r="Q172" s="12" t="str">
        <f t="shared" si="6"/>
        <v>film &amp; video</v>
      </c>
      <c r="R172" s="12" t="str">
        <f t="shared" si="7"/>
        <v>drama</v>
      </c>
      <c r="S172" s="13">
        <f>(((J172/60)/60)/24)+DATE(1970,1,1)+(-5/24)</f>
        <v>42216.769479166665</v>
      </c>
      <c r="T172" s="14">
        <f>(((I172/60)/60)/24)+DATE(1970,1,1)+(-5/24)</f>
        <v>42246.019444444442</v>
      </c>
      <c r="U172" s="41">
        <f t="shared" si="8"/>
        <v>29.249965277776937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8">
        <f>E173/L173</f>
        <v>1</v>
      </c>
      <c r="Q173" s="12" t="str">
        <f t="shared" si="6"/>
        <v>film &amp; video</v>
      </c>
      <c r="R173" s="12" t="str">
        <f t="shared" si="7"/>
        <v>drama</v>
      </c>
      <c r="S173" s="13">
        <f>(((J173/60)/60)/24)+DATE(1970,1,1)+(-5/24)</f>
        <v>42533.972384259258</v>
      </c>
      <c r="T173" s="14">
        <f>(((I173/60)/60)/24)+DATE(1970,1,1)+(-5/24)</f>
        <v>42593.972384259258</v>
      </c>
      <c r="U173" s="41">
        <f t="shared" si="8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8" t="e">
        <f>E174/L174</f>
        <v>#DIV/0!</v>
      </c>
      <c r="Q174" s="12" t="str">
        <f t="shared" si="6"/>
        <v>film &amp; video</v>
      </c>
      <c r="R174" s="12" t="str">
        <f t="shared" si="7"/>
        <v>drama</v>
      </c>
      <c r="S174" s="13">
        <f>(((J174/60)/60)/24)+DATE(1970,1,1)+(-5/24)</f>
        <v>42047.186608796292</v>
      </c>
      <c r="T174" s="14">
        <f>(((I174/60)/60)/24)+DATE(1970,1,1)+(-5/24)</f>
        <v>42082.14494212962</v>
      </c>
      <c r="U174" s="41">
        <f t="shared" si="8"/>
        <v>34.958333333328483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8" t="e">
        <f>E175/L175</f>
        <v>#DIV/0!</v>
      </c>
      <c r="Q175" s="12" t="str">
        <f t="shared" si="6"/>
        <v>film &amp; video</v>
      </c>
      <c r="R175" s="12" t="str">
        <f t="shared" si="7"/>
        <v>drama</v>
      </c>
      <c r="S175" s="13">
        <f>(((J175/60)/60)/24)+DATE(1970,1,1)+(-5/24)</f>
        <v>42033.364675925921</v>
      </c>
      <c r="T175" s="14">
        <f>(((I175/60)/60)/24)+DATE(1970,1,1)+(-5/24)</f>
        <v>42063.364675925921</v>
      </c>
      <c r="U175" s="41">
        <f t="shared" si="8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8" t="e">
        <f>E176/L176</f>
        <v>#DIV/0!</v>
      </c>
      <c r="Q176" s="12" t="str">
        <f t="shared" si="6"/>
        <v>film &amp; video</v>
      </c>
      <c r="R176" s="12" t="str">
        <f t="shared" si="7"/>
        <v>drama</v>
      </c>
      <c r="S176" s="13">
        <f>(((J176/60)/60)/24)+DATE(1970,1,1)+(-5/24)</f>
        <v>42072.55064814815</v>
      </c>
      <c r="T176" s="14">
        <f>(((I176/60)/60)/24)+DATE(1970,1,1)+(-5/24)</f>
        <v>42132.55064814815</v>
      </c>
      <c r="U176" s="41">
        <f t="shared" si="8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8">
        <f>E177/L177</f>
        <v>49.884615384615387</v>
      </c>
      <c r="Q177" s="12" t="str">
        <f t="shared" si="6"/>
        <v>film &amp; video</v>
      </c>
      <c r="R177" s="12" t="str">
        <f t="shared" si="7"/>
        <v>drama</v>
      </c>
      <c r="S177" s="13">
        <f>(((J177/60)/60)/24)+DATE(1970,1,1)+(-5/24)</f>
        <v>41855.569571759253</v>
      </c>
      <c r="T177" s="14">
        <f>(((I177/60)/60)/24)+DATE(1970,1,1)+(-5/24)</f>
        <v>41880.569571759253</v>
      </c>
      <c r="U177" s="41">
        <f t="shared" si="8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8" t="e">
        <f>E178/L178</f>
        <v>#DIV/0!</v>
      </c>
      <c r="Q178" s="12" t="str">
        <f t="shared" si="6"/>
        <v>film &amp; video</v>
      </c>
      <c r="R178" s="12" t="str">
        <f t="shared" si="7"/>
        <v>drama</v>
      </c>
      <c r="S178" s="13">
        <f>(((J178/60)/60)/24)+DATE(1970,1,1)+(-5/24)</f>
        <v>42191.615729166668</v>
      </c>
      <c r="T178" s="14">
        <f>(((I178/60)/60)/24)+DATE(1970,1,1)+(-5/24)</f>
        <v>42221.615729166668</v>
      </c>
      <c r="U178" s="41">
        <f t="shared" si="8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8">
        <f>E179/L179</f>
        <v>25.714285714285715</v>
      </c>
      <c r="Q179" s="12" t="str">
        <f t="shared" si="6"/>
        <v>film &amp; video</v>
      </c>
      <c r="R179" s="12" t="str">
        <f t="shared" si="7"/>
        <v>drama</v>
      </c>
      <c r="S179" s="13">
        <f>(((J179/60)/60)/24)+DATE(1970,1,1)+(-5/24)</f>
        <v>42069.839421296296</v>
      </c>
      <c r="T179" s="14">
        <f>(((I179/60)/60)/24)+DATE(1970,1,1)+(-5/24)</f>
        <v>42086.797754629624</v>
      </c>
      <c r="U179" s="41">
        <f t="shared" si="8"/>
        <v>16.958333333328483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8" t="e">
        <f>E180/L180</f>
        <v>#DIV/0!</v>
      </c>
      <c r="Q180" s="12" t="str">
        <f t="shared" si="6"/>
        <v>film &amp; video</v>
      </c>
      <c r="R180" s="12" t="str">
        <f t="shared" si="7"/>
        <v>drama</v>
      </c>
      <c r="S180" s="13">
        <f>(((J180/60)/60)/24)+DATE(1970,1,1)+(-5/24)</f>
        <v>42304.747048611105</v>
      </c>
      <c r="T180" s="14">
        <f>(((I180/60)/60)/24)+DATE(1970,1,1)+(-5/24)</f>
        <v>42334.788715277777</v>
      </c>
      <c r="U180" s="41">
        <f t="shared" si="8"/>
        <v>30.041666666671517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8">
        <f>E181/L181</f>
        <v>100</v>
      </c>
      <c r="Q181" s="12" t="str">
        <f t="shared" si="6"/>
        <v>film &amp; video</v>
      </c>
      <c r="R181" s="12" t="str">
        <f t="shared" si="7"/>
        <v>drama</v>
      </c>
      <c r="S181" s="13">
        <f>(((J181/60)/60)/24)+DATE(1970,1,1)+(-5/24)</f>
        <v>42402.872164351851</v>
      </c>
      <c r="T181" s="14">
        <f>(((I181/60)/60)/24)+DATE(1970,1,1)+(-5/24)</f>
        <v>42432.872164351851</v>
      </c>
      <c r="U181" s="41">
        <f t="shared" si="8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8">
        <f>E182/L182</f>
        <v>30.846153846153847</v>
      </c>
      <c r="Q182" s="12" t="str">
        <f t="shared" si="6"/>
        <v>film &amp; video</v>
      </c>
      <c r="R182" s="12" t="str">
        <f t="shared" si="7"/>
        <v>drama</v>
      </c>
      <c r="S182" s="13">
        <f>(((J182/60)/60)/24)+DATE(1970,1,1)+(-5/24)</f>
        <v>42067.782905092587</v>
      </c>
      <c r="T182" s="14">
        <f>(((I182/60)/60)/24)+DATE(1970,1,1)+(-5/24)</f>
        <v>42107.583333333336</v>
      </c>
      <c r="U182" s="41">
        <f t="shared" si="8"/>
        <v>39.80042824074917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8">
        <f>E183/L183</f>
        <v>180.5</v>
      </c>
      <c r="Q183" s="12" t="str">
        <f t="shared" si="6"/>
        <v>film &amp; video</v>
      </c>
      <c r="R183" s="12" t="str">
        <f t="shared" si="7"/>
        <v>drama</v>
      </c>
      <c r="S183" s="13">
        <f>(((J183/60)/60)/24)+DATE(1970,1,1)+(-5/24)</f>
        <v>42147.533506944441</v>
      </c>
      <c r="T183" s="14">
        <f>(((I183/60)/60)/24)+DATE(1970,1,1)+(-5/24)</f>
        <v>42177.533506944441</v>
      </c>
      <c r="U183" s="41">
        <f t="shared" si="8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8" t="e">
        <f>E184/L184</f>
        <v>#DIV/0!</v>
      </c>
      <c r="Q184" s="12" t="str">
        <f t="shared" si="6"/>
        <v>film &amp; video</v>
      </c>
      <c r="R184" s="12" t="str">
        <f t="shared" si="7"/>
        <v>drama</v>
      </c>
      <c r="S184" s="13">
        <f>(((J184/60)/60)/24)+DATE(1970,1,1)+(-5/24)</f>
        <v>42711.803611111107</v>
      </c>
      <c r="T184" s="14">
        <f>(((I184/60)/60)/24)+DATE(1970,1,1)+(-5/24)</f>
        <v>42741.803611111107</v>
      </c>
      <c r="U184" s="41">
        <f t="shared" si="8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8">
        <f>E185/L185</f>
        <v>373.5</v>
      </c>
      <c r="Q185" s="12" t="str">
        <f t="shared" si="6"/>
        <v>film &amp; video</v>
      </c>
      <c r="R185" s="12" t="str">
        <f t="shared" si="7"/>
        <v>drama</v>
      </c>
      <c r="S185" s="13">
        <f>(((J185/60)/60)/24)+DATE(1970,1,1)+(-5/24)</f>
        <v>41939.601967592593</v>
      </c>
      <c r="T185" s="14">
        <f>(((I185/60)/60)/24)+DATE(1970,1,1)+(-5/24)</f>
        <v>41969.643634259257</v>
      </c>
      <c r="U185" s="41">
        <f t="shared" si="8"/>
        <v>30.041666666664241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8">
        <f>E186/L186</f>
        <v>25.5</v>
      </c>
      <c r="Q186" s="12" t="str">
        <f t="shared" si="6"/>
        <v>film &amp; video</v>
      </c>
      <c r="R186" s="12" t="str">
        <f t="shared" si="7"/>
        <v>drama</v>
      </c>
      <c r="S186" s="13">
        <f>(((J186/60)/60)/24)+DATE(1970,1,1)+(-5/24)</f>
        <v>41825.58289351852</v>
      </c>
      <c r="T186" s="14">
        <f>(((I186/60)/60)/24)+DATE(1970,1,1)+(-5/24)</f>
        <v>41882.957638888889</v>
      </c>
      <c r="U186" s="41">
        <f t="shared" si="8"/>
        <v>57.374745370369055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8">
        <f>E187/L187</f>
        <v>220</v>
      </c>
      <c r="Q187" s="12" t="str">
        <f t="shared" si="6"/>
        <v>film &amp; video</v>
      </c>
      <c r="R187" s="12" t="str">
        <f t="shared" si="7"/>
        <v>drama</v>
      </c>
      <c r="S187" s="13">
        <f>(((J187/60)/60)/24)+DATE(1970,1,1)+(-5/24)</f>
        <v>42570.702997685185</v>
      </c>
      <c r="T187" s="14">
        <f>(((I187/60)/60)/24)+DATE(1970,1,1)+(-5/24)</f>
        <v>42600.702997685185</v>
      </c>
      <c r="U187" s="41">
        <f t="shared" si="8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8" t="e">
        <f>E188/L188</f>
        <v>#DIV/0!</v>
      </c>
      <c r="Q188" s="12" t="str">
        <f t="shared" si="6"/>
        <v>film &amp; video</v>
      </c>
      <c r="R188" s="12" t="str">
        <f t="shared" si="7"/>
        <v>drama</v>
      </c>
      <c r="S188" s="13">
        <f>(((J188/60)/60)/24)+DATE(1970,1,1)+(-5/24)</f>
        <v>42767.604560185187</v>
      </c>
      <c r="T188" s="14">
        <f>(((I188/60)/60)/24)+DATE(1970,1,1)+(-5/24)</f>
        <v>42797.624999999993</v>
      </c>
      <c r="U188" s="41">
        <f t="shared" si="8"/>
        <v>30.020439814805286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8">
        <f>E189/L189</f>
        <v>160</v>
      </c>
      <c r="Q189" s="12" t="str">
        <f t="shared" si="6"/>
        <v>film &amp; video</v>
      </c>
      <c r="R189" s="12" t="str">
        <f t="shared" si="7"/>
        <v>drama</v>
      </c>
      <c r="S189" s="13">
        <f>(((J189/60)/60)/24)+DATE(1970,1,1)+(-5/24)</f>
        <v>42182.02612268518</v>
      </c>
      <c r="T189" s="14">
        <f>(((I189/60)/60)/24)+DATE(1970,1,1)+(-5/24)</f>
        <v>42206.082638888889</v>
      </c>
      <c r="U189" s="41">
        <f t="shared" si="8"/>
        <v>24.05651620370918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8" t="e">
        <f>E190/L190</f>
        <v>#DIV/0!</v>
      </c>
      <c r="Q190" s="12" t="str">
        <f t="shared" si="6"/>
        <v>film &amp; video</v>
      </c>
      <c r="R190" s="12" t="str">
        <f t="shared" si="7"/>
        <v>drama</v>
      </c>
      <c r="S190" s="13">
        <f>(((J190/60)/60)/24)+DATE(1970,1,1)+(-5/24)</f>
        <v>41856.974710648145</v>
      </c>
      <c r="T190" s="14">
        <f>(((I190/60)/60)/24)+DATE(1970,1,1)+(-5/24)</f>
        <v>41886.974710648145</v>
      </c>
      <c r="U190" s="41">
        <f t="shared" si="8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8">
        <f>E191/L191</f>
        <v>69</v>
      </c>
      <c r="Q191" s="12" t="str">
        <f t="shared" si="6"/>
        <v>film &amp; video</v>
      </c>
      <c r="R191" s="12" t="str">
        <f t="shared" si="7"/>
        <v>drama</v>
      </c>
      <c r="S191" s="13">
        <f>(((J191/60)/60)/24)+DATE(1970,1,1)+(-5/24)</f>
        <v>42556.482372685183</v>
      </c>
      <c r="T191" s="14">
        <f>(((I191/60)/60)/24)+DATE(1970,1,1)+(-5/24)</f>
        <v>42616.482372685183</v>
      </c>
      <c r="U191" s="41">
        <f t="shared" si="8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8">
        <f>E192/L192</f>
        <v>50</v>
      </c>
      <c r="Q192" s="12" t="str">
        <f t="shared" si="6"/>
        <v>film &amp; video</v>
      </c>
      <c r="R192" s="12" t="str">
        <f t="shared" si="7"/>
        <v>drama</v>
      </c>
      <c r="S192" s="13">
        <f>(((J192/60)/60)/24)+DATE(1970,1,1)+(-5/24)</f>
        <v>42527.442662037036</v>
      </c>
      <c r="T192" s="14">
        <f>(((I192/60)/60)/24)+DATE(1970,1,1)+(-5/24)</f>
        <v>42537.442662037036</v>
      </c>
      <c r="U192" s="41">
        <f t="shared" si="8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8">
        <f>E193/L193</f>
        <v>83.333333333333329</v>
      </c>
      <c r="Q193" s="12" t="str">
        <f t="shared" si="6"/>
        <v>film &amp; video</v>
      </c>
      <c r="R193" s="12" t="str">
        <f t="shared" si="7"/>
        <v>drama</v>
      </c>
      <c r="S193" s="13">
        <f>(((J193/60)/60)/24)+DATE(1970,1,1)+(-5/24)</f>
        <v>42239.233078703699</v>
      </c>
      <c r="T193" s="14">
        <f>(((I193/60)/60)/24)+DATE(1970,1,1)+(-5/24)</f>
        <v>42279.233078703699</v>
      </c>
      <c r="U193" s="41">
        <f t="shared" si="8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8">
        <f>E194/L194</f>
        <v>5.666666666666667</v>
      </c>
      <c r="Q194" s="12" t="str">
        <f t="shared" si="6"/>
        <v>film &amp; video</v>
      </c>
      <c r="R194" s="12" t="str">
        <f t="shared" si="7"/>
        <v>drama</v>
      </c>
      <c r="S194" s="13">
        <f>(((J194/60)/60)/24)+DATE(1970,1,1)+(-5/24)</f>
        <v>41899.583703703705</v>
      </c>
      <c r="T194" s="14">
        <f>(((I194/60)/60)/24)+DATE(1970,1,1)+(-5/24)</f>
        <v>41929.583703703705</v>
      </c>
      <c r="U194" s="41">
        <f t="shared" si="8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8" t="e">
        <f>E195/L195</f>
        <v>#DIV/0!</v>
      </c>
      <c r="Q195" s="12" t="str">
        <f t="shared" ref="Q195:Q258" si="9">LEFT(N195,( FIND("/",N195,1))-1)</f>
        <v>film &amp; video</v>
      </c>
      <c r="R195" s="12" t="str">
        <f t="shared" ref="R195:R258" si="10">RIGHT(N195,(LEN(N195)-(FIND("/",N195, FIND("/", N195)-1))))</f>
        <v>drama</v>
      </c>
      <c r="S195" s="13">
        <f>(((J195/60)/60)/24)+DATE(1970,1,1)+(-5/24)</f>
        <v>41911.726458333331</v>
      </c>
      <c r="T195" s="14">
        <f>(((I195/60)/60)/24)+DATE(1970,1,1)+(-5/24)</f>
        <v>41971.768124999995</v>
      </c>
      <c r="U195" s="41">
        <f t="shared" ref="U195:U258" si="11">T195-S195</f>
        <v>60.041666666664241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8">
        <f>E196/L196</f>
        <v>1</v>
      </c>
      <c r="Q196" s="12" t="str">
        <f t="shared" si="9"/>
        <v>film &amp; video</v>
      </c>
      <c r="R196" s="12" t="str">
        <f t="shared" si="10"/>
        <v>drama</v>
      </c>
      <c r="S196" s="13">
        <f>(((J196/60)/60)/24)+DATE(1970,1,1)+(-5/24)</f>
        <v>42375.788553240738</v>
      </c>
      <c r="T196" s="14">
        <f>(((I196/60)/60)/24)+DATE(1970,1,1)+(-5/24)</f>
        <v>42435.788553240738</v>
      </c>
      <c r="U196" s="41">
        <f t="shared" si="11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8" t="e">
        <f>E197/L197</f>
        <v>#DIV/0!</v>
      </c>
      <c r="Q197" s="12" t="str">
        <f t="shared" si="9"/>
        <v>film &amp; video</v>
      </c>
      <c r="R197" s="12" t="str">
        <f t="shared" si="10"/>
        <v>drama</v>
      </c>
      <c r="S197" s="13">
        <f>(((J197/60)/60)/24)+DATE(1970,1,1)+(-5/24)</f>
        <v>42135.462175925924</v>
      </c>
      <c r="T197" s="14">
        <f>(((I197/60)/60)/24)+DATE(1970,1,1)+(-5/24)</f>
        <v>42195.462175925924</v>
      </c>
      <c r="U197" s="41">
        <f t="shared" si="11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8">
        <f>E198/L198</f>
        <v>77.10526315789474</v>
      </c>
      <c r="Q198" s="12" t="str">
        <f t="shared" si="9"/>
        <v>film &amp; video</v>
      </c>
      <c r="R198" s="12" t="str">
        <f t="shared" si="10"/>
        <v>drama</v>
      </c>
      <c r="S198" s="13">
        <f>(((J198/60)/60)/24)+DATE(1970,1,1)+(-5/24)</f>
        <v>42259.334467592591</v>
      </c>
      <c r="T198" s="14">
        <f>(((I198/60)/60)/24)+DATE(1970,1,1)+(-5/24)</f>
        <v>42287.666666666664</v>
      </c>
      <c r="U198" s="41">
        <f t="shared" si="11"/>
        <v>28.332199074073287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8">
        <f>E199/L199</f>
        <v>32.75</v>
      </c>
      <c r="Q199" s="12" t="str">
        <f t="shared" si="9"/>
        <v>film &amp; video</v>
      </c>
      <c r="R199" s="12" t="str">
        <f t="shared" si="10"/>
        <v>drama</v>
      </c>
      <c r="S199" s="13">
        <f>(((J199/60)/60)/24)+DATE(1970,1,1)+(-5/24)</f>
        <v>42741.640046296299</v>
      </c>
      <c r="T199" s="14">
        <f>(((I199/60)/60)/24)+DATE(1970,1,1)+(-5/24)</f>
        <v>42783.666666666664</v>
      </c>
      <c r="U199" s="41">
        <f t="shared" si="11"/>
        <v>42.026620370364981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8">
        <f>E200/L200</f>
        <v>46.5</v>
      </c>
      <c r="Q200" s="12" t="str">
        <f t="shared" si="9"/>
        <v>film &amp; video</v>
      </c>
      <c r="R200" s="12" t="str">
        <f t="shared" si="10"/>
        <v>drama</v>
      </c>
      <c r="S200" s="13">
        <f>(((J200/60)/60)/24)+DATE(1970,1,1)+(-5/24)</f>
        <v>41887.175023148149</v>
      </c>
      <c r="T200" s="14">
        <f>(((I200/60)/60)/24)+DATE(1970,1,1)+(-5/24)</f>
        <v>41917.175023148149</v>
      </c>
      <c r="U200" s="41">
        <f t="shared" si="11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8" t="e">
        <f>E201/L201</f>
        <v>#DIV/0!</v>
      </c>
      <c r="Q201" s="12" t="str">
        <f t="shared" si="9"/>
        <v>film &amp; video</v>
      </c>
      <c r="R201" s="12" t="str">
        <f t="shared" si="10"/>
        <v>drama</v>
      </c>
      <c r="S201" s="13">
        <f>(((J201/60)/60)/24)+DATE(1970,1,1)+(-5/24)</f>
        <v>42583.915532407402</v>
      </c>
      <c r="T201" s="14">
        <f>(((I201/60)/60)/24)+DATE(1970,1,1)+(-5/24)</f>
        <v>42613.915532407402</v>
      </c>
      <c r="U201" s="41">
        <f t="shared" si="11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8">
        <f>E202/L202</f>
        <v>87.308333333333337</v>
      </c>
      <c r="Q202" s="12" t="str">
        <f t="shared" si="9"/>
        <v>film &amp; video</v>
      </c>
      <c r="R202" s="12" t="str">
        <f t="shared" si="10"/>
        <v>drama</v>
      </c>
      <c r="S202" s="13">
        <f>(((J202/60)/60)/24)+DATE(1970,1,1)+(-5/24)</f>
        <v>41866.875034722223</v>
      </c>
      <c r="T202" s="14">
        <f>(((I202/60)/60)/24)+DATE(1970,1,1)+(-5/24)</f>
        <v>41896.875034722223</v>
      </c>
      <c r="U202" s="41">
        <f t="shared" si="11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8">
        <f>E203/L203</f>
        <v>54.285714285714285</v>
      </c>
      <c r="Q203" s="12" t="str">
        <f t="shared" si="9"/>
        <v>film &amp; video</v>
      </c>
      <c r="R203" s="12" t="str">
        <f t="shared" si="10"/>
        <v>drama</v>
      </c>
      <c r="S203" s="13">
        <f>(((J203/60)/60)/24)+DATE(1970,1,1)+(-5/24)</f>
        <v>42023.610289351847</v>
      </c>
      <c r="T203" s="14">
        <f>(((I203/60)/60)/24)+DATE(1970,1,1)+(-5/24)</f>
        <v>42043.610289351847</v>
      </c>
      <c r="U203" s="41">
        <f t="shared" si="11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8" t="e">
        <f>E204/L204</f>
        <v>#DIV/0!</v>
      </c>
      <c r="Q204" s="12" t="str">
        <f t="shared" si="9"/>
        <v>film &amp; video</v>
      </c>
      <c r="R204" s="12" t="str">
        <f t="shared" si="10"/>
        <v>drama</v>
      </c>
      <c r="S204" s="13">
        <f>(((J204/60)/60)/24)+DATE(1970,1,1)+(-5/24)</f>
        <v>42255.719490740739</v>
      </c>
      <c r="T204" s="14">
        <f>(((I204/60)/60)/24)+DATE(1970,1,1)+(-5/24)</f>
        <v>42285.665972222218</v>
      </c>
      <c r="U204" s="41">
        <f t="shared" si="11"/>
        <v>29.946481481478259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8">
        <f>E205/L205</f>
        <v>93.25</v>
      </c>
      <c r="Q205" s="12" t="str">
        <f t="shared" si="9"/>
        <v>film &amp; video</v>
      </c>
      <c r="R205" s="12" t="str">
        <f t="shared" si="10"/>
        <v>drama</v>
      </c>
      <c r="S205" s="13">
        <f>(((J205/60)/60)/24)+DATE(1970,1,1)+(-5/24)</f>
        <v>41973.639629629623</v>
      </c>
      <c r="T205" s="14">
        <f>(((I205/60)/60)/24)+DATE(1970,1,1)+(-5/24)</f>
        <v>42033.639629629623</v>
      </c>
      <c r="U205" s="41">
        <f t="shared" si="11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8">
        <f>E206/L206</f>
        <v>117.68368136117556</v>
      </c>
      <c r="Q206" s="12" t="str">
        <f t="shared" si="9"/>
        <v>film &amp; video</v>
      </c>
      <c r="R206" s="12" t="str">
        <f t="shared" si="10"/>
        <v>drama</v>
      </c>
      <c r="S206" s="13">
        <f>(((J206/60)/60)/24)+DATE(1970,1,1)+(-5/24)</f>
        <v>42556.375034722216</v>
      </c>
      <c r="T206" s="14">
        <f>(((I206/60)/60)/24)+DATE(1970,1,1)+(-5/24)</f>
        <v>42586.375034722216</v>
      </c>
      <c r="U206" s="41">
        <f t="shared" si="11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8">
        <f>E207/L207</f>
        <v>76.470588235294116</v>
      </c>
      <c r="Q207" s="12" t="str">
        <f t="shared" si="9"/>
        <v>film &amp; video</v>
      </c>
      <c r="R207" s="12" t="str">
        <f t="shared" si="10"/>
        <v>drama</v>
      </c>
      <c r="S207" s="13">
        <f>(((J207/60)/60)/24)+DATE(1970,1,1)+(-5/24)</f>
        <v>42248.423865740733</v>
      </c>
      <c r="T207" s="14">
        <f>(((I207/60)/60)/24)+DATE(1970,1,1)+(-5/24)</f>
        <v>42283.423865740733</v>
      </c>
      <c r="U207" s="41">
        <f t="shared" si="11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8" t="e">
        <f>E208/L208</f>
        <v>#DIV/0!</v>
      </c>
      <c r="Q208" s="12" t="str">
        <f t="shared" si="9"/>
        <v>film &amp; video</v>
      </c>
      <c r="R208" s="12" t="str">
        <f t="shared" si="10"/>
        <v>drama</v>
      </c>
      <c r="S208" s="13">
        <f>(((J208/60)/60)/24)+DATE(1970,1,1)+(-5/24)</f>
        <v>42566.79609953703</v>
      </c>
      <c r="T208" s="14">
        <f>(((I208/60)/60)/24)+DATE(1970,1,1)+(-5/24)</f>
        <v>42587.79609953703</v>
      </c>
      <c r="U208" s="41">
        <f t="shared" si="11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8">
        <f>E209/L209</f>
        <v>163.84615384615384</v>
      </c>
      <c r="Q209" s="12" t="str">
        <f t="shared" si="9"/>
        <v>film &amp; video</v>
      </c>
      <c r="R209" s="12" t="str">
        <f t="shared" si="10"/>
        <v>drama</v>
      </c>
      <c r="S209" s="13">
        <f>(((J209/60)/60)/24)+DATE(1970,1,1)+(-5/24)</f>
        <v>41977.988865740735</v>
      </c>
      <c r="T209" s="14">
        <f>(((I209/60)/60)/24)+DATE(1970,1,1)+(-5/24)</f>
        <v>42007.988865740735</v>
      </c>
      <c r="U209" s="41">
        <f t="shared" si="11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8" t="e">
        <f>E210/L210</f>
        <v>#DIV/0!</v>
      </c>
      <c r="Q210" s="12" t="str">
        <f t="shared" si="9"/>
        <v>film &amp; video</v>
      </c>
      <c r="R210" s="12" t="str">
        <f t="shared" si="10"/>
        <v>drama</v>
      </c>
      <c r="S210" s="13">
        <f>(((J210/60)/60)/24)+DATE(1970,1,1)+(-5/24)</f>
        <v>41959.16165509259</v>
      </c>
      <c r="T210" s="14">
        <f>(((I210/60)/60)/24)+DATE(1970,1,1)+(-5/24)</f>
        <v>41989.16165509259</v>
      </c>
      <c r="U210" s="41">
        <f t="shared" si="11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8" t="e">
        <f>E211/L211</f>
        <v>#DIV/0!</v>
      </c>
      <c r="Q211" s="12" t="str">
        <f t="shared" si="9"/>
        <v>film &amp; video</v>
      </c>
      <c r="R211" s="12" t="str">
        <f t="shared" si="10"/>
        <v>drama</v>
      </c>
      <c r="S211" s="13">
        <f>(((J211/60)/60)/24)+DATE(1970,1,1)+(-5/24)</f>
        <v>42165.714525462965</v>
      </c>
      <c r="T211" s="14">
        <f>(((I211/60)/60)/24)+DATE(1970,1,1)+(-5/24)</f>
        <v>42195.714525462965</v>
      </c>
      <c r="U211" s="41">
        <f t="shared" si="11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8">
        <f>E212/L212</f>
        <v>91.818181818181813</v>
      </c>
      <c r="Q212" s="12" t="str">
        <f t="shared" si="9"/>
        <v>film &amp; video</v>
      </c>
      <c r="R212" s="12" t="str">
        <f t="shared" si="10"/>
        <v>drama</v>
      </c>
      <c r="S212" s="13">
        <f>(((J212/60)/60)/24)+DATE(1970,1,1)+(-5/24)</f>
        <v>42248.856388888882</v>
      </c>
      <c r="T212" s="14">
        <f>(((I212/60)/60)/24)+DATE(1970,1,1)+(-5/24)</f>
        <v>42277.999999999993</v>
      </c>
      <c r="U212" s="41">
        <f t="shared" si="11"/>
        <v>29.143611111110658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8">
        <f>E213/L213</f>
        <v>185.83333333333334</v>
      </c>
      <c r="Q213" s="12" t="str">
        <f t="shared" si="9"/>
        <v>film &amp; video</v>
      </c>
      <c r="R213" s="12" t="str">
        <f t="shared" si="10"/>
        <v>drama</v>
      </c>
      <c r="S213" s="13">
        <f>(((J213/60)/60)/24)+DATE(1970,1,1)+(-5/24)</f>
        <v>42235.951585648152</v>
      </c>
      <c r="T213" s="14">
        <f>(((I213/60)/60)/24)+DATE(1970,1,1)+(-5/24)</f>
        <v>42265.951585648152</v>
      </c>
      <c r="U213" s="41">
        <f t="shared" si="11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8">
        <f>E214/L214</f>
        <v>1</v>
      </c>
      <c r="Q214" s="12" t="str">
        <f t="shared" si="9"/>
        <v>film &amp; video</v>
      </c>
      <c r="R214" s="12" t="str">
        <f t="shared" si="10"/>
        <v>drama</v>
      </c>
      <c r="S214" s="13">
        <f>(((J214/60)/60)/24)+DATE(1970,1,1)+(-5/24)</f>
        <v>42416.672685185178</v>
      </c>
      <c r="T214" s="14">
        <f>(((I214/60)/60)/24)+DATE(1970,1,1)+(-5/24)</f>
        <v>42476.631018518521</v>
      </c>
      <c r="U214" s="41">
        <f t="shared" si="11"/>
        <v>59.958333333343035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8">
        <f>E215/L215</f>
        <v>20</v>
      </c>
      <c r="Q215" s="12" t="str">
        <f t="shared" si="9"/>
        <v>film &amp; video</v>
      </c>
      <c r="R215" s="12" t="str">
        <f t="shared" si="10"/>
        <v>drama</v>
      </c>
      <c r="S215" s="13">
        <f>(((J215/60)/60)/24)+DATE(1970,1,1)+(-5/24)</f>
        <v>42202.385960648149</v>
      </c>
      <c r="T215" s="14">
        <f>(((I215/60)/60)/24)+DATE(1970,1,1)+(-5/24)</f>
        <v>42232.379641203697</v>
      </c>
      <c r="U215" s="41">
        <f t="shared" si="11"/>
        <v>29.993680555548053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8">
        <f>E216/L216</f>
        <v>1</v>
      </c>
      <c r="Q216" s="12" t="str">
        <f t="shared" si="9"/>
        <v>film &amp; video</v>
      </c>
      <c r="R216" s="12" t="str">
        <f t="shared" si="10"/>
        <v>drama</v>
      </c>
      <c r="S216" s="13">
        <f>(((J216/60)/60)/24)+DATE(1970,1,1)+(-5/24)</f>
        <v>42009.432280092595</v>
      </c>
      <c r="T216" s="14">
        <f>(((I216/60)/60)/24)+DATE(1970,1,1)+(-5/24)</f>
        <v>42069.432280092595</v>
      </c>
      <c r="U216" s="41">
        <f t="shared" si="11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8">
        <f>E217/L217</f>
        <v>10</v>
      </c>
      <c r="Q217" s="12" t="str">
        <f t="shared" si="9"/>
        <v>film &amp; video</v>
      </c>
      <c r="R217" s="12" t="str">
        <f t="shared" si="10"/>
        <v>drama</v>
      </c>
      <c r="S217" s="13">
        <f>(((J217/60)/60)/24)+DATE(1970,1,1)+(-5/24)</f>
        <v>42375.021782407406</v>
      </c>
      <c r="T217" s="14">
        <f>(((I217/60)/60)/24)+DATE(1970,1,1)+(-5/24)</f>
        <v>42417.790972222218</v>
      </c>
      <c r="U217" s="41">
        <f t="shared" si="11"/>
        <v>42.769189814811398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8">
        <f>E218/L218</f>
        <v>331.53833333333336</v>
      </c>
      <c r="Q218" s="12" t="str">
        <f t="shared" si="9"/>
        <v>film &amp; video</v>
      </c>
      <c r="R218" s="12" t="str">
        <f t="shared" si="10"/>
        <v>drama</v>
      </c>
      <c r="S218" s="13">
        <f>(((J218/60)/60)/24)+DATE(1970,1,1)+(-5/24)</f>
        <v>42066.750428240739</v>
      </c>
      <c r="T218" s="14">
        <f>(((I218/60)/60)/24)+DATE(1970,1,1)+(-5/24)</f>
        <v>42116.708761574067</v>
      </c>
      <c r="U218" s="41">
        <f t="shared" si="11"/>
        <v>49.958333333328483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8">
        <f>E219/L219</f>
        <v>314.28947368421052</v>
      </c>
      <c r="Q219" s="12" t="str">
        <f t="shared" si="9"/>
        <v>film &amp; video</v>
      </c>
      <c r="R219" s="12" t="str">
        <f t="shared" si="10"/>
        <v>drama</v>
      </c>
      <c r="S219" s="13">
        <f>(((J219/60)/60)/24)+DATE(1970,1,1)+(-5/24)</f>
        <v>41970.432280092595</v>
      </c>
      <c r="T219" s="14">
        <f>(((I219/60)/60)/24)+DATE(1970,1,1)+(-5/24)</f>
        <v>42001.432280092595</v>
      </c>
      <c r="U219" s="41">
        <f t="shared" si="11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8">
        <f>E220/L220</f>
        <v>100</v>
      </c>
      <c r="Q220" s="12" t="str">
        <f t="shared" si="9"/>
        <v>film &amp; video</v>
      </c>
      <c r="R220" s="12" t="str">
        <f t="shared" si="10"/>
        <v>drama</v>
      </c>
      <c r="S220" s="13">
        <f>(((J220/60)/60)/24)+DATE(1970,1,1)+(-5/24)</f>
        <v>42079.420011574075</v>
      </c>
      <c r="T220" s="14">
        <f>(((I220/60)/60)/24)+DATE(1970,1,1)+(-5/24)</f>
        <v>42139.420011574075</v>
      </c>
      <c r="U220" s="41">
        <f t="shared" si="11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8">
        <f>E221/L221</f>
        <v>115.98684210526316</v>
      </c>
      <c r="Q221" s="12" t="str">
        <f t="shared" si="9"/>
        <v>film &amp; video</v>
      </c>
      <c r="R221" s="12" t="str">
        <f t="shared" si="10"/>
        <v>drama</v>
      </c>
      <c r="S221" s="13">
        <f>(((J221/60)/60)/24)+DATE(1970,1,1)+(-5/24)</f>
        <v>42429.118344907409</v>
      </c>
      <c r="T221" s="14">
        <f>(((I221/60)/60)/24)+DATE(1970,1,1)+(-5/24)</f>
        <v>42461.082638888889</v>
      </c>
      <c r="U221" s="41">
        <f t="shared" si="11"/>
        <v>31.964293981480296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8">
        <f>E222/L222</f>
        <v>120</v>
      </c>
      <c r="Q222" s="12" t="str">
        <f t="shared" si="9"/>
        <v>film &amp; video</v>
      </c>
      <c r="R222" s="12" t="str">
        <f t="shared" si="10"/>
        <v>drama</v>
      </c>
      <c r="S222" s="13">
        <f>(((J222/60)/60)/24)+DATE(1970,1,1)+(-5/24)</f>
        <v>42195.435532407406</v>
      </c>
      <c r="T222" s="14">
        <f>(((I222/60)/60)/24)+DATE(1970,1,1)+(-5/24)</f>
        <v>42236.629166666658</v>
      </c>
      <c r="U222" s="41">
        <f t="shared" si="11"/>
        <v>41.193634259252576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8" t="e">
        <f>E223/L223</f>
        <v>#DIV/0!</v>
      </c>
      <c r="Q223" s="12" t="str">
        <f t="shared" si="9"/>
        <v>film &amp; video</v>
      </c>
      <c r="R223" s="12" t="str">
        <f t="shared" si="10"/>
        <v>drama</v>
      </c>
      <c r="S223" s="13">
        <f>(((J223/60)/60)/24)+DATE(1970,1,1)+(-5/24)</f>
        <v>42031.629212962966</v>
      </c>
      <c r="T223" s="14">
        <f>(((I223/60)/60)/24)+DATE(1970,1,1)+(-5/24)</f>
        <v>42091.587546296294</v>
      </c>
      <c r="U223" s="41">
        <f t="shared" si="11"/>
        <v>59.958333333328483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8">
        <f>E224/L224</f>
        <v>65</v>
      </c>
      <c r="Q224" s="12" t="str">
        <f t="shared" si="9"/>
        <v>film &amp; video</v>
      </c>
      <c r="R224" s="12" t="str">
        <f t="shared" si="10"/>
        <v>drama</v>
      </c>
      <c r="S224" s="13">
        <f>(((J224/60)/60)/24)+DATE(1970,1,1)+(-5/24)</f>
        <v>42031.561550925922</v>
      </c>
      <c r="T224" s="14">
        <f>(((I224/60)/60)/24)+DATE(1970,1,1)+(-5/24)</f>
        <v>42089.902083333327</v>
      </c>
      <c r="U224" s="41">
        <f t="shared" si="11"/>
        <v>58.34053240740468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8" t="e">
        <f>E225/L225</f>
        <v>#DIV/0!</v>
      </c>
      <c r="Q225" s="12" t="str">
        <f t="shared" si="9"/>
        <v>film &amp; video</v>
      </c>
      <c r="R225" s="12" t="str">
        <f t="shared" si="10"/>
        <v>drama</v>
      </c>
      <c r="S225" s="13">
        <f>(((J225/60)/60)/24)+DATE(1970,1,1)+(-5/24)</f>
        <v>42481.839699074073</v>
      </c>
      <c r="T225" s="14">
        <f>(((I225/60)/60)/24)+DATE(1970,1,1)+(-5/24)</f>
        <v>42511.836805555555</v>
      </c>
      <c r="U225" s="41">
        <f t="shared" si="11"/>
        <v>29.997106481481751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8" t="e">
        <f>E226/L226</f>
        <v>#DIV/0!</v>
      </c>
      <c r="Q226" s="12" t="str">
        <f t="shared" si="9"/>
        <v>film &amp; video</v>
      </c>
      <c r="R226" s="12" t="str">
        <f t="shared" si="10"/>
        <v>drama</v>
      </c>
      <c r="S226" s="13">
        <f>(((J226/60)/60)/24)+DATE(1970,1,1)+(-5/24)</f>
        <v>42135.026921296296</v>
      </c>
      <c r="T226" s="14">
        <f>(((I226/60)/60)/24)+DATE(1970,1,1)+(-5/24)</f>
        <v>42195.026921296296</v>
      </c>
      <c r="U226" s="41">
        <f t="shared" si="11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8" t="e">
        <f>E227/L227</f>
        <v>#DIV/0!</v>
      </c>
      <c r="Q227" s="12" t="str">
        <f t="shared" si="9"/>
        <v>film &amp; video</v>
      </c>
      <c r="R227" s="12" t="str">
        <f t="shared" si="10"/>
        <v>drama</v>
      </c>
      <c r="S227" s="13">
        <f>(((J227/60)/60)/24)+DATE(1970,1,1)+(-5/24)</f>
        <v>42438.752939814811</v>
      </c>
      <c r="T227" s="14">
        <f>(((I227/60)/60)/24)+DATE(1970,1,1)+(-5/24)</f>
        <v>42468.711273148147</v>
      </c>
      <c r="U227" s="41">
        <f t="shared" si="11"/>
        <v>29.958333333335759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8">
        <f>E228/L228</f>
        <v>125</v>
      </c>
      <c r="Q228" s="12" t="str">
        <f t="shared" si="9"/>
        <v>film &amp; video</v>
      </c>
      <c r="R228" s="12" t="str">
        <f t="shared" si="10"/>
        <v>drama</v>
      </c>
      <c r="S228" s="13">
        <f>(((J228/60)/60)/24)+DATE(1970,1,1)+(-5/24)</f>
        <v>42106.457685185182</v>
      </c>
      <c r="T228" s="14">
        <f>(((I228/60)/60)/24)+DATE(1970,1,1)+(-5/24)</f>
        <v>42155.186805555553</v>
      </c>
      <c r="U228" s="41">
        <f t="shared" si="11"/>
        <v>48.729120370371675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8" t="e">
        <f>E229/L229</f>
        <v>#DIV/0!</v>
      </c>
      <c r="Q229" s="12" t="str">
        <f t="shared" si="9"/>
        <v>film &amp; video</v>
      </c>
      <c r="R229" s="12" t="str">
        <f t="shared" si="10"/>
        <v>drama</v>
      </c>
      <c r="S229" s="13">
        <f>(((J229/60)/60)/24)+DATE(1970,1,1)+(-5/24)</f>
        <v>42164.685659722221</v>
      </c>
      <c r="T229" s="14">
        <f>(((I229/60)/60)/24)+DATE(1970,1,1)+(-5/24)</f>
        <v>42194.685659722221</v>
      </c>
      <c r="U229" s="41">
        <f t="shared" si="11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8" t="e">
        <f>E230/L230</f>
        <v>#DIV/0!</v>
      </c>
      <c r="Q230" s="12" t="str">
        <f t="shared" si="9"/>
        <v>film &amp; video</v>
      </c>
      <c r="R230" s="12" t="str">
        <f t="shared" si="10"/>
        <v>drama</v>
      </c>
      <c r="S230" s="13">
        <f>(((J230/60)/60)/24)+DATE(1970,1,1)+(-5/24)</f>
        <v>42096.478067129625</v>
      </c>
      <c r="T230" s="14">
        <f>(((I230/60)/60)/24)+DATE(1970,1,1)+(-5/24)</f>
        <v>42156.478067129625</v>
      </c>
      <c r="U230" s="41">
        <f t="shared" si="11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8" t="e">
        <f>E231/L231</f>
        <v>#DIV/0!</v>
      </c>
      <c r="Q231" s="12" t="str">
        <f t="shared" si="9"/>
        <v>film &amp; video</v>
      </c>
      <c r="R231" s="12" t="str">
        <f t="shared" si="10"/>
        <v>drama</v>
      </c>
      <c r="S231" s="13">
        <f>(((J231/60)/60)/24)+DATE(1970,1,1)+(-5/24)</f>
        <v>42383.725659722222</v>
      </c>
      <c r="T231" s="14">
        <f>(((I231/60)/60)/24)+DATE(1970,1,1)+(-5/24)</f>
        <v>42413.725659722222</v>
      </c>
      <c r="U231" s="41">
        <f t="shared" si="11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8">
        <f>E232/L232</f>
        <v>30</v>
      </c>
      <c r="Q232" s="12" t="str">
        <f t="shared" si="9"/>
        <v>film &amp; video</v>
      </c>
      <c r="R232" s="12" t="str">
        <f t="shared" si="10"/>
        <v>drama</v>
      </c>
      <c r="S232" s="13">
        <f>(((J232/60)/60)/24)+DATE(1970,1,1)+(-5/24)</f>
        <v>42129.568877314807</v>
      </c>
      <c r="T232" s="14">
        <f>(((I232/60)/60)/24)+DATE(1970,1,1)+(-5/24)</f>
        <v>42159.568877314807</v>
      </c>
      <c r="U232" s="41">
        <f t="shared" si="11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8" t="e">
        <f>E233/L233</f>
        <v>#DIV/0!</v>
      </c>
      <c r="Q233" s="12" t="str">
        <f t="shared" si="9"/>
        <v>film &amp; video</v>
      </c>
      <c r="R233" s="12" t="str">
        <f t="shared" si="10"/>
        <v>drama</v>
      </c>
      <c r="S233" s="13">
        <f>(((J233/60)/60)/24)+DATE(1970,1,1)+(-5/24)</f>
        <v>42341.750590277778</v>
      </c>
      <c r="T233" s="14">
        <f>(((I233/60)/60)/24)+DATE(1970,1,1)+(-5/24)</f>
        <v>42371.750590277778</v>
      </c>
      <c r="U233" s="41">
        <f t="shared" si="11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8">
        <f>E234/L234</f>
        <v>15.714285714285714</v>
      </c>
      <c r="Q234" s="12" t="str">
        <f t="shared" si="9"/>
        <v>film &amp; video</v>
      </c>
      <c r="R234" s="12" t="str">
        <f t="shared" si="10"/>
        <v>drama</v>
      </c>
      <c r="S234" s="13">
        <f>(((J234/60)/60)/24)+DATE(1970,1,1)+(-5/24)</f>
        <v>42032.617430555554</v>
      </c>
      <c r="T234" s="14">
        <f>(((I234/60)/60)/24)+DATE(1970,1,1)+(-5/24)</f>
        <v>42062.617430555554</v>
      </c>
      <c r="U234" s="41">
        <f t="shared" si="11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8" t="e">
        <f>E235/L235</f>
        <v>#DIV/0!</v>
      </c>
      <c r="Q235" s="12" t="str">
        <f t="shared" si="9"/>
        <v>film &amp; video</v>
      </c>
      <c r="R235" s="12" t="str">
        <f t="shared" si="10"/>
        <v>drama</v>
      </c>
      <c r="S235" s="13">
        <f>(((J235/60)/60)/24)+DATE(1970,1,1)+(-5/24)</f>
        <v>42612.703379629624</v>
      </c>
      <c r="T235" s="14">
        <f>(((I235/60)/60)/24)+DATE(1970,1,1)+(-5/24)</f>
        <v>42642.703379629624</v>
      </c>
      <c r="U235" s="41">
        <f t="shared" si="11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8">
        <f>E236/L236</f>
        <v>80.2</v>
      </c>
      <c r="Q236" s="12" t="str">
        <f t="shared" si="9"/>
        <v>film &amp; video</v>
      </c>
      <c r="R236" s="12" t="str">
        <f t="shared" si="10"/>
        <v>drama</v>
      </c>
      <c r="S236" s="13">
        <f>(((J236/60)/60)/24)+DATE(1970,1,1)+(-5/24)</f>
        <v>42135.82707175926</v>
      </c>
      <c r="T236" s="14">
        <f>(((I236/60)/60)/24)+DATE(1970,1,1)+(-5/24)</f>
        <v>42175.82707175926</v>
      </c>
      <c r="U236" s="41">
        <f t="shared" si="11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8" t="e">
        <f>E237/L237</f>
        <v>#DIV/0!</v>
      </c>
      <c r="Q237" s="12" t="str">
        <f t="shared" si="9"/>
        <v>film &amp; video</v>
      </c>
      <c r="R237" s="12" t="str">
        <f t="shared" si="10"/>
        <v>drama</v>
      </c>
      <c r="S237" s="13">
        <f>(((J237/60)/60)/24)+DATE(1970,1,1)+(-5/24)</f>
        <v>42164.700196759259</v>
      </c>
      <c r="T237" s="14">
        <f>(((I237/60)/60)/24)+DATE(1970,1,1)+(-5/24)</f>
        <v>42194.700196759259</v>
      </c>
      <c r="U237" s="41">
        <f t="shared" si="11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8" t="e">
        <f>E238/L238</f>
        <v>#DIV/0!</v>
      </c>
      <c r="Q238" s="12" t="str">
        <f t="shared" si="9"/>
        <v>film &amp; video</v>
      </c>
      <c r="R238" s="12" t="str">
        <f t="shared" si="10"/>
        <v>drama</v>
      </c>
      <c r="S238" s="13">
        <f>(((J238/60)/60)/24)+DATE(1970,1,1)+(-5/24)</f>
        <v>42320.876145833325</v>
      </c>
      <c r="T238" s="14">
        <f>(((I238/60)/60)/24)+DATE(1970,1,1)+(-5/24)</f>
        <v>42373.791666666664</v>
      </c>
      <c r="U238" s="41">
        <f t="shared" si="11"/>
        <v>52.915520833339542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8">
        <f>E239/L239</f>
        <v>50</v>
      </c>
      <c r="Q239" s="12" t="str">
        <f t="shared" si="9"/>
        <v>film &amp; video</v>
      </c>
      <c r="R239" s="12" t="str">
        <f t="shared" si="10"/>
        <v>drama</v>
      </c>
      <c r="S239" s="13">
        <f>(((J239/60)/60)/24)+DATE(1970,1,1)+(-5/24)</f>
        <v>42377.368854166663</v>
      </c>
      <c r="T239" s="14">
        <f>(((I239/60)/60)/24)+DATE(1970,1,1)+(-5/24)</f>
        <v>42437.368854166663</v>
      </c>
      <c r="U239" s="41">
        <f t="shared" si="11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8" t="e">
        <f>E240/L240</f>
        <v>#DIV/0!</v>
      </c>
      <c r="Q240" s="12" t="str">
        <f t="shared" si="9"/>
        <v>film &amp; video</v>
      </c>
      <c r="R240" s="12" t="str">
        <f t="shared" si="10"/>
        <v>drama</v>
      </c>
      <c r="S240" s="13">
        <f>(((J240/60)/60)/24)+DATE(1970,1,1)+(-5/24)</f>
        <v>42713.754166666658</v>
      </c>
      <c r="T240" s="14">
        <f>(((I240/60)/60)/24)+DATE(1970,1,1)+(-5/24)</f>
        <v>42734.166666666664</v>
      </c>
      <c r="U240" s="41">
        <f t="shared" si="11"/>
        <v>20.412500000005821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8">
        <f>E241/L241</f>
        <v>50</v>
      </c>
      <c r="Q241" s="12" t="str">
        <f t="shared" si="9"/>
        <v>film &amp; video</v>
      </c>
      <c r="R241" s="12" t="str">
        <f t="shared" si="10"/>
        <v>drama</v>
      </c>
      <c r="S241" s="13">
        <f>(((J241/60)/60)/24)+DATE(1970,1,1)+(-5/24)</f>
        <v>42296.901967592588</v>
      </c>
      <c r="T241" s="14">
        <f>(((I241/60)/60)/24)+DATE(1970,1,1)+(-5/24)</f>
        <v>42316.291666666664</v>
      </c>
      <c r="U241" s="41">
        <f t="shared" si="11"/>
        <v>19.389699074075907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8">
        <f>E242/L242</f>
        <v>117.84759124087591</v>
      </c>
      <c r="Q242" s="12" t="str">
        <f t="shared" si="9"/>
        <v>film &amp; video</v>
      </c>
      <c r="R242" s="12" t="str">
        <f t="shared" si="10"/>
        <v>documentary</v>
      </c>
      <c r="S242" s="13">
        <f>(((J242/60)/60)/24)+DATE(1970,1,1)+(-5/24)</f>
        <v>41354.500127314815</v>
      </c>
      <c r="T242" s="14">
        <f>(((I242/60)/60)/24)+DATE(1970,1,1)+(-5/24)</f>
        <v>41399.500127314815</v>
      </c>
      <c r="U242" s="41">
        <f t="shared" si="11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8">
        <f>E243/L243</f>
        <v>109.04255319148936</v>
      </c>
      <c r="Q243" s="12" t="str">
        <f t="shared" si="9"/>
        <v>film &amp; video</v>
      </c>
      <c r="R243" s="12" t="str">
        <f t="shared" si="10"/>
        <v>documentary</v>
      </c>
      <c r="S243" s="13">
        <f>(((J243/60)/60)/24)+DATE(1970,1,1)+(-5/24)</f>
        <v>41949.489629629628</v>
      </c>
      <c r="T243" s="14">
        <f>(((I243/60)/60)/24)+DATE(1970,1,1)+(-5/24)</f>
        <v>41994.489629629628</v>
      </c>
      <c r="U243" s="41">
        <f t="shared" si="11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8">
        <f>E244/L244</f>
        <v>73.019801980198025</v>
      </c>
      <c r="Q244" s="12" t="str">
        <f t="shared" si="9"/>
        <v>film &amp; video</v>
      </c>
      <c r="R244" s="12" t="str">
        <f t="shared" si="10"/>
        <v>documentary</v>
      </c>
      <c r="S244" s="13">
        <f>(((J244/60)/60)/24)+DATE(1970,1,1)+(-5/24)</f>
        <v>40862.28460648148</v>
      </c>
      <c r="T244" s="14">
        <f>(((I244/60)/60)/24)+DATE(1970,1,1)+(-5/24)</f>
        <v>40897.28460648148</v>
      </c>
      <c r="U244" s="41">
        <f t="shared" si="11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8">
        <f>E245/L245</f>
        <v>78.195121951219505</v>
      </c>
      <c r="Q245" s="12" t="str">
        <f t="shared" si="9"/>
        <v>film &amp; video</v>
      </c>
      <c r="R245" s="12" t="str">
        <f t="shared" si="10"/>
        <v>documentary</v>
      </c>
      <c r="S245" s="13">
        <f>(((J245/60)/60)/24)+DATE(1970,1,1)+(-5/24)</f>
        <v>41661.839166666665</v>
      </c>
      <c r="T245" s="14">
        <f>(((I245/60)/60)/24)+DATE(1970,1,1)+(-5/24)</f>
        <v>41691.839166666665</v>
      </c>
      <c r="U245" s="41">
        <f t="shared" si="11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8">
        <f>E246/L246</f>
        <v>47.398809523809526</v>
      </c>
      <c r="Q246" s="12" t="str">
        <f t="shared" si="9"/>
        <v>film &amp; video</v>
      </c>
      <c r="R246" s="12" t="str">
        <f t="shared" si="10"/>
        <v>documentary</v>
      </c>
      <c r="S246" s="13">
        <f>(((J246/60)/60)/24)+DATE(1970,1,1)+(-5/24)</f>
        <v>40213.115266203698</v>
      </c>
      <c r="T246" s="14">
        <f>(((I246/60)/60)/24)+DATE(1970,1,1)+(-5/24)</f>
        <v>40253.087499999994</v>
      </c>
      <c r="U246" s="41">
        <f t="shared" si="11"/>
        <v>39.972233796295768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8">
        <f>E247/L247</f>
        <v>54.020833333333336</v>
      </c>
      <c r="Q247" s="12" t="str">
        <f t="shared" si="9"/>
        <v>film &amp; video</v>
      </c>
      <c r="R247" s="12" t="str">
        <f t="shared" si="10"/>
        <v>documentary</v>
      </c>
      <c r="S247" s="13">
        <f>(((J247/60)/60)/24)+DATE(1970,1,1)+(-5/24)</f>
        <v>41106.844733796293</v>
      </c>
      <c r="T247" s="14">
        <f>(((I247/60)/60)/24)+DATE(1970,1,1)+(-5/24)</f>
        <v>41136.844733796293</v>
      </c>
      <c r="U247" s="41">
        <f t="shared" si="11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8">
        <f>E248/L248</f>
        <v>68.488789237668158</v>
      </c>
      <c r="Q248" s="12" t="str">
        <f t="shared" si="9"/>
        <v>film &amp; video</v>
      </c>
      <c r="R248" s="12" t="str">
        <f t="shared" si="10"/>
        <v>documentary</v>
      </c>
      <c r="S248" s="13">
        <f>(((J248/60)/60)/24)+DATE(1970,1,1)+(-5/24)</f>
        <v>40480.155150462961</v>
      </c>
      <c r="T248" s="14">
        <f>(((I248/60)/60)/24)+DATE(1970,1,1)+(-5/24)</f>
        <v>40530.196817129625</v>
      </c>
      <c r="U248" s="41">
        <f t="shared" si="11"/>
        <v>50.041666666664241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8">
        <f>E249/L249</f>
        <v>108.14516129032258</v>
      </c>
      <c r="Q249" s="12" t="str">
        <f t="shared" si="9"/>
        <v>film &amp; video</v>
      </c>
      <c r="R249" s="12" t="str">
        <f t="shared" si="10"/>
        <v>documentary</v>
      </c>
      <c r="S249" s="13">
        <f>(((J249/60)/60)/24)+DATE(1970,1,1)+(-5/24)</f>
        <v>40430.395995370367</v>
      </c>
      <c r="T249" s="14">
        <f>(((I249/60)/60)/24)+DATE(1970,1,1)+(-5/24)</f>
        <v>40466.943749999999</v>
      </c>
      <c r="U249" s="41">
        <f t="shared" si="11"/>
        <v>36.547754629631527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8">
        <f>E250/L250</f>
        <v>589.95205479452056</v>
      </c>
      <c r="Q250" s="12" t="str">
        <f t="shared" si="9"/>
        <v>film &amp; video</v>
      </c>
      <c r="R250" s="12" t="str">
        <f t="shared" si="10"/>
        <v>documentary</v>
      </c>
      <c r="S250" s="13">
        <f>(((J250/60)/60)/24)+DATE(1970,1,1)+(-5/24)</f>
        <v>40870.566076388888</v>
      </c>
      <c r="T250" s="14">
        <f>(((I250/60)/60)/24)+DATE(1970,1,1)+(-5/24)</f>
        <v>40915.566076388888</v>
      </c>
      <c r="U250" s="41">
        <f t="shared" si="11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8">
        <f>E251/L251</f>
        <v>48.051063829787232</v>
      </c>
      <c r="Q251" s="12" t="str">
        <f t="shared" si="9"/>
        <v>film &amp; video</v>
      </c>
      <c r="R251" s="12" t="str">
        <f t="shared" si="10"/>
        <v>documentary</v>
      </c>
      <c r="S251" s="13">
        <f>(((J251/60)/60)/24)+DATE(1970,1,1)+(-5/24)</f>
        <v>40332.715509259258</v>
      </c>
      <c r="T251" s="14">
        <f>(((I251/60)/60)/24)+DATE(1970,1,1)+(-5/24)</f>
        <v>40412.527777777774</v>
      </c>
      <c r="U251" s="41">
        <f t="shared" si="11"/>
        <v>79.812268518515339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8">
        <f>E252/L252</f>
        <v>72.482837528604122</v>
      </c>
      <c r="Q252" s="12" t="str">
        <f t="shared" si="9"/>
        <v>film &amp; video</v>
      </c>
      <c r="R252" s="12" t="str">
        <f t="shared" si="10"/>
        <v>documentary</v>
      </c>
      <c r="S252" s="13">
        <f>(((J252/60)/60)/24)+DATE(1970,1,1)+(-5/24)</f>
        <v>41401.357534722221</v>
      </c>
      <c r="T252" s="14">
        <f>(((I252/60)/60)/24)+DATE(1970,1,1)+(-5/24)</f>
        <v>41431.357534722221</v>
      </c>
      <c r="U252" s="41">
        <f t="shared" si="11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8">
        <f>E253/L253</f>
        <v>57.077922077922075</v>
      </c>
      <c r="Q253" s="12" t="str">
        <f t="shared" si="9"/>
        <v>film &amp; video</v>
      </c>
      <c r="R253" s="12" t="str">
        <f t="shared" si="10"/>
        <v>documentary</v>
      </c>
      <c r="S253" s="13">
        <f>(((J253/60)/60)/24)+DATE(1970,1,1)+(-5/24)</f>
        <v>41013.579236111109</v>
      </c>
      <c r="T253" s="14">
        <f>(((I253/60)/60)/24)+DATE(1970,1,1)+(-5/24)</f>
        <v>41045.583333333328</v>
      </c>
      <c r="U253" s="41">
        <f t="shared" si="11"/>
        <v>32.004097222219571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8">
        <f>E254/L254</f>
        <v>85.444444444444443</v>
      </c>
      <c r="Q254" s="12" t="str">
        <f t="shared" si="9"/>
        <v>film &amp; video</v>
      </c>
      <c r="R254" s="12" t="str">
        <f t="shared" si="10"/>
        <v>documentary</v>
      </c>
      <c r="S254" s="13">
        <f>(((J254/60)/60)/24)+DATE(1970,1,1)+(-5/24)</f>
        <v>40266.454375000001</v>
      </c>
      <c r="T254" s="14">
        <f>(((I254/60)/60)/24)+DATE(1970,1,1)+(-5/24)</f>
        <v>40329.957638888889</v>
      </c>
      <c r="U254" s="41">
        <f t="shared" si="11"/>
        <v>63.503263888887886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8">
        <f>E255/L255</f>
        <v>215.85714285714286</v>
      </c>
      <c r="Q255" s="12" t="str">
        <f t="shared" si="9"/>
        <v>film &amp; video</v>
      </c>
      <c r="R255" s="12" t="str">
        <f t="shared" si="10"/>
        <v>documentary</v>
      </c>
      <c r="S255" s="13">
        <f>(((J255/60)/60)/24)+DATE(1970,1,1)+(-5/24)</f>
        <v>40924.44253472222</v>
      </c>
      <c r="T255" s="14">
        <f>(((I255/60)/60)/24)+DATE(1970,1,1)+(-5/24)</f>
        <v>40954.44253472222</v>
      </c>
      <c r="U255" s="41">
        <f t="shared" si="11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8">
        <f>E256/L256</f>
        <v>89.38643312101911</v>
      </c>
      <c r="Q256" s="12" t="str">
        <f t="shared" si="9"/>
        <v>film &amp; video</v>
      </c>
      <c r="R256" s="12" t="str">
        <f t="shared" si="10"/>
        <v>documentary</v>
      </c>
      <c r="S256" s="13">
        <f>(((J256/60)/60)/24)+DATE(1970,1,1)+(-5/24)</f>
        <v>42263.744328703695</v>
      </c>
      <c r="T256" s="14">
        <f>(((I256/60)/60)/24)+DATE(1970,1,1)+(-5/24)</f>
        <v>42293.874999999993</v>
      </c>
      <c r="U256" s="41">
        <f t="shared" si="11"/>
        <v>30.130671296297805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8">
        <f>E257/L257</f>
        <v>45.418404255319146</v>
      </c>
      <c r="Q257" s="12" t="str">
        <f t="shared" si="9"/>
        <v>film &amp; video</v>
      </c>
      <c r="R257" s="12" t="str">
        <f t="shared" si="10"/>
        <v>documentary</v>
      </c>
      <c r="S257" s="13">
        <f>(((J257/60)/60)/24)+DATE(1970,1,1)+(-5/24)</f>
        <v>40588.318078703705</v>
      </c>
      <c r="T257" s="14">
        <f>(((I257/60)/60)/24)+DATE(1970,1,1)+(-5/24)</f>
        <v>40618.276412037034</v>
      </c>
      <c r="U257" s="41">
        <f t="shared" si="11"/>
        <v>29.958333333328483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8">
        <f>E258/L258</f>
        <v>65.756363636363631</v>
      </c>
      <c r="Q258" s="12" t="str">
        <f t="shared" si="9"/>
        <v>film &amp; video</v>
      </c>
      <c r="R258" s="12" t="str">
        <f t="shared" si="10"/>
        <v>documentary</v>
      </c>
      <c r="S258" s="13">
        <f>(((J258/60)/60)/24)+DATE(1970,1,1)+(-5/24)</f>
        <v>41319.560960648145</v>
      </c>
      <c r="T258" s="14">
        <f>(((I258/60)/60)/24)+DATE(1970,1,1)+(-5/24)</f>
        <v>41349.560960648145</v>
      </c>
      <c r="U258" s="41">
        <f t="shared" si="11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8">
        <f>E259/L259</f>
        <v>66.70405357142856</v>
      </c>
      <c r="Q259" s="12" t="str">
        <f t="shared" ref="Q259:Q322" si="12">LEFT(N259,( FIND("/",N259,1))-1)</f>
        <v>film &amp; video</v>
      </c>
      <c r="R259" s="12" t="str">
        <f t="shared" ref="R259:R322" si="13">RIGHT(N259,(LEN(N259)-(FIND("/",N259, FIND("/", N259)-1))))</f>
        <v>documentary</v>
      </c>
      <c r="S259" s="13">
        <f>(((J259/60)/60)/24)+DATE(1970,1,1)+(-5/24)</f>
        <v>42479.418541666666</v>
      </c>
      <c r="T259" s="14">
        <f>(((I259/60)/60)/24)+DATE(1970,1,1)+(-5/24)</f>
        <v>42509.418541666666</v>
      </c>
      <c r="U259" s="41">
        <f t="shared" ref="U259:U322" si="14">T259-S259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8">
        <f>E260/L260</f>
        <v>83.345930232558146</v>
      </c>
      <c r="Q260" s="12" t="str">
        <f t="shared" si="12"/>
        <v>film &amp; video</v>
      </c>
      <c r="R260" s="12" t="str">
        <f t="shared" si="13"/>
        <v>documentary</v>
      </c>
      <c r="S260" s="13">
        <f>(((J260/60)/60)/24)+DATE(1970,1,1)+(-5/24)</f>
        <v>40681.843356481477</v>
      </c>
      <c r="T260" s="14">
        <f>(((I260/60)/60)/24)+DATE(1970,1,1)+(-5/24)</f>
        <v>40711.843356481477</v>
      </c>
      <c r="U260" s="41">
        <f t="shared" si="1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8">
        <f>E261/L261</f>
        <v>105.04609341825902</v>
      </c>
      <c r="Q261" s="12" t="str">
        <f t="shared" si="12"/>
        <v>film &amp; video</v>
      </c>
      <c r="R261" s="12" t="str">
        <f t="shared" si="13"/>
        <v>documentary</v>
      </c>
      <c r="S261" s="13">
        <f>(((J261/60)/60)/24)+DATE(1970,1,1)+(-5/24)</f>
        <v>42072.529733796291</v>
      </c>
      <c r="T261" s="14">
        <f>(((I261/60)/60)/24)+DATE(1970,1,1)+(-5/24)</f>
        <v>42102.529733796291</v>
      </c>
      <c r="U261" s="41">
        <f t="shared" si="1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8">
        <f>E262/L262</f>
        <v>120.90909090909091</v>
      </c>
      <c r="Q262" s="12" t="str">
        <f t="shared" si="12"/>
        <v>film &amp; video</v>
      </c>
      <c r="R262" s="12" t="str">
        <f t="shared" si="13"/>
        <v>documentary</v>
      </c>
      <c r="S262" s="13">
        <f>(((J262/60)/60)/24)+DATE(1970,1,1)+(-5/24)</f>
        <v>40330.547210648147</v>
      </c>
      <c r="T262" s="14">
        <f>(((I262/60)/60)/24)+DATE(1970,1,1)+(-5/24)</f>
        <v>40376.207638888889</v>
      </c>
      <c r="U262" s="41">
        <f t="shared" si="14"/>
        <v>45.660428240742476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8">
        <f>E263/L263</f>
        <v>97.63636363636364</v>
      </c>
      <c r="Q263" s="12" t="str">
        <f t="shared" si="12"/>
        <v>film &amp; video</v>
      </c>
      <c r="R263" s="12" t="str">
        <f t="shared" si="13"/>
        <v>documentary</v>
      </c>
      <c r="S263" s="13">
        <f>(((J263/60)/60)/24)+DATE(1970,1,1)+(-5/24)</f>
        <v>41017.677129629628</v>
      </c>
      <c r="T263" s="14">
        <f>(((I263/60)/60)/24)+DATE(1970,1,1)+(-5/24)</f>
        <v>41067.413194444445</v>
      </c>
      <c r="U263" s="41">
        <f t="shared" si="14"/>
        <v>49.736064814816928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8">
        <f>E264/L264</f>
        <v>41.379310344827587</v>
      </c>
      <c r="Q264" s="12" t="str">
        <f t="shared" si="12"/>
        <v>film &amp; video</v>
      </c>
      <c r="R264" s="12" t="str">
        <f t="shared" si="13"/>
        <v>documentary</v>
      </c>
      <c r="S264" s="13">
        <f>(((J264/60)/60)/24)+DATE(1970,1,1)+(-5/24)</f>
        <v>40555.039675925924</v>
      </c>
      <c r="T264" s="14">
        <f>(((I264/60)/60)/24)+DATE(1970,1,1)+(-5/24)</f>
        <v>40600.039675925924</v>
      </c>
      <c r="U264" s="41">
        <f t="shared" si="1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8">
        <f>E265/L265</f>
        <v>30.654485981308412</v>
      </c>
      <c r="Q265" s="12" t="str">
        <f t="shared" si="12"/>
        <v>film &amp; video</v>
      </c>
      <c r="R265" s="12" t="str">
        <f t="shared" si="13"/>
        <v>documentary</v>
      </c>
      <c r="S265" s="13">
        <f>(((J265/60)/60)/24)+DATE(1970,1,1)+(-5/24)</f>
        <v>41149.746458333328</v>
      </c>
      <c r="T265" s="14">
        <f>(((I265/60)/60)/24)+DATE(1970,1,1)+(-5/24)</f>
        <v>41179.746458333328</v>
      </c>
      <c r="U265" s="41">
        <f t="shared" si="1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8">
        <f>E266/L266</f>
        <v>64.945054945054949</v>
      </c>
      <c r="Q266" s="12" t="str">
        <f t="shared" si="12"/>
        <v>film &amp; video</v>
      </c>
      <c r="R266" s="12" t="str">
        <f t="shared" si="13"/>
        <v>documentary</v>
      </c>
      <c r="S266" s="13">
        <f>(((J266/60)/60)/24)+DATE(1970,1,1)+(-5/24)</f>
        <v>41010.411979166667</v>
      </c>
      <c r="T266" s="14">
        <f>(((I266/60)/60)/24)+DATE(1970,1,1)+(-5/24)</f>
        <v>41040.411979166667</v>
      </c>
      <c r="U266" s="41">
        <f t="shared" si="1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8">
        <f>E267/L267</f>
        <v>95.775862068965523</v>
      </c>
      <c r="Q267" s="12" t="str">
        <f t="shared" si="12"/>
        <v>film &amp; video</v>
      </c>
      <c r="R267" s="12" t="str">
        <f t="shared" si="13"/>
        <v>documentary</v>
      </c>
      <c r="S267" s="13">
        <f>(((J267/60)/60)/24)+DATE(1970,1,1)+(-5/24)</f>
        <v>40267.037384259253</v>
      </c>
      <c r="T267" s="14">
        <f>(((I267/60)/60)/24)+DATE(1970,1,1)+(-5/24)</f>
        <v>40308.636111111111</v>
      </c>
      <c r="U267" s="41">
        <f t="shared" si="14"/>
        <v>41.598726851858373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8">
        <f>E268/L268</f>
        <v>40.416666666666664</v>
      </c>
      <c r="Q268" s="12" t="str">
        <f t="shared" si="12"/>
        <v>film &amp; video</v>
      </c>
      <c r="R268" s="12" t="str">
        <f t="shared" si="13"/>
        <v>documentary</v>
      </c>
      <c r="S268" s="13">
        <f>(((J268/60)/60)/24)+DATE(1970,1,1)+(-5/24)</f>
        <v>40204.966516203705</v>
      </c>
      <c r="T268" s="14">
        <f>(((I268/60)/60)/24)+DATE(1970,1,1)+(-5/24)</f>
        <v>40290.95208333333</v>
      </c>
      <c r="U268" s="41">
        <f t="shared" si="14"/>
        <v>85.985567129624542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8">
        <f>E269/L269</f>
        <v>78.578424242424248</v>
      </c>
      <c r="Q269" s="12" t="str">
        <f t="shared" si="12"/>
        <v>film &amp; video</v>
      </c>
      <c r="R269" s="12" t="str">
        <f t="shared" si="13"/>
        <v>documentary</v>
      </c>
      <c r="S269" s="13">
        <f>(((J269/60)/60)/24)+DATE(1970,1,1)+(-5/24)</f>
        <v>41785.244201388887</v>
      </c>
      <c r="T269" s="14">
        <f>(((I269/60)/60)/24)+DATE(1970,1,1)+(-5/24)</f>
        <v>41815.244201388887</v>
      </c>
      <c r="U269" s="41">
        <f t="shared" si="1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8">
        <f>E270/L270</f>
        <v>50.18018018018018</v>
      </c>
      <c r="Q270" s="12" t="str">
        <f t="shared" si="12"/>
        <v>film &amp; video</v>
      </c>
      <c r="R270" s="12" t="str">
        <f t="shared" si="13"/>
        <v>documentary</v>
      </c>
      <c r="S270" s="13">
        <f>(((J270/60)/60)/24)+DATE(1970,1,1)+(-5/24)</f>
        <v>40808.944189814814</v>
      </c>
      <c r="T270" s="14">
        <f>(((I270/60)/60)/24)+DATE(1970,1,1)+(-5/24)</f>
        <v>40853.985856481479</v>
      </c>
      <c r="U270" s="41">
        <f t="shared" si="14"/>
        <v>45.041666666664241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8">
        <f>E271/L271</f>
        <v>92.251735588972423</v>
      </c>
      <c r="Q271" s="12" t="str">
        <f t="shared" si="12"/>
        <v>film &amp; video</v>
      </c>
      <c r="R271" s="12" t="str">
        <f t="shared" si="13"/>
        <v>documentary</v>
      </c>
      <c r="S271" s="13">
        <f>(((J271/60)/60)/24)+DATE(1970,1,1)+(-5/24)</f>
        <v>42757.988680555551</v>
      </c>
      <c r="T271" s="14">
        <f>(((I271/60)/60)/24)+DATE(1970,1,1)+(-5/24)</f>
        <v>42787.988680555551</v>
      </c>
      <c r="U271" s="41">
        <f t="shared" si="1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8">
        <f>E272/L272</f>
        <v>57.540983606557376</v>
      </c>
      <c r="Q272" s="12" t="str">
        <f t="shared" si="12"/>
        <v>film &amp; video</v>
      </c>
      <c r="R272" s="12" t="str">
        <f t="shared" si="13"/>
        <v>documentary</v>
      </c>
      <c r="S272" s="13">
        <f>(((J272/60)/60)/24)+DATE(1970,1,1)+(-5/24)</f>
        <v>40637.658217592587</v>
      </c>
      <c r="T272" s="14">
        <f>(((I272/60)/60)/24)+DATE(1970,1,1)+(-5/24)</f>
        <v>40687.958333333328</v>
      </c>
      <c r="U272" s="41">
        <f t="shared" si="14"/>
        <v>50.300115740741603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8">
        <f>E273/L273</f>
        <v>109.42160278745645</v>
      </c>
      <c r="Q273" s="12" t="str">
        <f t="shared" si="12"/>
        <v>film &amp; video</v>
      </c>
      <c r="R273" s="12" t="str">
        <f t="shared" si="13"/>
        <v>documentary</v>
      </c>
      <c r="S273" s="13">
        <f>(((J273/60)/60)/24)+DATE(1970,1,1)+(-5/24)</f>
        <v>41611.891909722224</v>
      </c>
      <c r="T273" s="14">
        <f>(((I273/60)/60)/24)+DATE(1970,1,1)+(-5/24)</f>
        <v>41641.125</v>
      </c>
      <c r="U273" s="41">
        <f t="shared" si="14"/>
        <v>29.233090277775773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8">
        <f>E274/L274</f>
        <v>81.892461538461546</v>
      </c>
      <c r="Q274" s="12" t="str">
        <f t="shared" si="12"/>
        <v>film &amp; video</v>
      </c>
      <c r="R274" s="12" t="str">
        <f t="shared" si="13"/>
        <v>documentary</v>
      </c>
      <c r="S274" s="13">
        <f>(((J274/60)/60)/24)+DATE(1970,1,1)+(-5/24)</f>
        <v>40235.692025462959</v>
      </c>
      <c r="T274" s="14">
        <f>(((I274/60)/60)/24)+DATE(1970,1,1)+(-5/24)</f>
        <v>40296.575694444444</v>
      </c>
      <c r="U274" s="41">
        <f t="shared" si="14"/>
        <v>60.883668981485243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8">
        <f>E275/L275</f>
        <v>45.667711864406776</v>
      </c>
      <c r="Q275" s="12" t="str">
        <f t="shared" si="12"/>
        <v>film &amp; video</v>
      </c>
      <c r="R275" s="12" t="str">
        <f t="shared" si="13"/>
        <v>documentary</v>
      </c>
      <c r="S275" s="13">
        <f>(((J275/60)/60)/24)+DATE(1970,1,1)+(-5/24)</f>
        <v>40697.29011574074</v>
      </c>
      <c r="T275" s="14">
        <f>(((I275/60)/60)/24)+DATE(1970,1,1)+(-5/24)</f>
        <v>40727.29011574074</v>
      </c>
      <c r="U275" s="41">
        <f t="shared" si="1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8">
        <f>E276/L276</f>
        <v>55.221238938053098</v>
      </c>
      <c r="Q276" s="12" t="str">
        <f t="shared" si="12"/>
        <v>film &amp; video</v>
      </c>
      <c r="R276" s="12" t="str">
        <f t="shared" si="13"/>
        <v>documentary</v>
      </c>
      <c r="S276" s="13">
        <f>(((J276/60)/60)/24)+DATE(1970,1,1)+(-5/24)</f>
        <v>40969.704039351847</v>
      </c>
      <c r="T276" s="14">
        <f>(((I276/60)/60)/24)+DATE(1970,1,1)+(-5/24)</f>
        <v>41004.082638888889</v>
      </c>
      <c r="U276" s="41">
        <f t="shared" si="14"/>
        <v>34.378599537041737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8">
        <f>E277/L277</f>
        <v>65.298192771084331</v>
      </c>
      <c r="Q277" s="12" t="str">
        <f t="shared" si="12"/>
        <v>film &amp; video</v>
      </c>
      <c r="R277" s="12" t="str">
        <f t="shared" si="13"/>
        <v>documentary</v>
      </c>
      <c r="S277" s="13">
        <f>(((J277/60)/60)/24)+DATE(1970,1,1)+(-5/24)</f>
        <v>41192.823680555557</v>
      </c>
      <c r="T277" s="14">
        <f>(((I277/60)/60)/24)+DATE(1970,1,1)+(-5/24)</f>
        <v>41222.865347222221</v>
      </c>
      <c r="U277" s="41">
        <f t="shared" si="14"/>
        <v>30.041666666664241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8">
        <f>E278/L278</f>
        <v>95.225806451612897</v>
      </c>
      <c r="Q278" s="12" t="str">
        <f t="shared" si="12"/>
        <v>film &amp; video</v>
      </c>
      <c r="R278" s="12" t="str">
        <f t="shared" si="13"/>
        <v>documentary</v>
      </c>
      <c r="S278" s="13">
        <f>(((J278/60)/60)/24)+DATE(1970,1,1)+(-5/24)</f>
        <v>40966.87354166666</v>
      </c>
      <c r="T278" s="14">
        <f>(((I278/60)/60)/24)+DATE(1970,1,1)+(-5/24)</f>
        <v>41026.831874999996</v>
      </c>
      <c r="U278" s="41">
        <f t="shared" si="14"/>
        <v>59.958333333335759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8">
        <f>E279/L279</f>
        <v>75.444794952681391</v>
      </c>
      <c r="Q279" s="12" t="str">
        <f t="shared" si="12"/>
        <v>film &amp; video</v>
      </c>
      <c r="R279" s="12" t="str">
        <f t="shared" si="13"/>
        <v>documentary</v>
      </c>
      <c r="S279" s="13">
        <f>(((J279/60)/60)/24)+DATE(1970,1,1)+(-5/24)</f>
        <v>42117.68309027778</v>
      </c>
      <c r="T279" s="14">
        <f>(((I279/60)/60)/24)+DATE(1970,1,1)+(-5/24)</f>
        <v>42147.68309027778</v>
      </c>
      <c r="U279" s="41">
        <f t="shared" si="1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8">
        <f>E280/L280</f>
        <v>97.816867469879512</v>
      </c>
      <c r="Q280" s="12" t="str">
        <f t="shared" si="12"/>
        <v>film &amp; video</v>
      </c>
      <c r="R280" s="12" t="str">
        <f t="shared" si="13"/>
        <v>documentary</v>
      </c>
      <c r="S280" s="13">
        <f>(((J280/60)/60)/24)+DATE(1970,1,1)+(-5/24)</f>
        <v>41163.832627314812</v>
      </c>
      <c r="T280" s="14">
        <f>(((I280/60)/60)/24)+DATE(1970,1,1)+(-5/24)</f>
        <v>41193.832627314812</v>
      </c>
      <c r="U280" s="41">
        <f t="shared" si="1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8">
        <f>E281/L281</f>
        <v>87.685606557377056</v>
      </c>
      <c r="Q281" s="12" t="str">
        <f t="shared" si="12"/>
        <v>film &amp; video</v>
      </c>
      <c r="R281" s="12" t="str">
        <f t="shared" si="13"/>
        <v>documentary</v>
      </c>
      <c r="S281" s="13">
        <f>(((J281/60)/60)/24)+DATE(1970,1,1)+(-5/24)</f>
        <v>42759.035833333335</v>
      </c>
      <c r="T281" s="14">
        <f>(((I281/60)/60)/24)+DATE(1970,1,1)+(-5/24)</f>
        <v>42792.875694444439</v>
      </c>
      <c r="U281" s="41">
        <f t="shared" si="14"/>
        <v>33.839861111104256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8">
        <f>E282/L282</f>
        <v>54.748948106591868</v>
      </c>
      <c r="Q282" s="12" t="str">
        <f t="shared" si="12"/>
        <v>film &amp; video</v>
      </c>
      <c r="R282" s="12" t="str">
        <f t="shared" si="13"/>
        <v>documentary</v>
      </c>
      <c r="S282" s="13">
        <f>(((J282/60)/60)/24)+DATE(1970,1,1)+(-5/24)</f>
        <v>41744.382349537031</v>
      </c>
      <c r="T282" s="14">
        <f>(((I282/60)/60)/24)+DATE(1970,1,1)+(-5/24)</f>
        <v>41789.382349537031</v>
      </c>
      <c r="U282" s="41">
        <f t="shared" si="1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8">
        <f>E283/L283</f>
        <v>83.953417721518989</v>
      </c>
      <c r="Q283" s="12" t="str">
        <f t="shared" si="12"/>
        <v>film &amp; video</v>
      </c>
      <c r="R283" s="12" t="str">
        <f t="shared" si="13"/>
        <v>documentary</v>
      </c>
      <c r="S283" s="13">
        <f>(((J283/60)/60)/24)+DATE(1970,1,1)+(-5/24)</f>
        <v>39949.955011574071</v>
      </c>
      <c r="T283" s="14">
        <f>(((I283/60)/60)/24)+DATE(1970,1,1)+(-5/24)</f>
        <v>40035.601388888885</v>
      </c>
      <c r="U283" s="41">
        <f t="shared" si="14"/>
        <v>85.646377314813435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8">
        <f>E284/L284</f>
        <v>254.38547486033519</v>
      </c>
      <c r="Q284" s="12" t="str">
        <f t="shared" si="12"/>
        <v>film &amp; video</v>
      </c>
      <c r="R284" s="12" t="str">
        <f t="shared" si="13"/>
        <v>documentary</v>
      </c>
      <c r="S284" s="13">
        <f>(((J284/60)/60)/24)+DATE(1970,1,1)+(-5/24)</f>
        <v>40194.711712962962</v>
      </c>
      <c r="T284" s="14">
        <f>(((I284/60)/60)/24)+DATE(1970,1,1)+(-5/24)</f>
        <v>40231.708333333328</v>
      </c>
      <c r="U284" s="41">
        <f t="shared" si="14"/>
        <v>36.996620370366145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8">
        <f>E285/L285</f>
        <v>101.8269801980198</v>
      </c>
      <c r="Q285" s="12" t="str">
        <f t="shared" si="12"/>
        <v>film &amp; video</v>
      </c>
      <c r="R285" s="12" t="str">
        <f t="shared" si="13"/>
        <v>documentary</v>
      </c>
      <c r="S285" s="13">
        <f>(((J285/60)/60)/24)+DATE(1970,1,1)+(-5/24)</f>
        <v>40675.501666666663</v>
      </c>
      <c r="T285" s="14">
        <f>(((I285/60)/60)/24)+DATE(1970,1,1)+(-5/24)</f>
        <v>40694.999305555553</v>
      </c>
      <c r="U285" s="41">
        <f t="shared" si="14"/>
        <v>19.497638888889924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8">
        <f>E286/L286</f>
        <v>55.066394736842106</v>
      </c>
      <c r="Q286" s="12" t="str">
        <f t="shared" si="12"/>
        <v>film &amp; video</v>
      </c>
      <c r="R286" s="12" t="str">
        <f t="shared" si="13"/>
        <v>documentary</v>
      </c>
      <c r="S286" s="13">
        <f>(((J286/60)/60)/24)+DATE(1970,1,1)+(-5/24)</f>
        <v>40904.529861111107</v>
      </c>
      <c r="T286" s="14">
        <f>(((I286/60)/60)/24)+DATE(1970,1,1)+(-5/24)</f>
        <v>40929.529861111107</v>
      </c>
      <c r="U286" s="41">
        <f t="shared" si="1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8">
        <f>E287/L287</f>
        <v>56.901438721136763</v>
      </c>
      <c r="Q287" s="12" t="str">
        <f t="shared" si="12"/>
        <v>film &amp; video</v>
      </c>
      <c r="R287" s="12" t="str">
        <f t="shared" si="13"/>
        <v>documentary</v>
      </c>
      <c r="S287" s="13">
        <f>(((J287/60)/60)/24)+DATE(1970,1,1)+(-5/24)</f>
        <v>41506.547777777778</v>
      </c>
      <c r="T287" s="14">
        <f>(((I287/60)/60)/24)+DATE(1970,1,1)+(-5/24)</f>
        <v>41536.547777777778</v>
      </c>
      <c r="U287" s="41">
        <f t="shared" si="1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8">
        <f>E288/L288</f>
        <v>121.28148148148148</v>
      </c>
      <c r="Q288" s="12" t="str">
        <f t="shared" si="12"/>
        <v>film &amp; video</v>
      </c>
      <c r="R288" s="12" t="str">
        <f t="shared" si="13"/>
        <v>documentary</v>
      </c>
      <c r="S288" s="13">
        <f>(((J288/60)/60)/24)+DATE(1970,1,1)+(-5/24)</f>
        <v>41313.60791666666</v>
      </c>
      <c r="T288" s="14">
        <f>(((I288/60)/60)/24)+DATE(1970,1,1)+(-5/24)</f>
        <v>41358.566249999996</v>
      </c>
      <c r="U288" s="41">
        <f t="shared" si="14"/>
        <v>44.958333333335759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8">
        <f>E289/L289</f>
        <v>91.189655172413794</v>
      </c>
      <c r="Q289" s="12" t="str">
        <f t="shared" si="12"/>
        <v>film &amp; video</v>
      </c>
      <c r="R289" s="12" t="str">
        <f t="shared" si="13"/>
        <v>documentary</v>
      </c>
      <c r="S289" s="13">
        <f>(((J289/60)/60)/24)+DATE(1970,1,1)+(-5/24)</f>
        <v>41184.069652777776</v>
      </c>
      <c r="T289" s="14">
        <f>(((I289/60)/60)/24)+DATE(1970,1,1)+(-5/24)</f>
        <v>41214.958333333328</v>
      </c>
      <c r="U289" s="41">
        <f t="shared" si="14"/>
        <v>30.888680555552128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8">
        <f>E290/L290</f>
        <v>115.44812080536913</v>
      </c>
      <c r="Q290" s="12" t="str">
        <f t="shared" si="12"/>
        <v>film &amp; video</v>
      </c>
      <c r="R290" s="12" t="str">
        <f t="shared" si="13"/>
        <v>documentary</v>
      </c>
      <c r="S290" s="13">
        <f>(((J290/60)/60)/24)+DATE(1970,1,1)+(-5/24)</f>
        <v>41050.960567129623</v>
      </c>
      <c r="T290" s="14">
        <f>(((I290/60)/60)/24)+DATE(1970,1,1)+(-5/24)</f>
        <v>41085.960567129623</v>
      </c>
      <c r="U290" s="41">
        <f t="shared" si="1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8">
        <f>E291/L291</f>
        <v>67.771551724137936</v>
      </c>
      <c r="Q291" s="12" t="str">
        <f t="shared" si="12"/>
        <v>film &amp; video</v>
      </c>
      <c r="R291" s="12" t="str">
        <f t="shared" si="13"/>
        <v>documentary</v>
      </c>
      <c r="S291" s="13">
        <f>(((J291/60)/60)/24)+DATE(1970,1,1)+(-5/24)</f>
        <v>41550.248078703698</v>
      </c>
      <c r="T291" s="14">
        <f>(((I291/60)/60)/24)+DATE(1970,1,1)+(-5/24)</f>
        <v>41580.248078703698</v>
      </c>
      <c r="U291" s="41">
        <f t="shared" si="1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8">
        <f>E292/L292</f>
        <v>28.576190476190476</v>
      </c>
      <c r="Q292" s="12" t="str">
        <f t="shared" si="12"/>
        <v>film &amp; video</v>
      </c>
      <c r="R292" s="12" t="str">
        <f t="shared" si="13"/>
        <v>documentary</v>
      </c>
      <c r="S292" s="13">
        <f>(((J292/60)/60)/24)+DATE(1970,1,1)+(-5/24)</f>
        <v>40526.160844907405</v>
      </c>
      <c r="T292" s="14">
        <f>(((I292/60)/60)/24)+DATE(1970,1,1)+(-5/24)</f>
        <v>40576.124305555553</v>
      </c>
      <c r="U292" s="41">
        <f t="shared" si="14"/>
        <v>49.963460648148612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8">
        <f>E293/L293</f>
        <v>46.8828125</v>
      </c>
      <c r="Q293" s="12" t="str">
        <f t="shared" si="12"/>
        <v>film &amp; video</v>
      </c>
      <c r="R293" s="12" t="str">
        <f t="shared" si="13"/>
        <v>documentary</v>
      </c>
      <c r="S293" s="13">
        <f>(((J293/60)/60)/24)+DATE(1970,1,1)+(-5/24)</f>
        <v>41376.560717592591</v>
      </c>
      <c r="T293" s="14">
        <f>(((I293/60)/60)/24)+DATE(1970,1,1)+(-5/24)</f>
        <v>41394.792361111111</v>
      </c>
      <c r="U293" s="41">
        <f t="shared" si="14"/>
        <v>18.231643518520286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8">
        <f>E294/L294</f>
        <v>154.42231237322514</v>
      </c>
      <c r="Q294" s="12" t="str">
        <f t="shared" si="12"/>
        <v>film &amp; video</v>
      </c>
      <c r="R294" s="12" t="str">
        <f t="shared" si="13"/>
        <v>documentary</v>
      </c>
      <c r="S294" s="13">
        <f>(((J294/60)/60)/24)+DATE(1970,1,1)+(-5/24)</f>
        <v>40812.594895833332</v>
      </c>
      <c r="T294" s="14">
        <f>(((I294/60)/60)/24)+DATE(1970,1,1)+(-5/24)</f>
        <v>40844.957638888889</v>
      </c>
      <c r="U294" s="41">
        <f t="shared" si="14"/>
        <v>32.362743055557075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8">
        <f>E295/L295</f>
        <v>201.22137404580153</v>
      </c>
      <c r="Q295" s="12" t="str">
        <f t="shared" si="12"/>
        <v>film &amp; video</v>
      </c>
      <c r="R295" s="12" t="str">
        <f t="shared" si="13"/>
        <v>documentary</v>
      </c>
      <c r="S295" s="13">
        <f>(((J295/60)/60)/24)+DATE(1970,1,1)+(-5/24)</f>
        <v>41719.459652777776</v>
      </c>
      <c r="T295" s="14">
        <f>(((I295/60)/60)/24)+DATE(1970,1,1)+(-5/24)</f>
        <v>41749.459652777776</v>
      </c>
      <c r="U295" s="41">
        <f t="shared" si="1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8">
        <f>E296/L296</f>
        <v>100</v>
      </c>
      <c r="Q296" s="12" t="str">
        <f t="shared" si="12"/>
        <v>film &amp; video</v>
      </c>
      <c r="R296" s="12" t="str">
        <f t="shared" si="13"/>
        <v>documentary</v>
      </c>
      <c r="S296" s="13">
        <f>(((J296/60)/60)/24)+DATE(1970,1,1)+(-5/24)</f>
        <v>40342.876087962963</v>
      </c>
      <c r="T296" s="14">
        <f>(((I296/60)/60)/24)+DATE(1970,1,1)+(-5/24)</f>
        <v>40378.458333333328</v>
      </c>
      <c r="U296" s="41">
        <f t="shared" si="14"/>
        <v>35.582245370365854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8">
        <f>E297/L297</f>
        <v>100.08204511278196</v>
      </c>
      <c r="Q297" s="12" t="str">
        <f t="shared" si="12"/>
        <v>film &amp; video</v>
      </c>
      <c r="R297" s="12" t="str">
        <f t="shared" si="13"/>
        <v>documentary</v>
      </c>
      <c r="S297" s="13">
        <f>(((J297/60)/60)/24)+DATE(1970,1,1)+(-5/24)</f>
        <v>41518.796400462961</v>
      </c>
      <c r="T297" s="14">
        <f>(((I297/60)/60)/24)+DATE(1970,1,1)+(-5/24)</f>
        <v>41578.791666666664</v>
      </c>
      <c r="U297" s="41">
        <f t="shared" si="14"/>
        <v>59.995266203703068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8">
        <f>E298/L298</f>
        <v>230.08953488372092</v>
      </c>
      <c r="Q298" s="12" t="str">
        <f t="shared" si="12"/>
        <v>film &amp; video</v>
      </c>
      <c r="R298" s="12" t="str">
        <f t="shared" si="13"/>
        <v>documentary</v>
      </c>
      <c r="S298" s="13">
        <f>(((J298/60)/60)/24)+DATE(1970,1,1)+(-5/24)</f>
        <v>41134.267164351848</v>
      </c>
      <c r="T298" s="14">
        <f>(((I298/60)/60)/24)+DATE(1970,1,1)+(-5/24)</f>
        <v>41159.267164351848</v>
      </c>
      <c r="U298" s="41">
        <f t="shared" si="1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8">
        <f>E299/L299</f>
        <v>141.74647887323943</v>
      </c>
      <c r="Q299" s="12" t="str">
        <f t="shared" si="12"/>
        <v>film &amp; video</v>
      </c>
      <c r="R299" s="12" t="str">
        <f t="shared" si="13"/>
        <v>documentary</v>
      </c>
      <c r="S299" s="13">
        <f>(((J299/60)/60)/24)+DATE(1970,1,1)+(-5/24)</f>
        <v>42089.519687500004</v>
      </c>
      <c r="T299" s="14">
        <f>(((I299/60)/60)/24)+DATE(1970,1,1)+(-5/24)</f>
        <v>42124.957638888889</v>
      </c>
      <c r="U299" s="41">
        <f t="shared" si="14"/>
        <v>35.437951388885267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8">
        <f>E300/L300</f>
        <v>56.344351395730705</v>
      </c>
      <c r="Q300" s="12" t="str">
        <f t="shared" si="12"/>
        <v>film &amp; video</v>
      </c>
      <c r="R300" s="12" t="str">
        <f t="shared" si="13"/>
        <v>documentary</v>
      </c>
      <c r="S300" s="13">
        <f>(((J300/60)/60)/24)+DATE(1970,1,1)+(-5/24)</f>
        <v>41709.255185185182</v>
      </c>
      <c r="T300" s="14">
        <f>(((I300/60)/60)/24)+DATE(1970,1,1)+(-5/24)</f>
        <v>41768.666666666664</v>
      </c>
      <c r="U300" s="41">
        <f t="shared" si="14"/>
        <v>59.411481481482042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8">
        <f>E301/L301</f>
        <v>73.341188524590166</v>
      </c>
      <c r="Q301" s="12" t="str">
        <f t="shared" si="12"/>
        <v>film &amp; video</v>
      </c>
      <c r="R301" s="12" t="str">
        <f t="shared" si="13"/>
        <v>documentary</v>
      </c>
      <c r="S301" s="13">
        <f>(((J301/60)/60)/24)+DATE(1970,1,1)+(-5/24)</f>
        <v>40469.016898148147</v>
      </c>
      <c r="T301" s="14">
        <f>(((I301/60)/60)/24)+DATE(1970,1,1)+(-5/24)</f>
        <v>40499.058564814812</v>
      </c>
      <c r="U301" s="41">
        <f t="shared" si="14"/>
        <v>30.041666666664241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8">
        <f>E302/L302</f>
        <v>85.337785234899329</v>
      </c>
      <c r="Q302" s="12" t="str">
        <f t="shared" si="12"/>
        <v>film &amp; video</v>
      </c>
      <c r="R302" s="12" t="str">
        <f t="shared" si="13"/>
        <v>documentary</v>
      </c>
      <c r="S302" s="13">
        <f>(((J302/60)/60)/24)+DATE(1970,1,1)+(-5/24)</f>
        <v>40626.751597222217</v>
      </c>
      <c r="T302" s="14">
        <f>(((I302/60)/60)/24)+DATE(1970,1,1)+(-5/24)</f>
        <v>40657.751597222217</v>
      </c>
      <c r="U302" s="41">
        <f t="shared" si="1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8">
        <f>E303/L303</f>
        <v>61.496215139442228</v>
      </c>
      <c r="Q303" s="12" t="str">
        <f t="shared" si="12"/>
        <v>film &amp; video</v>
      </c>
      <c r="R303" s="12" t="str">
        <f t="shared" si="13"/>
        <v>documentary</v>
      </c>
      <c r="S303" s="13">
        <f>(((J303/60)/60)/24)+DATE(1970,1,1)+(-5/24)</f>
        <v>41312.529340277775</v>
      </c>
      <c r="T303" s="14">
        <f>(((I303/60)/60)/24)+DATE(1970,1,1)+(-5/24)</f>
        <v>41352.487673611111</v>
      </c>
      <c r="U303" s="41">
        <f t="shared" si="14"/>
        <v>39.958333333335759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8">
        <f>E304/L304</f>
        <v>93.018518518518519</v>
      </c>
      <c r="Q304" s="12" t="str">
        <f t="shared" si="12"/>
        <v>film &amp; video</v>
      </c>
      <c r="R304" s="12" t="str">
        <f t="shared" si="13"/>
        <v>documentary</v>
      </c>
      <c r="S304" s="13">
        <f>(((J304/60)/60)/24)+DATE(1970,1,1)+(-5/24)</f>
        <v>40933.648587962962</v>
      </c>
      <c r="T304" s="14">
        <f>(((I304/60)/60)/24)+DATE(1970,1,1)+(-5/24)</f>
        <v>40963.648587962962</v>
      </c>
      <c r="U304" s="41">
        <f t="shared" si="1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8">
        <f>E305/L305</f>
        <v>50.292682926829265</v>
      </c>
      <c r="Q305" s="12" t="str">
        <f t="shared" si="12"/>
        <v>film &amp; video</v>
      </c>
      <c r="R305" s="12" t="str">
        <f t="shared" si="13"/>
        <v>documentary</v>
      </c>
      <c r="S305" s="13">
        <f>(((J305/60)/60)/24)+DATE(1970,1,1)+(-5/24)</f>
        <v>41031.862800925926</v>
      </c>
      <c r="T305" s="14">
        <f>(((I305/60)/60)/24)+DATE(1970,1,1)+(-5/24)</f>
        <v>41061.862800925926</v>
      </c>
      <c r="U305" s="41">
        <f t="shared" si="1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8">
        <f>E306/L306</f>
        <v>106.43243243243244</v>
      </c>
      <c r="Q306" s="12" t="str">
        <f t="shared" si="12"/>
        <v>film &amp; video</v>
      </c>
      <c r="R306" s="12" t="str">
        <f t="shared" si="13"/>
        <v>documentary</v>
      </c>
      <c r="S306" s="13">
        <f>(((J306/60)/60)/24)+DATE(1970,1,1)+(-5/24)</f>
        <v>41113.88653935185</v>
      </c>
      <c r="T306" s="14">
        <f>(((I306/60)/60)/24)+DATE(1970,1,1)+(-5/24)</f>
        <v>41152.875</v>
      </c>
      <c r="U306" s="41">
        <f t="shared" si="14"/>
        <v>38.988460648150067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8">
        <f>E307/L307</f>
        <v>51.719576719576722</v>
      </c>
      <c r="Q307" s="12" t="str">
        <f t="shared" si="12"/>
        <v>film &amp; video</v>
      </c>
      <c r="R307" s="12" t="str">
        <f t="shared" si="13"/>
        <v>documentary</v>
      </c>
      <c r="S307" s="13">
        <f>(((J307/60)/60)/24)+DATE(1970,1,1)+(-5/24)</f>
        <v>40948.421863425923</v>
      </c>
      <c r="T307" s="14">
        <f>(((I307/60)/60)/24)+DATE(1970,1,1)+(-5/24)</f>
        <v>40978.421863425923</v>
      </c>
      <c r="U307" s="41">
        <f t="shared" si="1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8">
        <f>E308/L308</f>
        <v>36.612499999999997</v>
      </c>
      <c r="Q308" s="12" t="str">
        <f t="shared" si="12"/>
        <v>film &amp; video</v>
      </c>
      <c r="R308" s="12" t="str">
        <f t="shared" si="13"/>
        <v>documentary</v>
      </c>
      <c r="S308" s="13">
        <f>(((J308/60)/60)/24)+DATE(1970,1,1)+(-5/24)</f>
        <v>41333.628854166665</v>
      </c>
      <c r="T308" s="14">
        <f>(((I308/60)/60)/24)+DATE(1970,1,1)+(-5/24)</f>
        <v>41353.587187500001</v>
      </c>
      <c r="U308" s="41">
        <f t="shared" si="14"/>
        <v>19.958333333335759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8">
        <f>E309/L309</f>
        <v>42.517361111111114</v>
      </c>
      <c r="Q309" s="12" t="str">
        <f t="shared" si="12"/>
        <v>film &amp; video</v>
      </c>
      <c r="R309" s="12" t="str">
        <f t="shared" si="13"/>
        <v>documentary</v>
      </c>
      <c r="S309" s="13">
        <f>(((J309/60)/60)/24)+DATE(1970,1,1)+(-5/24)</f>
        <v>41282.736122685179</v>
      </c>
      <c r="T309" s="14">
        <f>(((I309/60)/60)/24)+DATE(1970,1,1)+(-5/24)</f>
        <v>41312.736122685179</v>
      </c>
      <c r="U309" s="41">
        <f t="shared" si="1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8">
        <f>E310/L310</f>
        <v>62.712871287128714</v>
      </c>
      <c r="Q310" s="12" t="str">
        <f t="shared" si="12"/>
        <v>film &amp; video</v>
      </c>
      <c r="R310" s="12" t="str">
        <f t="shared" si="13"/>
        <v>documentary</v>
      </c>
      <c r="S310" s="13">
        <f>(((J310/60)/60)/24)+DATE(1970,1,1)+(-5/24)</f>
        <v>40567.486226851848</v>
      </c>
      <c r="T310" s="14">
        <f>(((I310/60)/60)/24)+DATE(1970,1,1)+(-5/24)</f>
        <v>40612.486226851848</v>
      </c>
      <c r="U310" s="41">
        <f t="shared" si="1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8">
        <f>E311/L311</f>
        <v>89.957983193277315</v>
      </c>
      <c r="Q311" s="12" t="str">
        <f t="shared" si="12"/>
        <v>film &amp; video</v>
      </c>
      <c r="R311" s="12" t="str">
        <f t="shared" si="13"/>
        <v>documentary</v>
      </c>
      <c r="S311" s="13">
        <f>(((J311/60)/60)/24)+DATE(1970,1,1)+(-5/24)</f>
        <v>41134.543217592589</v>
      </c>
      <c r="T311" s="14">
        <f>(((I311/60)/60)/24)+DATE(1970,1,1)+(-5/24)</f>
        <v>41155.543217592589</v>
      </c>
      <c r="U311" s="41">
        <f t="shared" si="1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8">
        <f>E312/L312</f>
        <v>28.924722222222222</v>
      </c>
      <c r="Q312" s="12" t="str">
        <f t="shared" si="12"/>
        <v>film &amp; video</v>
      </c>
      <c r="R312" s="12" t="str">
        <f t="shared" si="13"/>
        <v>documentary</v>
      </c>
      <c r="S312" s="13">
        <f>(((J312/60)/60)/24)+DATE(1970,1,1)+(-5/24)</f>
        <v>40820.974803240737</v>
      </c>
      <c r="T312" s="14">
        <f>(((I312/60)/60)/24)+DATE(1970,1,1)+(-5/24)</f>
        <v>40835.875</v>
      </c>
      <c r="U312" s="41">
        <f t="shared" si="14"/>
        <v>14.900196759263054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8">
        <f>E313/L313</f>
        <v>138.8022</v>
      </c>
      <c r="Q313" s="12" t="str">
        <f t="shared" si="12"/>
        <v>film &amp; video</v>
      </c>
      <c r="R313" s="12" t="str">
        <f t="shared" si="13"/>
        <v>documentary</v>
      </c>
      <c r="S313" s="13">
        <f>(((J313/60)/60)/24)+DATE(1970,1,1)+(-5/24)</f>
        <v>40868.011481481481</v>
      </c>
      <c r="T313" s="14">
        <f>(((I313/60)/60)/24)+DATE(1970,1,1)+(-5/24)</f>
        <v>40909.124305555553</v>
      </c>
      <c r="U313" s="41">
        <f t="shared" si="14"/>
        <v>41.112824074072705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8">
        <f>E314/L314</f>
        <v>61.301369863013697</v>
      </c>
      <c r="Q314" s="12" t="str">
        <f t="shared" si="12"/>
        <v>film &amp; video</v>
      </c>
      <c r="R314" s="12" t="str">
        <f t="shared" si="13"/>
        <v>documentary</v>
      </c>
      <c r="S314" s="13">
        <f>(((J314/60)/60)/24)+DATE(1970,1,1)+(-5/24)</f>
        <v>41348.669351851851</v>
      </c>
      <c r="T314" s="14">
        <f>(((I314/60)/60)/24)+DATE(1970,1,1)+(-5/24)</f>
        <v>41378.669351851851</v>
      </c>
      <c r="U314" s="41">
        <f t="shared" si="1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8">
        <f>E315/L315</f>
        <v>80.202702702702709</v>
      </c>
      <c r="Q315" s="12" t="str">
        <f t="shared" si="12"/>
        <v>film &amp; video</v>
      </c>
      <c r="R315" s="12" t="str">
        <f t="shared" si="13"/>
        <v>documentary</v>
      </c>
      <c r="S315" s="13">
        <f>(((J315/60)/60)/24)+DATE(1970,1,1)+(-5/24)</f>
        <v>40357.019606481481</v>
      </c>
      <c r="T315" s="14">
        <f>(((I315/60)/60)/24)+DATE(1970,1,1)+(-5/24)</f>
        <v>40401.457638888889</v>
      </c>
      <c r="U315" s="41">
        <f t="shared" si="14"/>
        <v>44.438032407408173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8">
        <f>E316/L316</f>
        <v>32.095833333333331</v>
      </c>
      <c r="Q316" s="12" t="str">
        <f t="shared" si="12"/>
        <v>film &amp; video</v>
      </c>
      <c r="R316" s="12" t="str">
        <f t="shared" si="13"/>
        <v>documentary</v>
      </c>
      <c r="S316" s="13">
        <f>(((J316/60)/60)/24)+DATE(1970,1,1)+(-5/24)</f>
        <v>41304.624861111108</v>
      </c>
      <c r="T316" s="14">
        <f>(((I316/60)/60)/24)+DATE(1970,1,1)+(-5/24)</f>
        <v>41334.624861111108</v>
      </c>
      <c r="U316" s="41">
        <f t="shared" si="1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8">
        <f>E317/L317</f>
        <v>200.88888888888889</v>
      </c>
      <c r="Q317" s="12" t="str">
        <f t="shared" si="12"/>
        <v>film &amp; video</v>
      </c>
      <c r="R317" s="12" t="str">
        <f t="shared" si="13"/>
        <v>documentary</v>
      </c>
      <c r="S317" s="13">
        <f>(((J317/60)/60)/24)+DATE(1970,1,1)+(-5/24)</f>
        <v>41113.564050925925</v>
      </c>
      <c r="T317" s="14">
        <f>(((I317/60)/60)/24)+DATE(1970,1,1)+(-5/24)</f>
        <v>41143.564050925925</v>
      </c>
      <c r="U317" s="41">
        <f t="shared" si="1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8">
        <f>E318/L318</f>
        <v>108.01265822784811</v>
      </c>
      <c r="Q318" s="12" t="str">
        <f t="shared" si="12"/>
        <v>film &amp; video</v>
      </c>
      <c r="R318" s="12" t="str">
        <f t="shared" si="13"/>
        <v>documentary</v>
      </c>
      <c r="S318" s="13">
        <f>(((J318/60)/60)/24)+DATE(1970,1,1)+(-5/24)</f>
        <v>41950.715243055551</v>
      </c>
      <c r="T318" s="14">
        <f>(((I318/60)/60)/24)+DATE(1970,1,1)+(-5/24)</f>
        <v>41983.999305555553</v>
      </c>
      <c r="U318" s="41">
        <f t="shared" si="14"/>
        <v>33.284062500002619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8">
        <f>E319/L319</f>
        <v>95.699367088607602</v>
      </c>
      <c r="Q319" s="12" t="str">
        <f t="shared" si="12"/>
        <v>film &amp; video</v>
      </c>
      <c r="R319" s="12" t="str">
        <f t="shared" si="13"/>
        <v>documentary</v>
      </c>
      <c r="S319" s="13">
        <f>(((J319/60)/60)/24)+DATE(1970,1,1)+(-5/24)</f>
        <v>41589.468553240738</v>
      </c>
      <c r="T319" s="14">
        <f>(((I319/60)/60)/24)+DATE(1970,1,1)+(-5/24)</f>
        <v>41619.468553240738</v>
      </c>
      <c r="U319" s="41">
        <f t="shared" si="1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8">
        <f>E320/L320</f>
        <v>49.880281690140848</v>
      </c>
      <c r="Q320" s="12" t="str">
        <f t="shared" si="12"/>
        <v>film &amp; video</v>
      </c>
      <c r="R320" s="12" t="str">
        <f t="shared" si="13"/>
        <v>documentary</v>
      </c>
      <c r="S320" s="13">
        <f>(((J320/60)/60)/24)+DATE(1970,1,1)+(-5/24)</f>
        <v>41329.830451388887</v>
      </c>
      <c r="T320" s="14">
        <f>(((I320/60)/60)/24)+DATE(1970,1,1)+(-5/24)</f>
        <v>41359.788784722223</v>
      </c>
      <c r="U320" s="41">
        <f t="shared" si="14"/>
        <v>29.958333333335759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8">
        <f>E321/L321</f>
        <v>110.47058823529412</v>
      </c>
      <c r="Q321" s="12" t="str">
        <f t="shared" si="12"/>
        <v>film &amp; video</v>
      </c>
      <c r="R321" s="12" t="str">
        <f t="shared" si="13"/>
        <v>documentary</v>
      </c>
      <c r="S321" s="13">
        <f>(((J321/60)/60)/24)+DATE(1970,1,1)+(-5/24)</f>
        <v>40123.629965277774</v>
      </c>
      <c r="T321" s="14">
        <f>(((I321/60)/60)/24)+DATE(1970,1,1)+(-5/24)</f>
        <v>40211.124305555553</v>
      </c>
      <c r="U321" s="41">
        <f t="shared" si="14"/>
        <v>87.494340277778974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8">
        <f>E322/L322</f>
        <v>134.91139240506328</v>
      </c>
      <c r="Q322" s="12" t="str">
        <f t="shared" si="12"/>
        <v>film &amp; video</v>
      </c>
      <c r="R322" s="12" t="str">
        <f t="shared" si="13"/>
        <v>documentary</v>
      </c>
      <c r="S322" s="13">
        <f>(((J322/60)/60)/24)+DATE(1970,1,1)+(-5/24)</f>
        <v>42331.34297453703</v>
      </c>
      <c r="T322" s="14">
        <f>(((I322/60)/60)/24)+DATE(1970,1,1)+(-5/24)</f>
        <v>42360.749999999993</v>
      </c>
      <c r="U322" s="41">
        <f t="shared" si="14"/>
        <v>29.407025462962338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8">
        <f>E323/L323</f>
        <v>106.62314540059347</v>
      </c>
      <c r="Q323" s="12" t="str">
        <f t="shared" ref="Q323:Q386" si="15">LEFT(N323,( FIND("/",N323,1))-1)</f>
        <v>film &amp; video</v>
      </c>
      <c r="R323" s="12" t="str">
        <f t="shared" ref="R323:R386" si="16">RIGHT(N323,(LEN(N323)-(FIND("/",N323, FIND("/", N323)-1))))</f>
        <v>documentary</v>
      </c>
      <c r="S323" s="13">
        <f>(((J323/60)/60)/24)+DATE(1970,1,1)+(-5/24)</f>
        <v>42647.238263888888</v>
      </c>
      <c r="T323" s="14">
        <f>(((I323/60)/60)/24)+DATE(1970,1,1)+(-5/24)</f>
        <v>42682.27993055556</v>
      </c>
      <c r="U323" s="41">
        <f t="shared" ref="U323:U386" si="17">T323-S323</f>
        <v>35.041666666671517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8">
        <f>E324/L324</f>
        <v>145.04301075268816</v>
      </c>
      <c r="Q324" s="12" t="str">
        <f t="shared" si="15"/>
        <v>film &amp; video</v>
      </c>
      <c r="R324" s="12" t="str">
        <f t="shared" si="16"/>
        <v>documentary</v>
      </c>
      <c r="S324" s="13">
        <f>(((J324/60)/60)/24)+DATE(1970,1,1)+(-5/24)</f>
        <v>42473.361666666664</v>
      </c>
      <c r="T324" s="14">
        <f>(((I324/60)/60)/24)+DATE(1970,1,1)+(-5/24)</f>
        <v>42503.361666666664</v>
      </c>
      <c r="U324" s="41">
        <f t="shared" si="17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8">
        <f>E325/L325</f>
        <v>114.58620689655173</v>
      </c>
      <c r="Q325" s="12" t="str">
        <f t="shared" si="15"/>
        <v>film &amp; video</v>
      </c>
      <c r="R325" s="12" t="str">
        <f t="shared" si="16"/>
        <v>documentary</v>
      </c>
      <c r="S325" s="13">
        <f>(((J325/60)/60)/24)+DATE(1970,1,1)+(-5/24)</f>
        <v>42697.113032407404</v>
      </c>
      <c r="T325" s="14">
        <f>(((I325/60)/60)/24)+DATE(1970,1,1)+(-5/24)</f>
        <v>42725.124305555553</v>
      </c>
      <c r="U325" s="41">
        <f t="shared" si="17"/>
        <v>28.011273148149485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8">
        <f>E326/L326</f>
        <v>105.3170731707317</v>
      </c>
      <c r="Q326" s="12" t="str">
        <f t="shared" si="15"/>
        <v>film &amp; video</v>
      </c>
      <c r="R326" s="12" t="str">
        <f t="shared" si="16"/>
        <v>documentary</v>
      </c>
      <c r="S326" s="13">
        <f>(((J326/60)/60)/24)+DATE(1970,1,1)+(-5/24)</f>
        <v>42184.417916666665</v>
      </c>
      <c r="T326" s="14">
        <f>(((I326/60)/60)/24)+DATE(1970,1,1)+(-5/24)</f>
        <v>42217.417916666665</v>
      </c>
      <c r="U326" s="41">
        <f t="shared" si="17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8">
        <f>E327/L327</f>
        <v>70.921195652173907</v>
      </c>
      <c r="Q327" s="12" t="str">
        <f t="shared" si="15"/>
        <v>film &amp; video</v>
      </c>
      <c r="R327" s="12" t="str">
        <f t="shared" si="16"/>
        <v>documentary</v>
      </c>
      <c r="S327" s="13">
        <f>(((J327/60)/60)/24)+DATE(1970,1,1)+(-5/24)</f>
        <v>42688.979548611103</v>
      </c>
      <c r="T327" s="14">
        <f>(((I327/60)/60)/24)+DATE(1970,1,1)+(-5/24)</f>
        <v>42723.979548611103</v>
      </c>
      <c r="U327" s="41">
        <f t="shared" si="17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8">
        <f>E328/L328</f>
        <v>147.17167680278018</v>
      </c>
      <c r="Q328" s="12" t="str">
        <f t="shared" si="15"/>
        <v>film &amp; video</v>
      </c>
      <c r="R328" s="12" t="str">
        <f t="shared" si="16"/>
        <v>documentary</v>
      </c>
      <c r="S328" s="13">
        <f>(((J328/60)/60)/24)+DATE(1970,1,1)+(-5/24)</f>
        <v>42775.106550925928</v>
      </c>
      <c r="T328" s="14">
        <f>(((I328/60)/60)/24)+DATE(1970,1,1)+(-5/24)</f>
        <v>42808.747916666667</v>
      </c>
      <c r="U328" s="41">
        <f t="shared" si="17"/>
        <v>33.641365740739275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8">
        <f>E329/L329</f>
        <v>160.47058823529412</v>
      </c>
      <c r="Q329" s="12" t="str">
        <f t="shared" si="15"/>
        <v>film &amp; video</v>
      </c>
      <c r="R329" s="12" t="str">
        <f t="shared" si="16"/>
        <v>documentary</v>
      </c>
      <c r="S329" s="13">
        <f>(((J329/60)/60)/24)+DATE(1970,1,1)+(-5/24)</f>
        <v>42058.026956018519</v>
      </c>
      <c r="T329" s="14">
        <f>(((I329/60)/60)/24)+DATE(1970,1,1)+(-5/24)</f>
        <v>42085.124999999993</v>
      </c>
      <c r="U329" s="41">
        <f t="shared" si="17"/>
        <v>27.098043981473893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8">
        <f>E330/L330</f>
        <v>156.04578313253012</v>
      </c>
      <c r="Q330" s="12" t="str">
        <f t="shared" si="15"/>
        <v>film &amp; video</v>
      </c>
      <c r="R330" s="12" t="str">
        <f t="shared" si="16"/>
        <v>documentary</v>
      </c>
      <c r="S330" s="13">
        <f>(((J330/60)/60)/24)+DATE(1970,1,1)+(-5/24)</f>
        <v>42278.738287037035</v>
      </c>
      <c r="T330" s="14">
        <f>(((I330/60)/60)/24)+DATE(1970,1,1)+(-5/24)</f>
        <v>42308.958333333336</v>
      </c>
      <c r="U330" s="41">
        <f t="shared" si="17"/>
        <v>30.220046296301007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8">
        <f>E331/L331</f>
        <v>63.17365269461078</v>
      </c>
      <c r="Q331" s="12" t="str">
        <f t="shared" si="15"/>
        <v>film &amp; video</v>
      </c>
      <c r="R331" s="12" t="str">
        <f t="shared" si="16"/>
        <v>documentary</v>
      </c>
      <c r="S331" s="13">
        <f>(((J331/60)/60)/24)+DATE(1970,1,1)+(-5/24)</f>
        <v>42291.258414351854</v>
      </c>
      <c r="T331" s="14">
        <f>(((I331/60)/60)/24)+DATE(1970,1,1)+(-5/24)</f>
        <v>42314.958333333336</v>
      </c>
      <c r="U331" s="41">
        <f t="shared" si="17"/>
        <v>23.69991898148146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8">
        <f>E332/L332</f>
        <v>104.82352941176471</v>
      </c>
      <c r="Q332" s="12" t="str">
        <f t="shared" si="15"/>
        <v>film &amp; video</v>
      </c>
      <c r="R332" s="12" t="str">
        <f t="shared" si="16"/>
        <v>documentary</v>
      </c>
      <c r="S332" s="13">
        <f>(((J332/60)/60)/24)+DATE(1970,1,1)+(-5/24)</f>
        <v>41379.307442129626</v>
      </c>
      <c r="T332" s="14">
        <f>(((I332/60)/60)/24)+DATE(1970,1,1)+(-5/24)</f>
        <v>41410.957638888889</v>
      </c>
      <c r="U332" s="41">
        <f t="shared" si="17"/>
        <v>31.650196759263054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8">
        <f>E333/L333</f>
        <v>97.356164383561648</v>
      </c>
      <c r="Q333" s="12" t="str">
        <f t="shared" si="15"/>
        <v>film &amp; video</v>
      </c>
      <c r="R333" s="12" t="str">
        <f t="shared" si="16"/>
        <v>documentary</v>
      </c>
      <c r="S333" s="13">
        <f>(((J333/60)/60)/24)+DATE(1970,1,1)+(-5/24)</f>
        <v>42507.373078703698</v>
      </c>
      <c r="T333" s="14">
        <f>(((I333/60)/60)/24)+DATE(1970,1,1)+(-5/24)</f>
        <v>42538.373078703698</v>
      </c>
      <c r="U333" s="41">
        <f t="shared" si="17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8">
        <f>E334/L334</f>
        <v>203.63063063063063</v>
      </c>
      <c r="Q334" s="12" t="str">
        <f t="shared" si="15"/>
        <v>film &amp; video</v>
      </c>
      <c r="R334" s="12" t="str">
        <f t="shared" si="16"/>
        <v>documentary</v>
      </c>
      <c r="S334" s="13">
        <f>(((J334/60)/60)/24)+DATE(1970,1,1)+(-5/24)</f>
        <v>42263.471956018511</v>
      </c>
      <c r="T334" s="14">
        <f>(((I334/60)/60)/24)+DATE(1970,1,1)+(-5/24)</f>
        <v>42305.124999999993</v>
      </c>
      <c r="U334" s="41">
        <f t="shared" si="17"/>
        <v>41.65304398148146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8">
        <f>E335/L335</f>
        <v>188.31203007518798</v>
      </c>
      <c r="Q335" s="12" t="str">
        <f t="shared" si="15"/>
        <v>film &amp; video</v>
      </c>
      <c r="R335" s="12" t="str">
        <f t="shared" si="16"/>
        <v>documentary</v>
      </c>
      <c r="S335" s="13">
        <f>(((J335/60)/60)/24)+DATE(1970,1,1)+(-5/24)</f>
        <v>42437.428136574068</v>
      </c>
      <c r="T335" s="14">
        <f>(((I335/60)/60)/24)+DATE(1970,1,1)+(-5/24)</f>
        <v>42467.386469907404</v>
      </c>
      <c r="U335" s="41">
        <f t="shared" si="17"/>
        <v>29.958333333335759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8">
        <f>E336/L336</f>
        <v>146.65217391304347</v>
      </c>
      <c r="Q336" s="12" t="str">
        <f t="shared" si="15"/>
        <v>film &amp; video</v>
      </c>
      <c r="R336" s="12" t="str">
        <f t="shared" si="16"/>
        <v>documentary</v>
      </c>
      <c r="S336" s="13">
        <f>(((J336/60)/60)/24)+DATE(1970,1,1)+(-5/24)</f>
        <v>42101.474039351851</v>
      </c>
      <c r="T336" s="14">
        <f>(((I336/60)/60)/24)+DATE(1970,1,1)+(-5/24)</f>
        <v>42139.583333333336</v>
      </c>
      <c r="U336" s="41">
        <f t="shared" si="17"/>
        <v>38.10929398148437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8">
        <f>E337/L337</f>
        <v>109.1875</v>
      </c>
      <c r="Q337" s="12" t="str">
        <f t="shared" si="15"/>
        <v>film &amp; video</v>
      </c>
      <c r="R337" s="12" t="str">
        <f t="shared" si="16"/>
        <v>documentary</v>
      </c>
      <c r="S337" s="13">
        <f>(((J337/60)/60)/24)+DATE(1970,1,1)+(-5/24)</f>
        <v>42101.529108796291</v>
      </c>
      <c r="T337" s="14">
        <f>(((I337/60)/60)/24)+DATE(1970,1,1)+(-5/24)</f>
        <v>42132.708333333336</v>
      </c>
      <c r="U337" s="41">
        <f t="shared" si="17"/>
        <v>31.179224537045229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8">
        <f>E338/L338</f>
        <v>59.249046653144013</v>
      </c>
      <c r="Q338" s="12" t="str">
        <f t="shared" si="15"/>
        <v>film &amp; video</v>
      </c>
      <c r="R338" s="12" t="str">
        <f t="shared" si="16"/>
        <v>documentary</v>
      </c>
      <c r="S338" s="13">
        <f>(((J338/60)/60)/24)+DATE(1970,1,1)+(-5/24)</f>
        <v>42291.387939814813</v>
      </c>
      <c r="T338" s="14">
        <f>(((I338/60)/60)/24)+DATE(1970,1,1)+(-5/24)</f>
        <v>42321.429606481477</v>
      </c>
      <c r="U338" s="41">
        <f t="shared" si="17"/>
        <v>30.041666666664241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8">
        <f>E339/L339</f>
        <v>97.904838709677421</v>
      </c>
      <c r="Q339" s="12" t="str">
        <f t="shared" si="15"/>
        <v>film &amp; video</v>
      </c>
      <c r="R339" s="12" t="str">
        <f t="shared" si="16"/>
        <v>documentary</v>
      </c>
      <c r="S339" s="13">
        <f>(((J339/60)/60)/24)+DATE(1970,1,1)+(-5/24)</f>
        <v>42046.920231481483</v>
      </c>
      <c r="T339" s="14">
        <f>(((I339/60)/60)/24)+DATE(1970,1,1)+(-5/24)</f>
        <v>42076.878564814811</v>
      </c>
      <c r="U339" s="41">
        <f t="shared" si="17"/>
        <v>29.958333333328483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8">
        <f>E340/L340</f>
        <v>70.000169491525426</v>
      </c>
      <c r="Q340" s="12" t="str">
        <f t="shared" si="15"/>
        <v>film &amp; video</v>
      </c>
      <c r="R340" s="12" t="str">
        <f t="shared" si="16"/>
        <v>documentary</v>
      </c>
      <c r="S340" s="13">
        <f>(((J340/60)/60)/24)+DATE(1970,1,1)+(-5/24)</f>
        <v>42559.547337962962</v>
      </c>
      <c r="T340" s="14">
        <f>(((I340/60)/60)/24)+DATE(1970,1,1)+(-5/24)</f>
        <v>42615.833333333336</v>
      </c>
      <c r="U340" s="41">
        <f t="shared" si="17"/>
        <v>56.285995370373712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8">
        <f>E341/L341</f>
        <v>72.865168539325836</v>
      </c>
      <c r="Q341" s="12" t="str">
        <f t="shared" si="15"/>
        <v>film &amp; video</v>
      </c>
      <c r="R341" s="12" t="str">
        <f t="shared" si="16"/>
        <v>documentary</v>
      </c>
      <c r="S341" s="13">
        <f>(((J341/60)/60)/24)+DATE(1970,1,1)+(-5/24)</f>
        <v>42093.551712962959</v>
      </c>
      <c r="T341" s="14">
        <f>(((I341/60)/60)/24)+DATE(1970,1,1)+(-5/24)</f>
        <v>42123.551712962959</v>
      </c>
      <c r="U341" s="41">
        <f t="shared" si="17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8">
        <f>E342/L342</f>
        <v>146.34782608695653</v>
      </c>
      <c r="Q342" s="12" t="str">
        <f t="shared" si="15"/>
        <v>film &amp; video</v>
      </c>
      <c r="R342" s="12" t="str">
        <f t="shared" si="16"/>
        <v>documentary</v>
      </c>
      <c r="S342" s="13">
        <f>(((J342/60)/60)/24)+DATE(1970,1,1)+(-5/24)</f>
        <v>42772.460729166669</v>
      </c>
      <c r="T342" s="14">
        <f>(((I342/60)/60)/24)+DATE(1970,1,1)+(-5/24)</f>
        <v>42802.666666666664</v>
      </c>
      <c r="U342" s="41">
        <f t="shared" si="17"/>
        <v>30.205937499995343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8">
        <f>E343/L343</f>
        <v>67.909090909090907</v>
      </c>
      <c r="Q343" s="12" t="str">
        <f t="shared" si="15"/>
        <v>film &amp; video</v>
      </c>
      <c r="R343" s="12" t="str">
        <f t="shared" si="16"/>
        <v>documentary</v>
      </c>
      <c r="S343" s="13">
        <f>(((J343/60)/60)/24)+DATE(1970,1,1)+(-5/24)</f>
        <v>41894.671273148146</v>
      </c>
      <c r="T343" s="14">
        <f>(((I343/60)/60)/24)+DATE(1970,1,1)+(-5/24)</f>
        <v>41912.957638888889</v>
      </c>
      <c r="U343" s="41">
        <f t="shared" si="17"/>
        <v>18.286365740743349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8">
        <f>E344/L344</f>
        <v>169.85083076923075</v>
      </c>
      <c r="Q344" s="12" t="str">
        <f t="shared" si="15"/>
        <v>film &amp; video</v>
      </c>
      <c r="R344" s="12" t="str">
        <f t="shared" si="16"/>
        <v>documentary</v>
      </c>
      <c r="S344" s="13">
        <f>(((J344/60)/60)/24)+DATE(1970,1,1)+(-5/24)</f>
        <v>42459.572511574072</v>
      </c>
      <c r="T344" s="14">
        <f>(((I344/60)/60)/24)+DATE(1970,1,1)+(-5/24)</f>
        <v>42489.572511574072</v>
      </c>
      <c r="U344" s="41">
        <f t="shared" si="17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8">
        <f>E345/L345</f>
        <v>58.413339694656486</v>
      </c>
      <c r="Q345" s="12" t="str">
        <f t="shared" si="15"/>
        <v>film &amp; video</v>
      </c>
      <c r="R345" s="12" t="str">
        <f t="shared" si="16"/>
        <v>documentary</v>
      </c>
      <c r="S345" s="13">
        <f>(((J345/60)/60)/24)+DATE(1970,1,1)+(-5/24)</f>
        <v>41926.529456018514</v>
      </c>
      <c r="T345" s="14">
        <f>(((I345/60)/60)/24)+DATE(1970,1,1)+(-5/24)</f>
        <v>41956.916666666664</v>
      </c>
      <c r="U345" s="41">
        <f t="shared" si="17"/>
        <v>30.387210648150358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8">
        <f>E346/L346</f>
        <v>119.99298245614035</v>
      </c>
      <c r="Q346" s="12" t="str">
        <f t="shared" si="15"/>
        <v>film &amp; video</v>
      </c>
      <c r="R346" s="12" t="str">
        <f t="shared" si="16"/>
        <v>documentary</v>
      </c>
      <c r="S346" s="13">
        <f>(((J346/60)/60)/24)+DATE(1970,1,1)+(-5/24)</f>
        <v>42111.762662037036</v>
      </c>
      <c r="T346" s="14">
        <f>(((I346/60)/60)/24)+DATE(1970,1,1)+(-5/24)</f>
        <v>42155.888888888883</v>
      </c>
      <c r="U346" s="41">
        <f t="shared" si="17"/>
        <v>44.126226851847605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8">
        <f>E347/L347</f>
        <v>99.860335195530723</v>
      </c>
      <c r="Q347" s="12" t="str">
        <f t="shared" si="15"/>
        <v>film &amp; video</v>
      </c>
      <c r="R347" s="12" t="str">
        <f t="shared" si="16"/>
        <v>documentary</v>
      </c>
      <c r="S347" s="13">
        <f>(((J347/60)/60)/24)+DATE(1970,1,1)+(-5/24)</f>
        <v>42114.735995370364</v>
      </c>
      <c r="T347" s="14">
        <f>(((I347/60)/60)/24)+DATE(1970,1,1)+(-5/24)</f>
        <v>42144.735995370364</v>
      </c>
      <c r="U347" s="41">
        <f t="shared" si="17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8">
        <f>E348/L348</f>
        <v>90.579148936170213</v>
      </c>
      <c r="Q348" s="12" t="str">
        <f t="shared" si="15"/>
        <v>film &amp; video</v>
      </c>
      <c r="R348" s="12" t="str">
        <f t="shared" si="16"/>
        <v>documentary</v>
      </c>
      <c r="S348" s="13">
        <f>(((J348/60)/60)/24)+DATE(1970,1,1)+(-5/24)</f>
        <v>42261.291909722226</v>
      </c>
      <c r="T348" s="14">
        <f>(((I348/60)/60)/24)+DATE(1970,1,1)+(-5/24)</f>
        <v>42291.291909722226</v>
      </c>
      <c r="U348" s="41">
        <f t="shared" si="17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8">
        <f>E349/L349</f>
        <v>117.77361477572559</v>
      </c>
      <c r="Q349" s="12" t="str">
        <f t="shared" si="15"/>
        <v>film &amp; video</v>
      </c>
      <c r="R349" s="12" t="str">
        <f t="shared" si="16"/>
        <v>documentary</v>
      </c>
      <c r="S349" s="13">
        <f>(((J349/60)/60)/24)+DATE(1970,1,1)+(-5/24)</f>
        <v>42292.287141203698</v>
      </c>
      <c r="T349" s="14">
        <f>(((I349/60)/60)/24)+DATE(1970,1,1)+(-5/24)</f>
        <v>42322.32880787037</v>
      </c>
      <c r="U349" s="41">
        <f t="shared" si="17"/>
        <v>30.041666666671517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8">
        <f>E350/L350</f>
        <v>86.554621848739501</v>
      </c>
      <c r="Q350" s="12" t="str">
        <f t="shared" si="15"/>
        <v>film &amp; video</v>
      </c>
      <c r="R350" s="12" t="str">
        <f t="shared" si="16"/>
        <v>documentary</v>
      </c>
      <c r="S350" s="13">
        <f>(((J350/60)/60)/24)+DATE(1970,1,1)+(-5/24)</f>
        <v>42207.378657407404</v>
      </c>
      <c r="T350" s="14">
        <f>(((I350/60)/60)/24)+DATE(1970,1,1)+(-5/24)</f>
        <v>42237.378657407404</v>
      </c>
      <c r="U350" s="41">
        <f t="shared" si="17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8">
        <f>E351/L351</f>
        <v>71.899281437125751</v>
      </c>
      <c r="Q351" s="12" t="str">
        <f t="shared" si="15"/>
        <v>film &amp; video</v>
      </c>
      <c r="R351" s="12" t="str">
        <f t="shared" si="16"/>
        <v>documentary</v>
      </c>
      <c r="S351" s="13">
        <f>(((J351/60)/60)/24)+DATE(1970,1,1)+(-5/24)</f>
        <v>42760.290601851848</v>
      </c>
      <c r="T351" s="14">
        <f>(((I351/60)/60)/24)+DATE(1970,1,1)+(-5/24)</f>
        <v>42790.290601851848</v>
      </c>
      <c r="U351" s="41">
        <f t="shared" si="17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8">
        <f>E352/L352</f>
        <v>129.81900452488688</v>
      </c>
      <c r="Q352" s="12" t="str">
        <f t="shared" si="15"/>
        <v>film &amp; video</v>
      </c>
      <c r="R352" s="12" t="str">
        <f t="shared" si="16"/>
        <v>documentary</v>
      </c>
      <c r="S352" s="13">
        <f>(((J352/60)/60)/24)+DATE(1970,1,1)+(-5/24)</f>
        <v>42585.857743055552</v>
      </c>
      <c r="T352" s="14">
        <f>(((I352/60)/60)/24)+DATE(1970,1,1)+(-5/24)</f>
        <v>42623.957638888889</v>
      </c>
      <c r="U352" s="41">
        <f t="shared" si="17"/>
        <v>38.099895833336632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8">
        <f>E353/L353</f>
        <v>44.912863070539416</v>
      </c>
      <c r="Q353" s="12" t="str">
        <f t="shared" si="15"/>
        <v>film &amp; video</v>
      </c>
      <c r="R353" s="12" t="str">
        <f t="shared" si="16"/>
        <v>documentary</v>
      </c>
      <c r="S353" s="13">
        <f>(((J353/60)/60)/24)+DATE(1970,1,1)+(-5/24)</f>
        <v>42427.75641203703</v>
      </c>
      <c r="T353" s="14">
        <f>(((I353/60)/60)/24)+DATE(1970,1,1)+(-5/24)</f>
        <v>42467.714745370373</v>
      </c>
      <c r="U353" s="41">
        <f t="shared" si="17"/>
        <v>39.958333333343035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8">
        <f>E354/L354</f>
        <v>40.755244755244753</v>
      </c>
      <c r="Q354" s="12" t="str">
        <f t="shared" si="15"/>
        <v>film &amp; video</v>
      </c>
      <c r="R354" s="12" t="str">
        <f t="shared" si="16"/>
        <v>documentary</v>
      </c>
      <c r="S354" s="13">
        <f>(((J354/60)/60)/24)+DATE(1970,1,1)+(-5/24)</f>
        <v>41889.959120370368</v>
      </c>
      <c r="T354" s="14">
        <f>(((I354/60)/60)/24)+DATE(1970,1,1)+(-5/24)</f>
        <v>41919.959120370368</v>
      </c>
      <c r="U354" s="41">
        <f t="shared" si="17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8">
        <f>E355/L355</f>
        <v>103.52394779771615</v>
      </c>
      <c r="Q355" s="12" t="str">
        <f t="shared" si="15"/>
        <v>film &amp; video</v>
      </c>
      <c r="R355" s="12" t="str">
        <f t="shared" si="16"/>
        <v>documentary</v>
      </c>
      <c r="S355" s="13">
        <f>(((J355/60)/60)/24)+DATE(1970,1,1)+(-5/24)</f>
        <v>42297.583553240744</v>
      </c>
      <c r="T355" s="14">
        <f>(((I355/60)/60)/24)+DATE(1970,1,1)+(-5/24)</f>
        <v>42327.625219907401</v>
      </c>
      <c r="U355" s="41">
        <f t="shared" si="17"/>
        <v>30.041666666656965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8">
        <f>E356/L356</f>
        <v>125.44827586206897</v>
      </c>
      <c r="Q356" s="12" t="str">
        <f t="shared" si="15"/>
        <v>film &amp; video</v>
      </c>
      <c r="R356" s="12" t="str">
        <f t="shared" si="16"/>
        <v>documentary</v>
      </c>
      <c r="S356" s="13">
        <f>(((J356/60)/60)/24)+DATE(1970,1,1)+(-5/24)</f>
        <v>42438.619456018518</v>
      </c>
      <c r="T356" s="14">
        <f>(((I356/60)/60)/24)+DATE(1970,1,1)+(-5/24)</f>
        <v>42468.577789351846</v>
      </c>
      <c r="U356" s="41">
        <f t="shared" si="17"/>
        <v>29.958333333328483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8">
        <f>E357/L357</f>
        <v>246.60606060606059</v>
      </c>
      <c r="Q357" s="12" t="str">
        <f t="shared" si="15"/>
        <v>film &amp; video</v>
      </c>
      <c r="R357" s="12" t="str">
        <f t="shared" si="16"/>
        <v>documentary</v>
      </c>
      <c r="S357" s="13">
        <f>(((J357/60)/60)/24)+DATE(1970,1,1)+(-5/24)</f>
        <v>41943.0855787037</v>
      </c>
      <c r="T357" s="14">
        <f>(((I357/60)/60)/24)+DATE(1970,1,1)+(-5/24)</f>
        <v>41974.127245370364</v>
      </c>
      <c r="U357" s="41">
        <f t="shared" si="17"/>
        <v>31.041666666664241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8">
        <f>E358/L358</f>
        <v>79.401340206185566</v>
      </c>
      <c r="Q358" s="12" t="str">
        <f t="shared" si="15"/>
        <v>film &amp; video</v>
      </c>
      <c r="R358" s="12" t="str">
        <f t="shared" si="16"/>
        <v>documentary</v>
      </c>
      <c r="S358" s="13">
        <f>(((J358/60)/60)/24)+DATE(1970,1,1)+(-5/24)</f>
        <v>42415.594826388886</v>
      </c>
      <c r="T358" s="14">
        <f>(((I358/60)/60)/24)+DATE(1970,1,1)+(-5/24)</f>
        <v>42445.553159722222</v>
      </c>
      <c r="U358" s="41">
        <f t="shared" si="17"/>
        <v>29.958333333335759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8">
        <f>E359/L359</f>
        <v>86.138613861386133</v>
      </c>
      <c r="Q359" s="12" t="str">
        <f t="shared" si="15"/>
        <v>film &amp; video</v>
      </c>
      <c r="R359" s="12" t="str">
        <f t="shared" si="16"/>
        <v>documentary</v>
      </c>
      <c r="S359" s="13">
        <f>(((J359/60)/60)/24)+DATE(1970,1,1)+(-5/24)</f>
        <v>42078.01385416666</v>
      </c>
      <c r="T359" s="14">
        <f>(((I359/60)/60)/24)+DATE(1970,1,1)+(-5/24)</f>
        <v>42118.01385416666</v>
      </c>
      <c r="U359" s="41">
        <f t="shared" si="17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8">
        <f>E360/L360</f>
        <v>193.04868913857678</v>
      </c>
      <c r="Q360" s="12" t="str">
        <f t="shared" si="15"/>
        <v>film &amp; video</v>
      </c>
      <c r="R360" s="12" t="str">
        <f t="shared" si="16"/>
        <v>documentary</v>
      </c>
      <c r="S360" s="13">
        <f>(((J360/60)/60)/24)+DATE(1970,1,1)+(-5/24)</f>
        <v>42507.651863425919</v>
      </c>
      <c r="T360" s="14">
        <f>(((I360/60)/60)/24)+DATE(1970,1,1)+(-5/24)</f>
        <v>42536.416666666664</v>
      </c>
      <c r="U360" s="41">
        <f t="shared" si="17"/>
        <v>28.764803240745096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8">
        <f>E361/L361</f>
        <v>84.023178807947019</v>
      </c>
      <c r="Q361" s="12" t="str">
        <f t="shared" si="15"/>
        <v>film &amp; video</v>
      </c>
      <c r="R361" s="12" t="str">
        <f t="shared" si="16"/>
        <v>documentary</v>
      </c>
      <c r="S361" s="13">
        <f>(((J361/60)/60)/24)+DATE(1970,1,1)+(-5/24)</f>
        <v>41934.862152777772</v>
      </c>
      <c r="T361" s="14">
        <f>(((I361/60)/60)/24)+DATE(1970,1,1)+(-5/24)</f>
        <v>41957.008333333331</v>
      </c>
      <c r="U361" s="41">
        <f t="shared" si="17"/>
        <v>22.146180555559113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8">
        <f>E362/L362</f>
        <v>139.82758620689654</v>
      </c>
      <c r="Q362" s="12" t="str">
        <f t="shared" si="15"/>
        <v>film &amp; video</v>
      </c>
      <c r="R362" s="12" t="str">
        <f t="shared" si="16"/>
        <v>documentary</v>
      </c>
      <c r="S362" s="13">
        <f>(((J362/60)/60)/24)+DATE(1970,1,1)+(-5/24)</f>
        <v>42163.689583333333</v>
      </c>
      <c r="T362" s="14">
        <f>(((I362/60)/60)/24)+DATE(1970,1,1)+(-5/24)</f>
        <v>42207.924305555549</v>
      </c>
      <c r="U362" s="41">
        <f t="shared" si="17"/>
        <v>44.234722222216078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8">
        <f>E363/L363</f>
        <v>109.82189265536722</v>
      </c>
      <c r="Q363" s="12" t="str">
        <f t="shared" si="15"/>
        <v>film &amp; video</v>
      </c>
      <c r="R363" s="12" t="str">
        <f t="shared" si="16"/>
        <v>documentary</v>
      </c>
      <c r="S363" s="13">
        <f>(((J363/60)/60)/24)+DATE(1970,1,1)+(-5/24)</f>
        <v>41935.792893518512</v>
      </c>
      <c r="T363" s="14">
        <f>(((I363/60)/60)/24)+DATE(1970,1,1)+(-5/24)</f>
        <v>41965.834560185183</v>
      </c>
      <c r="U363" s="41">
        <f t="shared" si="17"/>
        <v>30.041666666671517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8">
        <f>E364/L364</f>
        <v>139.53488372093022</v>
      </c>
      <c r="Q364" s="12" t="str">
        <f t="shared" si="15"/>
        <v>film &amp; video</v>
      </c>
      <c r="R364" s="12" t="str">
        <f t="shared" si="16"/>
        <v>documentary</v>
      </c>
      <c r="S364" s="13">
        <f>(((J364/60)/60)/24)+DATE(1970,1,1)+(-5/24)</f>
        <v>41837.002210648148</v>
      </c>
      <c r="T364" s="14">
        <f>(((I364/60)/60)/24)+DATE(1970,1,1)+(-5/24)</f>
        <v>41858.791666666664</v>
      </c>
      <c r="U364" s="41">
        <f t="shared" si="17"/>
        <v>21.789456018515921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8">
        <f>E365/L365</f>
        <v>347.84615384615387</v>
      </c>
      <c r="Q365" s="12" t="str">
        <f t="shared" si="15"/>
        <v>film &amp; video</v>
      </c>
      <c r="R365" s="12" t="str">
        <f t="shared" si="16"/>
        <v>documentary</v>
      </c>
      <c r="S365" s="13">
        <f>(((J365/60)/60)/24)+DATE(1970,1,1)+(-5/24)</f>
        <v>40255.53629629629</v>
      </c>
      <c r="T365" s="14">
        <f>(((I365/60)/60)/24)+DATE(1970,1,1)+(-5/24)</f>
        <v>40300.598611111105</v>
      </c>
      <c r="U365" s="41">
        <f t="shared" si="17"/>
        <v>45.062314814815181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8">
        <f>E366/L366</f>
        <v>68.24159292035398</v>
      </c>
      <c r="Q366" s="12" t="str">
        <f t="shared" si="15"/>
        <v>film &amp; video</v>
      </c>
      <c r="R366" s="12" t="str">
        <f t="shared" si="16"/>
        <v>documentary</v>
      </c>
      <c r="S366" s="13">
        <f>(((J366/60)/60)/24)+DATE(1970,1,1)+(-5/24)</f>
        <v>41780.651296296295</v>
      </c>
      <c r="T366" s="14">
        <f>(((I366/60)/60)/24)+DATE(1970,1,1)+(-5/24)</f>
        <v>41810.957638888889</v>
      </c>
      <c r="U366" s="41">
        <f t="shared" si="17"/>
        <v>30.306342592593865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8">
        <f>E367/L367</f>
        <v>239.93846153846152</v>
      </c>
      <c r="Q367" s="12" t="str">
        <f t="shared" si="15"/>
        <v>film &amp; video</v>
      </c>
      <c r="R367" s="12" t="str">
        <f t="shared" si="16"/>
        <v>documentary</v>
      </c>
      <c r="S367" s="13">
        <f>(((J367/60)/60)/24)+DATE(1970,1,1)+(-5/24)</f>
        <v>41668.398136574069</v>
      </c>
      <c r="T367" s="14">
        <f>(((I367/60)/60)/24)+DATE(1970,1,1)+(-5/24)</f>
        <v>41698.398136574069</v>
      </c>
      <c r="U367" s="41">
        <f t="shared" si="17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8">
        <f>E368/L368</f>
        <v>287.31343283582089</v>
      </c>
      <c r="Q368" s="12" t="str">
        <f t="shared" si="15"/>
        <v>film &amp; video</v>
      </c>
      <c r="R368" s="12" t="str">
        <f t="shared" si="16"/>
        <v>documentary</v>
      </c>
      <c r="S368" s="13">
        <f>(((J368/60)/60)/24)+DATE(1970,1,1)+(-5/24)</f>
        <v>41019.584699074068</v>
      </c>
      <c r="T368" s="14">
        <f>(((I368/60)/60)/24)+DATE(1970,1,1)+(-5/24)</f>
        <v>41049.584699074068</v>
      </c>
      <c r="U368" s="41">
        <f t="shared" si="17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8">
        <f>E369/L369</f>
        <v>86.84882352941176</v>
      </c>
      <c r="Q369" s="12" t="str">
        <f t="shared" si="15"/>
        <v>film &amp; video</v>
      </c>
      <c r="R369" s="12" t="str">
        <f t="shared" si="16"/>
        <v>documentary</v>
      </c>
      <c r="S369" s="13">
        <f>(((J369/60)/60)/24)+DATE(1970,1,1)+(-5/24)</f>
        <v>41355.368958333333</v>
      </c>
      <c r="T369" s="14">
        <f>(((I369/60)/60)/24)+DATE(1970,1,1)+(-5/24)</f>
        <v>41394.999305555553</v>
      </c>
      <c r="U369" s="41">
        <f t="shared" si="17"/>
        <v>39.630347222220735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8">
        <f>E370/L370</f>
        <v>81.84905660377359</v>
      </c>
      <c r="Q370" s="12" t="str">
        <f t="shared" si="15"/>
        <v>film &amp; video</v>
      </c>
      <c r="R370" s="12" t="str">
        <f t="shared" si="16"/>
        <v>documentary</v>
      </c>
      <c r="S370" s="13">
        <f>(((J370/60)/60)/24)+DATE(1970,1,1)+(-5/24)</f>
        <v>42043.397245370368</v>
      </c>
      <c r="T370" s="14">
        <f>(((I370/60)/60)/24)+DATE(1970,1,1)+(-5/24)</f>
        <v>42078.355578703697</v>
      </c>
      <c r="U370" s="41">
        <f t="shared" si="17"/>
        <v>34.958333333328483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8">
        <f>E371/L371</f>
        <v>42.874970059880241</v>
      </c>
      <c r="Q371" s="12" t="str">
        <f t="shared" si="15"/>
        <v>film &amp; video</v>
      </c>
      <c r="R371" s="12" t="str">
        <f t="shared" si="16"/>
        <v>documentary</v>
      </c>
      <c r="S371" s="13">
        <f>(((J371/60)/60)/24)+DATE(1970,1,1)+(-5/24)</f>
        <v>40893.3433912037</v>
      </c>
      <c r="T371" s="14">
        <f>(((I371/60)/60)/24)+DATE(1970,1,1)+(-5/24)</f>
        <v>40923.3433912037</v>
      </c>
      <c r="U371" s="41">
        <f t="shared" si="17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8">
        <f>E372/L372</f>
        <v>709.41860465116281</v>
      </c>
      <c r="Q372" s="12" t="str">
        <f t="shared" si="15"/>
        <v>film &amp; video</v>
      </c>
      <c r="R372" s="12" t="str">
        <f t="shared" si="16"/>
        <v>documentary</v>
      </c>
      <c r="S372" s="13">
        <f>(((J372/60)/60)/24)+DATE(1970,1,1)+(-5/24)</f>
        <v>42711.586805555555</v>
      </c>
      <c r="T372" s="14">
        <f>(((I372/60)/60)/24)+DATE(1970,1,1)+(-5/24)</f>
        <v>42741.586805555555</v>
      </c>
      <c r="U372" s="41">
        <f t="shared" si="17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8">
        <f>E373/L373</f>
        <v>161.25517890772127</v>
      </c>
      <c r="Q373" s="12" t="str">
        <f t="shared" si="15"/>
        <v>film &amp; video</v>
      </c>
      <c r="R373" s="12" t="str">
        <f t="shared" si="16"/>
        <v>documentary</v>
      </c>
      <c r="S373" s="13">
        <f>(((J373/60)/60)/24)+DATE(1970,1,1)+(-5/24)</f>
        <v>41261.559479166666</v>
      </c>
      <c r="T373" s="14">
        <f>(((I373/60)/60)/24)+DATE(1970,1,1)+(-5/24)</f>
        <v>41306.559479166666</v>
      </c>
      <c r="U373" s="41">
        <f t="shared" si="17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8">
        <f>E374/L374</f>
        <v>41.777777777777779</v>
      </c>
      <c r="Q374" s="12" t="str">
        <f t="shared" si="15"/>
        <v>film &amp; video</v>
      </c>
      <c r="R374" s="12" t="str">
        <f t="shared" si="16"/>
        <v>documentary</v>
      </c>
      <c r="S374" s="13">
        <f>(((J374/60)/60)/24)+DATE(1970,1,1)+(-5/24)</f>
        <v>42425.368564814817</v>
      </c>
      <c r="T374" s="14">
        <f>(((I374/60)/60)/24)+DATE(1970,1,1)+(-5/24)</f>
        <v>42465.458333333336</v>
      </c>
      <c r="U374" s="41">
        <f t="shared" si="17"/>
        <v>40.089768518519122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8">
        <f>E375/L375</f>
        <v>89.887640449438209</v>
      </c>
      <c r="Q375" s="12" t="str">
        <f t="shared" si="15"/>
        <v>film &amp; video</v>
      </c>
      <c r="R375" s="12" t="str">
        <f t="shared" si="16"/>
        <v>documentary</v>
      </c>
      <c r="S375" s="13">
        <f>(((J375/60)/60)/24)+DATE(1970,1,1)+(-5/24)</f>
        <v>41078.703680555554</v>
      </c>
      <c r="T375" s="14">
        <f>(((I375/60)/60)/24)+DATE(1970,1,1)+(-5/24)</f>
        <v>41108.703680555554</v>
      </c>
      <c r="U375" s="41">
        <f t="shared" si="17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8">
        <f>E376/L376</f>
        <v>45.051724137931032</v>
      </c>
      <c r="Q376" s="12" t="str">
        <f t="shared" si="15"/>
        <v>film &amp; video</v>
      </c>
      <c r="R376" s="12" t="str">
        <f t="shared" si="16"/>
        <v>documentary</v>
      </c>
      <c r="S376" s="13">
        <f>(((J376/60)/60)/24)+DATE(1970,1,1)+(-5/24)</f>
        <v>40757.680914351848</v>
      </c>
      <c r="T376" s="14">
        <f>(((I376/60)/60)/24)+DATE(1970,1,1)+(-5/24)</f>
        <v>40802.680914351848</v>
      </c>
      <c r="U376" s="41">
        <f t="shared" si="17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8">
        <f>E377/L377</f>
        <v>42.857142857142854</v>
      </c>
      <c r="Q377" s="12" t="str">
        <f t="shared" si="15"/>
        <v>film &amp; video</v>
      </c>
      <c r="R377" s="12" t="str">
        <f t="shared" si="16"/>
        <v>documentary</v>
      </c>
      <c r="S377" s="13">
        <f>(((J377/60)/60)/24)+DATE(1970,1,1)+(-5/24)</f>
        <v>41657.77674768518</v>
      </c>
      <c r="T377" s="14">
        <f>(((I377/60)/60)/24)+DATE(1970,1,1)+(-5/24)</f>
        <v>41699.512499999997</v>
      </c>
      <c r="U377" s="41">
        <f t="shared" si="17"/>
        <v>41.735752314816636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8">
        <f>E378/L378</f>
        <v>54.083333333333336</v>
      </c>
      <c r="Q378" s="12" t="str">
        <f t="shared" si="15"/>
        <v>film &amp; video</v>
      </c>
      <c r="R378" s="12" t="str">
        <f t="shared" si="16"/>
        <v>documentary</v>
      </c>
      <c r="S378" s="13">
        <f>(((J378/60)/60)/24)+DATE(1970,1,1)+(-5/24)</f>
        <v>42576.244398148141</v>
      </c>
      <c r="T378" s="14">
        <f>(((I378/60)/60)/24)+DATE(1970,1,1)+(-5/24)</f>
        <v>42607.244398148141</v>
      </c>
      <c r="U378" s="41">
        <f t="shared" si="17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8">
        <f>E379/L379</f>
        <v>103.21804511278195</v>
      </c>
      <c r="Q379" s="12" t="str">
        <f t="shared" si="15"/>
        <v>film &amp; video</v>
      </c>
      <c r="R379" s="12" t="str">
        <f t="shared" si="16"/>
        <v>documentary</v>
      </c>
      <c r="S379" s="13">
        <f>(((J379/60)/60)/24)+DATE(1970,1,1)+(-5/24)</f>
        <v>42292.042453703696</v>
      </c>
      <c r="T379" s="14">
        <f>(((I379/60)/60)/24)+DATE(1970,1,1)+(-5/24)</f>
        <v>42322.084027777775</v>
      </c>
      <c r="U379" s="41">
        <f t="shared" si="17"/>
        <v>30.041574074079108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8">
        <f>E380/L380</f>
        <v>40.397590361445786</v>
      </c>
      <c r="Q380" s="12" t="str">
        <f t="shared" si="15"/>
        <v>film &amp; video</v>
      </c>
      <c r="R380" s="12" t="str">
        <f t="shared" si="16"/>
        <v>documentary</v>
      </c>
      <c r="S380" s="13">
        <f>(((J380/60)/60)/24)+DATE(1970,1,1)+(-5/24)</f>
        <v>42370.363518518519</v>
      </c>
      <c r="T380" s="14">
        <f>(((I380/60)/60)/24)+DATE(1970,1,1)+(-5/24)</f>
        <v>42394.786111111105</v>
      </c>
      <c r="U380" s="41">
        <f t="shared" si="17"/>
        <v>24.422592592585715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8">
        <f>E381/L381</f>
        <v>116.85906040268456</v>
      </c>
      <c r="Q381" s="12" t="str">
        <f t="shared" si="15"/>
        <v>film &amp; video</v>
      </c>
      <c r="R381" s="12" t="str">
        <f t="shared" si="16"/>
        <v>documentary</v>
      </c>
      <c r="S381" s="13">
        <f>(((J381/60)/60)/24)+DATE(1970,1,1)+(-5/24)</f>
        <v>40987.479999999996</v>
      </c>
      <c r="T381" s="14">
        <f>(((I381/60)/60)/24)+DATE(1970,1,1)+(-5/24)</f>
        <v>41032.479999999996</v>
      </c>
      <c r="U381" s="41">
        <f t="shared" si="17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8">
        <f>E382/L382</f>
        <v>115.51020408163265</v>
      </c>
      <c r="Q382" s="12" t="str">
        <f t="shared" si="15"/>
        <v>film &amp; video</v>
      </c>
      <c r="R382" s="12" t="str">
        <f t="shared" si="16"/>
        <v>documentary</v>
      </c>
      <c r="S382" s="13">
        <f>(((J382/60)/60)/24)+DATE(1970,1,1)+(-5/24)</f>
        <v>42367.511481481481</v>
      </c>
      <c r="T382" s="14">
        <f>(((I382/60)/60)/24)+DATE(1970,1,1)+(-5/24)</f>
        <v>42392.511481481481</v>
      </c>
      <c r="U382" s="41">
        <f t="shared" si="17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8">
        <f>E383/L383</f>
        <v>104.31274900398407</v>
      </c>
      <c r="Q383" s="12" t="str">
        <f t="shared" si="15"/>
        <v>film &amp; video</v>
      </c>
      <c r="R383" s="12" t="str">
        <f t="shared" si="16"/>
        <v>documentary</v>
      </c>
      <c r="S383" s="13">
        <f>(((J383/60)/60)/24)+DATE(1970,1,1)+(-5/24)</f>
        <v>41085.48978009259</v>
      </c>
      <c r="T383" s="14">
        <f>(((I383/60)/60)/24)+DATE(1970,1,1)+(-5/24)</f>
        <v>41120</v>
      </c>
      <c r="U383" s="41">
        <f t="shared" si="17"/>
        <v>34.510219907409919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8">
        <f>E384/L384</f>
        <v>69.772727272727266</v>
      </c>
      <c r="Q384" s="12" t="str">
        <f t="shared" si="15"/>
        <v>film &amp; video</v>
      </c>
      <c r="R384" s="12" t="str">
        <f t="shared" si="16"/>
        <v>documentary</v>
      </c>
      <c r="S384" s="13">
        <f>(((J384/60)/60)/24)+DATE(1970,1,1)+(-5/24)</f>
        <v>41144.501157407409</v>
      </c>
      <c r="T384" s="14">
        <f>(((I384/60)/60)/24)+DATE(1970,1,1)+(-5/24)</f>
        <v>41158.501157407409</v>
      </c>
      <c r="U384" s="41">
        <f t="shared" si="17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8">
        <f>E385/L385</f>
        <v>43.020833333333336</v>
      </c>
      <c r="Q385" s="12" t="str">
        <f t="shared" si="15"/>
        <v>film &amp; video</v>
      </c>
      <c r="R385" s="12" t="str">
        <f t="shared" si="16"/>
        <v>documentary</v>
      </c>
      <c r="S385" s="13">
        <f>(((J385/60)/60)/24)+DATE(1970,1,1)+(-5/24)</f>
        <v>41754.90924768518</v>
      </c>
      <c r="T385" s="14">
        <f>(((I385/60)/60)/24)+DATE(1970,1,1)+(-5/24)</f>
        <v>41777.90924768518</v>
      </c>
      <c r="U385" s="41">
        <f t="shared" si="17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8">
        <f>E386/L386</f>
        <v>58.540469973890339</v>
      </c>
      <c r="Q386" s="12" t="str">
        <f t="shared" si="15"/>
        <v>film &amp; video</v>
      </c>
      <c r="R386" s="12" t="str">
        <f t="shared" si="16"/>
        <v>documentary</v>
      </c>
      <c r="S386" s="13">
        <f>(((J386/60)/60)/24)+DATE(1970,1,1)+(-5/24)</f>
        <v>41980.573460648149</v>
      </c>
      <c r="T386" s="14">
        <f>(((I386/60)/60)/24)+DATE(1970,1,1)+(-5/24)</f>
        <v>42010.573460648149</v>
      </c>
      <c r="U386" s="41">
        <f t="shared" si="17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8">
        <f>E387/L387</f>
        <v>111.79535864978902</v>
      </c>
      <c r="Q387" s="12" t="str">
        <f t="shared" ref="Q387:Q450" si="18">LEFT(N387,( FIND("/",N387,1))-1)</f>
        <v>film &amp; video</v>
      </c>
      <c r="R387" s="12" t="str">
        <f t="shared" ref="R387:R450" si="19">RIGHT(N387,(LEN(N387)-(FIND("/",N387, FIND("/", N387)-1))))</f>
        <v>documentary</v>
      </c>
      <c r="S387" s="13">
        <f>(((J387/60)/60)/24)+DATE(1970,1,1)+(-5/24)</f>
        <v>41934.376168981478</v>
      </c>
      <c r="T387" s="14">
        <f>(((I387/60)/60)/24)+DATE(1970,1,1)+(-5/24)</f>
        <v>41964.41783564815</v>
      </c>
      <c r="U387" s="41">
        <f t="shared" ref="U387:U450" si="20">T387-S387</f>
        <v>30.041666666671517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8">
        <f>E388/L388</f>
        <v>46.230769230769234</v>
      </c>
      <c r="Q388" s="12" t="str">
        <f t="shared" si="18"/>
        <v>film &amp; video</v>
      </c>
      <c r="R388" s="12" t="str">
        <f t="shared" si="19"/>
        <v>documentary</v>
      </c>
      <c r="S388" s="13">
        <f>(((J388/60)/60)/24)+DATE(1970,1,1)+(-5/24)</f>
        <v>42211.742951388886</v>
      </c>
      <c r="T388" s="14">
        <f>(((I388/60)/60)/24)+DATE(1970,1,1)+(-5/24)</f>
        <v>42226.742951388886</v>
      </c>
      <c r="U388" s="41">
        <f t="shared" si="20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8">
        <f>E389/L389</f>
        <v>144.69039145907473</v>
      </c>
      <c r="Q389" s="12" t="str">
        <f t="shared" si="18"/>
        <v>film &amp; video</v>
      </c>
      <c r="R389" s="12" t="str">
        <f t="shared" si="19"/>
        <v>documentary</v>
      </c>
      <c r="S389" s="13">
        <f>(((J389/60)/60)/24)+DATE(1970,1,1)+(-5/24)</f>
        <v>42200.468263888884</v>
      </c>
      <c r="T389" s="14">
        <f>(((I389/60)/60)/24)+DATE(1970,1,1)+(-5/24)</f>
        <v>42231.041666666664</v>
      </c>
      <c r="U389" s="41">
        <f t="shared" si="20"/>
        <v>30.573402777779847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8">
        <f>E390/L390</f>
        <v>88.845070422535215</v>
      </c>
      <c r="Q390" s="12" t="str">
        <f t="shared" si="18"/>
        <v>film &amp; video</v>
      </c>
      <c r="R390" s="12" t="str">
        <f t="shared" si="19"/>
        <v>documentary</v>
      </c>
      <c r="S390" s="13">
        <f>(((J390/60)/60)/24)+DATE(1970,1,1)+(-5/24)</f>
        <v>42548.867824074077</v>
      </c>
      <c r="T390" s="14">
        <f>(((I390/60)/60)/24)+DATE(1970,1,1)+(-5/24)</f>
        <v>42578.867824074077</v>
      </c>
      <c r="U390" s="41">
        <f t="shared" si="20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8">
        <f>E391/L391</f>
        <v>81.75107284768211</v>
      </c>
      <c r="Q391" s="12" t="str">
        <f t="shared" si="18"/>
        <v>film &amp; video</v>
      </c>
      <c r="R391" s="12" t="str">
        <f t="shared" si="19"/>
        <v>documentary</v>
      </c>
      <c r="S391" s="13">
        <f>(((J391/60)/60)/24)+DATE(1970,1,1)+(-5/24)</f>
        <v>41673.854745370365</v>
      </c>
      <c r="T391" s="14">
        <f>(((I391/60)/60)/24)+DATE(1970,1,1)+(-5/24)</f>
        <v>41705.749305555553</v>
      </c>
      <c r="U391" s="41">
        <f t="shared" si="20"/>
        <v>31.894560185188311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8">
        <f>E392/L392</f>
        <v>71.428571428571431</v>
      </c>
      <c r="Q392" s="12" t="str">
        <f t="shared" si="18"/>
        <v>film &amp; video</v>
      </c>
      <c r="R392" s="12" t="str">
        <f t="shared" si="19"/>
        <v>documentary</v>
      </c>
      <c r="S392" s="13">
        <f>(((J392/60)/60)/24)+DATE(1970,1,1)+(-5/24)</f>
        <v>42111.828379629624</v>
      </c>
      <c r="T392" s="14">
        <f>(((I392/60)/60)/24)+DATE(1970,1,1)+(-5/24)</f>
        <v>42131.828379629624</v>
      </c>
      <c r="U392" s="41">
        <f t="shared" si="20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8">
        <f>E393/L393</f>
        <v>104.25906735751295</v>
      </c>
      <c r="Q393" s="12" t="str">
        <f t="shared" si="18"/>
        <v>film &amp; video</v>
      </c>
      <c r="R393" s="12" t="str">
        <f t="shared" si="19"/>
        <v>documentary</v>
      </c>
      <c r="S393" s="13">
        <f>(((J393/60)/60)/24)+DATE(1970,1,1)+(-5/24)</f>
        <v>40864.833923611113</v>
      </c>
      <c r="T393" s="14">
        <f>(((I393/60)/60)/24)+DATE(1970,1,1)+(-5/24)</f>
        <v>40894.832638888889</v>
      </c>
      <c r="U393" s="41">
        <f t="shared" si="20"/>
        <v>29.998715277775773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8">
        <f>E394/L394</f>
        <v>90.616504854368927</v>
      </c>
      <c r="Q394" s="12" t="str">
        <f t="shared" si="18"/>
        <v>film &amp; video</v>
      </c>
      <c r="R394" s="12" t="str">
        <f t="shared" si="19"/>
        <v>documentary</v>
      </c>
      <c r="S394" s="13">
        <f>(((J394/60)/60)/24)+DATE(1970,1,1)+(-5/24)</f>
        <v>40763.508923611109</v>
      </c>
      <c r="T394" s="14">
        <f>(((I394/60)/60)/24)+DATE(1970,1,1)+(-5/24)</f>
        <v>40793.916666666664</v>
      </c>
      <c r="U394" s="41">
        <f t="shared" si="20"/>
        <v>30.407743055555329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8">
        <f>E395/L395</f>
        <v>157.33048433048432</v>
      </c>
      <c r="Q395" s="12" t="str">
        <f t="shared" si="18"/>
        <v>film &amp; video</v>
      </c>
      <c r="R395" s="12" t="str">
        <f t="shared" si="19"/>
        <v>documentary</v>
      </c>
      <c r="S395" s="13">
        <f>(((J395/60)/60)/24)+DATE(1970,1,1)+(-5/24)</f>
        <v>41526.500601851847</v>
      </c>
      <c r="T395" s="14">
        <f>(((I395/60)/60)/24)+DATE(1970,1,1)+(-5/24)</f>
        <v>41557.500601851847</v>
      </c>
      <c r="U395" s="41">
        <f t="shared" si="20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8">
        <f>E396/L396</f>
        <v>105.18</v>
      </c>
      <c r="Q396" s="12" t="str">
        <f t="shared" si="18"/>
        <v>film &amp; video</v>
      </c>
      <c r="R396" s="12" t="str">
        <f t="shared" si="19"/>
        <v>documentary</v>
      </c>
      <c r="S396" s="13">
        <f>(((J396/60)/60)/24)+DATE(1970,1,1)+(-5/24)</f>
        <v>42417.60974537037</v>
      </c>
      <c r="T396" s="14">
        <f>(((I396/60)/60)/24)+DATE(1970,1,1)+(-5/24)</f>
        <v>42477.568078703705</v>
      </c>
      <c r="U396" s="41">
        <f t="shared" si="20"/>
        <v>59.958333333335759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8">
        <f>E397/L397</f>
        <v>58.719836956521746</v>
      </c>
      <c r="Q397" s="12" t="str">
        <f t="shared" si="18"/>
        <v>film &amp; video</v>
      </c>
      <c r="R397" s="12" t="str">
        <f t="shared" si="19"/>
        <v>documentary</v>
      </c>
      <c r="S397" s="13">
        <f>(((J397/60)/60)/24)+DATE(1970,1,1)+(-5/24)</f>
        <v>40990.700925925921</v>
      </c>
      <c r="T397" s="14">
        <f>(((I397/60)/60)/24)+DATE(1970,1,1)+(-5/24)</f>
        <v>41026.688888888886</v>
      </c>
      <c r="U397" s="41">
        <f t="shared" si="20"/>
        <v>35.987962962964957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8">
        <f>E398/L398</f>
        <v>81.632653061224488</v>
      </c>
      <c r="Q398" s="12" t="str">
        <f t="shared" si="18"/>
        <v>film &amp; video</v>
      </c>
      <c r="R398" s="12" t="str">
        <f t="shared" si="19"/>
        <v>documentary</v>
      </c>
      <c r="S398" s="13">
        <f>(((J398/60)/60)/24)+DATE(1970,1,1)+(-5/24)</f>
        <v>41082.356550925921</v>
      </c>
      <c r="T398" s="14">
        <f>(((I398/60)/60)/24)+DATE(1970,1,1)+(-5/24)</f>
        <v>41097.356550925921</v>
      </c>
      <c r="U398" s="41">
        <f t="shared" si="20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8">
        <f>E399/L399</f>
        <v>56.460043668122275</v>
      </c>
      <c r="Q399" s="12" t="str">
        <f t="shared" si="18"/>
        <v>film &amp; video</v>
      </c>
      <c r="R399" s="12" t="str">
        <f t="shared" si="19"/>
        <v>documentary</v>
      </c>
      <c r="S399" s="13">
        <f>(((J399/60)/60)/24)+DATE(1970,1,1)+(-5/24)</f>
        <v>40379.568101851852</v>
      </c>
      <c r="T399" s="14">
        <f>(((I399/60)/60)/24)+DATE(1970,1,1)+(-5/24)</f>
        <v>40421.947222222218</v>
      </c>
      <c r="U399" s="41">
        <f t="shared" si="20"/>
        <v>42.379120370365854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8">
        <f>E400/L400</f>
        <v>140.1044776119403</v>
      </c>
      <c r="Q400" s="12" t="str">
        <f t="shared" si="18"/>
        <v>film &amp; video</v>
      </c>
      <c r="R400" s="12" t="str">
        <f t="shared" si="19"/>
        <v>documentary</v>
      </c>
      <c r="S400" s="13">
        <f>(((J400/60)/60)/24)+DATE(1970,1,1)+(-5/24)</f>
        <v>42078.584791666661</v>
      </c>
      <c r="T400" s="14">
        <f>(((I400/60)/60)/24)+DATE(1970,1,1)+(-5/24)</f>
        <v>42123.584791666661</v>
      </c>
      <c r="U400" s="41">
        <f t="shared" si="20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8">
        <f>E401/L401</f>
        <v>224.85263157894738</v>
      </c>
      <c r="Q401" s="12" t="str">
        <f t="shared" si="18"/>
        <v>film &amp; video</v>
      </c>
      <c r="R401" s="12" t="str">
        <f t="shared" si="19"/>
        <v>documentary</v>
      </c>
      <c r="S401" s="13">
        <f>(((J401/60)/60)/24)+DATE(1970,1,1)+(-5/24)</f>
        <v>42687.667442129627</v>
      </c>
      <c r="T401" s="14">
        <f>(((I401/60)/60)/24)+DATE(1970,1,1)+(-5/24)</f>
        <v>42718.291666666664</v>
      </c>
      <c r="U401" s="41">
        <f t="shared" si="20"/>
        <v>30.624224537037662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8">
        <f>E402/L402</f>
        <v>181.13306451612902</v>
      </c>
      <c r="Q402" s="12" t="str">
        <f t="shared" si="18"/>
        <v>film &amp; video</v>
      </c>
      <c r="R402" s="12" t="str">
        <f t="shared" si="19"/>
        <v>documentary</v>
      </c>
      <c r="S402" s="13">
        <f>(((J402/60)/60)/24)+DATE(1970,1,1)+(-5/24)</f>
        <v>41745.427627314813</v>
      </c>
      <c r="T402" s="14">
        <f>(((I402/60)/60)/24)+DATE(1970,1,1)+(-5/24)</f>
        <v>41775.9375</v>
      </c>
      <c r="U402" s="41">
        <f t="shared" si="20"/>
        <v>30.509872685186565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8">
        <f>E403/L403</f>
        <v>711.04109589041093</v>
      </c>
      <c r="Q403" s="12" t="str">
        <f t="shared" si="18"/>
        <v>film &amp; video</v>
      </c>
      <c r="R403" s="12" t="str">
        <f t="shared" si="19"/>
        <v>documentary</v>
      </c>
      <c r="S403" s="13">
        <f>(((J403/60)/60)/24)+DATE(1970,1,1)+(-5/24)</f>
        <v>40732.633912037032</v>
      </c>
      <c r="T403" s="14">
        <f>(((I403/60)/60)/24)+DATE(1970,1,1)+(-5/24)</f>
        <v>40762.633912037032</v>
      </c>
      <c r="U403" s="41">
        <f t="shared" si="20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8">
        <f>E404/L404</f>
        <v>65.883720930232556</v>
      </c>
      <c r="Q404" s="12" t="str">
        <f t="shared" si="18"/>
        <v>film &amp; video</v>
      </c>
      <c r="R404" s="12" t="str">
        <f t="shared" si="19"/>
        <v>documentary</v>
      </c>
      <c r="S404" s="13">
        <f>(((J404/60)/60)/24)+DATE(1970,1,1)+(-5/24)</f>
        <v>42292.331215277773</v>
      </c>
      <c r="T404" s="14">
        <f>(((I404/60)/60)/24)+DATE(1970,1,1)+(-5/24)</f>
        <v>42313.372881944444</v>
      </c>
      <c r="U404" s="41">
        <f t="shared" si="20"/>
        <v>21.041666666671517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8">
        <f>E405/L405</f>
        <v>75.185714285714283</v>
      </c>
      <c r="Q405" s="12" t="str">
        <f t="shared" si="18"/>
        <v>film &amp; video</v>
      </c>
      <c r="R405" s="12" t="str">
        <f t="shared" si="19"/>
        <v>documentary</v>
      </c>
      <c r="S405" s="13">
        <f>(((J405/60)/60)/24)+DATE(1970,1,1)+(-5/24)</f>
        <v>40718.102326388886</v>
      </c>
      <c r="T405" s="14">
        <f>(((I405/60)/60)/24)+DATE(1970,1,1)+(-5/24)</f>
        <v>40765.088888888888</v>
      </c>
      <c r="U405" s="41">
        <f t="shared" si="20"/>
        <v>46.986562500002037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8">
        <f>E406/L406</f>
        <v>133.14391143911439</v>
      </c>
      <c r="Q406" s="12" t="str">
        <f t="shared" si="18"/>
        <v>film &amp; video</v>
      </c>
      <c r="R406" s="12" t="str">
        <f t="shared" si="19"/>
        <v>documentary</v>
      </c>
      <c r="S406" s="13">
        <f>(((J406/60)/60)/24)+DATE(1970,1,1)+(-5/24)</f>
        <v>41646.419699074075</v>
      </c>
      <c r="T406" s="14">
        <f>(((I406/60)/60)/24)+DATE(1970,1,1)+(-5/24)</f>
        <v>41675.752777777772</v>
      </c>
      <c r="U406" s="41">
        <f t="shared" si="20"/>
        <v>29.333078703697538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8">
        <f>E407/L407</f>
        <v>55.2</v>
      </c>
      <c r="Q407" s="12" t="str">
        <f t="shared" si="18"/>
        <v>film &amp; video</v>
      </c>
      <c r="R407" s="12" t="str">
        <f t="shared" si="19"/>
        <v>documentary</v>
      </c>
      <c r="S407" s="13">
        <f>(((J407/60)/60)/24)+DATE(1970,1,1)+(-5/24)</f>
        <v>41673.876608796294</v>
      </c>
      <c r="T407" s="14">
        <f>(((I407/60)/60)/24)+DATE(1970,1,1)+(-5/24)</f>
        <v>41703.876608796294</v>
      </c>
      <c r="U407" s="41">
        <f t="shared" si="20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8">
        <f>E408/L408</f>
        <v>86.163714285714292</v>
      </c>
      <c r="Q408" s="12" t="str">
        <f t="shared" si="18"/>
        <v>film &amp; video</v>
      </c>
      <c r="R408" s="12" t="str">
        <f t="shared" si="19"/>
        <v>documentary</v>
      </c>
      <c r="S408" s="13">
        <f>(((J408/60)/60)/24)+DATE(1970,1,1)+(-5/24)</f>
        <v>40637.95413194444</v>
      </c>
      <c r="T408" s="14">
        <f>(((I408/60)/60)/24)+DATE(1970,1,1)+(-5/24)</f>
        <v>40672.040972222218</v>
      </c>
      <c r="U408" s="41">
        <f t="shared" si="20"/>
        <v>34.08684027777781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8">
        <f>E409/L409</f>
        <v>92.318181818181813</v>
      </c>
      <c r="Q409" s="12" t="str">
        <f t="shared" si="18"/>
        <v>film &amp; video</v>
      </c>
      <c r="R409" s="12" t="str">
        <f t="shared" si="19"/>
        <v>documentary</v>
      </c>
      <c r="S409" s="13">
        <f>(((J409/60)/60)/24)+DATE(1970,1,1)+(-5/24)</f>
        <v>40806.662615740737</v>
      </c>
      <c r="T409" s="14">
        <f>(((I409/60)/60)/24)+DATE(1970,1,1)+(-5/24)</f>
        <v>40866.704282407409</v>
      </c>
      <c r="U409" s="41">
        <f t="shared" si="20"/>
        <v>60.041666666671517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8">
        <f>E410/L410</f>
        <v>160.16473684210527</v>
      </c>
      <c r="Q410" s="12" t="str">
        <f t="shared" si="18"/>
        <v>film &amp; video</v>
      </c>
      <c r="R410" s="12" t="str">
        <f t="shared" si="19"/>
        <v>documentary</v>
      </c>
      <c r="S410" s="13">
        <f>(((J410/60)/60)/24)+DATE(1970,1,1)+(-5/24)</f>
        <v>41543.527662037035</v>
      </c>
      <c r="T410" s="14">
        <f>(((I410/60)/60)/24)+DATE(1970,1,1)+(-5/24)</f>
        <v>41583.569328703699</v>
      </c>
      <c r="U410" s="41">
        <f t="shared" si="20"/>
        <v>40.041666666664241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8">
        <f>E411/L411</f>
        <v>45.6</v>
      </c>
      <c r="Q411" s="12" t="str">
        <f t="shared" si="18"/>
        <v>film &amp; video</v>
      </c>
      <c r="R411" s="12" t="str">
        <f t="shared" si="19"/>
        <v>documentary</v>
      </c>
      <c r="S411" s="13">
        <f>(((J411/60)/60)/24)+DATE(1970,1,1)+(-5/24)</f>
        <v>42543.654444444437</v>
      </c>
      <c r="T411" s="14">
        <f>(((I411/60)/60)/24)+DATE(1970,1,1)+(-5/24)</f>
        <v>42573.654444444437</v>
      </c>
      <c r="U411" s="41">
        <f t="shared" si="20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8">
        <f>E412/L412</f>
        <v>183.28571428571428</v>
      </c>
      <c r="Q412" s="12" t="str">
        <f t="shared" si="18"/>
        <v>film &amp; video</v>
      </c>
      <c r="R412" s="12" t="str">
        <f t="shared" si="19"/>
        <v>documentary</v>
      </c>
      <c r="S412" s="13">
        <f>(((J412/60)/60)/24)+DATE(1970,1,1)+(-5/24)</f>
        <v>42113.77311342593</v>
      </c>
      <c r="T412" s="14">
        <f>(((I412/60)/60)/24)+DATE(1970,1,1)+(-5/24)</f>
        <v>42173.77311342593</v>
      </c>
      <c r="U412" s="41">
        <f t="shared" si="20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8">
        <f>E413/L413</f>
        <v>125.78838174273859</v>
      </c>
      <c r="Q413" s="12" t="str">
        <f t="shared" si="18"/>
        <v>film &amp; video</v>
      </c>
      <c r="R413" s="12" t="str">
        <f t="shared" si="19"/>
        <v>documentary</v>
      </c>
      <c r="S413" s="13">
        <f>(((J413/60)/60)/24)+DATE(1970,1,1)+(-5/24)</f>
        <v>41597.967638888884</v>
      </c>
      <c r="T413" s="14">
        <f>(((I413/60)/60)/24)+DATE(1970,1,1)+(-5/24)</f>
        <v>41630</v>
      </c>
      <c r="U413" s="41">
        <f t="shared" si="20"/>
        <v>32.032361111116188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8">
        <f>E414/L414</f>
        <v>57.654545454545456</v>
      </c>
      <c r="Q414" s="12" t="str">
        <f t="shared" si="18"/>
        <v>film &amp; video</v>
      </c>
      <c r="R414" s="12" t="str">
        <f t="shared" si="19"/>
        <v>documentary</v>
      </c>
      <c r="S414" s="13">
        <f>(((J414/60)/60)/24)+DATE(1970,1,1)+(-5/24)</f>
        <v>41099.534467592588</v>
      </c>
      <c r="T414" s="14">
        <f>(((I414/60)/60)/24)+DATE(1970,1,1)+(-5/24)</f>
        <v>41115.534467592588</v>
      </c>
      <c r="U414" s="41">
        <f t="shared" si="20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8">
        <f>E415/L415</f>
        <v>78.660818713450297</v>
      </c>
      <c r="Q415" s="12" t="str">
        <f t="shared" si="18"/>
        <v>film &amp; video</v>
      </c>
      <c r="R415" s="12" t="str">
        <f t="shared" si="19"/>
        <v>documentary</v>
      </c>
      <c r="S415" s="13">
        <f>(((J415/60)/60)/24)+DATE(1970,1,1)+(-5/24)</f>
        <v>41079.66910879629</v>
      </c>
      <c r="T415" s="14">
        <f>(((I415/60)/60)/24)+DATE(1970,1,1)+(-5/24)</f>
        <v>41109.66910879629</v>
      </c>
      <c r="U415" s="41">
        <f t="shared" si="20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8">
        <f>E416/L416</f>
        <v>91.480769230769226</v>
      </c>
      <c r="Q416" s="12" t="str">
        <f t="shared" si="18"/>
        <v>film &amp; video</v>
      </c>
      <c r="R416" s="12" t="str">
        <f t="shared" si="19"/>
        <v>documentary</v>
      </c>
      <c r="S416" s="13">
        <f>(((J416/60)/60)/24)+DATE(1970,1,1)+(-5/24)</f>
        <v>41528.85491898148</v>
      </c>
      <c r="T416" s="14">
        <f>(((I416/60)/60)/24)+DATE(1970,1,1)+(-5/24)</f>
        <v>41558.85491898148</v>
      </c>
      <c r="U416" s="41">
        <f t="shared" si="20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8">
        <f>E417/L417</f>
        <v>68.09809523809524</v>
      </c>
      <c r="Q417" s="12" t="str">
        <f t="shared" si="18"/>
        <v>film &amp; video</v>
      </c>
      <c r="R417" s="12" t="str">
        <f t="shared" si="19"/>
        <v>documentary</v>
      </c>
      <c r="S417" s="13">
        <f>(((J417/60)/60)/24)+DATE(1970,1,1)+(-5/24)</f>
        <v>41904.643541666665</v>
      </c>
      <c r="T417" s="14">
        <f>(((I417/60)/60)/24)+DATE(1970,1,1)+(-5/24)</f>
        <v>41929.291666666664</v>
      </c>
      <c r="U417" s="41">
        <f t="shared" si="20"/>
        <v>24.648124999999709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8">
        <f>E418/L418</f>
        <v>48.086800000000004</v>
      </c>
      <c r="Q418" s="12" t="str">
        <f t="shared" si="18"/>
        <v>film &amp; video</v>
      </c>
      <c r="R418" s="12" t="str">
        <f t="shared" si="19"/>
        <v>documentary</v>
      </c>
      <c r="S418" s="13">
        <f>(((J418/60)/60)/24)+DATE(1970,1,1)+(-5/24)</f>
        <v>41648.187858796293</v>
      </c>
      <c r="T418" s="14">
        <f>(((I418/60)/60)/24)+DATE(1970,1,1)+(-5/24)</f>
        <v>41678.187858796293</v>
      </c>
      <c r="U418" s="41">
        <f t="shared" si="20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8">
        <f>E419/L419</f>
        <v>202.42307692307693</v>
      </c>
      <c r="Q419" s="12" t="str">
        <f t="shared" si="18"/>
        <v>film &amp; video</v>
      </c>
      <c r="R419" s="12" t="str">
        <f t="shared" si="19"/>
        <v>documentary</v>
      </c>
      <c r="S419" s="13">
        <f>(((J419/60)/60)/24)+DATE(1970,1,1)+(-5/24)</f>
        <v>41360.76226851852</v>
      </c>
      <c r="T419" s="14">
        <f>(((I419/60)/60)/24)+DATE(1970,1,1)+(-5/24)</f>
        <v>41371.981249999997</v>
      </c>
      <c r="U419" s="41">
        <f t="shared" si="20"/>
        <v>11.218981481477385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8">
        <f>E420/L420</f>
        <v>216.75</v>
      </c>
      <c r="Q420" s="12" t="str">
        <f t="shared" si="18"/>
        <v>film &amp; video</v>
      </c>
      <c r="R420" s="12" t="str">
        <f t="shared" si="19"/>
        <v>documentary</v>
      </c>
      <c r="S420" s="13">
        <f>(((J420/60)/60)/24)+DATE(1970,1,1)+(-5/24)</f>
        <v>42178.07403935185</v>
      </c>
      <c r="T420" s="14">
        <f>(((I420/60)/60)/24)+DATE(1970,1,1)+(-5/24)</f>
        <v>42208.07403935185</v>
      </c>
      <c r="U420" s="41">
        <f t="shared" si="20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8">
        <f>E421/L421</f>
        <v>110.06849315068493</v>
      </c>
      <c r="Q421" s="12" t="str">
        <f t="shared" si="18"/>
        <v>film &amp; video</v>
      </c>
      <c r="R421" s="12" t="str">
        <f t="shared" si="19"/>
        <v>documentary</v>
      </c>
      <c r="S421" s="13">
        <f>(((J421/60)/60)/24)+DATE(1970,1,1)+(-5/24)</f>
        <v>41394.634108796294</v>
      </c>
      <c r="T421" s="14">
        <f>(((I421/60)/60)/24)+DATE(1970,1,1)+(-5/24)</f>
        <v>41454.634108796294</v>
      </c>
      <c r="U421" s="41">
        <f t="shared" si="20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8">
        <f>E422/L422</f>
        <v>4.833333333333333</v>
      </c>
      <c r="Q422" s="12" t="str">
        <f t="shared" si="18"/>
        <v>film &amp; video</v>
      </c>
      <c r="R422" s="12" t="str">
        <f t="shared" si="19"/>
        <v>animation</v>
      </c>
      <c r="S422" s="13">
        <f>(((J422/60)/60)/24)+DATE(1970,1,1)+(-5/24)</f>
        <v>41682.028136574074</v>
      </c>
      <c r="T422" s="14">
        <f>(((I422/60)/60)/24)+DATE(1970,1,1)+(-5/24)</f>
        <v>41711.986469907402</v>
      </c>
      <c r="U422" s="41">
        <f t="shared" si="20"/>
        <v>29.958333333328483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8">
        <f>E423/L423</f>
        <v>50.166666666666664</v>
      </c>
      <c r="Q423" s="12" t="str">
        <f t="shared" si="18"/>
        <v>film &amp; video</v>
      </c>
      <c r="R423" s="12" t="str">
        <f t="shared" si="19"/>
        <v>animation</v>
      </c>
      <c r="S423" s="13">
        <f>(((J423/60)/60)/24)+DATE(1970,1,1)+(-5/24)</f>
        <v>42177.283055555548</v>
      </c>
      <c r="T423" s="14">
        <f>(((I423/60)/60)/24)+DATE(1970,1,1)+(-5/24)</f>
        <v>42237.283055555548</v>
      </c>
      <c r="U423" s="41">
        <f t="shared" si="20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8">
        <f>E424/L424</f>
        <v>35.833333333333336</v>
      </c>
      <c r="Q424" s="12" t="str">
        <f t="shared" si="18"/>
        <v>film &amp; video</v>
      </c>
      <c r="R424" s="12" t="str">
        <f t="shared" si="19"/>
        <v>animation</v>
      </c>
      <c r="S424" s="13">
        <f>(((J424/60)/60)/24)+DATE(1970,1,1)+(-5/24)</f>
        <v>41863.052048611105</v>
      </c>
      <c r="T424" s="14">
        <f>(((I424/60)/60)/24)+DATE(1970,1,1)+(-5/24)</f>
        <v>41893.052048611105</v>
      </c>
      <c r="U424" s="41">
        <f t="shared" si="20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8">
        <f>E425/L425</f>
        <v>11.76923076923077</v>
      </c>
      <c r="Q425" s="12" t="str">
        <f t="shared" si="18"/>
        <v>film &amp; video</v>
      </c>
      <c r="R425" s="12" t="str">
        <f t="shared" si="19"/>
        <v>animation</v>
      </c>
      <c r="S425" s="13">
        <f>(((J425/60)/60)/24)+DATE(1970,1,1)+(-5/24)</f>
        <v>41400.717939814815</v>
      </c>
      <c r="T425" s="14">
        <f>(((I425/60)/60)/24)+DATE(1970,1,1)+(-5/24)</f>
        <v>41430.717939814815</v>
      </c>
      <c r="U425" s="41">
        <f t="shared" si="20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8">
        <f>E426/L426</f>
        <v>40.78</v>
      </c>
      <c r="Q426" s="12" t="str">
        <f t="shared" si="18"/>
        <v>film &amp; video</v>
      </c>
      <c r="R426" s="12" t="str">
        <f t="shared" si="19"/>
        <v>animation</v>
      </c>
      <c r="S426" s="13">
        <f>(((J426/60)/60)/24)+DATE(1970,1,1)+(-5/24)</f>
        <v>40934.167812499996</v>
      </c>
      <c r="T426" s="14">
        <f>(((I426/60)/60)/24)+DATE(1970,1,1)+(-5/24)</f>
        <v>40994.126145833332</v>
      </c>
      <c r="U426" s="41">
        <f t="shared" si="20"/>
        <v>59.958333333335759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8">
        <f>E427/L427</f>
        <v>3</v>
      </c>
      <c r="Q427" s="12" t="str">
        <f t="shared" si="18"/>
        <v>film &amp; video</v>
      </c>
      <c r="R427" s="12" t="str">
        <f t="shared" si="19"/>
        <v>animation</v>
      </c>
      <c r="S427" s="13">
        <f>(((J427/60)/60)/24)+DATE(1970,1,1)+(-5/24)</f>
        <v>42275.652824074066</v>
      </c>
      <c r="T427" s="14">
        <f>(((I427/60)/60)/24)+DATE(1970,1,1)+(-5/24)</f>
        <v>42335.694490740738</v>
      </c>
      <c r="U427" s="41">
        <f t="shared" si="20"/>
        <v>60.041666666671517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8">
        <f>E428/L428</f>
        <v>16.625</v>
      </c>
      <c r="Q428" s="12" t="str">
        <f t="shared" si="18"/>
        <v>film &amp; video</v>
      </c>
      <c r="R428" s="12" t="str">
        <f t="shared" si="19"/>
        <v>animation</v>
      </c>
      <c r="S428" s="13">
        <f>(((J428/60)/60)/24)+DATE(1970,1,1)+(-5/24)</f>
        <v>42400.503634259258</v>
      </c>
      <c r="T428" s="14">
        <f>(((I428/60)/60)/24)+DATE(1970,1,1)+(-5/24)</f>
        <v>42430.503634259258</v>
      </c>
      <c r="U428" s="41">
        <f t="shared" si="20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8" t="e">
        <f>E429/L429</f>
        <v>#DIV/0!</v>
      </c>
      <c r="Q429" s="12" t="str">
        <f t="shared" si="18"/>
        <v>film &amp; video</v>
      </c>
      <c r="R429" s="12" t="str">
        <f t="shared" si="19"/>
        <v>animation</v>
      </c>
      <c r="S429" s="13">
        <f>(((J429/60)/60)/24)+DATE(1970,1,1)+(-5/24)</f>
        <v>42285.700694444437</v>
      </c>
      <c r="T429" s="14">
        <f>(((I429/60)/60)/24)+DATE(1970,1,1)+(-5/24)</f>
        <v>42299.582638888889</v>
      </c>
      <c r="U429" s="41">
        <f t="shared" si="20"/>
        <v>13.881944444452529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8">
        <f>E430/L430</f>
        <v>52</v>
      </c>
      <c r="Q430" s="12" t="str">
        <f t="shared" si="18"/>
        <v>film &amp; video</v>
      </c>
      <c r="R430" s="12" t="str">
        <f t="shared" si="19"/>
        <v>animation</v>
      </c>
      <c r="S430" s="13">
        <f>(((J430/60)/60)/24)+DATE(1970,1,1)+(-5/24)</f>
        <v>41778.558391203704</v>
      </c>
      <c r="T430" s="14">
        <f>(((I430/60)/60)/24)+DATE(1970,1,1)+(-5/24)</f>
        <v>41806.708333333328</v>
      </c>
      <c r="U430" s="41">
        <f t="shared" si="20"/>
        <v>28.149942129624833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8" t="e">
        <f>E431/L431</f>
        <v>#DIV/0!</v>
      </c>
      <c r="Q431" s="12" t="str">
        <f t="shared" si="18"/>
        <v>film &amp; video</v>
      </c>
      <c r="R431" s="12" t="str">
        <f t="shared" si="19"/>
        <v>animation</v>
      </c>
      <c r="S431" s="13">
        <f>(((J431/60)/60)/24)+DATE(1970,1,1)+(-5/24)</f>
        <v>40070.693078703705</v>
      </c>
      <c r="T431" s="14">
        <f>(((I431/60)/60)/24)+DATE(1970,1,1)+(-5/24)</f>
        <v>40143.999305555553</v>
      </c>
      <c r="U431" s="41">
        <f t="shared" si="20"/>
        <v>73.306226851847896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8">
        <f>E432/L432</f>
        <v>4.8</v>
      </c>
      <c r="Q432" s="12" t="str">
        <f t="shared" si="18"/>
        <v>film &amp; video</v>
      </c>
      <c r="R432" s="12" t="str">
        <f t="shared" si="19"/>
        <v>animation</v>
      </c>
      <c r="S432" s="13">
        <f>(((J432/60)/60)/24)+DATE(1970,1,1)+(-5/24)</f>
        <v>41512.898923611108</v>
      </c>
      <c r="T432" s="14">
        <f>(((I432/60)/60)/24)+DATE(1970,1,1)+(-5/24)</f>
        <v>41527.898923611108</v>
      </c>
      <c r="U432" s="41">
        <f t="shared" si="20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8">
        <f>E433/L433</f>
        <v>51.875</v>
      </c>
      <c r="Q433" s="12" t="str">
        <f t="shared" si="18"/>
        <v>film &amp; video</v>
      </c>
      <c r="R433" s="12" t="str">
        <f t="shared" si="19"/>
        <v>animation</v>
      </c>
      <c r="S433" s="13">
        <f>(((J433/60)/60)/24)+DATE(1970,1,1)+(-5/24)</f>
        <v>42526.662997685176</v>
      </c>
      <c r="T433" s="14">
        <f>(((I433/60)/60)/24)+DATE(1970,1,1)+(-5/24)</f>
        <v>42556.662997685176</v>
      </c>
      <c r="U433" s="41">
        <f t="shared" si="20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8">
        <f>E434/L434</f>
        <v>71.25</v>
      </c>
      <c r="Q434" s="12" t="str">
        <f t="shared" si="18"/>
        <v>film &amp; video</v>
      </c>
      <c r="R434" s="12" t="str">
        <f t="shared" si="19"/>
        <v>animation</v>
      </c>
      <c r="S434" s="13">
        <f>(((J434/60)/60)/24)+DATE(1970,1,1)+(-5/24)</f>
        <v>42238.51829861111</v>
      </c>
      <c r="T434" s="14">
        <f>(((I434/60)/60)/24)+DATE(1970,1,1)+(-5/24)</f>
        <v>42298.51829861111</v>
      </c>
      <c r="U434" s="41">
        <f t="shared" si="20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8" t="e">
        <f>E435/L435</f>
        <v>#DIV/0!</v>
      </c>
      <c r="Q435" s="12" t="str">
        <f t="shared" si="18"/>
        <v>film &amp; video</v>
      </c>
      <c r="R435" s="12" t="str">
        <f t="shared" si="19"/>
        <v>animation</v>
      </c>
      <c r="S435" s="13">
        <f>(((J435/60)/60)/24)+DATE(1970,1,1)+(-5/24)</f>
        <v>42228.42155092593</v>
      </c>
      <c r="T435" s="14">
        <f>(((I435/60)/60)/24)+DATE(1970,1,1)+(-5/24)</f>
        <v>42288.42155092593</v>
      </c>
      <c r="U435" s="41">
        <f t="shared" si="20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8">
        <f>E436/L436</f>
        <v>62.5</v>
      </c>
      <c r="Q436" s="12" t="str">
        <f t="shared" si="18"/>
        <v>film &amp; video</v>
      </c>
      <c r="R436" s="12" t="str">
        <f t="shared" si="19"/>
        <v>animation</v>
      </c>
      <c r="S436" s="13">
        <f>(((J436/60)/60)/24)+DATE(1970,1,1)+(-5/24)</f>
        <v>41576.626180555555</v>
      </c>
      <c r="T436" s="14">
        <f>(((I436/60)/60)/24)+DATE(1970,1,1)+(-5/24)</f>
        <v>41609.667847222219</v>
      </c>
      <c r="U436" s="41">
        <f t="shared" si="20"/>
        <v>33.041666666664241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8">
        <f>E437/L437</f>
        <v>1</v>
      </c>
      <c r="Q437" s="12" t="str">
        <f t="shared" si="18"/>
        <v>film &amp; video</v>
      </c>
      <c r="R437" s="12" t="str">
        <f t="shared" si="19"/>
        <v>animation</v>
      </c>
      <c r="S437" s="13">
        <f>(((J437/60)/60)/24)+DATE(1970,1,1)+(-5/24)</f>
        <v>41500.539120370369</v>
      </c>
      <c r="T437" s="14">
        <f>(((I437/60)/60)/24)+DATE(1970,1,1)+(-5/24)</f>
        <v>41530.539120370369</v>
      </c>
      <c r="U437" s="41">
        <f t="shared" si="20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8" t="e">
        <f>E438/L438</f>
        <v>#DIV/0!</v>
      </c>
      <c r="Q438" s="12" t="str">
        <f t="shared" si="18"/>
        <v>film &amp; video</v>
      </c>
      <c r="R438" s="12" t="str">
        <f t="shared" si="19"/>
        <v>animation</v>
      </c>
      <c r="S438" s="13">
        <f>(((J438/60)/60)/24)+DATE(1970,1,1)+(-5/24)</f>
        <v>41456.154085648144</v>
      </c>
      <c r="T438" s="14">
        <f>(((I438/60)/60)/24)+DATE(1970,1,1)+(-5/24)</f>
        <v>41486.154085648144</v>
      </c>
      <c r="U438" s="41">
        <f t="shared" si="20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8" t="e">
        <f>E439/L439</f>
        <v>#DIV/0!</v>
      </c>
      <c r="Q439" s="12" t="str">
        <f t="shared" si="18"/>
        <v>film &amp; video</v>
      </c>
      <c r="R439" s="12" t="str">
        <f t="shared" si="19"/>
        <v>animation</v>
      </c>
      <c r="S439" s="13">
        <f>(((J439/60)/60)/24)+DATE(1970,1,1)+(-5/24)</f>
        <v>42591.110254629624</v>
      </c>
      <c r="T439" s="14">
        <f>(((I439/60)/60)/24)+DATE(1970,1,1)+(-5/24)</f>
        <v>42651.110254629624</v>
      </c>
      <c r="U439" s="41">
        <f t="shared" si="20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8">
        <f>E440/L440</f>
        <v>170.54545454545453</v>
      </c>
      <c r="Q440" s="12" t="str">
        <f t="shared" si="18"/>
        <v>film &amp; video</v>
      </c>
      <c r="R440" s="12" t="str">
        <f t="shared" si="19"/>
        <v>animation</v>
      </c>
      <c r="S440" s="13">
        <f>(((J440/60)/60)/24)+DATE(1970,1,1)+(-5/24)</f>
        <v>42296.052754629629</v>
      </c>
      <c r="T440" s="14">
        <f>(((I440/60)/60)/24)+DATE(1970,1,1)+(-5/24)</f>
        <v>42326.094421296293</v>
      </c>
      <c r="U440" s="41">
        <f t="shared" si="20"/>
        <v>30.041666666664241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8" t="e">
        <f>E441/L441</f>
        <v>#DIV/0!</v>
      </c>
      <c r="Q441" s="12" t="str">
        <f t="shared" si="18"/>
        <v>film &amp; video</v>
      </c>
      <c r="R441" s="12" t="str">
        <f t="shared" si="19"/>
        <v>animation</v>
      </c>
      <c r="S441" s="13">
        <f>(((J441/60)/60)/24)+DATE(1970,1,1)+(-5/24)</f>
        <v>41919.553449074068</v>
      </c>
      <c r="T441" s="14">
        <f>(((I441/60)/60)/24)+DATE(1970,1,1)+(-5/24)</f>
        <v>41929.553449074068</v>
      </c>
      <c r="U441" s="41">
        <f t="shared" si="20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8">
        <f>E442/L442</f>
        <v>5</v>
      </c>
      <c r="Q442" s="12" t="str">
        <f t="shared" si="18"/>
        <v>film &amp; video</v>
      </c>
      <c r="R442" s="12" t="str">
        <f t="shared" si="19"/>
        <v>animation</v>
      </c>
      <c r="S442" s="13">
        <f>(((J442/60)/60)/24)+DATE(1970,1,1)+(-5/24)</f>
        <v>42423.777233796289</v>
      </c>
      <c r="T442" s="14">
        <f>(((I442/60)/60)/24)+DATE(1970,1,1)+(-5/24)</f>
        <v>42453.735567129632</v>
      </c>
      <c r="U442" s="41">
        <f t="shared" si="20"/>
        <v>29.958333333343035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8" t="e">
        <f>E443/L443</f>
        <v>#DIV/0!</v>
      </c>
      <c r="Q443" s="12" t="str">
        <f t="shared" si="18"/>
        <v>film &amp; video</v>
      </c>
      <c r="R443" s="12" t="str">
        <f t="shared" si="19"/>
        <v>animation</v>
      </c>
      <c r="S443" s="13">
        <f>(((J443/60)/60)/24)+DATE(1970,1,1)+(-5/24)</f>
        <v>41550.585601851846</v>
      </c>
      <c r="T443" s="14">
        <f>(((I443/60)/60)/24)+DATE(1970,1,1)+(-5/24)</f>
        <v>41580.585601851846</v>
      </c>
      <c r="U443" s="41">
        <f t="shared" si="20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8">
        <f>E444/L444</f>
        <v>393.58823529411762</v>
      </c>
      <c r="Q444" s="12" t="str">
        <f t="shared" si="18"/>
        <v>film &amp; video</v>
      </c>
      <c r="R444" s="12" t="str">
        <f t="shared" si="19"/>
        <v>animation</v>
      </c>
      <c r="S444" s="13">
        <f>(((J444/60)/60)/24)+DATE(1970,1,1)+(-5/24)</f>
        <v>42024.680358796293</v>
      </c>
      <c r="T444" s="14">
        <f>(((I444/60)/60)/24)+DATE(1970,1,1)+(-5/24)</f>
        <v>42054.680358796293</v>
      </c>
      <c r="U444" s="41">
        <f t="shared" si="20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8">
        <f>E445/L445</f>
        <v>5</v>
      </c>
      <c r="Q445" s="12" t="str">
        <f t="shared" si="18"/>
        <v>film &amp; video</v>
      </c>
      <c r="R445" s="12" t="str">
        <f t="shared" si="19"/>
        <v>animation</v>
      </c>
      <c r="S445" s="13">
        <f>(((J445/60)/60)/24)+DATE(1970,1,1)+(-5/24)</f>
        <v>41649.806724537033</v>
      </c>
      <c r="T445" s="14">
        <f>(((I445/60)/60)/24)+DATE(1970,1,1)+(-5/24)</f>
        <v>41679.806724537033</v>
      </c>
      <c r="U445" s="41">
        <f t="shared" si="20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8">
        <f>E446/L446</f>
        <v>50</v>
      </c>
      <c r="Q446" s="12" t="str">
        <f t="shared" si="18"/>
        <v>film &amp; video</v>
      </c>
      <c r="R446" s="12" t="str">
        <f t="shared" si="19"/>
        <v>animation</v>
      </c>
      <c r="S446" s="13">
        <f>(((J446/60)/60)/24)+DATE(1970,1,1)+(-5/24)</f>
        <v>40894.69862268518</v>
      </c>
      <c r="T446" s="14">
        <f>(((I446/60)/60)/24)+DATE(1970,1,1)+(-5/24)</f>
        <v>40954.69862268518</v>
      </c>
      <c r="U446" s="41">
        <f t="shared" si="20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8">
        <f>E447/L447</f>
        <v>1</v>
      </c>
      <c r="Q447" s="12" t="str">
        <f t="shared" si="18"/>
        <v>film &amp; video</v>
      </c>
      <c r="R447" s="12" t="str">
        <f t="shared" si="19"/>
        <v>animation</v>
      </c>
      <c r="S447" s="13">
        <f>(((J447/60)/60)/24)+DATE(1970,1,1)+(-5/24)</f>
        <v>42130.127025462956</v>
      </c>
      <c r="T447" s="14">
        <f>(((I447/60)/60)/24)+DATE(1970,1,1)+(-5/24)</f>
        <v>42145.127025462956</v>
      </c>
      <c r="U447" s="41">
        <f t="shared" si="20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8">
        <f>E448/L448</f>
        <v>47.875</v>
      </c>
      <c r="Q448" s="12" t="str">
        <f t="shared" si="18"/>
        <v>film &amp; video</v>
      </c>
      <c r="R448" s="12" t="str">
        <f t="shared" si="19"/>
        <v>animation</v>
      </c>
      <c r="S448" s="13">
        <f>(((J448/60)/60)/24)+DATE(1970,1,1)+(-5/24)</f>
        <v>42036.875231481477</v>
      </c>
      <c r="T448" s="14">
        <f>(((I448/60)/60)/24)+DATE(1970,1,1)+(-5/24)</f>
        <v>42066.875231481477</v>
      </c>
      <c r="U448" s="41">
        <f t="shared" si="20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8">
        <f>E449/L449</f>
        <v>5</v>
      </c>
      <c r="Q449" s="12" t="str">
        <f t="shared" si="18"/>
        <v>film &amp; video</v>
      </c>
      <c r="R449" s="12" t="str">
        <f t="shared" si="19"/>
        <v>animation</v>
      </c>
      <c r="S449" s="13">
        <f>(((J449/60)/60)/24)+DATE(1970,1,1)+(-5/24)</f>
        <v>41331.34679398148</v>
      </c>
      <c r="T449" s="14">
        <f>(((I449/60)/60)/24)+DATE(1970,1,1)+(-5/24)</f>
        <v>41356.305127314808</v>
      </c>
      <c r="U449" s="41">
        <f t="shared" si="20"/>
        <v>24.958333333328483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8">
        <f>E450/L450</f>
        <v>20.502500000000001</v>
      </c>
      <c r="Q450" s="12" t="str">
        <f t="shared" si="18"/>
        <v>film &amp; video</v>
      </c>
      <c r="R450" s="12" t="str">
        <f t="shared" si="19"/>
        <v>animation</v>
      </c>
      <c r="S450" s="13">
        <f>(((J450/60)/60)/24)+DATE(1970,1,1)+(-5/24)</f>
        <v>41753.549710648142</v>
      </c>
      <c r="T450" s="14">
        <f>(((I450/60)/60)/24)+DATE(1970,1,1)+(-5/24)</f>
        <v>41773.549710648142</v>
      </c>
      <c r="U450" s="41">
        <f t="shared" si="20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8">
        <f>E451/L451</f>
        <v>9</v>
      </c>
      <c r="Q451" s="12" t="str">
        <f t="shared" ref="Q451:Q514" si="21">LEFT(N451,( FIND("/",N451,1))-1)</f>
        <v>film &amp; video</v>
      </c>
      <c r="R451" s="12" t="str">
        <f t="shared" ref="R451:R514" si="22">RIGHT(N451,(LEN(N451)-(FIND("/",N451, FIND("/", N451)-1))))</f>
        <v>animation</v>
      </c>
      <c r="S451" s="13">
        <f>(((J451/60)/60)/24)+DATE(1970,1,1)+(-5/24)</f>
        <v>41534.359780092593</v>
      </c>
      <c r="T451" s="14">
        <f>(((I451/60)/60)/24)+DATE(1970,1,1)+(-5/24)</f>
        <v>41564.359780092593</v>
      </c>
      <c r="U451" s="41">
        <f t="shared" ref="U451:U514" si="23">T451-S451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8">
        <f>E452/L452</f>
        <v>56.571428571428569</v>
      </c>
      <c r="Q452" s="12" t="str">
        <f t="shared" si="21"/>
        <v>film &amp; video</v>
      </c>
      <c r="R452" s="12" t="str">
        <f t="shared" si="22"/>
        <v>animation</v>
      </c>
      <c r="S452" s="13">
        <f>(((J452/60)/60)/24)+DATE(1970,1,1)+(-5/24)</f>
        <v>41654.73842592592</v>
      </c>
      <c r="T452" s="14">
        <f>(((I452/60)/60)/24)+DATE(1970,1,1)+(-5/24)</f>
        <v>41684.73842592592</v>
      </c>
      <c r="U452" s="41">
        <f t="shared" si="23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8" t="e">
        <f>E453/L453</f>
        <v>#DIV/0!</v>
      </c>
      <c r="Q453" s="12" t="str">
        <f t="shared" si="21"/>
        <v>film &amp; video</v>
      </c>
      <c r="R453" s="12" t="str">
        <f t="shared" si="22"/>
        <v>animation</v>
      </c>
      <c r="S453" s="13">
        <f>(((J453/60)/60)/24)+DATE(1970,1,1)+(-5/24)</f>
        <v>41634.506840277776</v>
      </c>
      <c r="T453" s="14">
        <f>(((I453/60)/60)/24)+DATE(1970,1,1)+(-5/24)</f>
        <v>41664.506840277776</v>
      </c>
      <c r="U453" s="41">
        <f t="shared" si="23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8">
        <f>E454/L454</f>
        <v>40</v>
      </c>
      <c r="Q454" s="12" t="str">
        <f t="shared" si="21"/>
        <v>film &amp; video</v>
      </c>
      <c r="R454" s="12" t="str">
        <f t="shared" si="22"/>
        <v>animation</v>
      </c>
      <c r="S454" s="13">
        <f>(((J454/60)/60)/24)+DATE(1970,1,1)+(-5/24)</f>
        <v>42107.495543981473</v>
      </c>
      <c r="T454" s="14">
        <f>(((I454/60)/60)/24)+DATE(1970,1,1)+(-5/24)</f>
        <v>42137.495543981473</v>
      </c>
      <c r="U454" s="41">
        <f t="shared" si="23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8">
        <f>E455/L455</f>
        <v>13</v>
      </c>
      <c r="Q455" s="12" t="str">
        <f t="shared" si="21"/>
        <v>film &amp; video</v>
      </c>
      <c r="R455" s="12" t="str">
        <f t="shared" si="22"/>
        <v>animation</v>
      </c>
      <c r="S455" s="13">
        <f>(((J455/60)/60)/24)+DATE(1970,1,1)+(-5/24)</f>
        <v>42038.616655092592</v>
      </c>
      <c r="T455" s="14">
        <f>(((I455/60)/60)/24)+DATE(1970,1,1)+(-5/24)</f>
        <v>42054.616655092592</v>
      </c>
      <c r="U455" s="41">
        <f t="shared" si="23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8">
        <f>E456/L456</f>
        <v>16.399999999999999</v>
      </c>
      <c r="Q456" s="12" t="str">
        <f t="shared" si="21"/>
        <v>film &amp; video</v>
      </c>
      <c r="R456" s="12" t="str">
        <f t="shared" si="22"/>
        <v>animation</v>
      </c>
      <c r="S456" s="13">
        <f>(((J456/60)/60)/24)+DATE(1970,1,1)+(-5/24)</f>
        <v>41938.508923611109</v>
      </c>
      <c r="T456" s="14">
        <f>(((I456/60)/60)/24)+DATE(1970,1,1)+(-5/24)</f>
        <v>41969.343055555553</v>
      </c>
      <c r="U456" s="41">
        <f t="shared" si="23"/>
        <v>30.83413194444438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8">
        <f>E457/L457</f>
        <v>22.5</v>
      </c>
      <c r="Q457" s="12" t="str">
        <f t="shared" si="21"/>
        <v>film &amp; video</v>
      </c>
      <c r="R457" s="12" t="str">
        <f t="shared" si="22"/>
        <v>animation</v>
      </c>
      <c r="S457" s="13">
        <f>(((J457/60)/60)/24)+DATE(1970,1,1)+(-5/24)</f>
        <v>40970.794236111105</v>
      </c>
      <c r="T457" s="14">
        <f>(((I457/60)/60)/24)+DATE(1970,1,1)+(-5/24)</f>
        <v>41015.813194444439</v>
      </c>
      <c r="U457" s="41">
        <f t="shared" si="23"/>
        <v>45.018958333334012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8">
        <f>E458/L458</f>
        <v>20.333333333333332</v>
      </c>
      <c r="Q458" s="12" t="str">
        <f t="shared" si="21"/>
        <v>film &amp; video</v>
      </c>
      <c r="R458" s="12" t="str">
        <f t="shared" si="22"/>
        <v>animation</v>
      </c>
      <c r="S458" s="13">
        <f>(((J458/60)/60)/24)+DATE(1970,1,1)+(-5/24)</f>
        <v>41547.486122685179</v>
      </c>
      <c r="T458" s="14">
        <f>(((I458/60)/60)/24)+DATE(1970,1,1)+(-5/24)</f>
        <v>41568.957638888889</v>
      </c>
      <c r="U458" s="41">
        <f t="shared" si="23"/>
        <v>21.471516203710053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8" t="e">
        <f>E459/L459</f>
        <v>#DIV/0!</v>
      </c>
      <c r="Q459" s="12" t="str">
        <f t="shared" si="21"/>
        <v>film &amp; video</v>
      </c>
      <c r="R459" s="12" t="str">
        <f t="shared" si="22"/>
        <v>animation</v>
      </c>
      <c r="S459" s="13">
        <f>(((J459/60)/60)/24)+DATE(1970,1,1)+(-5/24)</f>
        <v>41837.559166666666</v>
      </c>
      <c r="T459" s="14">
        <f>(((I459/60)/60)/24)+DATE(1970,1,1)+(-5/24)</f>
        <v>41867.559166666666</v>
      </c>
      <c r="U459" s="41">
        <f t="shared" si="23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8">
        <f>E460/L460</f>
        <v>16.755102040816325</v>
      </c>
      <c r="Q460" s="12" t="str">
        <f t="shared" si="21"/>
        <v>film &amp; video</v>
      </c>
      <c r="R460" s="12" t="str">
        <f t="shared" si="22"/>
        <v>animation</v>
      </c>
      <c r="S460" s="13">
        <f>(((J460/60)/60)/24)+DATE(1970,1,1)+(-5/24)</f>
        <v>41378.491435185184</v>
      </c>
      <c r="T460" s="14">
        <f>(((I460/60)/60)/24)+DATE(1970,1,1)+(-5/24)</f>
        <v>41408.491435185184</v>
      </c>
      <c r="U460" s="41">
        <f t="shared" si="23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8">
        <f>E461/L461</f>
        <v>25</v>
      </c>
      <c r="Q461" s="12" t="str">
        <f t="shared" si="21"/>
        <v>film &amp; video</v>
      </c>
      <c r="R461" s="12" t="str">
        <f t="shared" si="22"/>
        <v>animation</v>
      </c>
      <c r="S461" s="13">
        <f>(((J461/60)/60)/24)+DATE(1970,1,1)+(-5/24)</f>
        <v>40800.432025462964</v>
      </c>
      <c r="T461" s="14">
        <f>(((I461/60)/60)/24)+DATE(1970,1,1)+(-5/24)</f>
        <v>40860.473692129628</v>
      </c>
      <c r="U461" s="41">
        <f t="shared" si="23"/>
        <v>60.041666666664241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8">
        <f>E462/L462</f>
        <v>12.5</v>
      </c>
      <c r="Q462" s="12" t="str">
        <f t="shared" si="21"/>
        <v>film &amp; video</v>
      </c>
      <c r="R462" s="12" t="str">
        <f t="shared" si="22"/>
        <v>animation</v>
      </c>
      <c r="S462" s="13">
        <f>(((J462/60)/60)/24)+DATE(1970,1,1)+(-5/24)</f>
        <v>41759.334201388883</v>
      </c>
      <c r="T462" s="14">
        <f>(((I462/60)/60)/24)+DATE(1970,1,1)+(-5/24)</f>
        <v>41790.958333333328</v>
      </c>
      <c r="U462" s="41">
        <f t="shared" si="23"/>
        <v>31.624131944445253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8" t="e">
        <f>E463/L463</f>
        <v>#DIV/0!</v>
      </c>
      <c r="Q463" s="12" t="str">
        <f t="shared" si="21"/>
        <v>film &amp; video</v>
      </c>
      <c r="R463" s="12" t="str">
        <f t="shared" si="22"/>
        <v>animation</v>
      </c>
      <c r="S463" s="13">
        <f>(((J463/60)/60)/24)+DATE(1970,1,1)+(-5/24)</f>
        <v>41407.638506944444</v>
      </c>
      <c r="T463" s="14">
        <f>(((I463/60)/60)/24)+DATE(1970,1,1)+(-5/24)</f>
        <v>41427.638506944444</v>
      </c>
      <c r="U463" s="41">
        <f t="shared" si="23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8" t="e">
        <f>E464/L464</f>
        <v>#DIV/0!</v>
      </c>
      <c r="Q464" s="12" t="str">
        <f t="shared" si="21"/>
        <v>film &amp; video</v>
      </c>
      <c r="R464" s="12" t="str">
        <f t="shared" si="22"/>
        <v>animation</v>
      </c>
      <c r="S464" s="13">
        <f>(((J464/60)/60)/24)+DATE(1970,1,1)+(-5/24)</f>
        <v>40704.918298611112</v>
      </c>
      <c r="T464" s="14">
        <f>(((I464/60)/60)/24)+DATE(1970,1,1)+(-5/24)</f>
        <v>40764.918298611112</v>
      </c>
      <c r="U464" s="41">
        <f t="shared" si="23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8">
        <f>E465/L465</f>
        <v>113.63636363636364</v>
      </c>
      <c r="Q465" s="12" t="str">
        <f t="shared" si="21"/>
        <v>film &amp; video</v>
      </c>
      <c r="R465" s="12" t="str">
        <f t="shared" si="22"/>
        <v>animation</v>
      </c>
      <c r="S465" s="13">
        <f>(((J465/60)/60)/24)+DATE(1970,1,1)+(-5/24)</f>
        <v>40750.501770833333</v>
      </c>
      <c r="T465" s="14">
        <f>(((I465/60)/60)/24)+DATE(1970,1,1)+(-5/24)</f>
        <v>40810.501770833333</v>
      </c>
      <c r="U465" s="41">
        <f t="shared" si="23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8">
        <f>E466/L466</f>
        <v>1</v>
      </c>
      <c r="Q466" s="12" t="str">
        <f t="shared" si="21"/>
        <v>film &amp; video</v>
      </c>
      <c r="R466" s="12" t="str">
        <f t="shared" si="22"/>
        <v>animation</v>
      </c>
      <c r="S466" s="13">
        <f>(((J466/60)/60)/24)+DATE(1970,1,1)+(-5/24)</f>
        <v>42488.640451388892</v>
      </c>
      <c r="T466" s="14">
        <f>(((I466/60)/60)/24)+DATE(1970,1,1)+(-5/24)</f>
        <v>42508.640451388892</v>
      </c>
      <c r="U466" s="41">
        <f t="shared" si="23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8">
        <f>E467/L467</f>
        <v>17.25</v>
      </c>
      <c r="Q467" s="12" t="str">
        <f t="shared" si="21"/>
        <v>film &amp; video</v>
      </c>
      <c r="R467" s="12" t="str">
        <f t="shared" si="22"/>
        <v>animation</v>
      </c>
      <c r="S467" s="13">
        <f>(((J467/60)/60)/24)+DATE(1970,1,1)+(-5/24)</f>
        <v>41800.911736111106</v>
      </c>
      <c r="T467" s="14">
        <f>(((I467/60)/60)/24)+DATE(1970,1,1)+(-5/24)</f>
        <v>41816.911736111106</v>
      </c>
      <c r="U467" s="41">
        <f t="shared" si="23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8">
        <f>E468/L468</f>
        <v>15.2</v>
      </c>
      <c r="Q468" s="12" t="str">
        <f t="shared" si="21"/>
        <v>film &amp; video</v>
      </c>
      <c r="R468" s="12" t="str">
        <f t="shared" si="22"/>
        <v>animation</v>
      </c>
      <c r="S468" s="13">
        <f>(((J468/60)/60)/24)+DATE(1970,1,1)+(-5/24)</f>
        <v>41129.734537037039</v>
      </c>
      <c r="T468" s="14">
        <f>(((I468/60)/60)/24)+DATE(1970,1,1)+(-5/24)</f>
        <v>41159.734537037039</v>
      </c>
      <c r="U468" s="41">
        <f t="shared" si="23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8">
        <f>E469/L469</f>
        <v>110.64102564102564</v>
      </c>
      <c r="Q469" s="12" t="str">
        <f t="shared" si="21"/>
        <v>film &amp; video</v>
      </c>
      <c r="R469" s="12" t="str">
        <f t="shared" si="22"/>
        <v>animation</v>
      </c>
      <c r="S469" s="13">
        <f>(((J469/60)/60)/24)+DATE(1970,1,1)+(-5/24)</f>
        <v>41135.471458333333</v>
      </c>
      <c r="T469" s="14">
        <f>(((I469/60)/60)/24)+DATE(1970,1,1)+(-5/24)</f>
        <v>41180.471458333333</v>
      </c>
      <c r="U469" s="41">
        <f t="shared" si="23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8" t="e">
        <f>E470/L470</f>
        <v>#DIV/0!</v>
      </c>
      <c r="Q470" s="12" t="str">
        <f t="shared" si="21"/>
        <v>film &amp; video</v>
      </c>
      <c r="R470" s="12" t="str">
        <f t="shared" si="22"/>
        <v>animation</v>
      </c>
      <c r="S470" s="13">
        <f>(((J470/60)/60)/24)+DATE(1970,1,1)+(-5/24)</f>
        <v>41040.959293981476</v>
      </c>
      <c r="T470" s="14">
        <f>(((I470/60)/60)/24)+DATE(1970,1,1)+(-5/24)</f>
        <v>41100.952141203699</v>
      </c>
      <c r="U470" s="41">
        <f t="shared" si="23"/>
        <v>59.992847222223645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8" t="e">
        <f>E471/L471</f>
        <v>#DIV/0!</v>
      </c>
      <c r="Q471" s="12" t="str">
        <f t="shared" si="21"/>
        <v>film &amp; video</v>
      </c>
      <c r="R471" s="12" t="str">
        <f t="shared" si="22"/>
        <v>animation</v>
      </c>
      <c r="S471" s="13">
        <f>(((J471/60)/60)/24)+DATE(1970,1,1)+(-5/24)</f>
        <v>41827.781527777777</v>
      </c>
      <c r="T471" s="14">
        <f>(((I471/60)/60)/24)+DATE(1970,1,1)+(-5/24)</f>
        <v>41887.781527777777</v>
      </c>
      <c r="U471" s="41">
        <f t="shared" si="23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8">
        <f>E472/L472</f>
        <v>25.5</v>
      </c>
      <c r="Q472" s="12" t="str">
        <f t="shared" si="21"/>
        <v>film &amp; video</v>
      </c>
      <c r="R472" s="12" t="str">
        <f t="shared" si="22"/>
        <v>animation</v>
      </c>
      <c r="S472" s="13">
        <f>(((J472/60)/60)/24)+DATE(1970,1,1)+(-5/24)</f>
        <v>41604.959363425922</v>
      </c>
      <c r="T472" s="14">
        <f>(((I472/60)/60)/24)+DATE(1970,1,1)+(-5/24)</f>
        <v>41654.958333333328</v>
      </c>
      <c r="U472" s="41">
        <f t="shared" si="23"/>
        <v>49.998969907406718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8">
        <f>E473/L473</f>
        <v>38.476470588235294</v>
      </c>
      <c r="Q473" s="12" t="str">
        <f t="shared" si="21"/>
        <v>film &amp; video</v>
      </c>
      <c r="R473" s="12" t="str">
        <f t="shared" si="22"/>
        <v>animation</v>
      </c>
      <c r="S473" s="13">
        <f>(((J473/60)/60)/24)+DATE(1970,1,1)+(-5/24)</f>
        <v>41703.513645833329</v>
      </c>
      <c r="T473" s="14">
        <f>(((I473/60)/60)/24)+DATE(1970,1,1)+(-5/24)</f>
        <v>41748.471979166665</v>
      </c>
      <c r="U473" s="41">
        <f t="shared" si="23"/>
        <v>44.958333333335759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8">
        <f>E474/L474</f>
        <v>28.2</v>
      </c>
      <c r="Q474" s="12" t="str">
        <f t="shared" si="21"/>
        <v>film &amp; video</v>
      </c>
      <c r="R474" s="12" t="str">
        <f t="shared" si="22"/>
        <v>animation</v>
      </c>
      <c r="S474" s="13">
        <f>(((J474/60)/60)/24)+DATE(1970,1,1)+(-5/24)</f>
        <v>41844.714328703703</v>
      </c>
      <c r="T474" s="14">
        <f>(((I474/60)/60)/24)+DATE(1970,1,1)+(-5/24)</f>
        <v>41874.714328703703</v>
      </c>
      <c r="U474" s="41">
        <f t="shared" si="23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8">
        <f>E475/L475</f>
        <v>61.5</v>
      </c>
      <c r="Q475" s="12" t="str">
        <f t="shared" si="21"/>
        <v>film &amp; video</v>
      </c>
      <c r="R475" s="12" t="str">
        <f t="shared" si="22"/>
        <v>animation</v>
      </c>
      <c r="S475" s="13">
        <f>(((J475/60)/60)/24)+DATE(1970,1,1)+(-5/24)</f>
        <v>41869.489803240736</v>
      </c>
      <c r="T475" s="14">
        <f>(((I475/60)/60)/24)+DATE(1970,1,1)+(-5/24)</f>
        <v>41899.489803240736</v>
      </c>
      <c r="U475" s="41">
        <f t="shared" si="23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8">
        <f>E476/L476</f>
        <v>1</v>
      </c>
      <c r="Q476" s="12" t="str">
        <f t="shared" si="21"/>
        <v>film &amp; video</v>
      </c>
      <c r="R476" s="12" t="str">
        <f t="shared" si="22"/>
        <v>animation</v>
      </c>
      <c r="S476" s="13">
        <f>(((J476/60)/60)/24)+DATE(1970,1,1)+(-5/24)</f>
        <v>42753.120706018519</v>
      </c>
      <c r="T476" s="14">
        <f>(((I476/60)/60)/24)+DATE(1970,1,1)+(-5/24)</f>
        <v>42783.120706018519</v>
      </c>
      <c r="U476" s="41">
        <f t="shared" si="23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8" t="e">
        <f>E477/L477</f>
        <v>#DIV/0!</v>
      </c>
      <c r="Q477" s="12" t="str">
        <f t="shared" si="21"/>
        <v>film &amp; video</v>
      </c>
      <c r="R477" s="12" t="str">
        <f t="shared" si="22"/>
        <v>animation</v>
      </c>
      <c r="S477" s="13">
        <f>(((J477/60)/60)/24)+DATE(1970,1,1)+(-5/24)</f>
        <v>42099.877812500003</v>
      </c>
      <c r="T477" s="14">
        <f>(((I477/60)/60)/24)+DATE(1970,1,1)+(-5/24)</f>
        <v>42129.877812500003</v>
      </c>
      <c r="U477" s="41">
        <f t="shared" si="23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8">
        <f>E478/L478</f>
        <v>39.569274193548388</v>
      </c>
      <c r="Q478" s="12" t="str">
        <f t="shared" si="21"/>
        <v>film &amp; video</v>
      </c>
      <c r="R478" s="12" t="str">
        <f t="shared" si="22"/>
        <v>animation</v>
      </c>
      <c r="S478" s="13">
        <f>(((J478/60)/60)/24)+DATE(1970,1,1)+(-5/24)</f>
        <v>41757.76667824074</v>
      </c>
      <c r="T478" s="14">
        <f>(((I478/60)/60)/24)+DATE(1970,1,1)+(-5/24)</f>
        <v>41792.957638888889</v>
      </c>
      <c r="U478" s="41">
        <f t="shared" si="23"/>
        <v>35.190960648149485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8" t="e">
        <f>E479/L479</f>
        <v>#DIV/0!</v>
      </c>
      <c r="Q479" s="12" t="str">
        <f t="shared" si="21"/>
        <v>film &amp; video</v>
      </c>
      <c r="R479" s="12" t="str">
        <f t="shared" si="22"/>
        <v>animation</v>
      </c>
      <c r="S479" s="13">
        <f>(((J479/60)/60)/24)+DATE(1970,1,1)+(-5/24)</f>
        <v>40987.626550925925</v>
      </c>
      <c r="T479" s="14">
        <f>(((I479/60)/60)/24)+DATE(1970,1,1)+(-5/24)</f>
        <v>41047.626550925925</v>
      </c>
      <c r="U479" s="41">
        <f t="shared" si="23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8" t="e">
        <f>E480/L480</f>
        <v>#DIV/0!</v>
      </c>
      <c r="Q480" s="12" t="str">
        <f t="shared" si="21"/>
        <v>film &amp; video</v>
      </c>
      <c r="R480" s="12" t="str">
        <f t="shared" si="22"/>
        <v>animation</v>
      </c>
      <c r="S480" s="13">
        <f>(((J480/60)/60)/24)+DATE(1970,1,1)+(-5/24)</f>
        <v>42065.702650462961</v>
      </c>
      <c r="T480" s="14">
        <f>(((I480/60)/60)/24)+DATE(1970,1,1)+(-5/24)</f>
        <v>42095.660983796297</v>
      </c>
      <c r="U480" s="41">
        <f t="shared" si="23"/>
        <v>29.958333333335759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8">
        <f>E481/L481</f>
        <v>88.8</v>
      </c>
      <c r="Q481" s="12" t="str">
        <f t="shared" si="21"/>
        <v>film &amp; video</v>
      </c>
      <c r="R481" s="12" t="str">
        <f t="shared" si="22"/>
        <v>animation</v>
      </c>
      <c r="S481" s="13">
        <f>(((J481/60)/60)/24)+DATE(1970,1,1)+(-5/24)</f>
        <v>41904.199479166666</v>
      </c>
      <c r="T481" s="14">
        <f>(((I481/60)/60)/24)+DATE(1970,1,1)+(-5/24)</f>
        <v>41964.24114583333</v>
      </c>
      <c r="U481" s="41">
        <f t="shared" si="23"/>
        <v>60.041666666664241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8">
        <f>E482/L482</f>
        <v>55.457142857142856</v>
      </c>
      <c r="Q482" s="12" t="str">
        <f t="shared" si="21"/>
        <v>film &amp; video</v>
      </c>
      <c r="R482" s="12" t="str">
        <f t="shared" si="22"/>
        <v>animation</v>
      </c>
      <c r="S482" s="13">
        <f>(((J482/60)/60)/24)+DATE(1970,1,1)+(-5/24)</f>
        <v>41465.291840277772</v>
      </c>
      <c r="T482" s="14">
        <f>(((I482/60)/60)/24)+DATE(1970,1,1)+(-5/24)</f>
        <v>41495.291840277772</v>
      </c>
      <c r="U482" s="41">
        <f t="shared" si="23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8">
        <f>E483/L483</f>
        <v>87.142857142857139</v>
      </c>
      <c r="Q483" s="12" t="str">
        <f t="shared" si="21"/>
        <v>film &amp; video</v>
      </c>
      <c r="R483" s="12" t="str">
        <f t="shared" si="22"/>
        <v>animation</v>
      </c>
      <c r="S483" s="13">
        <f>(((J483/60)/60)/24)+DATE(1970,1,1)+(-5/24)</f>
        <v>41162.46399305555</v>
      </c>
      <c r="T483" s="14">
        <f>(((I483/60)/60)/24)+DATE(1970,1,1)+(-5/24)</f>
        <v>41192.46399305555</v>
      </c>
      <c r="U483" s="41">
        <f t="shared" si="23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8">
        <f>E484/L484</f>
        <v>10</v>
      </c>
      <c r="Q484" s="12" t="str">
        <f t="shared" si="21"/>
        <v>film &amp; video</v>
      </c>
      <c r="R484" s="12" t="str">
        <f t="shared" si="22"/>
        <v>animation</v>
      </c>
      <c r="S484" s="13">
        <f>(((J484/60)/60)/24)+DATE(1970,1,1)+(-5/24)</f>
        <v>42447.68854166667</v>
      </c>
      <c r="T484" s="14">
        <f>(((I484/60)/60)/24)+DATE(1970,1,1)+(-5/24)</f>
        <v>42474.398611111108</v>
      </c>
      <c r="U484" s="41">
        <f t="shared" si="23"/>
        <v>26.710069444437977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8">
        <f>E485/L485</f>
        <v>51.224489795918366</v>
      </c>
      <c r="Q485" s="12" t="str">
        <f t="shared" si="21"/>
        <v>film &amp; video</v>
      </c>
      <c r="R485" s="12" t="str">
        <f t="shared" si="22"/>
        <v>animation</v>
      </c>
      <c r="S485" s="13">
        <f>(((J485/60)/60)/24)+DATE(1970,1,1)+(-5/24)</f>
        <v>41242.989259259259</v>
      </c>
      <c r="T485" s="14">
        <f>(((I485/60)/60)/24)+DATE(1970,1,1)+(-5/24)</f>
        <v>41302.989259259259</v>
      </c>
      <c r="U485" s="41">
        <f t="shared" si="23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8">
        <f>E486/L486</f>
        <v>13.545454545454545</v>
      </c>
      <c r="Q486" s="12" t="str">
        <f t="shared" si="21"/>
        <v>film &amp; video</v>
      </c>
      <c r="R486" s="12" t="str">
        <f t="shared" si="22"/>
        <v>animation</v>
      </c>
      <c r="S486" s="13">
        <f>(((J486/60)/60)/24)+DATE(1970,1,1)+(-5/24)</f>
        <v>42272.731157407405</v>
      </c>
      <c r="T486" s="14">
        <f>(((I486/60)/60)/24)+DATE(1970,1,1)+(-5/24)</f>
        <v>42313.772824074076</v>
      </c>
      <c r="U486" s="41">
        <f t="shared" si="23"/>
        <v>41.041666666671517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8">
        <f>E487/L487</f>
        <v>66.520080000000007</v>
      </c>
      <c r="Q487" s="12" t="str">
        <f t="shared" si="21"/>
        <v>film &amp; video</v>
      </c>
      <c r="R487" s="12" t="str">
        <f t="shared" si="22"/>
        <v>animation</v>
      </c>
      <c r="S487" s="13">
        <f>(((J487/60)/60)/24)+DATE(1970,1,1)+(-5/24)</f>
        <v>41381.297442129624</v>
      </c>
      <c r="T487" s="14">
        <f>(((I487/60)/60)/24)+DATE(1970,1,1)+(-5/24)</f>
        <v>41411.297442129624</v>
      </c>
      <c r="U487" s="41">
        <f t="shared" si="23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8">
        <f>E488/L488</f>
        <v>50</v>
      </c>
      <c r="Q488" s="12" t="str">
        <f t="shared" si="21"/>
        <v>film &amp; video</v>
      </c>
      <c r="R488" s="12" t="str">
        <f t="shared" si="22"/>
        <v>animation</v>
      </c>
      <c r="S488" s="13">
        <f>(((J488/60)/60)/24)+DATE(1970,1,1)+(-5/24)</f>
        <v>41761.734247685185</v>
      </c>
      <c r="T488" s="14">
        <f>(((I488/60)/60)/24)+DATE(1970,1,1)+(-5/24)</f>
        <v>41791.734247685185</v>
      </c>
      <c r="U488" s="41">
        <f t="shared" si="23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8" t="e">
        <f>E489/L489</f>
        <v>#DIV/0!</v>
      </c>
      <c r="Q489" s="12" t="str">
        <f t="shared" si="21"/>
        <v>film &amp; video</v>
      </c>
      <c r="R489" s="12" t="str">
        <f t="shared" si="22"/>
        <v>animation</v>
      </c>
      <c r="S489" s="13">
        <f>(((J489/60)/60)/24)+DATE(1970,1,1)+(-5/24)</f>
        <v>42669.386504629627</v>
      </c>
      <c r="T489" s="14">
        <f>(((I489/60)/60)/24)+DATE(1970,1,1)+(-5/24)</f>
        <v>42729.428171296291</v>
      </c>
      <c r="U489" s="41">
        <f t="shared" si="23"/>
        <v>60.041666666664241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8" t="e">
        <f>E490/L490</f>
        <v>#DIV/0!</v>
      </c>
      <c r="Q490" s="12" t="str">
        <f t="shared" si="21"/>
        <v>film &amp; video</v>
      </c>
      <c r="R490" s="12" t="str">
        <f t="shared" si="22"/>
        <v>animation</v>
      </c>
      <c r="S490" s="13">
        <f>(((J490/60)/60)/24)+DATE(1970,1,1)+(-5/24)</f>
        <v>42713.84606481481</v>
      </c>
      <c r="T490" s="14">
        <f>(((I490/60)/60)/24)+DATE(1970,1,1)+(-5/24)</f>
        <v>42743.84606481481</v>
      </c>
      <c r="U490" s="41">
        <f t="shared" si="23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8">
        <f>E491/L491</f>
        <v>71.666666666666671</v>
      </c>
      <c r="Q491" s="12" t="str">
        <f t="shared" si="21"/>
        <v>film &amp; video</v>
      </c>
      <c r="R491" s="12" t="str">
        <f t="shared" si="22"/>
        <v>animation</v>
      </c>
      <c r="S491" s="13">
        <f>(((J491/60)/60)/24)+DATE(1970,1,1)+(-5/24)</f>
        <v>40882.273333333331</v>
      </c>
      <c r="T491" s="14">
        <f>(((I491/60)/60)/24)+DATE(1970,1,1)+(-5/24)</f>
        <v>40913.272916666661</v>
      </c>
      <c r="U491" s="41">
        <f t="shared" si="23"/>
        <v>30.99958333333052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8" t="e">
        <f>E492/L492</f>
        <v>#DIV/0!</v>
      </c>
      <c r="Q492" s="12" t="str">
        <f t="shared" si="21"/>
        <v>film &amp; video</v>
      </c>
      <c r="R492" s="12" t="str">
        <f t="shared" si="22"/>
        <v>animation</v>
      </c>
      <c r="S492" s="13">
        <f>(((J492/60)/60)/24)+DATE(1970,1,1)+(-5/24)</f>
        <v>41113.760243055556</v>
      </c>
      <c r="T492" s="14">
        <f>(((I492/60)/60)/24)+DATE(1970,1,1)+(-5/24)</f>
        <v>41143.760243055556</v>
      </c>
      <c r="U492" s="41">
        <f t="shared" si="23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8" t="e">
        <f>E493/L493</f>
        <v>#DIV/0!</v>
      </c>
      <c r="Q493" s="12" t="str">
        <f t="shared" si="21"/>
        <v>film &amp; video</v>
      </c>
      <c r="R493" s="12" t="str">
        <f t="shared" si="22"/>
        <v>animation</v>
      </c>
      <c r="S493" s="13">
        <f>(((J493/60)/60)/24)+DATE(1970,1,1)+(-5/24)</f>
        <v>42366.774293981485</v>
      </c>
      <c r="T493" s="14">
        <f>(((I493/60)/60)/24)+DATE(1970,1,1)+(-5/24)</f>
        <v>42396.774293981485</v>
      </c>
      <c r="U493" s="41">
        <f t="shared" si="23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8" t="e">
        <f>E494/L494</f>
        <v>#DIV/0!</v>
      </c>
      <c r="Q494" s="12" t="str">
        <f t="shared" si="21"/>
        <v>film &amp; video</v>
      </c>
      <c r="R494" s="12" t="str">
        <f t="shared" si="22"/>
        <v>animation</v>
      </c>
      <c r="S494" s="13">
        <f>(((J494/60)/60)/24)+DATE(1970,1,1)+(-5/24)</f>
        <v>42595.826736111114</v>
      </c>
      <c r="T494" s="14">
        <f>(((I494/60)/60)/24)+DATE(1970,1,1)+(-5/24)</f>
        <v>42655.826736111114</v>
      </c>
      <c r="U494" s="41">
        <f t="shared" si="23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8" t="e">
        <f>E495/L495</f>
        <v>#DIV/0!</v>
      </c>
      <c r="Q495" s="12" t="str">
        <f t="shared" si="21"/>
        <v>film &amp; video</v>
      </c>
      <c r="R495" s="12" t="str">
        <f t="shared" si="22"/>
        <v>animation</v>
      </c>
      <c r="S495" s="13">
        <f>(((J495/60)/60)/24)+DATE(1970,1,1)+(-5/24)</f>
        <v>42114.517800925918</v>
      </c>
      <c r="T495" s="14">
        <f>(((I495/60)/60)/24)+DATE(1970,1,1)+(-5/24)</f>
        <v>42144.517800925918</v>
      </c>
      <c r="U495" s="41">
        <f t="shared" si="23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8">
        <f>E496/L496</f>
        <v>10.333333333333334</v>
      </c>
      <c r="Q496" s="12" t="str">
        <f t="shared" si="21"/>
        <v>film &amp; video</v>
      </c>
      <c r="R496" s="12" t="str">
        <f t="shared" si="22"/>
        <v>animation</v>
      </c>
      <c r="S496" s="13">
        <f>(((J496/60)/60)/24)+DATE(1970,1,1)+(-5/24)</f>
        <v>41799.62228009259</v>
      </c>
      <c r="T496" s="14">
        <f>(((I496/60)/60)/24)+DATE(1970,1,1)+(-5/24)</f>
        <v>41822.916666666664</v>
      </c>
      <c r="U496" s="41">
        <f t="shared" si="23"/>
        <v>23.294386574074451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8" t="e">
        <f>E497/L497</f>
        <v>#DIV/0!</v>
      </c>
      <c r="Q497" s="12" t="str">
        <f t="shared" si="21"/>
        <v>film &amp; video</v>
      </c>
      <c r="R497" s="12" t="str">
        <f t="shared" si="22"/>
        <v>animation</v>
      </c>
      <c r="S497" s="13">
        <f>(((J497/60)/60)/24)+DATE(1970,1,1)+(-5/24)</f>
        <v>42171.619270833333</v>
      </c>
      <c r="T497" s="14">
        <f>(((I497/60)/60)/24)+DATE(1970,1,1)+(-5/24)</f>
        <v>42201.619270833333</v>
      </c>
      <c r="U497" s="41">
        <f t="shared" si="23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8">
        <f>E498/L498</f>
        <v>1</v>
      </c>
      <c r="Q498" s="12" t="str">
        <f t="shared" si="21"/>
        <v>film &amp; video</v>
      </c>
      <c r="R498" s="12" t="str">
        <f t="shared" si="22"/>
        <v>animation</v>
      </c>
      <c r="S498" s="13">
        <f>(((J498/60)/60)/24)+DATE(1970,1,1)+(-5/24)</f>
        <v>41620.723078703704</v>
      </c>
      <c r="T498" s="14">
        <f>(((I498/60)/60)/24)+DATE(1970,1,1)+(-5/24)</f>
        <v>41680.723078703704</v>
      </c>
      <c r="U498" s="41">
        <f t="shared" si="23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8">
        <f>E499/L499</f>
        <v>10</v>
      </c>
      <c r="Q499" s="12" t="str">
        <f t="shared" si="21"/>
        <v>film &amp; video</v>
      </c>
      <c r="R499" s="12" t="str">
        <f t="shared" si="22"/>
        <v>animation</v>
      </c>
      <c r="S499" s="13">
        <f>(((J499/60)/60)/24)+DATE(1970,1,1)+(-5/24)</f>
        <v>41944.829456018517</v>
      </c>
      <c r="T499" s="14">
        <f>(((I499/60)/60)/24)+DATE(1970,1,1)+(-5/24)</f>
        <v>41997.999999999993</v>
      </c>
      <c r="U499" s="41">
        <f t="shared" si="23"/>
        <v>53.17054398147593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8">
        <f>E500/L500</f>
        <v>136.09090909090909</v>
      </c>
      <c r="Q500" s="12" t="str">
        <f t="shared" si="21"/>
        <v>film &amp; video</v>
      </c>
      <c r="R500" s="12" t="str">
        <f t="shared" si="22"/>
        <v>animation</v>
      </c>
      <c r="S500" s="13">
        <f>(((J500/60)/60)/24)+DATE(1970,1,1)+(-5/24)</f>
        <v>40858.553807870368</v>
      </c>
      <c r="T500" s="14">
        <f>(((I500/60)/60)/24)+DATE(1970,1,1)+(-5/24)</f>
        <v>40900.553807870368</v>
      </c>
      <c r="U500" s="41">
        <f t="shared" si="23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8">
        <f>E501/L501</f>
        <v>73.461538461538467</v>
      </c>
      <c r="Q501" s="12" t="str">
        <f t="shared" si="21"/>
        <v>film &amp; video</v>
      </c>
      <c r="R501" s="12" t="str">
        <f t="shared" si="22"/>
        <v>animation</v>
      </c>
      <c r="S501" s="13">
        <f>(((J501/60)/60)/24)+DATE(1970,1,1)+(-5/24)</f>
        <v>40043.687129629623</v>
      </c>
      <c r="T501" s="14">
        <f>(((I501/60)/60)/24)+DATE(1970,1,1)+(-5/24)</f>
        <v>40098.665972222218</v>
      </c>
      <c r="U501" s="41">
        <f t="shared" si="23"/>
        <v>54.978842592594447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8">
        <f>E502/L502</f>
        <v>53.75</v>
      </c>
      <c r="Q502" s="12" t="str">
        <f t="shared" si="21"/>
        <v>film &amp; video</v>
      </c>
      <c r="R502" s="12" t="str">
        <f t="shared" si="22"/>
        <v>animation</v>
      </c>
      <c r="S502" s="13">
        <f>(((J502/60)/60)/24)+DATE(1970,1,1)+(-5/24)</f>
        <v>40247.677673611113</v>
      </c>
      <c r="T502" s="14">
        <f>(((I502/60)/60)/24)+DATE(1970,1,1)+(-5/24)</f>
        <v>40306.719444444439</v>
      </c>
      <c r="U502" s="41">
        <f t="shared" si="23"/>
        <v>59.041770833326154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8" t="e">
        <f>E503/L503</f>
        <v>#DIV/0!</v>
      </c>
      <c r="Q503" s="12" t="str">
        <f t="shared" si="21"/>
        <v>film &amp; video</v>
      </c>
      <c r="R503" s="12" t="str">
        <f t="shared" si="22"/>
        <v>animation</v>
      </c>
      <c r="S503" s="13">
        <f>(((J503/60)/60)/24)+DATE(1970,1,1)+(-5/24)</f>
        <v>40703.026053240741</v>
      </c>
      <c r="T503" s="14">
        <f>(((I503/60)/60)/24)+DATE(1970,1,1)+(-5/24)</f>
        <v>40733.026053240741</v>
      </c>
      <c r="U503" s="41">
        <f t="shared" si="23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8">
        <f>E504/L504</f>
        <v>57.5</v>
      </c>
      <c r="Q504" s="12" t="str">
        <f t="shared" si="21"/>
        <v>film &amp; video</v>
      </c>
      <c r="R504" s="12" t="str">
        <f t="shared" si="22"/>
        <v>animation</v>
      </c>
      <c r="S504" s="13">
        <f>(((J504/60)/60)/24)+DATE(1970,1,1)+(-5/24)</f>
        <v>40956.345196759255</v>
      </c>
      <c r="T504" s="14">
        <f>(((I504/60)/60)/24)+DATE(1970,1,1)+(-5/24)</f>
        <v>40986.303530092591</v>
      </c>
      <c r="U504" s="41">
        <f t="shared" si="23"/>
        <v>29.958333333335759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8">
        <f>E505/L505</f>
        <v>12.666666666666666</v>
      </c>
      <c r="Q505" s="12" t="str">
        <f t="shared" si="21"/>
        <v>film &amp; video</v>
      </c>
      <c r="R505" s="12" t="str">
        <f t="shared" si="22"/>
        <v>animation</v>
      </c>
      <c r="S505" s="13">
        <f>(((J505/60)/60)/24)+DATE(1970,1,1)+(-5/24)</f>
        <v>41991.318321759252</v>
      </c>
      <c r="T505" s="14">
        <f>(((I505/60)/60)/24)+DATE(1970,1,1)+(-5/24)</f>
        <v>42021.318321759252</v>
      </c>
      <c r="U505" s="41">
        <f t="shared" si="23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8">
        <f>E506/L506</f>
        <v>67</v>
      </c>
      <c r="Q506" s="12" t="str">
        <f t="shared" si="21"/>
        <v>film &amp; video</v>
      </c>
      <c r="R506" s="12" t="str">
        <f t="shared" si="22"/>
        <v>animation</v>
      </c>
      <c r="S506" s="13">
        <f>(((J506/60)/60)/24)+DATE(1970,1,1)+(-5/24)</f>
        <v>40949.775312499994</v>
      </c>
      <c r="T506" s="14">
        <f>(((I506/60)/60)/24)+DATE(1970,1,1)+(-5/24)</f>
        <v>41009.73364583333</v>
      </c>
      <c r="U506" s="41">
        <f t="shared" si="23"/>
        <v>59.958333333335759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8">
        <f>E507/L507</f>
        <v>3.7142857142857144</v>
      </c>
      <c r="Q507" s="12" t="str">
        <f t="shared" si="21"/>
        <v>film &amp; video</v>
      </c>
      <c r="R507" s="12" t="str">
        <f t="shared" si="22"/>
        <v>animation</v>
      </c>
      <c r="S507" s="13">
        <f>(((J507/60)/60)/24)+DATE(1970,1,1)+(-5/24)</f>
        <v>42317.889884259253</v>
      </c>
      <c r="T507" s="14">
        <f>(((I507/60)/60)/24)+DATE(1970,1,1)+(-5/24)</f>
        <v>42362.889884259253</v>
      </c>
      <c r="U507" s="41">
        <f t="shared" si="23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8">
        <f>E508/L508</f>
        <v>250</v>
      </c>
      <c r="Q508" s="12" t="str">
        <f t="shared" si="21"/>
        <v>film &amp; video</v>
      </c>
      <c r="R508" s="12" t="str">
        <f t="shared" si="22"/>
        <v>animation</v>
      </c>
      <c r="S508" s="13">
        <f>(((J508/60)/60)/24)+DATE(1970,1,1)+(-5/24)</f>
        <v>41466.343981481477</v>
      </c>
      <c r="T508" s="14">
        <f>(((I508/60)/60)/24)+DATE(1970,1,1)+(-5/24)</f>
        <v>41496.343981481477</v>
      </c>
      <c r="U508" s="41">
        <f t="shared" si="23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8">
        <f>E509/L509</f>
        <v>64</v>
      </c>
      <c r="Q509" s="12" t="str">
        <f t="shared" si="21"/>
        <v>film &amp; video</v>
      </c>
      <c r="R509" s="12" t="str">
        <f t="shared" si="22"/>
        <v>animation</v>
      </c>
      <c r="S509" s="13">
        <f>(((J509/60)/60)/24)+DATE(1970,1,1)+(-5/24)</f>
        <v>41156.750659722216</v>
      </c>
      <c r="T509" s="14">
        <f>(((I509/60)/60)/24)+DATE(1970,1,1)+(-5/24)</f>
        <v>41201.750659722216</v>
      </c>
      <c r="U509" s="41">
        <f t="shared" si="23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8">
        <f>E510/L510</f>
        <v>133.33333333333334</v>
      </c>
      <c r="Q510" s="12" t="str">
        <f t="shared" si="21"/>
        <v>film &amp; video</v>
      </c>
      <c r="R510" s="12" t="str">
        <f t="shared" si="22"/>
        <v>animation</v>
      </c>
      <c r="S510" s="13">
        <f>(((J510/60)/60)/24)+DATE(1970,1,1)+(-5/24)</f>
        <v>40994.815983796296</v>
      </c>
      <c r="T510" s="14">
        <f>(((I510/60)/60)/24)+DATE(1970,1,1)+(-5/24)</f>
        <v>41054.384722222218</v>
      </c>
      <c r="U510" s="41">
        <f t="shared" si="23"/>
        <v>59.568738425921765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8">
        <f>E511/L511</f>
        <v>10</v>
      </c>
      <c r="Q511" s="12" t="str">
        <f t="shared" si="21"/>
        <v>film &amp; video</v>
      </c>
      <c r="R511" s="12" t="str">
        <f t="shared" si="22"/>
        <v>animation</v>
      </c>
      <c r="S511" s="13">
        <f>(((J511/60)/60)/24)+DATE(1970,1,1)+(-5/24)</f>
        <v>42153.423263888886</v>
      </c>
      <c r="T511" s="14">
        <f>(((I511/60)/60)/24)+DATE(1970,1,1)+(-5/24)</f>
        <v>42183.423263888886</v>
      </c>
      <c r="U511" s="41">
        <f t="shared" si="23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8" t="e">
        <f>E512/L512</f>
        <v>#DIV/0!</v>
      </c>
      <c r="Q512" s="12" t="str">
        <f t="shared" si="21"/>
        <v>film &amp; video</v>
      </c>
      <c r="R512" s="12" t="str">
        <f t="shared" si="22"/>
        <v>animation</v>
      </c>
      <c r="S512" s="13">
        <f>(((J512/60)/60)/24)+DATE(1970,1,1)+(-5/24)</f>
        <v>42399.968043981477</v>
      </c>
      <c r="T512" s="14">
        <f>(((I512/60)/60)/24)+DATE(1970,1,1)+(-5/24)</f>
        <v>42429.968043981477</v>
      </c>
      <c r="U512" s="41">
        <f t="shared" si="23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8">
        <f>E513/L513</f>
        <v>30</v>
      </c>
      <c r="Q513" s="12" t="str">
        <f t="shared" si="21"/>
        <v>film &amp; video</v>
      </c>
      <c r="R513" s="12" t="str">
        <f t="shared" si="22"/>
        <v>animation</v>
      </c>
      <c r="S513" s="13">
        <f>(((J513/60)/60)/24)+DATE(1970,1,1)+(-5/24)</f>
        <v>41340.09469907407</v>
      </c>
      <c r="T513" s="14">
        <f>(((I513/60)/60)/24)+DATE(1970,1,1)+(-5/24)</f>
        <v>41370.053032407406</v>
      </c>
      <c r="U513" s="41">
        <f t="shared" si="23"/>
        <v>29.958333333335759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8">
        <f>E514/L514</f>
        <v>5.5</v>
      </c>
      <c r="Q514" s="12" t="str">
        <f t="shared" si="21"/>
        <v>film &amp; video</v>
      </c>
      <c r="R514" s="12" t="str">
        <f t="shared" si="22"/>
        <v>animation</v>
      </c>
      <c r="S514" s="13">
        <f>(((J514/60)/60)/24)+DATE(1970,1,1)+(-5/24)</f>
        <v>42649.533877314818</v>
      </c>
      <c r="T514" s="14">
        <f>(((I514/60)/60)/24)+DATE(1970,1,1)+(-5/24)</f>
        <v>42694.575543981475</v>
      </c>
      <c r="U514" s="41">
        <f t="shared" si="23"/>
        <v>45.041666666656965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8">
        <f>E515/L515</f>
        <v>102.38235294117646</v>
      </c>
      <c r="Q515" s="12" t="str">
        <f t="shared" ref="Q515:Q578" si="24">LEFT(N515,( FIND("/",N515,1))-1)</f>
        <v>film &amp; video</v>
      </c>
      <c r="R515" s="12" t="str">
        <f t="shared" ref="R515:R578" si="25">RIGHT(N515,(LEN(N515)-(FIND("/",N515, FIND("/", N515)-1))))</f>
        <v>animation</v>
      </c>
      <c r="S515" s="13">
        <f>(((J515/60)/60)/24)+DATE(1970,1,1)+(-5/24)</f>
        <v>42552.445659722223</v>
      </c>
      <c r="T515" s="14">
        <f>(((I515/60)/60)/24)+DATE(1970,1,1)+(-5/24)</f>
        <v>42597.083333333336</v>
      </c>
      <c r="U515" s="41">
        <f t="shared" ref="U515:U578" si="26">T515-S515</f>
        <v>44.637673611112405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8">
        <f>E516/L516</f>
        <v>16.666666666666668</v>
      </c>
      <c r="Q516" s="12" t="str">
        <f t="shared" si="24"/>
        <v>film &amp; video</v>
      </c>
      <c r="R516" s="12" t="str">
        <f t="shared" si="25"/>
        <v>animation</v>
      </c>
      <c r="S516" s="13">
        <f>(((J516/60)/60)/24)+DATE(1970,1,1)+(-5/24)</f>
        <v>41830.405636574069</v>
      </c>
      <c r="T516" s="14">
        <f>(((I516/60)/60)/24)+DATE(1970,1,1)+(-5/24)</f>
        <v>41860.405636574069</v>
      </c>
      <c r="U516" s="41">
        <f t="shared" si="26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8">
        <f>E517/L517</f>
        <v>725.02941176470586</v>
      </c>
      <c r="Q517" s="12" t="str">
        <f t="shared" si="24"/>
        <v>film &amp; video</v>
      </c>
      <c r="R517" s="12" t="str">
        <f t="shared" si="25"/>
        <v>animation</v>
      </c>
      <c r="S517" s="13">
        <f>(((J517/60)/60)/24)+DATE(1970,1,1)+(-5/24)</f>
        <v>42327.282418981478</v>
      </c>
      <c r="T517" s="14">
        <f>(((I517/60)/60)/24)+DATE(1970,1,1)+(-5/24)</f>
        <v>42367.282418981478</v>
      </c>
      <c r="U517" s="41">
        <f t="shared" si="26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8" t="e">
        <f>E518/L518</f>
        <v>#DIV/0!</v>
      </c>
      <c r="Q518" s="12" t="str">
        <f t="shared" si="24"/>
        <v>film &amp; video</v>
      </c>
      <c r="R518" s="12" t="str">
        <f t="shared" si="25"/>
        <v>animation</v>
      </c>
      <c r="S518" s="13">
        <f>(((J518/60)/60)/24)+DATE(1970,1,1)+(-5/24)</f>
        <v>42091.570370370369</v>
      </c>
      <c r="T518" s="14">
        <f>(((I518/60)/60)/24)+DATE(1970,1,1)+(-5/24)</f>
        <v>42151.570370370369</v>
      </c>
      <c r="U518" s="41">
        <f t="shared" si="26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8">
        <f>E519/L519</f>
        <v>68.333333333333329</v>
      </c>
      <c r="Q519" s="12" t="str">
        <f t="shared" si="24"/>
        <v>film &amp; video</v>
      </c>
      <c r="R519" s="12" t="str">
        <f t="shared" si="25"/>
        <v>animation</v>
      </c>
      <c r="S519" s="13">
        <f>(((J519/60)/60)/24)+DATE(1970,1,1)+(-5/24)</f>
        <v>42738.406956018516</v>
      </c>
      <c r="T519" s="14">
        <f>(((I519/60)/60)/24)+DATE(1970,1,1)+(-5/24)</f>
        <v>42768.406956018516</v>
      </c>
      <c r="U519" s="41">
        <f t="shared" si="26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8" t="e">
        <f>E520/L520</f>
        <v>#DIV/0!</v>
      </c>
      <c r="Q520" s="12" t="str">
        <f t="shared" si="24"/>
        <v>film &amp; video</v>
      </c>
      <c r="R520" s="12" t="str">
        <f t="shared" si="25"/>
        <v>animation</v>
      </c>
      <c r="S520" s="13">
        <f>(((J520/60)/60)/24)+DATE(1970,1,1)+(-5/24)</f>
        <v>42223.407685185179</v>
      </c>
      <c r="T520" s="14">
        <f>(((I520/60)/60)/24)+DATE(1970,1,1)+(-5/24)</f>
        <v>42253.406944444439</v>
      </c>
      <c r="U520" s="41">
        <f t="shared" si="26"/>
        <v>29.999259259260725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8">
        <f>E521/L521</f>
        <v>39.228571428571428</v>
      </c>
      <c r="Q521" s="12" t="str">
        <f t="shared" si="24"/>
        <v>film &amp; video</v>
      </c>
      <c r="R521" s="12" t="str">
        <f t="shared" si="25"/>
        <v>animation</v>
      </c>
      <c r="S521" s="13">
        <f>(((J521/60)/60)/24)+DATE(1970,1,1)+(-5/24)</f>
        <v>41218.183113425926</v>
      </c>
      <c r="T521" s="14">
        <f>(((I521/60)/60)/24)+DATE(1970,1,1)+(-5/24)</f>
        <v>41248.183113425926</v>
      </c>
      <c r="U521" s="41">
        <f t="shared" si="26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8">
        <f>E522/L522</f>
        <v>150.14705882352942</v>
      </c>
      <c r="Q522" s="12" t="str">
        <f t="shared" si="24"/>
        <v>theater</v>
      </c>
      <c r="R522" s="12" t="str">
        <f t="shared" si="25"/>
        <v>plays</v>
      </c>
      <c r="S522" s="13">
        <f>(((J522/60)/60)/24)+DATE(1970,1,1)+(-5/24)</f>
        <v>42318.493761574071</v>
      </c>
      <c r="T522" s="14">
        <f>(((I522/60)/60)/24)+DATE(1970,1,1)+(-5/24)</f>
        <v>42348.493761574071</v>
      </c>
      <c r="U522" s="41">
        <f t="shared" si="26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8">
        <f>E523/L523</f>
        <v>93.428571428571431</v>
      </c>
      <c r="Q523" s="12" t="str">
        <f t="shared" si="24"/>
        <v>theater</v>
      </c>
      <c r="R523" s="12" t="str">
        <f t="shared" si="25"/>
        <v>plays</v>
      </c>
      <c r="S523" s="13">
        <f>(((J523/60)/60)/24)+DATE(1970,1,1)+(-5/24)</f>
        <v>42645.884479166663</v>
      </c>
      <c r="T523" s="14">
        <f>(((I523/60)/60)/24)+DATE(1970,1,1)+(-5/24)</f>
        <v>42674.999305555553</v>
      </c>
      <c r="U523" s="41">
        <f t="shared" si="26"/>
        <v>29.114826388889924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8">
        <f>E524/L524</f>
        <v>110.96774193548387</v>
      </c>
      <c r="Q524" s="12" t="str">
        <f t="shared" si="24"/>
        <v>theater</v>
      </c>
      <c r="R524" s="12" t="str">
        <f t="shared" si="25"/>
        <v>plays</v>
      </c>
      <c r="S524" s="13">
        <f>(((J524/60)/60)/24)+DATE(1970,1,1)+(-5/24)</f>
        <v>42429.832465277774</v>
      </c>
      <c r="T524" s="14">
        <f>(((I524/60)/60)/24)+DATE(1970,1,1)+(-5/24)</f>
        <v>42449.790798611109</v>
      </c>
      <c r="U524" s="41">
        <f t="shared" si="26"/>
        <v>19.958333333335759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8">
        <f>E525/L525</f>
        <v>71.785714285714292</v>
      </c>
      <c r="Q525" s="12" t="str">
        <f t="shared" si="24"/>
        <v>theater</v>
      </c>
      <c r="R525" s="12" t="str">
        <f t="shared" si="25"/>
        <v>plays</v>
      </c>
      <c r="S525" s="13">
        <f>(((J525/60)/60)/24)+DATE(1970,1,1)+(-5/24)</f>
        <v>42237.924490740734</v>
      </c>
      <c r="T525" s="14">
        <f>(((I525/60)/60)/24)+DATE(1970,1,1)+(-5/24)</f>
        <v>42267.924490740734</v>
      </c>
      <c r="U525" s="41">
        <f t="shared" si="26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8">
        <f>E526/L526</f>
        <v>29.258076923076924</v>
      </c>
      <c r="Q526" s="12" t="str">
        <f t="shared" si="24"/>
        <v>theater</v>
      </c>
      <c r="R526" s="12" t="str">
        <f t="shared" si="25"/>
        <v>plays</v>
      </c>
      <c r="S526" s="13">
        <f>(((J526/60)/60)/24)+DATE(1970,1,1)+(-5/24)</f>
        <v>42492.508900462963</v>
      </c>
      <c r="T526" s="14">
        <f>(((I526/60)/60)/24)+DATE(1970,1,1)+(-5/24)</f>
        <v>42522.508900462963</v>
      </c>
      <c r="U526" s="41">
        <f t="shared" si="26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8">
        <f>E527/L527</f>
        <v>1000</v>
      </c>
      <c r="Q527" s="12" t="str">
        <f t="shared" si="24"/>
        <v>theater</v>
      </c>
      <c r="R527" s="12" t="str">
        <f t="shared" si="25"/>
        <v>plays</v>
      </c>
      <c r="S527" s="13">
        <f>(((J527/60)/60)/24)+DATE(1970,1,1)+(-5/24)</f>
        <v>41850.192604166667</v>
      </c>
      <c r="T527" s="14">
        <f>(((I527/60)/60)/24)+DATE(1970,1,1)+(-5/24)</f>
        <v>41895.192604166667</v>
      </c>
      <c r="U527" s="41">
        <f t="shared" si="26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8">
        <f>E528/L528</f>
        <v>74.347826086956516</v>
      </c>
      <c r="Q528" s="12" t="str">
        <f t="shared" si="24"/>
        <v>theater</v>
      </c>
      <c r="R528" s="12" t="str">
        <f t="shared" si="25"/>
        <v>plays</v>
      </c>
      <c r="S528" s="13">
        <f>(((J528/60)/60)/24)+DATE(1970,1,1)+(-5/24)</f>
        <v>42192.383611111109</v>
      </c>
      <c r="T528" s="14">
        <f>(((I528/60)/60)/24)+DATE(1970,1,1)+(-5/24)</f>
        <v>42223.499999999993</v>
      </c>
      <c r="U528" s="41">
        <f t="shared" si="26"/>
        <v>31.116388888884103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8">
        <f>E529/L529</f>
        <v>63.829113924050631</v>
      </c>
      <c r="Q529" s="12" t="str">
        <f t="shared" si="24"/>
        <v>theater</v>
      </c>
      <c r="R529" s="12" t="str">
        <f t="shared" si="25"/>
        <v>plays</v>
      </c>
      <c r="S529" s="13">
        <f>(((J529/60)/60)/24)+DATE(1970,1,1)+(-5/24)</f>
        <v>42752.997291666667</v>
      </c>
      <c r="T529" s="14">
        <f>(((I529/60)/60)/24)+DATE(1970,1,1)+(-5/24)</f>
        <v>42783.461805555555</v>
      </c>
      <c r="U529" s="41">
        <f t="shared" si="26"/>
        <v>30.464513888888177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8">
        <f>E530/L530</f>
        <v>44.333333333333336</v>
      </c>
      <c r="Q530" s="12" t="str">
        <f t="shared" si="24"/>
        <v>theater</v>
      </c>
      <c r="R530" s="12" t="str">
        <f t="shared" si="25"/>
        <v>plays</v>
      </c>
      <c r="S530" s="13">
        <f>(((J530/60)/60)/24)+DATE(1970,1,1)+(-5/24)</f>
        <v>42155.71188657407</v>
      </c>
      <c r="T530" s="14">
        <f>(((I530/60)/60)/24)+DATE(1970,1,1)+(-5/24)</f>
        <v>42176.680555555555</v>
      </c>
      <c r="U530" s="41">
        <f t="shared" si="26"/>
        <v>20.96866898148437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8">
        <f>E531/L531</f>
        <v>86.944444444444443</v>
      </c>
      <c r="Q531" s="12" t="str">
        <f t="shared" si="24"/>
        <v>theater</v>
      </c>
      <c r="R531" s="12" t="str">
        <f t="shared" si="25"/>
        <v>plays</v>
      </c>
      <c r="S531" s="13">
        <f>(((J531/60)/60)/24)+DATE(1970,1,1)+(-5/24)</f>
        <v>42724.822847222218</v>
      </c>
      <c r="T531" s="14">
        <f>(((I531/60)/60)/24)+DATE(1970,1,1)+(-5/24)</f>
        <v>42745.999999999993</v>
      </c>
      <c r="U531" s="41">
        <f t="shared" si="26"/>
        <v>21.177152777774609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8">
        <f>E532/L532</f>
        <v>126.55172413793103</v>
      </c>
      <c r="Q532" s="12" t="str">
        <f t="shared" si="24"/>
        <v>theater</v>
      </c>
      <c r="R532" s="12" t="str">
        <f t="shared" si="25"/>
        <v>plays</v>
      </c>
      <c r="S532" s="13">
        <f>(((J532/60)/60)/24)+DATE(1970,1,1)+(-5/24)</f>
        <v>42157.382731481477</v>
      </c>
      <c r="T532" s="14">
        <f>(((I532/60)/60)/24)+DATE(1970,1,1)+(-5/24)</f>
        <v>42178.874999999993</v>
      </c>
      <c r="U532" s="41">
        <f t="shared" si="26"/>
        <v>21.49226851851563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8">
        <f>E533/L533</f>
        <v>129.03225806451613</v>
      </c>
      <c r="Q533" s="12" t="str">
        <f t="shared" si="24"/>
        <v>theater</v>
      </c>
      <c r="R533" s="12" t="str">
        <f t="shared" si="25"/>
        <v>plays</v>
      </c>
      <c r="S533" s="13">
        <f>(((J533/60)/60)/24)+DATE(1970,1,1)+(-5/24)</f>
        <v>42675.856817129628</v>
      </c>
      <c r="T533" s="14">
        <f>(((I533/60)/60)/24)+DATE(1970,1,1)+(-5/24)</f>
        <v>42721.082638888889</v>
      </c>
      <c r="U533" s="41">
        <f t="shared" si="26"/>
        <v>45.225821759260725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8">
        <f>E534/L534</f>
        <v>71.242774566473983</v>
      </c>
      <c r="Q534" s="12" t="str">
        <f t="shared" si="24"/>
        <v>theater</v>
      </c>
      <c r="R534" s="12" t="str">
        <f t="shared" si="25"/>
        <v>plays</v>
      </c>
      <c r="S534" s="13">
        <f>(((J534/60)/60)/24)+DATE(1970,1,1)+(-5/24)</f>
        <v>42472.798703703702</v>
      </c>
      <c r="T534" s="14">
        <f>(((I534/60)/60)/24)+DATE(1970,1,1)+(-5/24)</f>
        <v>42502.798703703702</v>
      </c>
      <c r="U534" s="41">
        <f t="shared" si="26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8">
        <f>E535/L535</f>
        <v>117.88235294117646</v>
      </c>
      <c r="Q535" s="12" t="str">
        <f t="shared" si="24"/>
        <v>theater</v>
      </c>
      <c r="R535" s="12" t="str">
        <f t="shared" si="25"/>
        <v>plays</v>
      </c>
      <c r="S535" s="13">
        <f>(((J535/60)/60)/24)+DATE(1970,1,1)+(-5/24)</f>
        <v>42482.226446759254</v>
      </c>
      <c r="T535" s="14">
        <f>(((I535/60)/60)/24)+DATE(1970,1,1)+(-5/24)</f>
        <v>42506.226446759254</v>
      </c>
      <c r="U535" s="41">
        <f t="shared" si="26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8">
        <f>E536/L536</f>
        <v>327.08333333333331</v>
      </c>
      <c r="Q536" s="12" t="str">
        <f t="shared" si="24"/>
        <v>theater</v>
      </c>
      <c r="R536" s="12" t="str">
        <f t="shared" si="25"/>
        <v>plays</v>
      </c>
      <c r="S536" s="13">
        <f>(((J536/60)/60)/24)+DATE(1970,1,1)+(-5/24)</f>
        <v>42270.602662037032</v>
      </c>
      <c r="T536" s="14">
        <f>(((I536/60)/60)/24)+DATE(1970,1,1)+(-5/24)</f>
        <v>42309.749999999993</v>
      </c>
      <c r="U536" s="41">
        <f t="shared" si="26"/>
        <v>39.147337962960592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8">
        <f>E537/L537</f>
        <v>34.745762711864408</v>
      </c>
      <c r="Q537" s="12" t="str">
        <f t="shared" si="24"/>
        <v>theater</v>
      </c>
      <c r="R537" s="12" t="str">
        <f t="shared" si="25"/>
        <v>plays</v>
      </c>
      <c r="S537" s="13">
        <f>(((J537/60)/60)/24)+DATE(1970,1,1)+(-5/24)</f>
        <v>42711.336863425917</v>
      </c>
      <c r="T537" s="14">
        <f>(((I537/60)/60)/24)+DATE(1970,1,1)+(-5/24)</f>
        <v>42741.336863425917</v>
      </c>
      <c r="U537" s="41">
        <f t="shared" si="26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8">
        <f>E538/L538</f>
        <v>100.06410256410257</v>
      </c>
      <c r="Q538" s="12" t="str">
        <f t="shared" si="24"/>
        <v>theater</v>
      </c>
      <c r="R538" s="12" t="str">
        <f t="shared" si="25"/>
        <v>plays</v>
      </c>
      <c r="S538" s="13">
        <f>(((J538/60)/60)/24)+DATE(1970,1,1)+(-5/24)</f>
        <v>42179.136655092596</v>
      </c>
      <c r="T538" s="14">
        <f>(((I538/60)/60)/24)+DATE(1970,1,1)+(-5/24)</f>
        <v>42219.541666666664</v>
      </c>
      <c r="U538" s="41">
        <f t="shared" si="26"/>
        <v>40.40501157406834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8">
        <f>E539/L539</f>
        <v>40.847457627118644</v>
      </c>
      <c r="Q539" s="12" t="str">
        <f t="shared" si="24"/>
        <v>theater</v>
      </c>
      <c r="R539" s="12" t="str">
        <f t="shared" si="25"/>
        <v>plays</v>
      </c>
      <c r="S539" s="13">
        <f>(((J539/60)/60)/24)+DATE(1970,1,1)+(-5/24)</f>
        <v>42282.560081018521</v>
      </c>
      <c r="T539" s="14">
        <f>(((I539/60)/60)/24)+DATE(1970,1,1)+(-5/24)</f>
        <v>42312.601747685178</v>
      </c>
      <c r="U539" s="41">
        <f t="shared" si="26"/>
        <v>30.041666666656965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8">
        <f>E540/L540</f>
        <v>252.01666666666668</v>
      </c>
      <c r="Q540" s="12" t="str">
        <f t="shared" si="24"/>
        <v>theater</v>
      </c>
      <c r="R540" s="12" t="str">
        <f t="shared" si="25"/>
        <v>plays</v>
      </c>
      <c r="S540" s="13">
        <f>(((J540/60)/60)/24)+DATE(1970,1,1)+(-5/24)</f>
        <v>42473.586377314808</v>
      </c>
      <c r="T540" s="14">
        <f>(((I540/60)/60)/24)+DATE(1970,1,1)+(-5/24)</f>
        <v>42503.586377314808</v>
      </c>
      <c r="U540" s="41">
        <f t="shared" si="26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8">
        <f>E541/L541</f>
        <v>25.161000000000001</v>
      </c>
      <c r="Q541" s="12" t="str">
        <f t="shared" si="24"/>
        <v>theater</v>
      </c>
      <c r="R541" s="12" t="str">
        <f t="shared" si="25"/>
        <v>plays</v>
      </c>
      <c r="S541" s="13">
        <f>(((J541/60)/60)/24)+DATE(1970,1,1)+(-5/24)</f>
        <v>42534.841516203705</v>
      </c>
      <c r="T541" s="14">
        <f>(((I541/60)/60)/24)+DATE(1970,1,1)+(-5/24)</f>
        <v>42555.841516203705</v>
      </c>
      <c r="U541" s="41">
        <f t="shared" si="26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8">
        <f>E542/L542</f>
        <v>1</v>
      </c>
      <c r="Q542" s="12" t="str">
        <f t="shared" si="24"/>
        <v>technology</v>
      </c>
      <c r="R542" s="12" t="str">
        <f t="shared" si="25"/>
        <v>web</v>
      </c>
      <c r="S542" s="13">
        <f>(((J542/60)/60)/24)+DATE(1970,1,1)+(-5/24)</f>
        <v>42009.608865740738</v>
      </c>
      <c r="T542" s="14">
        <f>(((I542/60)/60)/24)+DATE(1970,1,1)+(-5/24)</f>
        <v>42039.608865740738</v>
      </c>
      <c r="U542" s="41">
        <f t="shared" si="26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8">
        <f>E543/L543</f>
        <v>25</v>
      </c>
      <c r="Q543" s="12" t="str">
        <f t="shared" si="24"/>
        <v>technology</v>
      </c>
      <c r="R543" s="12" t="str">
        <f t="shared" si="25"/>
        <v>web</v>
      </c>
      <c r="S543" s="13">
        <f>(((J543/60)/60)/24)+DATE(1970,1,1)+(-5/24)</f>
        <v>42275.838356481479</v>
      </c>
      <c r="T543" s="14">
        <f>(((I543/60)/60)/24)+DATE(1970,1,1)+(-5/24)</f>
        <v>42305.838356481479</v>
      </c>
      <c r="U543" s="41">
        <f t="shared" si="26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8">
        <f>E544/L544</f>
        <v>1</v>
      </c>
      <c r="Q544" s="12" t="str">
        <f t="shared" si="24"/>
        <v>technology</v>
      </c>
      <c r="R544" s="12" t="str">
        <f t="shared" si="25"/>
        <v>web</v>
      </c>
      <c r="S544" s="13">
        <f>(((J544/60)/60)/24)+DATE(1970,1,1)+(-5/24)</f>
        <v>42433.529120370367</v>
      </c>
      <c r="T544" s="14">
        <f>(((I544/60)/60)/24)+DATE(1970,1,1)+(-5/24)</f>
        <v>42493.487453703703</v>
      </c>
      <c r="U544" s="41">
        <f t="shared" si="26"/>
        <v>59.958333333335759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8">
        <f>E545/L545</f>
        <v>35</v>
      </c>
      <c r="Q545" s="12" t="str">
        <f t="shared" si="24"/>
        <v>technology</v>
      </c>
      <c r="R545" s="12" t="str">
        <f t="shared" si="25"/>
        <v>web</v>
      </c>
      <c r="S545" s="13">
        <f>(((J545/60)/60)/24)+DATE(1970,1,1)+(-5/24)</f>
        <v>41913.88381944444</v>
      </c>
      <c r="T545" s="14">
        <f>(((I545/60)/60)/24)+DATE(1970,1,1)+(-5/24)</f>
        <v>41943.88381944444</v>
      </c>
      <c r="U545" s="41">
        <f t="shared" si="26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8">
        <f>E546/L546</f>
        <v>3</v>
      </c>
      <c r="Q546" s="12" t="str">
        <f t="shared" si="24"/>
        <v>technology</v>
      </c>
      <c r="R546" s="12" t="str">
        <f t="shared" si="25"/>
        <v>web</v>
      </c>
      <c r="S546" s="13">
        <f>(((J546/60)/60)/24)+DATE(1970,1,1)+(-5/24)</f>
        <v>42525.448611111111</v>
      </c>
      <c r="T546" s="14">
        <f>(((I546/60)/60)/24)+DATE(1970,1,1)+(-5/24)</f>
        <v>42555.448611111111</v>
      </c>
      <c r="U546" s="41">
        <f t="shared" si="26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8">
        <f>E547/L547</f>
        <v>402.70588235294116</v>
      </c>
      <c r="Q547" s="12" t="str">
        <f t="shared" si="24"/>
        <v>technology</v>
      </c>
      <c r="R547" s="12" t="str">
        <f t="shared" si="25"/>
        <v>web</v>
      </c>
      <c r="S547" s="13">
        <f>(((J547/60)/60)/24)+DATE(1970,1,1)+(-5/24)</f>
        <v>42283.38413194444</v>
      </c>
      <c r="T547" s="14">
        <f>(((I547/60)/60)/24)+DATE(1970,1,1)+(-5/24)</f>
        <v>42323.425798611112</v>
      </c>
      <c r="U547" s="41">
        <f t="shared" si="26"/>
        <v>40.041666666671517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8">
        <f>E548/L548</f>
        <v>26</v>
      </c>
      <c r="Q548" s="12" t="str">
        <f t="shared" si="24"/>
        <v>technology</v>
      </c>
      <c r="R548" s="12" t="str">
        <f t="shared" si="25"/>
        <v>web</v>
      </c>
      <c r="S548" s="13">
        <f>(((J548/60)/60)/24)+DATE(1970,1,1)+(-5/24)</f>
        <v>42249.459664351853</v>
      </c>
      <c r="T548" s="14">
        <f>(((I548/60)/60)/24)+DATE(1970,1,1)+(-5/24)</f>
        <v>42294.459664351853</v>
      </c>
      <c r="U548" s="41">
        <f t="shared" si="26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8" t="e">
        <f>E549/L549</f>
        <v>#DIV/0!</v>
      </c>
      <c r="Q549" s="12" t="str">
        <f t="shared" si="24"/>
        <v>technology</v>
      </c>
      <c r="R549" s="12" t="str">
        <f t="shared" si="25"/>
        <v>web</v>
      </c>
      <c r="S549" s="13">
        <f>(((J549/60)/60)/24)+DATE(1970,1,1)+(-5/24)</f>
        <v>42380.488009259258</v>
      </c>
      <c r="T549" s="14">
        <f>(((I549/60)/60)/24)+DATE(1970,1,1)+(-5/24)</f>
        <v>42410.488009259258</v>
      </c>
      <c r="U549" s="41">
        <f t="shared" si="26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8">
        <f>E550/L550</f>
        <v>9</v>
      </c>
      <c r="Q550" s="12" t="str">
        <f t="shared" si="24"/>
        <v>technology</v>
      </c>
      <c r="R550" s="12" t="str">
        <f t="shared" si="25"/>
        <v>web</v>
      </c>
      <c r="S550" s="13">
        <f>(((J550/60)/60)/24)+DATE(1970,1,1)+(-5/24)</f>
        <v>42276.695</v>
      </c>
      <c r="T550" s="14">
        <f>(((I550/60)/60)/24)+DATE(1970,1,1)+(-5/24)</f>
        <v>42306.695</v>
      </c>
      <c r="U550" s="41">
        <f t="shared" si="26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8">
        <f>E551/L551</f>
        <v>8.5</v>
      </c>
      <c r="Q551" s="12" t="str">
        <f t="shared" si="24"/>
        <v>technology</v>
      </c>
      <c r="R551" s="12" t="str">
        <f t="shared" si="25"/>
        <v>web</v>
      </c>
      <c r="S551" s="13">
        <f>(((J551/60)/60)/24)+DATE(1970,1,1)+(-5/24)</f>
        <v>42163.428495370368</v>
      </c>
      <c r="T551" s="14">
        <f>(((I551/60)/60)/24)+DATE(1970,1,1)+(-5/24)</f>
        <v>42193.428495370368</v>
      </c>
      <c r="U551" s="41">
        <f t="shared" si="26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8">
        <f>E552/L552</f>
        <v>8.75</v>
      </c>
      <c r="Q552" s="12" t="str">
        <f t="shared" si="24"/>
        <v>technology</v>
      </c>
      <c r="R552" s="12" t="str">
        <f t="shared" si="25"/>
        <v>web</v>
      </c>
      <c r="S552" s="13">
        <f>(((J552/60)/60)/24)+DATE(1970,1,1)+(-5/24)</f>
        <v>42753.47042824074</v>
      </c>
      <c r="T552" s="14">
        <f>(((I552/60)/60)/24)+DATE(1970,1,1)+(-5/24)</f>
        <v>42765.999999999993</v>
      </c>
      <c r="U552" s="41">
        <f t="shared" si="26"/>
        <v>12.529571759252576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8">
        <f>E553/L553</f>
        <v>135.03571428571428</v>
      </c>
      <c r="Q553" s="12" t="str">
        <f t="shared" si="24"/>
        <v>technology</v>
      </c>
      <c r="R553" s="12" t="str">
        <f t="shared" si="25"/>
        <v>web</v>
      </c>
      <c r="S553" s="13">
        <f>(((J553/60)/60)/24)+DATE(1970,1,1)+(-5/24)</f>
        <v>42173.067407407405</v>
      </c>
      <c r="T553" s="14">
        <f>(((I553/60)/60)/24)+DATE(1970,1,1)+(-5/24)</f>
        <v>42217.536805555552</v>
      </c>
      <c r="U553" s="41">
        <f t="shared" si="26"/>
        <v>44.469398148146865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8" t="e">
        <f>E554/L554</f>
        <v>#DIV/0!</v>
      </c>
      <c r="Q554" s="12" t="str">
        <f t="shared" si="24"/>
        <v>technology</v>
      </c>
      <c r="R554" s="12" t="str">
        <f t="shared" si="25"/>
        <v>web</v>
      </c>
      <c r="S554" s="13">
        <f>(((J554/60)/60)/24)+DATE(1970,1,1)+(-5/24)</f>
        <v>42318.408518518518</v>
      </c>
      <c r="T554" s="14">
        <f>(((I554/60)/60)/24)+DATE(1970,1,1)+(-5/24)</f>
        <v>42378.408518518518</v>
      </c>
      <c r="U554" s="41">
        <f t="shared" si="26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8">
        <f>E555/L555</f>
        <v>20.5</v>
      </c>
      <c r="Q555" s="12" t="str">
        <f t="shared" si="24"/>
        <v>technology</v>
      </c>
      <c r="R555" s="12" t="str">
        <f t="shared" si="25"/>
        <v>web</v>
      </c>
      <c r="S555" s="13">
        <f>(((J555/60)/60)/24)+DATE(1970,1,1)+(-5/24)</f>
        <v>41927.511469907404</v>
      </c>
      <c r="T555" s="14">
        <f>(((I555/60)/60)/24)+DATE(1970,1,1)+(-5/24)</f>
        <v>41957.553136574068</v>
      </c>
      <c r="U555" s="41">
        <f t="shared" si="26"/>
        <v>30.041666666664241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8">
        <f>E556/L556</f>
        <v>64.36363636363636</v>
      </c>
      <c r="Q556" s="12" t="str">
        <f t="shared" si="24"/>
        <v>technology</v>
      </c>
      <c r="R556" s="12" t="str">
        <f t="shared" si="25"/>
        <v>web</v>
      </c>
      <c r="S556" s="13">
        <f>(((J556/60)/60)/24)+DATE(1970,1,1)+(-5/24)</f>
        <v>41901.476527777777</v>
      </c>
      <c r="T556" s="14">
        <f>(((I556/60)/60)/24)+DATE(1970,1,1)+(-5/24)</f>
        <v>41931.476527777777</v>
      </c>
      <c r="U556" s="41">
        <f t="shared" si="26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8" t="e">
        <f>E557/L557</f>
        <v>#DIV/0!</v>
      </c>
      <c r="Q557" s="12" t="str">
        <f t="shared" si="24"/>
        <v>technology</v>
      </c>
      <c r="R557" s="12" t="str">
        <f t="shared" si="25"/>
        <v>web</v>
      </c>
      <c r="S557" s="13">
        <f>(((J557/60)/60)/24)+DATE(1970,1,1)+(-5/24)</f>
        <v>42503.145173611112</v>
      </c>
      <c r="T557" s="14">
        <f>(((I557/60)/60)/24)+DATE(1970,1,1)+(-5/24)</f>
        <v>42533.145173611112</v>
      </c>
      <c r="U557" s="41">
        <f t="shared" si="26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8">
        <f>E558/L558</f>
        <v>200</v>
      </c>
      <c r="Q558" s="12" t="str">
        <f t="shared" si="24"/>
        <v>technology</v>
      </c>
      <c r="R558" s="12" t="str">
        <f t="shared" si="25"/>
        <v>web</v>
      </c>
      <c r="S558" s="13">
        <f>(((J558/60)/60)/24)+DATE(1970,1,1)+(-5/24)</f>
        <v>42345.651817129627</v>
      </c>
      <c r="T558" s="14">
        <f>(((I558/60)/60)/24)+DATE(1970,1,1)+(-5/24)</f>
        <v>42375.651817129627</v>
      </c>
      <c r="U558" s="41">
        <f t="shared" si="26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8">
        <f>E559/L559</f>
        <v>68.3</v>
      </c>
      <c r="Q559" s="12" t="str">
        <f t="shared" si="24"/>
        <v>technology</v>
      </c>
      <c r="R559" s="12" t="str">
        <f t="shared" si="25"/>
        <v>web</v>
      </c>
      <c r="S559" s="13">
        <f>(((J559/60)/60)/24)+DATE(1970,1,1)+(-5/24)</f>
        <v>42676.733831018515</v>
      </c>
      <c r="T559" s="14">
        <f>(((I559/60)/60)/24)+DATE(1970,1,1)+(-5/24)</f>
        <v>42706.775497685179</v>
      </c>
      <c r="U559" s="41">
        <f t="shared" si="26"/>
        <v>30.041666666664241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8" t="e">
        <f>E560/L560</f>
        <v>#DIV/0!</v>
      </c>
      <c r="Q560" s="12" t="str">
        <f t="shared" si="24"/>
        <v>technology</v>
      </c>
      <c r="R560" s="12" t="str">
        <f t="shared" si="25"/>
        <v>web</v>
      </c>
      <c r="S560" s="13">
        <f>(((J560/60)/60)/24)+DATE(1970,1,1)+(-5/24)</f>
        <v>42057.674826388888</v>
      </c>
      <c r="T560" s="14">
        <f>(((I560/60)/60)/24)+DATE(1970,1,1)+(-5/24)</f>
        <v>42087.633159722223</v>
      </c>
      <c r="U560" s="41">
        <f t="shared" si="26"/>
        <v>29.958333333335759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8">
        <f>E561/L561</f>
        <v>50</v>
      </c>
      <c r="Q561" s="12" t="str">
        <f t="shared" si="24"/>
        <v>technology</v>
      </c>
      <c r="R561" s="12" t="str">
        <f t="shared" si="25"/>
        <v>web</v>
      </c>
      <c r="S561" s="13">
        <f>(((J561/60)/60)/24)+DATE(1970,1,1)+(-5/24)</f>
        <v>42321.074768518512</v>
      </c>
      <c r="T561" s="14">
        <f>(((I561/60)/60)/24)+DATE(1970,1,1)+(-5/24)</f>
        <v>42351.074768518512</v>
      </c>
      <c r="U561" s="41">
        <f t="shared" si="26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8">
        <f>E562/L562</f>
        <v>4</v>
      </c>
      <c r="Q562" s="12" t="str">
        <f t="shared" si="24"/>
        <v>technology</v>
      </c>
      <c r="R562" s="12" t="str">
        <f t="shared" si="25"/>
        <v>web</v>
      </c>
      <c r="S562" s="13">
        <f>(((J562/60)/60)/24)+DATE(1970,1,1)+(-5/24)</f>
        <v>41960.563020833331</v>
      </c>
      <c r="T562" s="14">
        <f>(((I562/60)/60)/24)+DATE(1970,1,1)+(-5/24)</f>
        <v>41990.563020833331</v>
      </c>
      <c r="U562" s="41">
        <f t="shared" si="26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8">
        <f>E563/L563</f>
        <v>27.5</v>
      </c>
      <c r="Q563" s="12" t="str">
        <f t="shared" si="24"/>
        <v>technology</v>
      </c>
      <c r="R563" s="12" t="str">
        <f t="shared" si="25"/>
        <v>web</v>
      </c>
      <c r="S563" s="13">
        <f>(((J563/60)/60)/24)+DATE(1970,1,1)+(-5/24)</f>
        <v>42268.450381944444</v>
      </c>
      <c r="T563" s="14">
        <f>(((I563/60)/60)/24)+DATE(1970,1,1)+(-5/24)</f>
        <v>42303.450381944444</v>
      </c>
      <c r="U563" s="41">
        <f t="shared" si="26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8" t="e">
        <f>E564/L564</f>
        <v>#DIV/0!</v>
      </c>
      <c r="Q564" s="12" t="str">
        <f t="shared" si="24"/>
        <v>technology</v>
      </c>
      <c r="R564" s="12" t="str">
        <f t="shared" si="25"/>
        <v>web</v>
      </c>
      <c r="S564" s="13">
        <f>(((J564/60)/60)/24)+DATE(1970,1,1)+(-5/24)</f>
        <v>42692.18072916667</v>
      </c>
      <c r="T564" s="14">
        <f>(((I564/60)/60)/24)+DATE(1970,1,1)+(-5/24)</f>
        <v>42722.18072916667</v>
      </c>
      <c r="U564" s="41">
        <f t="shared" si="26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8">
        <f>E565/L565</f>
        <v>34</v>
      </c>
      <c r="Q565" s="12" t="str">
        <f t="shared" si="24"/>
        <v>technology</v>
      </c>
      <c r="R565" s="12" t="str">
        <f t="shared" si="25"/>
        <v>web</v>
      </c>
      <c r="S565" s="13">
        <f>(((J565/60)/60)/24)+DATE(1970,1,1)+(-5/24)</f>
        <v>42021.861655092587</v>
      </c>
      <c r="T565" s="14">
        <f>(((I565/60)/60)/24)+DATE(1970,1,1)+(-5/24)</f>
        <v>42051.861655092587</v>
      </c>
      <c r="U565" s="41">
        <f t="shared" si="26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8">
        <f>E566/L566</f>
        <v>1</v>
      </c>
      <c r="Q566" s="12" t="str">
        <f t="shared" si="24"/>
        <v>technology</v>
      </c>
      <c r="R566" s="12" t="str">
        <f t="shared" si="25"/>
        <v>web</v>
      </c>
      <c r="S566" s="13">
        <f>(((J566/60)/60)/24)+DATE(1970,1,1)+(-5/24)</f>
        <v>42411.734664351847</v>
      </c>
      <c r="T566" s="14">
        <f>(((I566/60)/60)/24)+DATE(1970,1,1)+(-5/24)</f>
        <v>42441.734664351847</v>
      </c>
      <c r="U566" s="41">
        <f t="shared" si="26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8" t="e">
        <f>E567/L567</f>
        <v>#DIV/0!</v>
      </c>
      <c r="Q567" s="12" t="str">
        <f t="shared" si="24"/>
        <v>technology</v>
      </c>
      <c r="R567" s="12" t="str">
        <f t="shared" si="25"/>
        <v>web</v>
      </c>
      <c r="S567" s="13">
        <f>(((J567/60)/60)/24)+DATE(1970,1,1)+(-5/24)</f>
        <v>42165.576956018522</v>
      </c>
      <c r="T567" s="14">
        <f>(((I567/60)/60)/24)+DATE(1970,1,1)+(-5/24)</f>
        <v>42195.576956018522</v>
      </c>
      <c r="U567" s="41">
        <f t="shared" si="26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8">
        <f>E568/L568</f>
        <v>1</v>
      </c>
      <c r="Q568" s="12" t="str">
        <f t="shared" si="24"/>
        <v>technology</v>
      </c>
      <c r="R568" s="12" t="str">
        <f t="shared" si="25"/>
        <v>web</v>
      </c>
      <c r="S568" s="13">
        <f>(((J568/60)/60)/24)+DATE(1970,1,1)+(-5/24)</f>
        <v>42535.476076388884</v>
      </c>
      <c r="T568" s="14">
        <f>(((I568/60)/60)/24)+DATE(1970,1,1)+(-5/24)</f>
        <v>42565.476076388884</v>
      </c>
      <c r="U568" s="41">
        <f t="shared" si="26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8" t="e">
        <f>E569/L569</f>
        <v>#DIV/0!</v>
      </c>
      <c r="Q569" s="12" t="str">
        <f t="shared" si="24"/>
        <v>technology</v>
      </c>
      <c r="R569" s="12" t="str">
        <f t="shared" si="25"/>
        <v>web</v>
      </c>
      <c r="S569" s="13">
        <f>(((J569/60)/60)/24)+DATE(1970,1,1)+(-5/24)</f>
        <v>41975.634189814817</v>
      </c>
      <c r="T569" s="14">
        <f>(((I569/60)/60)/24)+DATE(1970,1,1)+(-5/24)</f>
        <v>42005.634189814817</v>
      </c>
      <c r="U569" s="41">
        <f t="shared" si="26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8">
        <f>E570/L570</f>
        <v>49</v>
      </c>
      <c r="Q570" s="12" t="str">
        <f t="shared" si="24"/>
        <v>technology</v>
      </c>
      <c r="R570" s="12" t="str">
        <f t="shared" si="25"/>
        <v>web</v>
      </c>
      <c r="S570" s="13">
        <f>(((J570/60)/60)/24)+DATE(1970,1,1)+(-5/24)</f>
        <v>42348.713229166664</v>
      </c>
      <c r="T570" s="14">
        <f>(((I570/60)/60)/24)+DATE(1970,1,1)+(-5/24)</f>
        <v>42385.249999999993</v>
      </c>
      <c r="U570" s="41">
        <f t="shared" si="26"/>
        <v>36.536770833328774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8">
        <f>E571/L571</f>
        <v>20</v>
      </c>
      <c r="Q571" s="12" t="str">
        <f t="shared" si="24"/>
        <v>technology</v>
      </c>
      <c r="R571" s="12" t="str">
        <f t="shared" si="25"/>
        <v>web</v>
      </c>
      <c r="S571" s="13">
        <f>(((J571/60)/60)/24)+DATE(1970,1,1)+(-5/24)</f>
        <v>42340.639027777775</v>
      </c>
      <c r="T571" s="14">
        <f>(((I571/60)/60)/24)+DATE(1970,1,1)+(-5/24)</f>
        <v>42370.639027777775</v>
      </c>
      <c r="U571" s="41">
        <f t="shared" si="26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8">
        <f>E572/L572</f>
        <v>142</v>
      </c>
      <c r="Q572" s="12" t="str">
        <f t="shared" si="24"/>
        <v>technology</v>
      </c>
      <c r="R572" s="12" t="str">
        <f t="shared" si="25"/>
        <v>web</v>
      </c>
      <c r="S572" s="13">
        <f>(((J572/60)/60)/24)+DATE(1970,1,1)+(-5/24)</f>
        <v>42388.589918981481</v>
      </c>
      <c r="T572" s="14">
        <f>(((I572/60)/60)/24)+DATE(1970,1,1)+(-5/24)</f>
        <v>42418.589918981481</v>
      </c>
      <c r="U572" s="41">
        <f t="shared" si="26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8">
        <f>E573/L573</f>
        <v>53</v>
      </c>
      <c r="Q573" s="12" t="str">
        <f t="shared" si="24"/>
        <v>technology</v>
      </c>
      <c r="R573" s="12" t="str">
        <f t="shared" si="25"/>
        <v>web</v>
      </c>
      <c r="S573" s="13">
        <f>(((J573/60)/60)/24)+DATE(1970,1,1)+(-5/24)</f>
        <v>42192.607905092591</v>
      </c>
      <c r="T573" s="14">
        <f>(((I573/60)/60)/24)+DATE(1970,1,1)+(-5/24)</f>
        <v>42211.957638888889</v>
      </c>
      <c r="U573" s="41">
        <f t="shared" si="26"/>
        <v>19.349733796298096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8" t="e">
        <f>E574/L574</f>
        <v>#DIV/0!</v>
      </c>
      <c r="Q574" s="12" t="str">
        <f t="shared" si="24"/>
        <v>technology</v>
      </c>
      <c r="R574" s="12" t="str">
        <f t="shared" si="25"/>
        <v>web</v>
      </c>
      <c r="S574" s="13">
        <f>(((J574/60)/60)/24)+DATE(1970,1,1)+(-5/24)</f>
        <v>42282.507962962954</v>
      </c>
      <c r="T574" s="14">
        <f>(((I574/60)/60)/24)+DATE(1970,1,1)+(-5/24)</f>
        <v>42312.549629629626</v>
      </c>
      <c r="U574" s="41">
        <f t="shared" si="26"/>
        <v>30.041666666671517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8">
        <f>E575/L575</f>
        <v>38.444444444444443</v>
      </c>
      <c r="Q575" s="12" t="str">
        <f t="shared" si="24"/>
        <v>technology</v>
      </c>
      <c r="R575" s="12" t="str">
        <f t="shared" si="25"/>
        <v>web</v>
      </c>
      <c r="S575" s="13">
        <f>(((J575/60)/60)/24)+DATE(1970,1,1)+(-5/24)</f>
        <v>41962.841793981475</v>
      </c>
      <c r="T575" s="14">
        <f>(((I575/60)/60)/24)+DATE(1970,1,1)+(-5/24)</f>
        <v>42021.841666666667</v>
      </c>
      <c r="U575" s="41">
        <f t="shared" si="26"/>
        <v>58.999872685191804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8">
        <f>E576/L576</f>
        <v>20</v>
      </c>
      <c r="Q576" s="12" t="str">
        <f t="shared" si="24"/>
        <v>technology</v>
      </c>
      <c r="R576" s="12" t="str">
        <f t="shared" si="25"/>
        <v>web</v>
      </c>
      <c r="S576" s="13">
        <f>(((J576/60)/60)/24)+DATE(1970,1,1)+(-5/24)</f>
        <v>42632.235034722216</v>
      </c>
      <c r="T576" s="14">
        <f>(((I576/60)/60)/24)+DATE(1970,1,1)+(-5/24)</f>
        <v>42662.235034722216</v>
      </c>
      <c r="U576" s="41">
        <f t="shared" si="26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8">
        <f>E577/L577</f>
        <v>64.75</v>
      </c>
      <c r="Q577" s="12" t="str">
        <f t="shared" si="24"/>
        <v>technology</v>
      </c>
      <c r="R577" s="12" t="str">
        <f t="shared" si="25"/>
        <v>web</v>
      </c>
      <c r="S577" s="13">
        <f>(((J577/60)/60)/24)+DATE(1970,1,1)+(-5/24)</f>
        <v>42138.484293981477</v>
      </c>
      <c r="T577" s="14">
        <f>(((I577/60)/60)/24)+DATE(1970,1,1)+(-5/24)</f>
        <v>42168.484293981477</v>
      </c>
      <c r="U577" s="41">
        <f t="shared" si="26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8">
        <f>E578/L578</f>
        <v>1</v>
      </c>
      <c r="Q578" s="12" t="str">
        <f t="shared" si="24"/>
        <v>technology</v>
      </c>
      <c r="R578" s="12" t="str">
        <f t="shared" si="25"/>
        <v>web</v>
      </c>
      <c r="S578" s="13">
        <f>(((J578/60)/60)/24)+DATE(1970,1,1)+(-5/24)</f>
        <v>42031.263333333329</v>
      </c>
      <c r="T578" s="14">
        <f>(((I578/60)/60)/24)+DATE(1970,1,1)+(-5/24)</f>
        <v>42091.221666666665</v>
      </c>
      <c r="U578" s="41">
        <f t="shared" si="26"/>
        <v>59.958333333335759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8">
        <f>E579/L579</f>
        <v>10</v>
      </c>
      <c r="Q579" s="12" t="str">
        <f t="shared" ref="Q579:Q642" si="27">LEFT(N579,( FIND("/",N579,1))-1)</f>
        <v>technology</v>
      </c>
      <c r="R579" s="12" t="str">
        <f t="shared" ref="R579:R642" si="28">RIGHT(N579,(LEN(N579)-(FIND("/",N579, FIND("/", N579)-1))))</f>
        <v>web</v>
      </c>
      <c r="S579" s="13">
        <f>(((J579/60)/60)/24)+DATE(1970,1,1)+(-5/24)</f>
        <v>42450.380810185183</v>
      </c>
      <c r="T579" s="14">
        <f>(((I579/60)/60)/24)+DATE(1970,1,1)+(-5/24)</f>
        <v>42510.380810185183</v>
      </c>
      <c r="U579" s="41">
        <f t="shared" ref="U579:U642" si="29">T579-S579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8">
        <f>E580/L580</f>
        <v>2</v>
      </c>
      <c r="Q580" s="12" t="str">
        <f t="shared" si="27"/>
        <v>technology</v>
      </c>
      <c r="R580" s="12" t="str">
        <f t="shared" si="28"/>
        <v>web</v>
      </c>
      <c r="S580" s="13">
        <f>(((J580/60)/60)/24)+DATE(1970,1,1)+(-5/24)</f>
        <v>42230.370289351849</v>
      </c>
      <c r="T580" s="14">
        <f>(((I580/60)/60)/24)+DATE(1970,1,1)+(-5/24)</f>
        <v>42254.370289351849</v>
      </c>
      <c r="U580" s="41">
        <f t="shared" si="2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8">
        <f>E581/L581</f>
        <v>35</v>
      </c>
      <c r="Q581" s="12" t="str">
        <f t="shared" si="27"/>
        <v>technology</v>
      </c>
      <c r="R581" s="12" t="str">
        <f t="shared" si="28"/>
        <v>web</v>
      </c>
      <c r="S581" s="13">
        <f>(((J581/60)/60)/24)+DATE(1970,1,1)+(-5/24)</f>
        <v>41968.643784722219</v>
      </c>
      <c r="T581" s="14">
        <f>(((I581/60)/60)/24)+DATE(1970,1,1)+(-5/24)</f>
        <v>41998.643784722219</v>
      </c>
      <c r="U581" s="41">
        <f t="shared" si="2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8">
        <f>E582/L582</f>
        <v>1</v>
      </c>
      <c r="Q582" s="12" t="str">
        <f t="shared" si="27"/>
        <v>technology</v>
      </c>
      <c r="R582" s="12" t="str">
        <f t="shared" si="28"/>
        <v>web</v>
      </c>
      <c r="S582" s="13">
        <f>(((J582/60)/60)/24)+DATE(1970,1,1)+(-5/24)</f>
        <v>42605.699849537035</v>
      </c>
      <c r="T582" s="14">
        <f>(((I582/60)/60)/24)+DATE(1970,1,1)+(-5/24)</f>
        <v>42635.699849537035</v>
      </c>
      <c r="U582" s="41">
        <f t="shared" si="2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8" t="e">
        <f>E583/L583</f>
        <v>#DIV/0!</v>
      </c>
      <c r="Q583" s="12" t="str">
        <f t="shared" si="27"/>
        <v>technology</v>
      </c>
      <c r="R583" s="12" t="str">
        <f t="shared" si="28"/>
        <v>web</v>
      </c>
      <c r="S583" s="13">
        <f>(((J583/60)/60)/24)+DATE(1970,1,1)+(-5/24)</f>
        <v>42187.804444444446</v>
      </c>
      <c r="T583" s="14">
        <f>(((I583/60)/60)/24)+DATE(1970,1,1)+(-5/24)</f>
        <v>42217.804444444446</v>
      </c>
      <c r="U583" s="41">
        <f t="shared" si="2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8" t="e">
        <f>E584/L584</f>
        <v>#DIV/0!</v>
      </c>
      <c r="Q584" s="12" t="str">
        <f t="shared" si="27"/>
        <v>technology</v>
      </c>
      <c r="R584" s="12" t="str">
        <f t="shared" si="28"/>
        <v>web</v>
      </c>
      <c r="S584" s="13">
        <f>(((J584/60)/60)/24)+DATE(1970,1,1)+(-5/24)</f>
        <v>42055.531469907401</v>
      </c>
      <c r="T584" s="14">
        <f>(((I584/60)/60)/24)+DATE(1970,1,1)+(-5/24)</f>
        <v>42078.541666666664</v>
      </c>
      <c r="U584" s="41">
        <f t="shared" si="29"/>
        <v>23.010196759263636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8">
        <f>E585/L585</f>
        <v>1</v>
      </c>
      <c r="Q585" s="12" t="str">
        <f t="shared" si="27"/>
        <v>technology</v>
      </c>
      <c r="R585" s="12" t="str">
        <f t="shared" si="28"/>
        <v>web</v>
      </c>
      <c r="S585" s="13">
        <f>(((J585/60)/60)/24)+DATE(1970,1,1)+(-5/24)</f>
        <v>42052.730173611104</v>
      </c>
      <c r="T585" s="14">
        <f>(((I585/60)/60)/24)+DATE(1970,1,1)+(-5/24)</f>
        <v>42082.688506944447</v>
      </c>
      <c r="U585" s="41">
        <f t="shared" si="29"/>
        <v>29.958333333343035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8">
        <f>E586/L586</f>
        <v>5</v>
      </c>
      <c r="Q586" s="12" t="str">
        <f t="shared" si="27"/>
        <v>technology</v>
      </c>
      <c r="R586" s="12" t="str">
        <f t="shared" si="28"/>
        <v>web</v>
      </c>
      <c r="S586" s="13">
        <f>(((J586/60)/60)/24)+DATE(1970,1,1)+(-5/24)</f>
        <v>42049.508287037032</v>
      </c>
      <c r="T586" s="14">
        <f>(((I586/60)/60)/24)+DATE(1970,1,1)+(-5/24)</f>
        <v>42079.466620370367</v>
      </c>
      <c r="U586" s="41">
        <f t="shared" si="29"/>
        <v>29.958333333335759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8" t="e">
        <f>E587/L587</f>
        <v>#DIV/0!</v>
      </c>
      <c r="Q587" s="12" t="str">
        <f t="shared" si="27"/>
        <v>technology</v>
      </c>
      <c r="R587" s="12" t="str">
        <f t="shared" si="28"/>
        <v>web</v>
      </c>
      <c r="S587" s="13">
        <f>(((J587/60)/60)/24)+DATE(1970,1,1)+(-5/24)</f>
        <v>42283.182604166665</v>
      </c>
      <c r="T587" s="14">
        <f>(((I587/60)/60)/24)+DATE(1970,1,1)+(-5/24)</f>
        <v>42338.791666666664</v>
      </c>
      <c r="U587" s="41">
        <f t="shared" si="29"/>
        <v>55.609062499999709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8">
        <f>E588/L588</f>
        <v>14</v>
      </c>
      <c r="Q588" s="12" t="str">
        <f t="shared" si="27"/>
        <v>technology</v>
      </c>
      <c r="R588" s="12" t="str">
        <f t="shared" si="28"/>
        <v>web</v>
      </c>
      <c r="S588" s="13">
        <f>(((J588/60)/60)/24)+DATE(1970,1,1)+(-5/24)</f>
        <v>42020.645914351851</v>
      </c>
      <c r="T588" s="14">
        <f>(((I588/60)/60)/24)+DATE(1970,1,1)+(-5/24)</f>
        <v>42050.645914351851</v>
      </c>
      <c r="U588" s="41">
        <f t="shared" si="2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8">
        <f>E589/L589</f>
        <v>389.28571428571428</v>
      </c>
      <c r="Q589" s="12" t="str">
        <f t="shared" si="27"/>
        <v>technology</v>
      </c>
      <c r="R589" s="12" t="str">
        <f t="shared" si="28"/>
        <v>web</v>
      </c>
      <c r="S589" s="13">
        <f>(((J589/60)/60)/24)+DATE(1970,1,1)+(-5/24)</f>
        <v>42080.548993055556</v>
      </c>
      <c r="T589" s="14">
        <f>(((I589/60)/60)/24)+DATE(1970,1,1)+(-5/24)</f>
        <v>42110.548993055556</v>
      </c>
      <c r="U589" s="41">
        <f t="shared" si="2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8">
        <f>E590/L590</f>
        <v>150.5</v>
      </c>
      <c r="Q590" s="12" t="str">
        <f t="shared" si="27"/>
        <v>technology</v>
      </c>
      <c r="R590" s="12" t="str">
        <f t="shared" si="28"/>
        <v>web</v>
      </c>
      <c r="S590" s="13">
        <f>(((J590/60)/60)/24)+DATE(1970,1,1)+(-5/24)</f>
        <v>42631.56118055556</v>
      </c>
      <c r="T590" s="14">
        <f>(((I590/60)/60)/24)+DATE(1970,1,1)+(-5/24)</f>
        <v>42691.602847222217</v>
      </c>
      <c r="U590" s="41">
        <f t="shared" si="29"/>
        <v>60.041666666656965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8">
        <f>E591/L591</f>
        <v>1</v>
      </c>
      <c r="Q591" s="12" t="str">
        <f t="shared" si="27"/>
        <v>technology</v>
      </c>
      <c r="R591" s="12" t="str">
        <f t="shared" si="28"/>
        <v>web</v>
      </c>
      <c r="S591" s="13">
        <f>(((J591/60)/60)/24)+DATE(1970,1,1)+(-5/24)</f>
        <v>42178.406238425923</v>
      </c>
      <c r="T591" s="14">
        <f>(((I591/60)/60)/24)+DATE(1970,1,1)+(-5/24)</f>
        <v>42193.406238425923</v>
      </c>
      <c r="U591" s="41">
        <f t="shared" si="2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8">
        <f>E592/L592</f>
        <v>24.777777777777779</v>
      </c>
      <c r="Q592" s="12" t="str">
        <f t="shared" si="27"/>
        <v>technology</v>
      </c>
      <c r="R592" s="12" t="str">
        <f t="shared" si="28"/>
        <v>web</v>
      </c>
      <c r="S592" s="13">
        <f>(((J592/60)/60)/24)+DATE(1970,1,1)+(-5/24)</f>
        <v>42377.34642361111</v>
      </c>
      <c r="T592" s="14">
        <f>(((I592/60)/60)/24)+DATE(1970,1,1)+(-5/24)</f>
        <v>42408.334027777775</v>
      </c>
      <c r="U592" s="41">
        <f t="shared" si="29"/>
        <v>30.987604166664823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8">
        <f>E593/L593</f>
        <v>30.5</v>
      </c>
      <c r="Q593" s="12" t="str">
        <f t="shared" si="27"/>
        <v>technology</v>
      </c>
      <c r="R593" s="12" t="str">
        <f t="shared" si="28"/>
        <v>web</v>
      </c>
      <c r="S593" s="13">
        <f>(((J593/60)/60)/24)+DATE(1970,1,1)+(-5/24)</f>
        <v>42177.334837962961</v>
      </c>
      <c r="T593" s="14">
        <f>(((I593/60)/60)/24)+DATE(1970,1,1)+(-5/24)</f>
        <v>42207.334837962961</v>
      </c>
      <c r="U593" s="41">
        <f t="shared" si="2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8">
        <f>E594/L594</f>
        <v>250</v>
      </c>
      <c r="Q594" s="12" t="str">
        <f t="shared" si="27"/>
        <v>technology</v>
      </c>
      <c r="R594" s="12" t="str">
        <f t="shared" si="28"/>
        <v>web</v>
      </c>
      <c r="S594" s="13">
        <f>(((J594/60)/60)/24)+DATE(1970,1,1)+(-5/24)</f>
        <v>41946.023842592593</v>
      </c>
      <c r="T594" s="14">
        <f>(((I594/60)/60)/24)+DATE(1970,1,1)+(-5/24)</f>
        <v>41976.023842592585</v>
      </c>
      <c r="U594" s="41">
        <f t="shared" si="29"/>
        <v>29.999999999992724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8">
        <f>E595/L595</f>
        <v>16.428571428571427</v>
      </c>
      <c r="Q595" s="12" t="str">
        <f t="shared" si="27"/>
        <v>technology</v>
      </c>
      <c r="R595" s="12" t="str">
        <f t="shared" si="28"/>
        <v>web</v>
      </c>
      <c r="S595" s="13">
        <f>(((J595/60)/60)/24)+DATE(1970,1,1)+(-5/24)</f>
        <v>42070.469270833331</v>
      </c>
      <c r="T595" s="14">
        <f>(((I595/60)/60)/24)+DATE(1970,1,1)+(-5/24)</f>
        <v>42100.427604166667</v>
      </c>
      <c r="U595" s="41">
        <f t="shared" si="29"/>
        <v>29.958333333335759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8">
        <f>E596/L596</f>
        <v>13</v>
      </c>
      <c r="Q596" s="12" t="str">
        <f t="shared" si="27"/>
        <v>technology</v>
      </c>
      <c r="R596" s="12" t="str">
        <f t="shared" si="28"/>
        <v>web</v>
      </c>
      <c r="S596" s="13">
        <f>(((J596/60)/60)/24)+DATE(1970,1,1)+(-5/24)</f>
        <v>42446.571828703702</v>
      </c>
      <c r="T596" s="14">
        <f>(((I596/60)/60)/24)+DATE(1970,1,1)+(-5/24)</f>
        <v>42476.571828703702</v>
      </c>
      <c r="U596" s="41">
        <f t="shared" si="2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8">
        <f>E597/L597</f>
        <v>53.25</v>
      </c>
      <c r="Q597" s="12" t="str">
        <f t="shared" si="27"/>
        <v>technology</v>
      </c>
      <c r="R597" s="12" t="str">
        <f t="shared" si="28"/>
        <v>web</v>
      </c>
      <c r="S597" s="13">
        <f>(((J597/60)/60)/24)+DATE(1970,1,1)+(-5/24)</f>
        <v>42082.861550925918</v>
      </c>
      <c r="T597" s="14">
        <f>(((I597/60)/60)/24)+DATE(1970,1,1)+(-5/24)</f>
        <v>42127.861550925918</v>
      </c>
      <c r="U597" s="41">
        <f t="shared" si="2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8">
        <f>E598/L598</f>
        <v>3</v>
      </c>
      <c r="Q598" s="12" t="str">
        <f t="shared" si="27"/>
        <v>technology</v>
      </c>
      <c r="R598" s="12" t="str">
        <f t="shared" si="28"/>
        <v>web</v>
      </c>
      <c r="S598" s="13">
        <f>(((J598/60)/60)/24)+DATE(1970,1,1)+(-5/24)</f>
        <v>42646.688564814809</v>
      </c>
      <c r="T598" s="14">
        <f>(((I598/60)/60)/24)+DATE(1970,1,1)+(-5/24)</f>
        <v>42676.688564814809</v>
      </c>
      <c r="U598" s="41">
        <f t="shared" si="2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8">
        <f>E599/L599</f>
        <v>10</v>
      </c>
      <c r="Q599" s="12" t="str">
        <f t="shared" si="27"/>
        <v>technology</v>
      </c>
      <c r="R599" s="12" t="str">
        <f t="shared" si="28"/>
        <v>web</v>
      </c>
      <c r="S599" s="13">
        <f>(((J599/60)/60)/24)+DATE(1970,1,1)+(-5/24)</f>
        <v>42545.496932870366</v>
      </c>
      <c r="T599" s="14">
        <f>(((I599/60)/60)/24)+DATE(1970,1,1)+(-5/24)</f>
        <v>42582.458333333336</v>
      </c>
      <c r="U599" s="41">
        <f t="shared" si="29"/>
        <v>36.961400462969323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8">
        <f>E600/L600</f>
        <v>121.42857142857143</v>
      </c>
      <c r="Q600" s="12" t="str">
        <f t="shared" si="27"/>
        <v>technology</v>
      </c>
      <c r="R600" s="12" t="str">
        <f t="shared" si="28"/>
        <v>web</v>
      </c>
      <c r="S600" s="13">
        <f>(((J600/60)/60)/24)+DATE(1970,1,1)+(-5/24)</f>
        <v>41947.793761574074</v>
      </c>
      <c r="T600" s="14">
        <f>(((I600/60)/60)/24)+DATE(1970,1,1)+(-5/24)</f>
        <v>41977.793761574074</v>
      </c>
      <c r="U600" s="41">
        <f t="shared" si="2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8">
        <f>E601/L601</f>
        <v>15.5</v>
      </c>
      <c r="Q601" s="12" t="str">
        <f t="shared" si="27"/>
        <v>technology</v>
      </c>
      <c r="R601" s="12" t="str">
        <f t="shared" si="28"/>
        <v>web</v>
      </c>
      <c r="S601" s="13">
        <f>(((J601/60)/60)/24)+DATE(1970,1,1)+(-5/24)</f>
        <v>42047.604189814818</v>
      </c>
      <c r="T601" s="14">
        <f>(((I601/60)/60)/24)+DATE(1970,1,1)+(-5/24)</f>
        <v>42071.427777777775</v>
      </c>
      <c r="U601" s="41">
        <f t="shared" si="29"/>
        <v>23.82358796295739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8">
        <f>E602/L602</f>
        <v>100</v>
      </c>
      <c r="Q602" s="12" t="str">
        <f t="shared" si="27"/>
        <v>technology</v>
      </c>
      <c r="R602" s="12" t="str">
        <f t="shared" si="28"/>
        <v>web</v>
      </c>
      <c r="S602" s="13">
        <f>(((J602/60)/60)/24)+DATE(1970,1,1)+(-5/24)</f>
        <v>42073.589837962958</v>
      </c>
      <c r="T602" s="14">
        <f>(((I602/60)/60)/24)+DATE(1970,1,1)+(-5/24)</f>
        <v>42133.589837962958</v>
      </c>
      <c r="U602" s="41">
        <f t="shared" si="29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8">
        <f>E603/L603</f>
        <v>23.333333333333332</v>
      </c>
      <c r="Q603" s="12" t="str">
        <f t="shared" si="27"/>
        <v>technology</v>
      </c>
      <c r="R603" s="12" t="str">
        <f t="shared" si="28"/>
        <v>web</v>
      </c>
      <c r="S603" s="13">
        <f>(((J603/60)/60)/24)+DATE(1970,1,1)+(-5/24)</f>
        <v>41969.64975694444</v>
      </c>
      <c r="T603" s="14">
        <f>(((I603/60)/60)/24)+DATE(1970,1,1)+(-5/24)</f>
        <v>41999.64975694444</v>
      </c>
      <c r="U603" s="41">
        <f t="shared" si="2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8" t="e">
        <f>E604/L604</f>
        <v>#DIV/0!</v>
      </c>
      <c r="Q604" s="12" t="str">
        <f t="shared" si="27"/>
        <v>technology</v>
      </c>
      <c r="R604" s="12" t="str">
        <f t="shared" si="28"/>
        <v>web</v>
      </c>
      <c r="S604" s="13">
        <f>(((J604/60)/60)/24)+DATE(1970,1,1)+(-5/24)</f>
        <v>42143.585821759254</v>
      </c>
      <c r="T604" s="14">
        <f>(((I604/60)/60)/24)+DATE(1970,1,1)+(-5/24)</f>
        <v>42173.585821759254</v>
      </c>
      <c r="U604" s="41">
        <f t="shared" si="2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8">
        <f>E605/L605</f>
        <v>45.386153846153846</v>
      </c>
      <c r="Q605" s="12" t="str">
        <f t="shared" si="27"/>
        <v>technology</v>
      </c>
      <c r="R605" s="12" t="str">
        <f t="shared" si="28"/>
        <v>web</v>
      </c>
      <c r="S605" s="13">
        <f>(((J605/60)/60)/24)+DATE(1970,1,1)+(-5/24)</f>
        <v>41835.430821759255</v>
      </c>
      <c r="T605" s="14">
        <f>(((I605/60)/60)/24)+DATE(1970,1,1)+(-5/24)</f>
        <v>41865.430821759255</v>
      </c>
      <c r="U605" s="41">
        <f t="shared" si="2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8" t="e">
        <f>E606/L606</f>
        <v>#DIV/0!</v>
      </c>
      <c r="Q606" s="12" t="str">
        <f t="shared" si="27"/>
        <v>technology</v>
      </c>
      <c r="R606" s="12" t="str">
        <f t="shared" si="28"/>
        <v>web</v>
      </c>
      <c r="S606" s="13">
        <f>(((J606/60)/60)/24)+DATE(1970,1,1)+(-5/24)</f>
        <v>41848.827037037037</v>
      </c>
      <c r="T606" s="14">
        <f>(((I606/60)/60)/24)+DATE(1970,1,1)+(-5/24)</f>
        <v>41878.827037037037</v>
      </c>
      <c r="U606" s="41">
        <f t="shared" si="2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8">
        <f>E607/L607</f>
        <v>16.375</v>
      </c>
      <c r="Q607" s="12" t="str">
        <f t="shared" si="27"/>
        <v>technology</v>
      </c>
      <c r="R607" s="12" t="str">
        <f t="shared" si="28"/>
        <v>web</v>
      </c>
      <c r="S607" s="13">
        <f>(((J607/60)/60)/24)+DATE(1970,1,1)+(-5/24)</f>
        <v>42194.14939814814</v>
      </c>
      <c r="T607" s="14">
        <f>(((I607/60)/60)/24)+DATE(1970,1,1)+(-5/24)</f>
        <v>42239.14939814814</v>
      </c>
      <c r="U607" s="41">
        <f t="shared" si="2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8">
        <f>E608/L608</f>
        <v>10</v>
      </c>
      <c r="Q608" s="12" t="str">
        <f t="shared" si="27"/>
        <v>technology</v>
      </c>
      <c r="R608" s="12" t="str">
        <f t="shared" si="28"/>
        <v>web</v>
      </c>
      <c r="S608" s="13">
        <f>(((J608/60)/60)/24)+DATE(1970,1,1)+(-5/24)</f>
        <v>42102.442233796297</v>
      </c>
      <c r="T608" s="14">
        <f>(((I608/60)/60)/24)+DATE(1970,1,1)+(-5/24)</f>
        <v>42148.416666666664</v>
      </c>
      <c r="U608" s="41">
        <f t="shared" si="29"/>
        <v>45.974432870367309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8" t="e">
        <f>E609/L609</f>
        <v>#DIV/0!</v>
      </c>
      <c r="Q609" s="12" t="str">
        <f t="shared" si="27"/>
        <v>technology</v>
      </c>
      <c r="R609" s="12" t="str">
        <f t="shared" si="28"/>
        <v>web</v>
      </c>
      <c r="S609" s="13">
        <f>(((J609/60)/60)/24)+DATE(1970,1,1)+(-5/24)</f>
        <v>42300.617314814815</v>
      </c>
      <c r="T609" s="14">
        <f>(((I609/60)/60)/24)+DATE(1970,1,1)+(-5/24)</f>
        <v>42330.65898148148</v>
      </c>
      <c r="U609" s="41">
        <f t="shared" si="29"/>
        <v>30.041666666664241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8">
        <f>E610/L610</f>
        <v>292.2</v>
      </c>
      <c r="Q610" s="12" t="str">
        <f t="shared" si="27"/>
        <v>technology</v>
      </c>
      <c r="R610" s="12" t="str">
        <f t="shared" si="28"/>
        <v>web</v>
      </c>
      <c r="S610" s="13">
        <f>(((J610/60)/60)/24)+DATE(1970,1,1)+(-5/24)</f>
        <v>42140.712731481479</v>
      </c>
      <c r="T610" s="14">
        <f>(((I610/60)/60)/24)+DATE(1970,1,1)+(-5/24)</f>
        <v>42170.712731481479</v>
      </c>
      <c r="U610" s="41">
        <f t="shared" si="2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8">
        <f>E611/L611</f>
        <v>5</v>
      </c>
      <c r="Q611" s="12" t="str">
        <f t="shared" si="27"/>
        <v>technology</v>
      </c>
      <c r="R611" s="12" t="str">
        <f t="shared" si="28"/>
        <v>web</v>
      </c>
      <c r="S611" s="13">
        <f>(((J611/60)/60)/24)+DATE(1970,1,1)+(-5/24)</f>
        <v>42306.825740740744</v>
      </c>
      <c r="T611" s="14">
        <f>(((I611/60)/60)/24)+DATE(1970,1,1)+(-5/24)</f>
        <v>42336.867407407401</v>
      </c>
      <c r="U611" s="41">
        <f t="shared" si="29"/>
        <v>30.041666666656965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8" t="e">
        <f>E612/L612</f>
        <v>#DIV/0!</v>
      </c>
      <c r="Q612" s="12" t="str">
        <f t="shared" si="27"/>
        <v>technology</v>
      </c>
      <c r="R612" s="12" t="str">
        <f t="shared" si="28"/>
        <v>web</v>
      </c>
      <c r="S612" s="13">
        <f>(((J612/60)/60)/24)+DATE(1970,1,1)+(-5/24)</f>
        <v>42086.622523148144</v>
      </c>
      <c r="T612" s="14">
        <f>(((I612/60)/60)/24)+DATE(1970,1,1)+(-5/24)</f>
        <v>42116.622523148144</v>
      </c>
      <c r="U612" s="41">
        <f t="shared" si="2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8" t="e">
        <f>E613/L613</f>
        <v>#DIV/0!</v>
      </c>
      <c r="Q613" s="12" t="str">
        <f t="shared" si="27"/>
        <v>technology</v>
      </c>
      <c r="R613" s="12" t="str">
        <f t="shared" si="28"/>
        <v>web</v>
      </c>
      <c r="S613" s="13">
        <f>(((J613/60)/60)/24)+DATE(1970,1,1)+(-5/24)</f>
        <v>42328.352280092593</v>
      </c>
      <c r="T613" s="14">
        <f>(((I613/60)/60)/24)+DATE(1970,1,1)+(-5/24)</f>
        <v>42388.352280092593</v>
      </c>
      <c r="U613" s="41">
        <f t="shared" si="2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8" t="e">
        <f>E614/L614</f>
        <v>#DIV/0!</v>
      </c>
      <c r="Q614" s="12" t="str">
        <f t="shared" si="27"/>
        <v>technology</v>
      </c>
      <c r="R614" s="12" t="str">
        <f t="shared" si="28"/>
        <v>web</v>
      </c>
      <c r="S614" s="13">
        <f>(((J614/60)/60)/24)+DATE(1970,1,1)+(-5/24)</f>
        <v>42584.823449074065</v>
      </c>
      <c r="T614" s="14">
        <f>(((I614/60)/60)/24)+DATE(1970,1,1)+(-5/24)</f>
        <v>42614.823449074065</v>
      </c>
      <c r="U614" s="41">
        <f t="shared" si="29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8">
        <f>E615/L615</f>
        <v>105.93388429752066</v>
      </c>
      <c r="Q615" s="12" t="str">
        <f t="shared" si="27"/>
        <v>technology</v>
      </c>
      <c r="R615" s="12" t="str">
        <f t="shared" si="28"/>
        <v>web</v>
      </c>
      <c r="S615" s="13">
        <f>(((J615/60)/60)/24)+DATE(1970,1,1)+(-5/24)</f>
        <v>42247.288425925923</v>
      </c>
      <c r="T615" s="14">
        <f>(((I615/60)/60)/24)+DATE(1970,1,1)+(-5/24)</f>
        <v>42277.999305555553</v>
      </c>
      <c r="U615" s="41">
        <f t="shared" si="29"/>
        <v>30.710879629630654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8" t="e">
        <f>E616/L616</f>
        <v>#DIV/0!</v>
      </c>
      <c r="Q616" s="12" t="str">
        <f t="shared" si="27"/>
        <v>technology</v>
      </c>
      <c r="R616" s="12" t="str">
        <f t="shared" si="28"/>
        <v>web</v>
      </c>
      <c r="S616" s="13">
        <f>(((J616/60)/60)/24)+DATE(1970,1,1)+(-5/24)</f>
        <v>42514.853472222218</v>
      </c>
      <c r="T616" s="14">
        <f>(((I616/60)/60)/24)+DATE(1970,1,1)+(-5/24)</f>
        <v>42544.853472222218</v>
      </c>
      <c r="U616" s="41">
        <f t="shared" si="2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8" t="e">
        <f>E617/L617</f>
        <v>#DIV/0!</v>
      </c>
      <c r="Q617" s="12" t="str">
        <f t="shared" si="27"/>
        <v>technology</v>
      </c>
      <c r="R617" s="12" t="str">
        <f t="shared" si="28"/>
        <v>web</v>
      </c>
      <c r="S617" s="13">
        <f>(((J617/60)/60)/24)+DATE(1970,1,1)+(-5/24)</f>
        <v>42241.913877314808</v>
      </c>
      <c r="T617" s="14">
        <f>(((I617/60)/60)/24)+DATE(1970,1,1)+(-5/24)</f>
        <v>42271.913877314808</v>
      </c>
      <c r="U617" s="41">
        <f t="shared" si="2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8" t="e">
        <f>E618/L618</f>
        <v>#DIV/0!</v>
      </c>
      <c r="Q618" s="12" t="str">
        <f t="shared" si="27"/>
        <v>technology</v>
      </c>
      <c r="R618" s="12" t="str">
        <f t="shared" si="28"/>
        <v>web</v>
      </c>
      <c r="S618" s="13">
        <f>(((J618/60)/60)/24)+DATE(1970,1,1)+(-5/24)</f>
        <v>42761.167905092596</v>
      </c>
      <c r="T618" s="14">
        <f>(((I618/60)/60)/24)+DATE(1970,1,1)+(-5/24)</f>
        <v>42791.167905092596</v>
      </c>
      <c r="U618" s="41">
        <f t="shared" si="2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8">
        <f>E619/L619</f>
        <v>20</v>
      </c>
      <c r="Q619" s="12" t="str">
        <f t="shared" si="27"/>
        <v>technology</v>
      </c>
      <c r="R619" s="12" t="str">
        <f t="shared" si="28"/>
        <v>web</v>
      </c>
      <c r="S619" s="13">
        <f>(((J619/60)/60)/24)+DATE(1970,1,1)+(-5/24)</f>
        <v>42087.134756944441</v>
      </c>
      <c r="T619" s="14">
        <f>(((I619/60)/60)/24)+DATE(1970,1,1)+(-5/24)</f>
        <v>42132.134756944441</v>
      </c>
      <c r="U619" s="41">
        <f t="shared" si="2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8" t="e">
        <f>E620/L620</f>
        <v>#DIV/0!</v>
      </c>
      <c r="Q620" s="12" t="str">
        <f t="shared" si="27"/>
        <v>technology</v>
      </c>
      <c r="R620" s="12" t="str">
        <f t="shared" si="28"/>
        <v>web</v>
      </c>
      <c r="S620" s="13">
        <f>(((J620/60)/60)/24)+DATE(1970,1,1)+(-5/24)</f>
        <v>42317.60188657407</v>
      </c>
      <c r="T620" s="14">
        <f>(((I620/60)/60)/24)+DATE(1970,1,1)+(-5/24)</f>
        <v>42347.60188657407</v>
      </c>
      <c r="U620" s="41">
        <f t="shared" si="2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8">
        <f>E621/L621</f>
        <v>1</v>
      </c>
      <c r="Q621" s="12" t="str">
        <f t="shared" si="27"/>
        <v>technology</v>
      </c>
      <c r="R621" s="12" t="str">
        <f t="shared" si="28"/>
        <v>web</v>
      </c>
      <c r="S621" s="13">
        <f>(((J621/60)/60)/24)+DATE(1970,1,1)+(-5/24)</f>
        <v>41908.442013888889</v>
      </c>
      <c r="T621" s="14">
        <f>(((I621/60)/60)/24)+DATE(1970,1,1)+(-5/24)</f>
        <v>41968.483680555553</v>
      </c>
      <c r="U621" s="41">
        <f t="shared" si="29"/>
        <v>60.041666666664241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8">
        <f>E622/L622</f>
        <v>300</v>
      </c>
      <c r="Q622" s="12" t="str">
        <f t="shared" si="27"/>
        <v>technology</v>
      </c>
      <c r="R622" s="12" t="str">
        <f t="shared" si="28"/>
        <v>web</v>
      </c>
      <c r="S622" s="13">
        <f>(((J622/60)/60)/24)+DATE(1970,1,1)+(-5/24)</f>
        <v>41831.508541666662</v>
      </c>
      <c r="T622" s="14">
        <f>(((I622/60)/60)/24)+DATE(1970,1,1)+(-5/24)</f>
        <v>41876.508541666662</v>
      </c>
      <c r="U622" s="41">
        <f t="shared" si="2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8">
        <f>E623/L623</f>
        <v>87</v>
      </c>
      <c r="Q623" s="12" t="str">
        <f t="shared" si="27"/>
        <v>technology</v>
      </c>
      <c r="R623" s="12" t="str">
        <f t="shared" si="28"/>
        <v>web</v>
      </c>
      <c r="S623" s="13">
        <f>(((J623/60)/60)/24)+DATE(1970,1,1)+(-5/24)</f>
        <v>42528.779363425921</v>
      </c>
      <c r="T623" s="14">
        <f>(((I623/60)/60)/24)+DATE(1970,1,1)+(-5/24)</f>
        <v>42558.779363425921</v>
      </c>
      <c r="U623" s="41">
        <f t="shared" si="2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8">
        <f>E624/L624</f>
        <v>37.888888888888886</v>
      </c>
      <c r="Q624" s="12" t="str">
        <f t="shared" si="27"/>
        <v>technology</v>
      </c>
      <c r="R624" s="12" t="str">
        <f t="shared" si="28"/>
        <v>web</v>
      </c>
      <c r="S624" s="13">
        <f>(((J624/60)/60)/24)+DATE(1970,1,1)+(-5/24)</f>
        <v>42532.566412037035</v>
      </c>
      <c r="T624" s="14">
        <f>(((I624/60)/60)/24)+DATE(1970,1,1)+(-5/24)</f>
        <v>42552.566412037035</v>
      </c>
      <c r="U624" s="41">
        <f t="shared" si="2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8" t="e">
        <f>E625/L625</f>
        <v>#DIV/0!</v>
      </c>
      <c r="Q625" s="12" t="str">
        <f t="shared" si="27"/>
        <v>technology</v>
      </c>
      <c r="R625" s="12" t="str">
        <f t="shared" si="28"/>
        <v>web</v>
      </c>
      <c r="S625" s="13">
        <f>(((J625/60)/60)/24)+DATE(1970,1,1)+(-5/24)</f>
        <v>42121.800891203697</v>
      </c>
      <c r="T625" s="14">
        <f>(((I625/60)/60)/24)+DATE(1970,1,1)+(-5/24)</f>
        <v>42151.800891203697</v>
      </c>
      <c r="U625" s="41">
        <f t="shared" si="2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8" t="e">
        <f>E626/L626</f>
        <v>#DIV/0!</v>
      </c>
      <c r="Q626" s="12" t="str">
        <f t="shared" si="27"/>
        <v>technology</v>
      </c>
      <c r="R626" s="12" t="str">
        <f t="shared" si="28"/>
        <v>web</v>
      </c>
      <c r="S626" s="13">
        <f>(((J626/60)/60)/24)+DATE(1970,1,1)+(-5/24)</f>
        <v>42108.78056712963</v>
      </c>
      <c r="T626" s="14">
        <f>(((I626/60)/60)/24)+DATE(1970,1,1)+(-5/24)</f>
        <v>42138.78056712963</v>
      </c>
      <c r="U626" s="41">
        <f t="shared" si="2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8" t="e">
        <f>E627/L627</f>
        <v>#DIV/0!</v>
      </c>
      <c r="Q627" s="12" t="str">
        <f t="shared" si="27"/>
        <v>technology</v>
      </c>
      <c r="R627" s="12" t="str">
        <f t="shared" si="28"/>
        <v>web</v>
      </c>
      <c r="S627" s="13">
        <f>(((J627/60)/60)/24)+DATE(1970,1,1)+(-5/24)</f>
        <v>42790.687233796292</v>
      </c>
      <c r="T627" s="14">
        <f>(((I627/60)/60)/24)+DATE(1970,1,1)+(-5/24)</f>
        <v>42820.645567129628</v>
      </c>
      <c r="U627" s="41">
        <f t="shared" si="29"/>
        <v>29.958333333335759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8">
        <f>E628/L628</f>
        <v>111.41025641025641</v>
      </c>
      <c r="Q628" s="12" t="str">
        <f t="shared" si="27"/>
        <v>technology</v>
      </c>
      <c r="R628" s="12" t="str">
        <f t="shared" si="28"/>
        <v>web</v>
      </c>
      <c r="S628" s="13">
        <f>(((J628/60)/60)/24)+DATE(1970,1,1)+(-5/24)</f>
        <v>42198.351145833331</v>
      </c>
      <c r="T628" s="14">
        <f>(((I628/60)/60)/24)+DATE(1970,1,1)+(-5/24)</f>
        <v>42231.348611111105</v>
      </c>
      <c r="U628" s="41">
        <f t="shared" si="29"/>
        <v>32.997465277774609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8">
        <f>E629/L629</f>
        <v>90</v>
      </c>
      <c r="Q629" s="12" t="str">
        <f t="shared" si="27"/>
        <v>technology</v>
      </c>
      <c r="R629" s="12" t="str">
        <f t="shared" si="28"/>
        <v>web</v>
      </c>
      <c r="S629" s="13">
        <f>(((J629/60)/60)/24)+DATE(1970,1,1)+(-5/24)</f>
        <v>42384.098506944443</v>
      </c>
      <c r="T629" s="14">
        <f>(((I629/60)/60)/24)+DATE(1970,1,1)+(-5/24)</f>
        <v>42443.749999999993</v>
      </c>
      <c r="U629" s="41">
        <f t="shared" si="29"/>
        <v>59.651493055549508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8" t="e">
        <f>E630/L630</f>
        <v>#DIV/0!</v>
      </c>
      <c r="Q630" s="12" t="str">
        <f t="shared" si="27"/>
        <v>technology</v>
      </c>
      <c r="R630" s="12" t="str">
        <f t="shared" si="28"/>
        <v>web</v>
      </c>
      <c r="S630" s="13">
        <f>(((J630/60)/60)/24)+DATE(1970,1,1)+(-5/24)</f>
        <v>41803.484456018516</v>
      </c>
      <c r="T630" s="14">
        <f>(((I630/60)/60)/24)+DATE(1970,1,1)+(-5/24)</f>
        <v>41833.484456018516</v>
      </c>
      <c r="U630" s="41">
        <f t="shared" si="2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8">
        <f>E631/L631</f>
        <v>116.66666666666667</v>
      </c>
      <c r="Q631" s="12" t="str">
        <f t="shared" si="27"/>
        <v>technology</v>
      </c>
      <c r="R631" s="12" t="str">
        <f t="shared" si="28"/>
        <v>web</v>
      </c>
      <c r="S631" s="13">
        <f>(((J631/60)/60)/24)+DATE(1970,1,1)+(-5/24)</f>
        <v>42474.429490740738</v>
      </c>
      <c r="T631" s="14">
        <f>(((I631/60)/60)/24)+DATE(1970,1,1)+(-5/24)</f>
        <v>42504.429490740738</v>
      </c>
      <c r="U631" s="41">
        <f t="shared" si="2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8">
        <f>E632/L632</f>
        <v>10</v>
      </c>
      <c r="Q632" s="12" t="str">
        <f t="shared" si="27"/>
        <v>technology</v>
      </c>
      <c r="R632" s="12" t="str">
        <f t="shared" si="28"/>
        <v>web</v>
      </c>
      <c r="S632" s="13">
        <f>(((J632/60)/60)/24)+DATE(1970,1,1)+(-5/24)</f>
        <v>42223.411122685182</v>
      </c>
      <c r="T632" s="14">
        <f>(((I632/60)/60)/24)+DATE(1970,1,1)+(-5/24)</f>
        <v>42253.006944444445</v>
      </c>
      <c r="U632" s="41">
        <f t="shared" si="29"/>
        <v>29.595821759263345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8">
        <f>E633/L633</f>
        <v>76.666666666666671</v>
      </c>
      <c r="Q633" s="12" t="str">
        <f t="shared" si="27"/>
        <v>technology</v>
      </c>
      <c r="R633" s="12" t="str">
        <f t="shared" si="28"/>
        <v>web</v>
      </c>
      <c r="S633" s="13">
        <f>(((J633/60)/60)/24)+DATE(1970,1,1)+(-5/24)</f>
        <v>42489.563993055555</v>
      </c>
      <c r="T633" s="14">
        <f>(((I633/60)/60)/24)+DATE(1970,1,1)+(-5/24)</f>
        <v>42518.563993055555</v>
      </c>
      <c r="U633" s="41">
        <f t="shared" si="2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8" t="e">
        <f>E634/L634</f>
        <v>#DIV/0!</v>
      </c>
      <c r="Q634" s="12" t="str">
        <f t="shared" si="27"/>
        <v>technology</v>
      </c>
      <c r="R634" s="12" t="str">
        <f t="shared" si="28"/>
        <v>web</v>
      </c>
      <c r="S634" s="13">
        <f>(((J634/60)/60)/24)+DATE(1970,1,1)+(-5/24)</f>
        <v>42303.450983796291</v>
      </c>
      <c r="T634" s="14">
        <f>(((I634/60)/60)/24)+DATE(1970,1,1)+(-5/24)</f>
        <v>42333.492650462962</v>
      </c>
      <c r="U634" s="41">
        <f t="shared" si="29"/>
        <v>30.041666666671517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8">
        <f>E635/L635</f>
        <v>49.8</v>
      </c>
      <c r="Q635" s="12" t="str">
        <f t="shared" si="27"/>
        <v>technology</v>
      </c>
      <c r="R635" s="12" t="str">
        <f t="shared" si="28"/>
        <v>web</v>
      </c>
      <c r="S635" s="13">
        <f>(((J635/60)/60)/24)+DATE(1970,1,1)+(-5/24)</f>
        <v>42507.090995370374</v>
      </c>
      <c r="T635" s="14">
        <f>(((I635/60)/60)/24)+DATE(1970,1,1)+(-5/24)</f>
        <v>42538.749999999993</v>
      </c>
      <c r="U635" s="41">
        <f t="shared" si="29"/>
        <v>31.659004629618721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8">
        <f>E636/L636</f>
        <v>1</v>
      </c>
      <c r="Q636" s="12" t="str">
        <f t="shared" si="27"/>
        <v>technology</v>
      </c>
      <c r="R636" s="12" t="str">
        <f t="shared" si="28"/>
        <v>web</v>
      </c>
      <c r="S636" s="13">
        <f>(((J636/60)/60)/24)+DATE(1970,1,1)+(-5/24)</f>
        <v>42031.720243055555</v>
      </c>
      <c r="T636" s="14">
        <f>(((I636/60)/60)/24)+DATE(1970,1,1)+(-5/24)</f>
        <v>42061.720243055555</v>
      </c>
      <c r="U636" s="41">
        <f t="shared" si="2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8">
        <f>E637/L637</f>
        <v>2</v>
      </c>
      <c r="Q637" s="12" t="str">
        <f t="shared" si="27"/>
        <v>technology</v>
      </c>
      <c r="R637" s="12" t="str">
        <f t="shared" si="28"/>
        <v>web</v>
      </c>
      <c r="S637" s="13">
        <f>(((J637/60)/60)/24)+DATE(1970,1,1)+(-5/24)</f>
        <v>42075.883819444447</v>
      </c>
      <c r="T637" s="14">
        <f>(((I637/60)/60)/24)+DATE(1970,1,1)+(-5/24)</f>
        <v>42105.883819444447</v>
      </c>
      <c r="U637" s="41">
        <f t="shared" si="2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8">
        <f>E638/L638</f>
        <v>4</v>
      </c>
      <c r="Q638" s="12" t="str">
        <f t="shared" si="27"/>
        <v>technology</v>
      </c>
      <c r="R638" s="12" t="str">
        <f t="shared" si="28"/>
        <v>web</v>
      </c>
      <c r="S638" s="13">
        <f>(((J638/60)/60)/24)+DATE(1970,1,1)+(-5/24)</f>
        <v>42131.247106481482</v>
      </c>
      <c r="T638" s="14">
        <f>(((I638/60)/60)/24)+DATE(1970,1,1)+(-5/24)</f>
        <v>42161.240972222215</v>
      </c>
      <c r="U638" s="41">
        <f t="shared" si="29"/>
        <v>29.993865740732872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8" t="e">
        <f>E639/L639</f>
        <v>#DIV/0!</v>
      </c>
      <c r="Q639" s="12" t="str">
        <f t="shared" si="27"/>
        <v>technology</v>
      </c>
      <c r="R639" s="12" t="str">
        <f t="shared" si="28"/>
        <v>web</v>
      </c>
      <c r="S639" s="13">
        <f>(((J639/60)/60)/24)+DATE(1970,1,1)+(-5/24)</f>
        <v>42762.75368055555</v>
      </c>
      <c r="T639" s="14">
        <f>(((I639/60)/60)/24)+DATE(1970,1,1)+(-5/24)</f>
        <v>42791.75277777778</v>
      </c>
      <c r="U639" s="41">
        <f t="shared" si="29"/>
        <v>28.999097222229466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8">
        <f>E640/L640</f>
        <v>3</v>
      </c>
      <c r="Q640" s="12" t="str">
        <f t="shared" si="27"/>
        <v>technology</v>
      </c>
      <c r="R640" s="12" t="str">
        <f t="shared" si="28"/>
        <v>web</v>
      </c>
      <c r="S640" s="13">
        <f>(((J640/60)/60)/24)+DATE(1970,1,1)+(-5/24)</f>
        <v>42759.384976851848</v>
      </c>
      <c r="T640" s="14">
        <f>(((I640/60)/60)/24)+DATE(1970,1,1)+(-5/24)</f>
        <v>42819.343310185184</v>
      </c>
      <c r="U640" s="41">
        <f t="shared" si="29"/>
        <v>59.958333333335759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8">
        <f>E641/L641</f>
        <v>1</v>
      </c>
      <c r="Q641" s="12" t="str">
        <f t="shared" si="27"/>
        <v>technology</v>
      </c>
      <c r="R641" s="12" t="str">
        <f t="shared" si="28"/>
        <v>web</v>
      </c>
      <c r="S641" s="13">
        <f>(((J641/60)/60)/24)+DATE(1970,1,1)+(-5/24)</f>
        <v>41865.374942129631</v>
      </c>
      <c r="T641" s="14">
        <f>(((I641/60)/60)/24)+DATE(1970,1,1)+(-5/24)</f>
        <v>41925.374942129631</v>
      </c>
      <c r="U641" s="41">
        <f t="shared" si="2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8">
        <f>E642/L642</f>
        <v>50.5</v>
      </c>
      <c r="Q642" s="12" t="str">
        <f t="shared" si="27"/>
        <v>technology</v>
      </c>
      <c r="R642" s="12" t="str">
        <f t="shared" si="28"/>
        <v>wearables</v>
      </c>
      <c r="S642" s="13">
        <f>(((J642/60)/60)/24)+DATE(1970,1,1)+(-5/24)</f>
        <v>42683.21197916667</v>
      </c>
      <c r="T642" s="14">
        <f>(((I642/60)/60)/24)+DATE(1970,1,1)+(-5/24)</f>
        <v>42698.749999999993</v>
      </c>
      <c r="U642" s="41">
        <f t="shared" si="29"/>
        <v>15.538020833322662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8">
        <f>E643/L643</f>
        <v>151.31746031746033</v>
      </c>
      <c r="Q643" s="12" t="str">
        <f t="shared" ref="Q643:Q706" si="30">LEFT(N643,( FIND("/",N643,1))-1)</f>
        <v>technology</v>
      </c>
      <c r="R643" s="12" t="str">
        <f t="shared" ref="R643:R706" si="31">RIGHT(N643,(LEN(N643)-(FIND("/",N643, FIND("/", N643)-1))))</f>
        <v>wearables</v>
      </c>
      <c r="S643" s="13">
        <f>(((J643/60)/60)/24)+DATE(1970,1,1)+(-5/24)</f>
        <v>42199.361666666664</v>
      </c>
      <c r="T643" s="14">
        <f>(((I643/60)/60)/24)+DATE(1970,1,1)+(-5/24)</f>
        <v>42229.361666666664</v>
      </c>
      <c r="U643" s="41">
        <f t="shared" ref="U643:U706" si="32">T643-S643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8">
        <f>E644/L644</f>
        <v>134.3592456301748</v>
      </c>
      <c r="Q644" s="12" t="str">
        <f t="shared" si="30"/>
        <v>technology</v>
      </c>
      <c r="R644" s="12" t="str">
        <f t="shared" si="31"/>
        <v>wearables</v>
      </c>
      <c r="S644" s="13">
        <f>(((J644/60)/60)/24)+DATE(1970,1,1)+(-5/24)</f>
        <v>42199.442986111106</v>
      </c>
      <c r="T644" s="14">
        <f>(((I644/60)/60)/24)+DATE(1970,1,1)+(-5/24)</f>
        <v>42235.442986111106</v>
      </c>
      <c r="U644" s="41">
        <f t="shared" si="32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8">
        <f>E645/L645</f>
        <v>174.02631578947367</v>
      </c>
      <c r="Q645" s="12" t="str">
        <f t="shared" si="30"/>
        <v>technology</v>
      </c>
      <c r="R645" s="12" t="str">
        <f t="shared" si="31"/>
        <v>wearables</v>
      </c>
      <c r="S645" s="13">
        <f>(((J645/60)/60)/24)+DATE(1970,1,1)+(-5/24)</f>
        <v>42100.43373842592</v>
      </c>
      <c r="T645" s="14">
        <f>(((I645/60)/60)/24)+DATE(1970,1,1)+(-5/24)</f>
        <v>42155.43373842592</v>
      </c>
      <c r="U645" s="41">
        <f t="shared" si="32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8">
        <f>E646/L646</f>
        <v>73.486268364348675</v>
      </c>
      <c r="Q646" s="12" t="str">
        <f t="shared" si="30"/>
        <v>technology</v>
      </c>
      <c r="R646" s="12" t="str">
        <f t="shared" si="31"/>
        <v>wearables</v>
      </c>
      <c r="S646" s="13">
        <f>(((J646/60)/60)/24)+DATE(1970,1,1)+(-5/24)</f>
        <v>41898.457627314812</v>
      </c>
      <c r="T646" s="14">
        <f>(((I646/60)/60)/24)+DATE(1970,1,1)+(-5/24)</f>
        <v>41940.833333333328</v>
      </c>
      <c r="U646" s="41">
        <f t="shared" si="32"/>
        <v>42.375706018516212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8">
        <f>E647/L647</f>
        <v>23.518987341772153</v>
      </c>
      <c r="Q647" s="12" t="str">
        <f t="shared" si="30"/>
        <v>technology</v>
      </c>
      <c r="R647" s="12" t="str">
        <f t="shared" si="31"/>
        <v>wearables</v>
      </c>
      <c r="S647" s="13">
        <f>(((J647/60)/60)/24)+DATE(1970,1,1)+(-5/24)</f>
        <v>42563.817986111106</v>
      </c>
      <c r="T647" s="14">
        <f>(((I647/60)/60)/24)+DATE(1970,1,1)+(-5/24)</f>
        <v>42593.817986111106</v>
      </c>
      <c r="U647" s="41">
        <f t="shared" si="32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8">
        <f>E648/L648</f>
        <v>39.074444444444445</v>
      </c>
      <c r="Q648" s="12" t="str">
        <f t="shared" si="30"/>
        <v>technology</v>
      </c>
      <c r="R648" s="12" t="str">
        <f t="shared" si="31"/>
        <v>wearables</v>
      </c>
      <c r="S648" s="13">
        <f>(((J648/60)/60)/24)+DATE(1970,1,1)+(-5/24)</f>
        <v>41832.644293981481</v>
      </c>
      <c r="T648" s="14">
        <f>(((I648/60)/60)/24)+DATE(1970,1,1)+(-5/24)</f>
        <v>41862.644293981481</v>
      </c>
      <c r="U648" s="41">
        <f t="shared" si="32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8">
        <f>E649/L649</f>
        <v>125.94117647058823</v>
      </c>
      <c r="Q649" s="12" t="str">
        <f t="shared" si="30"/>
        <v>technology</v>
      </c>
      <c r="R649" s="12" t="str">
        <f t="shared" si="31"/>
        <v>wearables</v>
      </c>
      <c r="S649" s="13">
        <f>(((J649/60)/60)/24)+DATE(1970,1,1)+(-5/24)</f>
        <v>42416.559594907405</v>
      </c>
      <c r="T649" s="14">
        <f>(((I649/60)/60)/24)+DATE(1970,1,1)+(-5/24)</f>
        <v>42446.517928240741</v>
      </c>
      <c r="U649" s="41">
        <f t="shared" si="32"/>
        <v>29.958333333335759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8">
        <f>E650/L650</f>
        <v>1644</v>
      </c>
      <c r="Q650" s="12" t="str">
        <f t="shared" si="30"/>
        <v>technology</v>
      </c>
      <c r="R650" s="12" t="str">
        <f t="shared" si="31"/>
        <v>wearables</v>
      </c>
      <c r="S650" s="13">
        <f>(((J650/60)/60)/24)+DATE(1970,1,1)+(-5/24)</f>
        <v>41891.485046296293</v>
      </c>
      <c r="T650" s="14">
        <f>(((I650/60)/60)/24)+DATE(1970,1,1)+(-5/24)</f>
        <v>41926.485046296293</v>
      </c>
      <c r="U650" s="41">
        <f t="shared" si="32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8">
        <f>E651/L651</f>
        <v>42.670731707317074</v>
      </c>
      <c r="Q651" s="12" t="str">
        <f t="shared" si="30"/>
        <v>technology</v>
      </c>
      <c r="R651" s="12" t="str">
        <f t="shared" si="31"/>
        <v>wearables</v>
      </c>
      <c r="S651" s="13">
        <f>(((J651/60)/60)/24)+DATE(1970,1,1)+(-5/24)</f>
        <v>41877.703854166662</v>
      </c>
      <c r="T651" s="14">
        <f>(((I651/60)/60)/24)+DATE(1970,1,1)+(-5/24)</f>
        <v>41898.703854166662</v>
      </c>
      <c r="U651" s="41">
        <f t="shared" si="32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8">
        <f>E652/L652</f>
        <v>35.125</v>
      </c>
      <c r="Q652" s="12" t="str">
        <f t="shared" si="30"/>
        <v>technology</v>
      </c>
      <c r="R652" s="12" t="str">
        <f t="shared" si="31"/>
        <v>wearables</v>
      </c>
      <c r="S652" s="13">
        <f>(((J652/60)/60)/24)+DATE(1970,1,1)+(-5/24)</f>
        <v>41931.828518518516</v>
      </c>
      <c r="T652" s="14">
        <f>(((I652/60)/60)/24)+DATE(1970,1,1)+(-5/24)</f>
        <v>41991.870185185187</v>
      </c>
      <c r="U652" s="41">
        <f t="shared" si="32"/>
        <v>60.041666666671517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8">
        <f>E653/L653</f>
        <v>239.35238095238094</v>
      </c>
      <c r="Q653" s="12" t="str">
        <f t="shared" si="30"/>
        <v>technology</v>
      </c>
      <c r="R653" s="12" t="str">
        <f t="shared" si="31"/>
        <v>wearables</v>
      </c>
      <c r="S653" s="13">
        <f>(((J653/60)/60)/24)+DATE(1970,1,1)+(-5/24)</f>
        <v>41955.809155092589</v>
      </c>
      <c r="T653" s="14">
        <f>(((I653/60)/60)/24)+DATE(1970,1,1)+(-5/24)</f>
        <v>41985.809155092589</v>
      </c>
      <c r="U653" s="41">
        <f t="shared" si="32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8">
        <f>E654/L654</f>
        <v>107.64285714285714</v>
      </c>
      <c r="Q654" s="12" t="str">
        <f t="shared" si="30"/>
        <v>technology</v>
      </c>
      <c r="R654" s="12" t="str">
        <f t="shared" si="31"/>
        <v>wearables</v>
      </c>
      <c r="S654" s="13">
        <f>(((J654/60)/60)/24)+DATE(1970,1,1)+(-5/24)</f>
        <v>42675.482060185182</v>
      </c>
      <c r="T654" s="14">
        <f>(((I654/60)/60)/24)+DATE(1970,1,1)+(-5/24)</f>
        <v>42705.523726851847</v>
      </c>
      <c r="U654" s="41">
        <f t="shared" si="32"/>
        <v>30.041666666664241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8">
        <f>E655/L655</f>
        <v>95.830623306233065</v>
      </c>
      <c r="Q655" s="12" t="str">
        <f t="shared" si="30"/>
        <v>technology</v>
      </c>
      <c r="R655" s="12" t="str">
        <f t="shared" si="31"/>
        <v>wearables</v>
      </c>
      <c r="S655" s="13">
        <f>(((J655/60)/60)/24)+DATE(1970,1,1)+(-5/24)</f>
        <v>42199.410185185181</v>
      </c>
      <c r="T655" s="14">
        <f>(((I655/60)/60)/24)+DATE(1970,1,1)+(-5/24)</f>
        <v>42236.410185185181</v>
      </c>
      <c r="U655" s="41">
        <f t="shared" si="32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8">
        <f>E656/L656</f>
        <v>31.663376110562684</v>
      </c>
      <c r="Q656" s="12" t="str">
        <f t="shared" si="30"/>
        <v>technology</v>
      </c>
      <c r="R656" s="12" t="str">
        <f t="shared" si="31"/>
        <v>wearables</v>
      </c>
      <c r="S656" s="13">
        <f>(((J656/60)/60)/24)+DATE(1970,1,1)+(-5/24)</f>
        <v>42163.748993055553</v>
      </c>
      <c r="T656" s="14">
        <f>(((I656/60)/60)/24)+DATE(1970,1,1)+(-5/24)</f>
        <v>42193.748993055553</v>
      </c>
      <c r="U656" s="41">
        <f t="shared" si="32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8">
        <f>E657/L657</f>
        <v>42.886861313868614</v>
      </c>
      <c r="Q657" s="12" t="str">
        <f t="shared" si="30"/>
        <v>technology</v>
      </c>
      <c r="R657" s="12" t="str">
        <f t="shared" si="31"/>
        <v>wearables</v>
      </c>
      <c r="S657" s="13">
        <f>(((J657/60)/60)/24)+DATE(1970,1,1)+(-5/24)</f>
        <v>42045.748981481483</v>
      </c>
      <c r="T657" s="14">
        <f>(((I657/60)/60)/24)+DATE(1970,1,1)+(-5/24)</f>
        <v>42075.707314814812</v>
      </c>
      <c r="U657" s="41">
        <f t="shared" si="32"/>
        <v>29.958333333328483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8">
        <f>E658/L658</f>
        <v>122.73563218390805</v>
      </c>
      <c r="Q658" s="12" t="str">
        <f t="shared" si="30"/>
        <v>technology</v>
      </c>
      <c r="R658" s="12" t="str">
        <f t="shared" si="31"/>
        <v>wearables</v>
      </c>
      <c r="S658" s="13">
        <f>(((J658/60)/60)/24)+DATE(1970,1,1)+(-5/24)</f>
        <v>42417.596284722218</v>
      </c>
      <c r="T658" s="14">
        <f>(((I658/60)/60)/24)+DATE(1970,1,1)+(-5/24)</f>
        <v>42477.554618055547</v>
      </c>
      <c r="U658" s="41">
        <f t="shared" si="32"/>
        <v>59.958333333328483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8">
        <f>E659/L659</f>
        <v>190.45454545454547</v>
      </c>
      <c r="Q659" s="12" t="str">
        <f t="shared" si="30"/>
        <v>technology</v>
      </c>
      <c r="R659" s="12" t="str">
        <f t="shared" si="31"/>
        <v>wearables</v>
      </c>
      <c r="S659" s="13">
        <f>(((J659/60)/60)/24)+DATE(1970,1,1)+(-5/24)</f>
        <v>42331.637407407405</v>
      </c>
      <c r="T659" s="14">
        <f>(((I659/60)/60)/24)+DATE(1970,1,1)+(-5/24)</f>
        <v>42361.637407407405</v>
      </c>
      <c r="U659" s="41">
        <f t="shared" si="32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8">
        <f>E660/L660</f>
        <v>109.33695652173913</v>
      </c>
      <c r="Q660" s="12" t="str">
        <f t="shared" si="30"/>
        <v>technology</v>
      </c>
      <c r="R660" s="12" t="str">
        <f t="shared" si="31"/>
        <v>wearables</v>
      </c>
      <c r="S660" s="13">
        <f>(((J660/60)/60)/24)+DATE(1970,1,1)+(-5/24)</f>
        <v>42178.952418981477</v>
      </c>
      <c r="T660" s="14">
        <f>(((I660/60)/60)/24)+DATE(1970,1,1)+(-5/24)</f>
        <v>42211.541666666664</v>
      </c>
      <c r="U660" s="41">
        <f t="shared" si="32"/>
        <v>32.589247685187729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8">
        <f>E661/L661</f>
        <v>143.66666666666666</v>
      </c>
      <c r="Q661" s="12" t="str">
        <f t="shared" si="30"/>
        <v>technology</v>
      </c>
      <c r="R661" s="12" t="str">
        <f t="shared" si="31"/>
        <v>wearables</v>
      </c>
      <c r="S661" s="13">
        <f>(((J661/60)/60)/24)+DATE(1970,1,1)+(-5/24)</f>
        <v>42209.385358796295</v>
      </c>
      <c r="T661" s="14">
        <f>(((I661/60)/60)/24)+DATE(1970,1,1)+(-5/24)</f>
        <v>42239.385358796295</v>
      </c>
      <c r="U661" s="41">
        <f t="shared" si="32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8">
        <f>E662/L662</f>
        <v>84.944444444444443</v>
      </c>
      <c r="Q662" s="12" t="str">
        <f t="shared" si="30"/>
        <v>technology</v>
      </c>
      <c r="R662" s="12" t="str">
        <f t="shared" si="31"/>
        <v>wearables</v>
      </c>
      <c r="S662" s="13">
        <f>(((J662/60)/60)/24)+DATE(1970,1,1)+(-5/24)</f>
        <v>41922.533321759256</v>
      </c>
      <c r="T662" s="14">
        <f>(((I662/60)/60)/24)+DATE(1970,1,1)+(-5/24)</f>
        <v>41952.574988425928</v>
      </c>
      <c r="U662" s="41">
        <f t="shared" si="32"/>
        <v>30.041666666671517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8">
        <f>E663/L663</f>
        <v>10.555555555555555</v>
      </c>
      <c r="Q663" s="12" t="str">
        <f t="shared" si="30"/>
        <v>technology</v>
      </c>
      <c r="R663" s="12" t="str">
        <f t="shared" si="31"/>
        <v>wearables</v>
      </c>
      <c r="S663" s="13">
        <f>(((J663/60)/60)/24)+DATE(1970,1,1)+(-5/24)</f>
        <v>42636.437025462961</v>
      </c>
      <c r="T663" s="14">
        <f>(((I663/60)/60)/24)+DATE(1970,1,1)+(-5/24)</f>
        <v>42666.437025462961</v>
      </c>
      <c r="U663" s="41">
        <f t="shared" si="32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8">
        <f>E664/L664</f>
        <v>39</v>
      </c>
      <c r="Q664" s="12" t="str">
        <f t="shared" si="30"/>
        <v>technology</v>
      </c>
      <c r="R664" s="12" t="str">
        <f t="shared" si="31"/>
        <v>wearables</v>
      </c>
      <c r="S664" s="13">
        <f>(((J664/60)/60)/24)+DATE(1970,1,1)+(-5/24)</f>
        <v>41990.229710648149</v>
      </c>
      <c r="T664" s="14">
        <f>(((I664/60)/60)/24)+DATE(1970,1,1)+(-5/24)</f>
        <v>42020.229710648149</v>
      </c>
      <c r="U664" s="41">
        <f t="shared" si="32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8">
        <f>E665/L665</f>
        <v>100</v>
      </c>
      <c r="Q665" s="12" t="str">
        <f t="shared" si="30"/>
        <v>technology</v>
      </c>
      <c r="R665" s="12" t="str">
        <f t="shared" si="31"/>
        <v>wearables</v>
      </c>
      <c r="S665" s="13">
        <f>(((J665/60)/60)/24)+DATE(1970,1,1)+(-5/24)</f>
        <v>42173.634907407402</v>
      </c>
      <c r="T665" s="14">
        <f>(((I665/60)/60)/24)+DATE(1970,1,1)+(-5/24)</f>
        <v>42203.634907407402</v>
      </c>
      <c r="U665" s="41">
        <f t="shared" si="32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8">
        <f>E666/L666</f>
        <v>31.172413793103448</v>
      </c>
      <c r="Q666" s="12" t="str">
        <f t="shared" si="30"/>
        <v>technology</v>
      </c>
      <c r="R666" s="12" t="str">
        <f t="shared" si="31"/>
        <v>wearables</v>
      </c>
      <c r="S666" s="13">
        <f>(((J666/60)/60)/24)+DATE(1970,1,1)+(-5/24)</f>
        <v>42077.458043981482</v>
      </c>
      <c r="T666" s="14">
        <f>(((I666/60)/60)/24)+DATE(1970,1,1)+(-5/24)</f>
        <v>42107.458043981482</v>
      </c>
      <c r="U666" s="41">
        <f t="shared" si="32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8">
        <f>E667/L667</f>
        <v>155.33333333333334</v>
      </c>
      <c r="Q667" s="12" t="str">
        <f t="shared" si="30"/>
        <v>technology</v>
      </c>
      <c r="R667" s="12" t="str">
        <f t="shared" si="31"/>
        <v>wearables</v>
      </c>
      <c r="S667" s="13">
        <f>(((J667/60)/60)/24)+DATE(1970,1,1)+(-5/24)</f>
        <v>42688.503020833326</v>
      </c>
      <c r="T667" s="14">
        <f>(((I667/60)/60)/24)+DATE(1970,1,1)+(-5/24)</f>
        <v>42748.503020833326</v>
      </c>
      <c r="U667" s="41">
        <f t="shared" si="32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8">
        <f>E668/L668</f>
        <v>2</v>
      </c>
      <c r="Q668" s="12" t="str">
        <f t="shared" si="30"/>
        <v>technology</v>
      </c>
      <c r="R668" s="12" t="str">
        <f t="shared" si="31"/>
        <v>wearables</v>
      </c>
      <c r="S668" s="13">
        <f>(((J668/60)/60)/24)+DATE(1970,1,1)+(-5/24)</f>
        <v>41838.623819444445</v>
      </c>
      <c r="T668" s="14">
        <f>(((I668/60)/60)/24)+DATE(1970,1,1)+(-5/24)</f>
        <v>41868.623819444445</v>
      </c>
      <c r="U668" s="41">
        <f t="shared" si="32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8">
        <f>E669/L669</f>
        <v>178.92857142857142</v>
      </c>
      <c r="Q669" s="12" t="str">
        <f t="shared" si="30"/>
        <v>technology</v>
      </c>
      <c r="R669" s="12" t="str">
        <f t="shared" si="31"/>
        <v>wearables</v>
      </c>
      <c r="S669" s="13">
        <f>(((J669/60)/60)/24)+DATE(1970,1,1)+(-5/24)</f>
        <v>42632.165081018517</v>
      </c>
      <c r="T669" s="14">
        <f>(((I669/60)/60)/24)+DATE(1970,1,1)+(-5/24)</f>
        <v>42672.165081018517</v>
      </c>
      <c r="U669" s="41">
        <f t="shared" si="32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8">
        <f>E670/L670</f>
        <v>27.36</v>
      </c>
      <c r="Q670" s="12" t="str">
        <f t="shared" si="30"/>
        <v>technology</v>
      </c>
      <c r="R670" s="12" t="str">
        <f t="shared" si="31"/>
        <v>wearables</v>
      </c>
      <c r="S670" s="13">
        <f>(((J670/60)/60)/24)+DATE(1970,1,1)+(-5/24)</f>
        <v>42090.622939814813</v>
      </c>
      <c r="T670" s="14">
        <f>(((I670/60)/60)/24)+DATE(1970,1,1)+(-5/24)</f>
        <v>42135.622939814813</v>
      </c>
      <c r="U670" s="41">
        <f t="shared" si="32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8">
        <f>E671/L671</f>
        <v>1536.25</v>
      </c>
      <c r="Q671" s="12" t="str">
        <f t="shared" si="30"/>
        <v>technology</v>
      </c>
      <c r="R671" s="12" t="str">
        <f t="shared" si="31"/>
        <v>wearables</v>
      </c>
      <c r="S671" s="13">
        <f>(((J671/60)/60)/24)+DATE(1970,1,1)+(-5/24)</f>
        <v>42527.417337962957</v>
      </c>
      <c r="T671" s="14">
        <f>(((I671/60)/60)/24)+DATE(1970,1,1)+(-5/24)</f>
        <v>42557.417337962957</v>
      </c>
      <c r="U671" s="41">
        <f t="shared" si="32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8">
        <f>E672/L672</f>
        <v>84.99677419354839</v>
      </c>
      <c r="Q672" s="12" t="str">
        <f t="shared" si="30"/>
        <v>technology</v>
      </c>
      <c r="R672" s="12" t="str">
        <f t="shared" si="31"/>
        <v>wearables</v>
      </c>
      <c r="S672" s="13">
        <f>(((J672/60)/60)/24)+DATE(1970,1,1)+(-5/24)</f>
        <v>42506.501388888886</v>
      </c>
      <c r="T672" s="14">
        <f>(((I672/60)/60)/24)+DATE(1970,1,1)+(-5/24)</f>
        <v>42540.131944444445</v>
      </c>
      <c r="U672" s="41">
        <f t="shared" si="32"/>
        <v>33.630555555559113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8">
        <f>E673/L673</f>
        <v>788.5333333333333</v>
      </c>
      <c r="Q673" s="12" t="str">
        <f t="shared" si="30"/>
        <v>technology</v>
      </c>
      <c r="R673" s="12" t="str">
        <f t="shared" si="31"/>
        <v>wearables</v>
      </c>
      <c r="S673" s="13">
        <f>(((J673/60)/60)/24)+DATE(1970,1,1)+(-5/24)</f>
        <v>41984.484398148146</v>
      </c>
      <c r="T673" s="14">
        <f>(((I673/60)/60)/24)+DATE(1970,1,1)+(-5/24)</f>
        <v>42017.958333333336</v>
      </c>
      <c r="U673" s="41">
        <f t="shared" si="32"/>
        <v>33.473935185189475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8">
        <f>E674/L674</f>
        <v>50.29767441860465</v>
      </c>
      <c r="Q674" s="12" t="str">
        <f t="shared" si="30"/>
        <v>technology</v>
      </c>
      <c r="R674" s="12" t="str">
        <f t="shared" si="31"/>
        <v>wearables</v>
      </c>
      <c r="S674" s="13">
        <f>(((J674/60)/60)/24)+DATE(1970,1,1)+(-5/24)</f>
        <v>41974.011157407404</v>
      </c>
      <c r="T674" s="14">
        <f>(((I674/60)/60)/24)+DATE(1970,1,1)+(-5/24)</f>
        <v>42004.999305555553</v>
      </c>
      <c r="U674" s="41">
        <f t="shared" si="32"/>
        <v>30.988148148149776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8">
        <f>E675/L675</f>
        <v>68.333333333333329</v>
      </c>
      <c r="Q675" s="12" t="str">
        <f t="shared" si="30"/>
        <v>technology</v>
      </c>
      <c r="R675" s="12" t="str">
        <f t="shared" si="31"/>
        <v>wearables</v>
      </c>
      <c r="S675" s="13">
        <f>(((J675/60)/60)/24)+DATE(1970,1,1)+(-5/24)</f>
        <v>41838.6321412037</v>
      </c>
      <c r="T675" s="14">
        <f>(((I675/60)/60)/24)+DATE(1970,1,1)+(-5/24)</f>
        <v>41883.6321412037</v>
      </c>
      <c r="U675" s="41">
        <f t="shared" si="32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8">
        <f>E676/L676</f>
        <v>7.5</v>
      </c>
      <c r="Q676" s="12" t="str">
        <f t="shared" si="30"/>
        <v>technology</v>
      </c>
      <c r="R676" s="12" t="str">
        <f t="shared" si="31"/>
        <v>wearables</v>
      </c>
      <c r="S676" s="13">
        <f>(((J676/60)/60)/24)+DATE(1970,1,1)+(-5/24)</f>
        <v>41802.907719907402</v>
      </c>
      <c r="T676" s="14">
        <f>(((I676/60)/60)/24)+DATE(1970,1,1)+(-5/24)</f>
        <v>41862.907719907402</v>
      </c>
      <c r="U676" s="41">
        <f t="shared" si="32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8">
        <f>E677/L677</f>
        <v>34.269230769230766</v>
      </c>
      <c r="Q677" s="12" t="str">
        <f t="shared" si="30"/>
        <v>technology</v>
      </c>
      <c r="R677" s="12" t="str">
        <f t="shared" si="31"/>
        <v>wearables</v>
      </c>
      <c r="S677" s="13">
        <f>(((J677/60)/60)/24)+DATE(1970,1,1)+(-5/24)</f>
        <v>41975.722268518519</v>
      </c>
      <c r="T677" s="14">
        <f>(((I677/60)/60)/24)+DATE(1970,1,1)+(-5/24)</f>
        <v>42005.082638888889</v>
      </c>
      <c r="U677" s="41">
        <f t="shared" si="32"/>
        <v>29.360370370370219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8">
        <f>E678/L678</f>
        <v>61.291666666666664</v>
      </c>
      <c r="Q678" s="12" t="str">
        <f t="shared" si="30"/>
        <v>technology</v>
      </c>
      <c r="R678" s="12" t="str">
        <f t="shared" si="31"/>
        <v>wearables</v>
      </c>
      <c r="S678" s="13">
        <f>(((J678/60)/60)/24)+DATE(1970,1,1)+(-5/24)</f>
        <v>42012.559965277782</v>
      </c>
      <c r="T678" s="14">
        <f>(((I678/60)/60)/24)+DATE(1970,1,1)+(-5/24)</f>
        <v>42042.559965277782</v>
      </c>
      <c r="U678" s="41">
        <f t="shared" si="32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8">
        <f>E679/L679</f>
        <v>133.25</v>
      </c>
      <c r="Q679" s="12" t="str">
        <f t="shared" si="30"/>
        <v>technology</v>
      </c>
      <c r="R679" s="12" t="str">
        <f t="shared" si="31"/>
        <v>wearables</v>
      </c>
      <c r="S679" s="13">
        <f>(((J679/60)/60)/24)+DATE(1970,1,1)+(-5/24)</f>
        <v>42504.195543981477</v>
      </c>
      <c r="T679" s="14">
        <f>(((I679/60)/60)/24)+DATE(1970,1,1)+(-5/24)</f>
        <v>42549.195543981477</v>
      </c>
      <c r="U679" s="41">
        <f t="shared" si="32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8">
        <f>E680/L680</f>
        <v>65.17647058823529</v>
      </c>
      <c r="Q680" s="12" t="str">
        <f t="shared" si="30"/>
        <v>technology</v>
      </c>
      <c r="R680" s="12" t="str">
        <f t="shared" si="31"/>
        <v>wearables</v>
      </c>
      <c r="S680" s="13">
        <f>(((J680/60)/60)/24)+DATE(1970,1,1)+(-5/24)</f>
        <v>42481.168263888881</v>
      </c>
      <c r="T680" s="14">
        <f>(((I680/60)/60)/24)+DATE(1970,1,1)+(-5/24)</f>
        <v>42511.168263888881</v>
      </c>
      <c r="U680" s="41">
        <f t="shared" si="32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8">
        <f>E681/L681</f>
        <v>93.90425531914893</v>
      </c>
      <c r="Q681" s="12" t="str">
        <f t="shared" si="30"/>
        <v>technology</v>
      </c>
      <c r="R681" s="12" t="str">
        <f t="shared" si="31"/>
        <v>wearables</v>
      </c>
      <c r="S681" s="13">
        <f>(((J681/60)/60)/24)+DATE(1970,1,1)+(-5/24)</f>
        <v>42556.487372685187</v>
      </c>
      <c r="T681" s="14">
        <f>(((I681/60)/60)/24)+DATE(1970,1,1)+(-5/24)</f>
        <v>42616.487372685187</v>
      </c>
      <c r="U681" s="41">
        <f t="shared" si="32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8">
        <f>E682/L682</f>
        <v>150.65116279069767</v>
      </c>
      <c r="Q682" s="12" t="str">
        <f t="shared" si="30"/>
        <v>technology</v>
      </c>
      <c r="R682" s="12" t="str">
        <f t="shared" si="31"/>
        <v>wearables</v>
      </c>
      <c r="S682" s="13">
        <f>(((J682/60)/60)/24)+DATE(1970,1,1)+(-5/24)</f>
        <v>41864.293182870366</v>
      </c>
      <c r="T682" s="14">
        <f>(((I682/60)/60)/24)+DATE(1970,1,1)+(-5/24)</f>
        <v>41899.293182870366</v>
      </c>
      <c r="U682" s="41">
        <f t="shared" si="32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8">
        <f>E683/L683</f>
        <v>1</v>
      </c>
      <c r="Q683" s="12" t="str">
        <f t="shared" si="30"/>
        <v>technology</v>
      </c>
      <c r="R683" s="12" t="str">
        <f t="shared" si="31"/>
        <v>wearables</v>
      </c>
      <c r="S683" s="13">
        <f>(((J683/60)/60)/24)+DATE(1970,1,1)+(-5/24)</f>
        <v>42639.597268518519</v>
      </c>
      <c r="T683" s="14">
        <f>(((I683/60)/60)/24)+DATE(1970,1,1)+(-5/24)</f>
        <v>42669.597268518519</v>
      </c>
      <c r="U683" s="41">
        <f t="shared" si="32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8">
        <f>E684/L684</f>
        <v>13.25</v>
      </c>
      <c r="Q684" s="12" t="str">
        <f t="shared" si="30"/>
        <v>technology</v>
      </c>
      <c r="R684" s="12" t="str">
        <f t="shared" si="31"/>
        <v>wearables</v>
      </c>
      <c r="S684" s="13">
        <f>(((J684/60)/60)/24)+DATE(1970,1,1)+(-5/24)</f>
        <v>42778.556967592587</v>
      </c>
      <c r="T684" s="14">
        <f>(((I684/60)/60)/24)+DATE(1970,1,1)+(-5/24)</f>
        <v>42808.51530092593</v>
      </c>
      <c r="U684" s="41">
        <f t="shared" si="32"/>
        <v>29.958333333343035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8">
        <f>E685/L685</f>
        <v>99.333333333333329</v>
      </c>
      <c r="Q685" s="12" t="str">
        <f t="shared" si="30"/>
        <v>technology</v>
      </c>
      <c r="R685" s="12" t="str">
        <f t="shared" si="31"/>
        <v>wearables</v>
      </c>
      <c r="S685" s="13">
        <f>(((J685/60)/60)/24)+DATE(1970,1,1)+(-5/24)</f>
        <v>42634.691712962966</v>
      </c>
      <c r="T685" s="14">
        <f>(((I685/60)/60)/24)+DATE(1970,1,1)+(-5/24)</f>
        <v>42674.691712962966</v>
      </c>
      <c r="U685" s="41">
        <f t="shared" si="32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8">
        <f>E686/L686</f>
        <v>177.39259259259259</v>
      </c>
      <c r="Q686" s="12" t="str">
        <f t="shared" si="30"/>
        <v>technology</v>
      </c>
      <c r="R686" s="12" t="str">
        <f t="shared" si="31"/>
        <v>wearables</v>
      </c>
      <c r="S686" s="13">
        <f>(((J686/60)/60)/24)+DATE(1970,1,1)+(-5/24)</f>
        <v>41809.26494212963</v>
      </c>
      <c r="T686" s="14">
        <f>(((I686/60)/60)/24)+DATE(1970,1,1)+(-5/24)</f>
        <v>41844.916666666664</v>
      </c>
      <c r="U686" s="41">
        <f t="shared" si="32"/>
        <v>35.65172453703417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8">
        <f>E687/L687</f>
        <v>55.3</v>
      </c>
      <c r="Q687" s="12" t="str">
        <f t="shared" si="30"/>
        <v>technology</v>
      </c>
      <c r="R687" s="12" t="str">
        <f t="shared" si="31"/>
        <v>wearables</v>
      </c>
      <c r="S687" s="13">
        <f>(((J687/60)/60)/24)+DATE(1970,1,1)+(-5/24)</f>
        <v>41971.658240740733</v>
      </c>
      <c r="T687" s="14">
        <f>(((I687/60)/60)/24)+DATE(1970,1,1)+(-5/24)</f>
        <v>42016.658240740733</v>
      </c>
      <c r="U687" s="41">
        <f t="shared" si="32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8" t="e">
        <f>E688/L688</f>
        <v>#DIV/0!</v>
      </c>
      <c r="Q688" s="12" t="str">
        <f t="shared" si="30"/>
        <v>technology</v>
      </c>
      <c r="R688" s="12" t="str">
        <f t="shared" si="31"/>
        <v>wearables</v>
      </c>
      <c r="S688" s="13">
        <f>(((J688/60)/60)/24)+DATE(1970,1,1)+(-5/24)</f>
        <v>42189.464930555558</v>
      </c>
      <c r="T688" s="14">
        <f>(((I688/60)/60)/24)+DATE(1970,1,1)+(-5/24)</f>
        <v>42219.464930555558</v>
      </c>
      <c r="U688" s="41">
        <f t="shared" si="32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8">
        <f>E689/L689</f>
        <v>591.66666666666663</v>
      </c>
      <c r="Q689" s="12" t="str">
        <f t="shared" si="30"/>
        <v>technology</v>
      </c>
      <c r="R689" s="12" t="str">
        <f t="shared" si="31"/>
        <v>wearables</v>
      </c>
      <c r="S689" s="13">
        <f>(((J689/60)/60)/24)+DATE(1970,1,1)+(-5/24)</f>
        <v>42711.542280092595</v>
      </c>
      <c r="T689" s="14">
        <f>(((I689/60)/60)/24)+DATE(1970,1,1)+(-5/24)</f>
        <v>42771.542280092595</v>
      </c>
      <c r="U689" s="41">
        <f t="shared" si="32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8">
        <f>E690/L690</f>
        <v>405.5</v>
      </c>
      <c r="Q690" s="12" t="str">
        <f t="shared" si="30"/>
        <v>technology</v>
      </c>
      <c r="R690" s="12" t="str">
        <f t="shared" si="31"/>
        <v>wearables</v>
      </c>
      <c r="S690" s="13">
        <f>(((J690/60)/60)/24)+DATE(1970,1,1)+(-5/24)</f>
        <v>42261.896446759252</v>
      </c>
      <c r="T690" s="14">
        <f>(((I690/60)/60)/24)+DATE(1970,1,1)+(-5/24)</f>
        <v>42291.896446759252</v>
      </c>
      <c r="U690" s="41">
        <f t="shared" si="32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8">
        <f>E691/L691</f>
        <v>343.14732142857144</v>
      </c>
      <c r="Q691" s="12" t="str">
        <f t="shared" si="30"/>
        <v>technology</v>
      </c>
      <c r="R691" s="12" t="str">
        <f t="shared" si="31"/>
        <v>wearables</v>
      </c>
      <c r="S691" s="13">
        <f>(((J691/60)/60)/24)+DATE(1970,1,1)+(-5/24)</f>
        <v>42675.459456018514</v>
      </c>
      <c r="T691" s="14">
        <f>(((I691/60)/60)/24)+DATE(1970,1,1)+(-5/24)</f>
        <v>42711.999305555553</v>
      </c>
      <c r="U691" s="41">
        <f t="shared" si="32"/>
        <v>36.539849537039117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8">
        <f>E692/L692</f>
        <v>72.588235294117652</v>
      </c>
      <c r="Q692" s="12" t="str">
        <f t="shared" si="30"/>
        <v>technology</v>
      </c>
      <c r="R692" s="12" t="str">
        <f t="shared" si="31"/>
        <v>wearables</v>
      </c>
      <c r="S692" s="13">
        <f>(((J692/60)/60)/24)+DATE(1970,1,1)+(-5/24)</f>
        <v>42579.426400462959</v>
      </c>
      <c r="T692" s="14">
        <f>(((I692/60)/60)/24)+DATE(1970,1,1)+(-5/24)</f>
        <v>42622.041666666664</v>
      </c>
      <c r="U692" s="41">
        <f t="shared" si="32"/>
        <v>42.615266203705687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8">
        <f>E693/L693</f>
        <v>26</v>
      </c>
      <c r="Q693" s="12" t="str">
        <f t="shared" si="30"/>
        <v>technology</v>
      </c>
      <c r="R693" s="12" t="str">
        <f t="shared" si="31"/>
        <v>wearables</v>
      </c>
      <c r="S693" s="13">
        <f>(((J693/60)/60)/24)+DATE(1970,1,1)+(-5/24)</f>
        <v>42157.819976851846</v>
      </c>
      <c r="T693" s="14">
        <f>(((I693/60)/60)/24)+DATE(1970,1,1)+(-5/24)</f>
        <v>42185.819976851846</v>
      </c>
      <c r="U693" s="41">
        <f t="shared" si="32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8">
        <f>E694/L694</f>
        <v>6.4975124378109452</v>
      </c>
      <c r="Q694" s="12" t="str">
        <f t="shared" si="30"/>
        <v>technology</v>
      </c>
      <c r="R694" s="12" t="str">
        <f t="shared" si="31"/>
        <v>wearables</v>
      </c>
      <c r="S694" s="13">
        <f>(((J694/60)/60)/24)+DATE(1970,1,1)+(-5/24)</f>
        <v>42696.167395833334</v>
      </c>
      <c r="T694" s="14">
        <f>(((I694/60)/60)/24)+DATE(1970,1,1)+(-5/24)</f>
        <v>42726.167395833334</v>
      </c>
      <c r="U694" s="41">
        <f t="shared" si="32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8">
        <f>E695/L695</f>
        <v>119.38513513513513</v>
      </c>
      <c r="Q695" s="12" t="str">
        <f t="shared" si="30"/>
        <v>technology</v>
      </c>
      <c r="R695" s="12" t="str">
        <f t="shared" si="31"/>
        <v>wearables</v>
      </c>
      <c r="S695" s="13">
        <f>(((J695/60)/60)/24)+DATE(1970,1,1)+(-5/24)</f>
        <v>42094.599849537037</v>
      </c>
      <c r="T695" s="14">
        <f>(((I695/60)/60)/24)+DATE(1970,1,1)+(-5/24)</f>
        <v>42124.599849537037</v>
      </c>
      <c r="U695" s="41">
        <f t="shared" si="32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8">
        <f>E696/L696</f>
        <v>84.285714285714292</v>
      </c>
      <c r="Q696" s="12" t="str">
        <f t="shared" si="30"/>
        <v>technology</v>
      </c>
      <c r="R696" s="12" t="str">
        <f t="shared" si="31"/>
        <v>wearables</v>
      </c>
      <c r="S696" s="13">
        <f>(((J696/60)/60)/24)+DATE(1970,1,1)+(-5/24)</f>
        <v>42737.455543981479</v>
      </c>
      <c r="T696" s="14">
        <f>(((I696/60)/60)/24)+DATE(1970,1,1)+(-5/24)</f>
        <v>42767.455543981479</v>
      </c>
      <c r="U696" s="41">
        <f t="shared" si="32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8">
        <f>E697/L697</f>
        <v>90.857142857142861</v>
      </c>
      <c r="Q697" s="12" t="str">
        <f t="shared" si="30"/>
        <v>technology</v>
      </c>
      <c r="R697" s="12" t="str">
        <f t="shared" si="31"/>
        <v>wearables</v>
      </c>
      <c r="S697" s="13">
        <f>(((J697/60)/60)/24)+DATE(1970,1,1)+(-5/24)</f>
        <v>41913.312731481477</v>
      </c>
      <c r="T697" s="14">
        <f>(((I697/60)/60)/24)+DATE(1970,1,1)+(-5/24)</f>
        <v>41943.312731481477</v>
      </c>
      <c r="U697" s="41">
        <f t="shared" si="32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8">
        <f>E698/L698</f>
        <v>1</v>
      </c>
      <c r="Q698" s="12" t="str">
        <f t="shared" si="30"/>
        <v>technology</v>
      </c>
      <c r="R698" s="12" t="str">
        <f t="shared" si="31"/>
        <v>wearables</v>
      </c>
      <c r="S698" s="13">
        <f>(((J698/60)/60)/24)+DATE(1970,1,1)+(-5/24)</f>
        <v>41815.718773148146</v>
      </c>
      <c r="T698" s="14">
        <f>(((I698/60)/60)/24)+DATE(1970,1,1)+(-5/24)</f>
        <v>41845.718773148146</v>
      </c>
      <c r="U698" s="41">
        <f t="shared" si="32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8">
        <f>E699/L699</f>
        <v>20.342105263157894</v>
      </c>
      <c r="Q699" s="12" t="str">
        <f t="shared" si="30"/>
        <v>technology</v>
      </c>
      <c r="R699" s="12" t="str">
        <f t="shared" si="31"/>
        <v>wearables</v>
      </c>
      <c r="S699" s="13">
        <f>(((J699/60)/60)/24)+DATE(1970,1,1)+(-5/24)</f>
        <v>42388.314687500002</v>
      </c>
      <c r="T699" s="14">
        <f>(((I699/60)/60)/24)+DATE(1970,1,1)+(-5/24)</f>
        <v>42403.314687500002</v>
      </c>
      <c r="U699" s="41">
        <f t="shared" si="32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8">
        <f>E700/L700</f>
        <v>530.68965517241384</v>
      </c>
      <c r="Q700" s="12" t="str">
        <f t="shared" si="30"/>
        <v>technology</v>
      </c>
      <c r="R700" s="12" t="str">
        <f t="shared" si="31"/>
        <v>wearables</v>
      </c>
      <c r="S700" s="13">
        <f>(((J700/60)/60)/24)+DATE(1970,1,1)+(-5/24)</f>
        <v>41866.72274305555</v>
      </c>
      <c r="T700" s="14">
        <f>(((I700/60)/60)/24)+DATE(1970,1,1)+(-5/24)</f>
        <v>41899.875</v>
      </c>
      <c r="U700" s="41">
        <f t="shared" si="32"/>
        <v>33.152256944449618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8">
        <f>E701/L701</f>
        <v>120.39184269662923</v>
      </c>
      <c r="Q701" s="12" t="str">
        <f t="shared" si="30"/>
        <v>technology</v>
      </c>
      <c r="R701" s="12" t="str">
        <f t="shared" si="31"/>
        <v>wearables</v>
      </c>
      <c r="S701" s="13">
        <f>(((J701/60)/60)/24)+DATE(1970,1,1)+(-5/24)</f>
        <v>41563.277175925927</v>
      </c>
      <c r="T701" s="14">
        <f>(((I701/60)/60)/24)+DATE(1970,1,1)+(-5/24)</f>
        <v>41600.458333333328</v>
      </c>
      <c r="U701" s="41">
        <f t="shared" si="32"/>
        <v>37.18115740740177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8">
        <f>E702/L702</f>
        <v>13</v>
      </c>
      <c r="Q702" s="12" t="str">
        <f t="shared" si="30"/>
        <v>technology</v>
      </c>
      <c r="R702" s="12" t="str">
        <f t="shared" si="31"/>
        <v>wearables</v>
      </c>
      <c r="S702" s="13">
        <f>(((J702/60)/60)/24)+DATE(1970,1,1)+(-5/24)</f>
        <v>42715.480104166665</v>
      </c>
      <c r="T702" s="14">
        <f>(((I702/60)/60)/24)+DATE(1970,1,1)+(-5/24)</f>
        <v>42745.480104166665</v>
      </c>
      <c r="U702" s="41">
        <f t="shared" si="32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8">
        <f>E703/L703</f>
        <v>291.33333333333331</v>
      </c>
      <c r="Q703" s="12" t="str">
        <f t="shared" si="30"/>
        <v>technology</v>
      </c>
      <c r="R703" s="12" t="str">
        <f t="shared" si="31"/>
        <v>wearables</v>
      </c>
      <c r="S703" s="13">
        <f>(((J703/60)/60)/24)+DATE(1970,1,1)+(-5/24)</f>
        <v>41813.454629629625</v>
      </c>
      <c r="T703" s="14">
        <f>(((I703/60)/60)/24)+DATE(1970,1,1)+(-5/24)</f>
        <v>41843.454629629625</v>
      </c>
      <c r="U703" s="41">
        <f t="shared" si="32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8">
        <f>E704/L704</f>
        <v>124.9191891891892</v>
      </c>
      <c r="Q704" s="12" t="str">
        <f t="shared" si="30"/>
        <v>technology</v>
      </c>
      <c r="R704" s="12" t="str">
        <f t="shared" si="31"/>
        <v>wearables</v>
      </c>
      <c r="S704" s="13">
        <f>(((J704/60)/60)/24)+DATE(1970,1,1)+(-5/24)</f>
        <v>42668.518368055556</v>
      </c>
      <c r="T704" s="14">
        <f>(((I704/60)/60)/24)+DATE(1970,1,1)+(-5/24)</f>
        <v>42698.560034722213</v>
      </c>
      <c r="U704" s="41">
        <f t="shared" si="32"/>
        <v>30.041666666656965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8">
        <f>E705/L705</f>
        <v>119.57142857142857</v>
      </c>
      <c r="Q705" s="12" t="str">
        <f t="shared" si="30"/>
        <v>technology</v>
      </c>
      <c r="R705" s="12" t="str">
        <f t="shared" si="31"/>
        <v>wearables</v>
      </c>
      <c r="S705" s="13">
        <f>(((J705/60)/60)/24)+DATE(1970,1,1)+(-5/24)</f>
        <v>42711.742465277777</v>
      </c>
      <c r="T705" s="14">
        <f>(((I705/60)/60)/24)+DATE(1970,1,1)+(-5/24)</f>
        <v>42766.772222222215</v>
      </c>
      <c r="U705" s="41">
        <f t="shared" si="32"/>
        <v>55.029756944437395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8">
        <f>E706/L706</f>
        <v>120.25</v>
      </c>
      <c r="Q706" s="12" t="str">
        <f t="shared" si="30"/>
        <v>technology</v>
      </c>
      <c r="R706" s="12" t="str">
        <f t="shared" si="31"/>
        <v>wearables</v>
      </c>
      <c r="S706" s="13">
        <f>(((J706/60)/60)/24)+DATE(1970,1,1)+(-5/24)</f>
        <v>42725.984583333331</v>
      </c>
      <c r="T706" s="14">
        <f>(((I706/60)/60)/24)+DATE(1970,1,1)+(-5/24)</f>
        <v>42785.984583333331</v>
      </c>
      <c r="U706" s="41">
        <f t="shared" si="32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8">
        <f>E707/L707</f>
        <v>195.4</v>
      </c>
      <c r="Q707" s="12" t="str">
        <f t="shared" ref="Q707:Q770" si="33">LEFT(N707,( FIND("/",N707,1))-1)</f>
        <v>technology</v>
      </c>
      <c r="R707" s="12" t="str">
        <f t="shared" ref="R707:R770" si="34">RIGHT(N707,(LEN(N707)-(FIND("/",N707, FIND("/", N707)-1))))</f>
        <v>wearables</v>
      </c>
      <c r="S707" s="13">
        <f>(((J707/60)/60)/24)+DATE(1970,1,1)+(-5/24)</f>
        <v>42726.283310185179</v>
      </c>
      <c r="T707" s="14">
        <f>(((I707/60)/60)/24)+DATE(1970,1,1)+(-5/24)</f>
        <v>42756.283310185179</v>
      </c>
      <c r="U707" s="41">
        <f t="shared" ref="U707:U770" si="35">T707-S707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8" t="e">
        <f>E708/L708</f>
        <v>#DIV/0!</v>
      </c>
      <c r="Q708" s="12" t="str">
        <f t="shared" si="33"/>
        <v>technology</v>
      </c>
      <c r="R708" s="12" t="str">
        <f t="shared" si="34"/>
        <v>wearables</v>
      </c>
      <c r="S708" s="13">
        <f>(((J708/60)/60)/24)+DATE(1970,1,1)+(-5/24)</f>
        <v>42676.786840277775</v>
      </c>
      <c r="T708" s="14">
        <f>(((I708/60)/60)/24)+DATE(1970,1,1)+(-5/24)</f>
        <v>42718.568749999999</v>
      </c>
      <c r="U708" s="41">
        <f t="shared" si="35"/>
        <v>41.781909722223645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8">
        <f>E709/L709</f>
        <v>117.69868421052631</v>
      </c>
      <c r="Q709" s="12" t="str">
        <f t="shared" si="33"/>
        <v>technology</v>
      </c>
      <c r="R709" s="12" t="str">
        <f t="shared" si="34"/>
        <v>wearables</v>
      </c>
      <c r="S709" s="13">
        <f>(((J709/60)/60)/24)+DATE(1970,1,1)+(-5/24)</f>
        <v>42696.45517361111</v>
      </c>
      <c r="T709" s="14">
        <f>(((I709/60)/60)/24)+DATE(1970,1,1)+(-5/24)</f>
        <v>42736.45517361111</v>
      </c>
      <c r="U709" s="41">
        <f t="shared" si="35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8">
        <f>E710/L710</f>
        <v>23.948509485094849</v>
      </c>
      <c r="Q710" s="12" t="str">
        <f t="shared" si="33"/>
        <v>technology</v>
      </c>
      <c r="R710" s="12" t="str">
        <f t="shared" si="34"/>
        <v>wearables</v>
      </c>
      <c r="S710" s="13">
        <f>(((J710/60)/60)/24)+DATE(1970,1,1)+(-5/24)</f>
        <v>41835.372685185182</v>
      </c>
      <c r="T710" s="14">
        <f>(((I710/60)/60)/24)+DATE(1970,1,1)+(-5/24)</f>
        <v>41895.372685185182</v>
      </c>
      <c r="U710" s="41">
        <f t="shared" si="35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8">
        <f>E711/L711</f>
        <v>30.5</v>
      </c>
      <c r="Q711" s="12" t="str">
        <f t="shared" si="33"/>
        <v>technology</v>
      </c>
      <c r="R711" s="12" t="str">
        <f t="shared" si="34"/>
        <v>wearables</v>
      </c>
      <c r="S711" s="13">
        <f>(((J711/60)/60)/24)+DATE(1970,1,1)+(-5/24)</f>
        <v>41947.832858796297</v>
      </c>
      <c r="T711" s="14">
        <f>(((I711/60)/60)/24)+DATE(1970,1,1)+(-5/24)</f>
        <v>41977.832858796297</v>
      </c>
      <c r="U711" s="41">
        <f t="shared" si="35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8" t="e">
        <f>E712/L712</f>
        <v>#DIV/0!</v>
      </c>
      <c r="Q712" s="12" t="str">
        <f t="shared" si="33"/>
        <v>technology</v>
      </c>
      <c r="R712" s="12" t="str">
        <f t="shared" si="34"/>
        <v>wearables</v>
      </c>
      <c r="S712" s="13">
        <f>(((J712/60)/60)/24)+DATE(1970,1,1)+(-5/24)</f>
        <v>41837.776643518519</v>
      </c>
      <c r="T712" s="14">
        <f>(((I712/60)/60)/24)+DATE(1970,1,1)+(-5/24)</f>
        <v>41870.822222222218</v>
      </c>
      <c r="U712" s="41">
        <f t="shared" si="35"/>
        <v>33.045578703698993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8">
        <f>E713/L713</f>
        <v>99.973372781065095</v>
      </c>
      <c r="Q713" s="12" t="str">
        <f t="shared" si="33"/>
        <v>technology</v>
      </c>
      <c r="R713" s="12" t="str">
        <f t="shared" si="34"/>
        <v>wearables</v>
      </c>
      <c r="S713" s="13">
        <f>(((J713/60)/60)/24)+DATE(1970,1,1)+(-5/24)</f>
        <v>42678.250787037039</v>
      </c>
      <c r="T713" s="14">
        <f>(((I713/60)/60)/24)+DATE(1970,1,1)+(-5/24)</f>
        <v>42718.292453703696</v>
      </c>
      <c r="U713" s="41">
        <f t="shared" si="35"/>
        <v>40.041666666656965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8">
        <f>E714/L714</f>
        <v>26.25</v>
      </c>
      <c r="Q714" s="12" t="str">
        <f t="shared" si="33"/>
        <v>technology</v>
      </c>
      <c r="R714" s="12" t="str">
        <f t="shared" si="34"/>
        <v>wearables</v>
      </c>
      <c r="S714" s="13">
        <f>(((J714/60)/60)/24)+DATE(1970,1,1)+(-5/24)</f>
        <v>42384.472592592596</v>
      </c>
      <c r="T714" s="14">
        <f>(((I714/60)/60)/24)+DATE(1970,1,1)+(-5/24)</f>
        <v>42414.472592592596</v>
      </c>
      <c r="U714" s="41">
        <f t="shared" si="35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8">
        <f>E715/L715</f>
        <v>199</v>
      </c>
      <c r="Q715" s="12" t="str">
        <f t="shared" si="33"/>
        <v>technology</v>
      </c>
      <c r="R715" s="12" t="str">
        <f t="shared" si="34"/>
        <v>wearables</v>
      </c>
      <c r="S715" s="13">
        <f>(((J715/60)/60)/24)+DATE(1970,1,1)+(-5/24)</f>
        <v>42496.320972222216</v>
      </c>
      <c r="T715" s="14">
        <f>(((I715/60)/60)/24)+DATE(1970,1,1)+(-5/24)</f>
        <v>42526.320972222216</v>
      </c>
      <c r="U715" s="41">
        <f t="shared" si="35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8">
        <f>E716/L716</f>
        <v>80.321428571428569</v>
      </c>
      <c r="Q716" s="12" t="str">
        <f t="shared" si="33"/>
        <v>technology</v>
      </c>
      <c r="R716" s="12" t="str">
        <f t="shared" si="34"/>
        <v>wearables</v>
      </c>
      <c r="S716" s="13">
        <f>(((J716/60)/60)/24)+DATE(1970,1,1)+(-5/24)</f>
        <v>42734.579652777778</v>
      </c>
      <c r="T716" s="14">
        <f>(((I716/60)/60)/24)+DATE(1970,1,1)+(-5/24)</f>
        <v>42794.579652777778</v>
      </c>
      <c r="U716" s="41">
        <f t="shared" si="35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8">
        <f>E717/L717</f>
        <v>115.75</v>
      </c>
      <c r="Q717" s="12" t="str">
        <f t="shared" si="33"/>
        <v>technology</v>
      </c>
      <c r="R717" s="12" t="str">
        <f t="shared" si="34"/>
        <v>wearables</v>
      </c>
      <c r="S717" s="13">
        <f>(((J717/60)/60)/24)+DATE(1970,1,1)+(-5/24)</f>
        <v>42272.8824074074</v>
      </c>
      <c r="T717" s="14">
        <f>(((I717/60)/60)/24)+DATE(1970,1,1)+(-5/24)</f>
        <v>42312.924074074072</v>
      </c>
      <c r="U717" s="41">
        <f t="shared" si="35"/>
        <v>40.041666666671517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8">
        <f>E718/L718</f>
        <v>44.6875</v>
      </c>
      <c r="Q718" s="12" t="str">
        <f t="shared" si="33"/>
        <v>technology</v>
      </c>
      <c r="R718" s="12" t="str">
        <f t="shared" si="34"/>
        <v>wearables</v>
      </c>
      <c r="S718" s="13">
        <f>(((J718/60)/60)/24)+DATE(1970,1,1)+(-5/24)</f>
        <v>41940.450312499997</v>
      </c>
      <c r="T718" s="14">
        <f>(((I718/60)/60)/24)+DATE(1970,1,1)+(-5/24)</f>
        <v>41973.791666666664</v>
      </c>
      <c r="U718" s="41">
        <f t="shared" si="35"/>
        <v>33.341354166666861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8">
        <f>E719/L719</f>
        <v>76.25</v>
      </c>
      <c r="Q719" s="12" t="str">
        <f t="shared" si="33"/>
        <v>technology</v>
      </c>
      <c r="R719" s="12" t="str">
        <f t="shared" si="34"/>
        <v>wearables</v>
      </c>
      <c r="S719" s="13">
        <f>(((J719/60)/60)/24)+DATE(1970,1,1)+(-5/24)</f>
        <v>41857.645856481482</v>
      </c>
      <c r="T719" s="14">
        <f>(((I719/60)/60)/24)+DATE(1970,1,1)+(-5/24)</f>
        <v>41887.645856481482</v>
      </c>
      <c r="U719" s="41">
        <f t="shared" si="35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8">
        <f>E720/L720</f>
        <v>22.5</v>
      </c>
      <c r="Q720" s="12" t="str">
        <f t="shared" si="33"/>
        <v>technology</v>
      </c>
      <c r="R720" s="12" t="str">
        <f t="shared" si="34"/>
        <v>wearables</v>
      </c>
      <c r="S720" s="13">
        <f>(((J720/60)/60)/24)+DATE(1970,1,1)+(-5/24)</f>
        <v>42752.637118055551</v>
      </c>
      <c r="T720" s="14">
        <f>(((I720/60)/60)/24)+DATE(1970,1,1)+(-5/24)</f>
        <v>42784.040972222218</v>
      </c>
      <c r="U720" s="41">
        <f t="shared" si="35"/>
        <v>31.403854166666861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8">
        <f>E721/L721</f>
        <v>19.399999999999999</v>
      </c>
      <c r="Q721" s="12" t="str">
        <f t="shared" si="33"/>
        <v>technology</v>
      </c>
      <c r="R721" s="12" t="str">
        <f t="shared" si="34"/>
        <v>wearables</v>
      </c>
      <c r="S721" s="13">
        <f>(((J721/60)/60)/24)+DATE(1970,1,1)+(-5/24)</f>
        <v>42408.83189814815</v>
      </c>
      <c r="T721" s="14">
        <f>(((I721/60)/60)/24)+DATE(1970,1,1)+(-5/24)</f>
        <v>42422.83189814815</v>
      </c>
      <c r="U721" s="41">
        <f t="shared" si="35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8">
        <f>E722/L722</f>
        <v>66.707317073170728</v>
      </c>
      <c r="Q722" s="12" t="str">
        <f t="shared" si="33"/>
        <v>publishing</v>
      </c>
      <c r="R722" s="12" t="str">
        <f t="shared" si="34"/>
        <v>nonfiction</v>
      </c>
      <c r="S722" s="13">
        <f>(((J722/60)/60)/24)+DATE(1970,1,1)+(-5/24)</f>
        <v>40909.440868055557</v>
      </c>
      <c r="T722" s="14">
        <f>(((I722/60)/60)/24)+DATE(1970,1,1)+(-5/24)</f>
        <v>40937.440868055557</v>
      </c>
      <c r="U722" s="41">
        <f t="shared" si="35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8">
        <f>E723/L723</f>
        <v>84.142857142857139</v>
      </c>
      <c r="Q723" s="12" t="str">
        <f t="shared" si="33"/>
        <v>publishing</v>
      </c>
      <c r="R723" s="12" t="str">
        <f t="shared" si="34"/>
        <v>nonfiction</v>
      </c>
      <c r="S723" s="13">
        <f>(((J723/60)/60)/24)+DATE(1970,1,1)+(-5/24)</f>
        <v>41807.363506944443</v>
      </c>
      <c r="T723" s="14">
        <f>(((I723/60)/60)/24)+DATE(1970,1,1)+(-5/24)</f>
        <v>41852.363506944443</v>
      </c>
      <c r="U723" s="41">
        <f t="shared" si="35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8">
        <f>E724/L724</f>
        <v>215.72549019607843</v>
      </c>
      <c r="Q724" s="12" t="str">
        <f t="shared" si="33"/>
        <v>publishing</v>
      </c>
      <c r="R724" s="12" t="str">
        <f t="shared" si="34"/>
        <v>nonfiction</v>
      </c>
      <c r="S724" s="13">
        <f>(((J724/60)/60)/24)+DATE(1970,1,1)+(-5/24)</f>
        <v>40977.596967592588</v>
      </c>
      <c r="T724" s="14">
        <f>(((I724/60)/60)/24)+DATE(1970,1,1)+(-5/24)</f>
        <v>41007.555300925924</v>
      </c>
      <c r="U724" s="41">
        <f t="shared" si="35"/>
        <v>29.958333333335759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8">
        <f>E725/L725</f>
        <v>54.69</v>
      </c>
      <c r="Q725" s="12" t="str">
        <f t="shared" si="33"/>
        <v>publishing</v>
      </c>
      <c r="R725" s="12" t="str">
        <f t="shared" si="34"/>
        <v>nonfiction</v>
      </c>
      <c r="S725" s="13">
        <f>(((J725/60)/60)/24)+DATE(1970,1,1)+(-5/24)</f>
        <v>42184.608206018522</v>
      </c>
      <c r="T725" s="14">
        <f>(((I725/60)/60)/24)+DATE(1970,1,1)+(-5/24)</f>
        <v>42214.957638888889</v>
      </c>
      <c r="U725" s="41">
        <f t="shared" si="35"/>
        <v>30.349432870367309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8">
        <f>E726/L726</f>
        <v>51.62944055944056</v>
      </c>
      <c r="Q726" s="12" t="str">
        <f t="shared" si="33"/>
        <v>publishing</v>
      </c>
      <c r="R726" s="12" t="str">
        <f t="shared" si="34"/>
        <v>nonfiction</v>
      </c>
      <c r="S726" s="13">
        <f>(((J726/60)/60)/24)+DATE(1970,1,1)+(-5/24)</f>
        <v>40694.430127314808</v>
      </c>
      <c r="T726" s="14">
        <f>(((I726/60)/60)/24)+DATE(1970,1,1)+(-5/24)</f>
        <v>40724.430127314808</v>
      </c>
      <c r="U726" s="41">
        <f t="shared" si="35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8">
        <f>E727/L727</f>
        <v>143.35714285714286</v>
      </c>
      <c r="Q727" s="12" t="str">
        <f t="shared" si="33"/>
        <v>publishing</v>
      </c>
      <c r="R727" s="12" t="str">
        <f t="shared" si="34"/>
        <v>nonfiction</v>
      </c>
      <c r="S727" s="13">
        <f>(((J727/60)/60)/24)+DATE(1970,1,1)+(-5/24)</f>
        <v>42321.417962962958</v>
      </c>
      <c r="T727" s="14">
        <f>(((I727/60)/60)/24)+DATE(1970,1,1)+(-5/24)</f>
        <v>42351.417962962958</v>
      </c>
      <c r="U727" s="41">
        <f t="shared" si="35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8">
        <f>E728/L728</f>
        <v>72.428571428571431</v>
      </c>
      <c r="Q728" s="12" t="str">
        <f t="shared" si="33"/>
        <v>publishing</v>
      </c>
      <c r="R728" s="12" t="str">
        <f t="shared" si="34"/>
        <v>nonfiction</v>
      </c>
      <c r="S728" s="13">
        <f>(((J728/60)/60)/24)+DATE(1970,1,1)+(-5/24)</f>
        <v>41345.834340277775</v>
      </c>
      <c r="T728" s="14">
        <f>(((I728/60)/60)/24)+DATE(1970,1,1)+(-5/24)</f>
        <v>41375.834340277775</v>
      </c>
      <c r="U728" s="41">
        <f t="shared" si="35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8">
        <f>E729/L729</f>
        <v>36.530201342281877</v>
      </c>
      <c r="Q729" s="12" t="str">
        <f t="shared" si="33"/>
        <v>publishing</v>
      </c>
      <c r="R729" s="12" t="str">
        <f t="shared" si="34"/>
        <v>nonfiction</v>
      </c>
      <c r="S729" s="13">
        <f>(((J729/60)/60)/24)+DATE(1970,1,1)+(-5/24)</f>
        <v>41246.811909722215</v>
      </c>
      <c r="T729" s="14">
        <f>(((I729/60)/60)/24)+DATE(1970,1,1)+(-5/24)</f>
        <v>41288.680555555555</v>
      </c>
      <c r="U729" s="41">
        <f t="shared" si="35"/>
        <v>41.868645833339542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8">
        <f>E730/L730</f>
        <v>60.903461538461535</v>
      </c>
      <c r="Q730" s="12" t="str">
        <f t="shared" si="33"/>
        <v>publishing</v>
      </c>
      <c r="R730" s="12" t="str">
        <f t="shared" si="34"/>
        <v>nonfiction</v>
      </c>
      <c r="S730" s="13">
        <f>(((J730/60)/60)/24)+DATE(1970,1,1)+(-5/24)</f>
        <v>40731.629131944443</v>
      </c>
      <c r="T730" s="14">
        <f>(((I730/60)/60)/24)+DATE(1970,1,1)+(-5/24)</f>
        <v>40776.629131944443</v>
      </c>
      <c r="U730" s="41">
        <f t="shared" si="35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8">
        <f>E731/L731</f>
        <v>43.55</v>
      </c>
      <c r="Q731" s="12" t="str">
        <f t="shared" si="33"/>
        <v>publishing</v>
      </c>
      <c r="R731" s="12" t="str">
        <f t="shared" si="34"/>
        <v>nonfiction</v>
      </c>
      <c r="S731" s="13">
        <f>(((J731/60)/60)/24)+DATE(1970,1,1)+(-5/24)</f>
        <v>41110.97755787037</v>
      </c>
      <c r="T731" s="14">
        <f>(((I731/60)/60)/24)+DATE(1970,1,1)+(-5/24)</f>
        <v>41170.97755787037</v>
      </c>
      <c r="U731" s="41">
        <f t="shared" si="35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8">
        <f>E732/L732</f>
        <v>99.766037735849054</v>
      </c>
      <c r="Q732" s="12" t="str">
        <f t="shared" si="33"/>
        <v>publishing</v>
      </c>
      <c r="R732" s="12" t="str">
        <f t="shared" si="34"/>
        <v>nonfiction</v>
      </c>
      <c r="S732" s="13">
        <f>(((J732/60)/60)/24)+DATE(1970,1,1)+(-5/24)</f>
        <v>40854.536932870367</v>
      </c>
      <c r="T732" s="14">
        <f>(((I732/60)/60)/24)+DATE(1970,1,1)+(-5/24)</f>
        <v>40884.536932870367</v>
      </c>
      <c r="U732" s="41">
        <f t="shared" si="35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8">
        <f>E733/L733</f>
        <v>88.732394366197184</v>
      </c>
      <c r="Q733" s="12" t="str">
        <f t="shared" si="33"/>
        <v>publishing</v>
      </c>
      <c r="R733" s="12" t="str">
        <f t="shared" si="34"/>
        <v>nonfiction</v>
      </c>
      <c r="S733" s="13">
        <f>(((J733/60)/60)/24)+DATE(1970,1,1)+(-5/24)</f>
        <v>40879.587349537032</v>
      </c>
      <c r="T733" s="14">
        <f>(((I733/60)/60)/24)+DATE(1970,1,1)+(-5/24)</f>
        <v>40930.041666666664</v>
      </c>
      <c r="U733" s="41">
        <f t="shared" si="35"/>
        <v>50.454317129631818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8">
        <f>E734/L734</f>
        <v>4.9230769230769234</v>
      </c>
      <c r="Q734" s="12" t="str">
        <f t="shared" si="33"/>
        <v>publishing</v>
      </c>
      <c r="R734" s="12" t="str">
        <f t="shared" si="34"/>
        <v>nonfiction</v>
      </c>
      <c r="S734" s="13">
        <f>(((J734/60)/60)/24)+DATE(1970,1,1)+(-5/24)</f>
        <v>41486.21598379629</v>
      </c>
      <c r="T734" s="14">
        <f>(((I734/60)/60)/24)+DATE(1970,1,1)+(-5/24)</f>
        <v>41546.21598379629</v>
      </c>
      <c r="U734" s="41">
        <f t="shared" si="35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8">
        <f>E735/L735</f>
        <v>17.822485207100591</v>
      </c>
      <c r="Q735" s="12" t="str">
        <f t="shared" si="33"/>
        <v>publishing</v>
      </c>
      <c r="R735" s="12" t="str">
        <f t="shared" si="34"/>
        <v>nonfiction</v>
      </c>
      <c r="S735" s="13">
        <f>(((J735/60)/60)/24)+DATE(1970,1,1)+(-5/24)</f>
        <v>41598.211712962962</v>
      </c>
      <c r="T735" s="14">
        <f>(((I735/60)/60)/24)+DATE(1970,1,1)+(-5/24)</f>
        <v>41628.211712962962</v>
      </c>
      <c r="U735" s="41">
        <f t="shared" si="35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8">
        <f>E736/L736</f>
        <v>187.19298245614036</v>
      </c>
      <c r="Q736" s="12" t="str">
        <f t="shared" si="33"/>
        <v>publishing</v>
      </c>
      <c r="R736" s="12" t="str">
        <f t="shared" si="34"/>
        <v>nonfiction</v>
      </c>
      <c r="S736" s="13">
        <f>(((J736/60)/60)/24)+DATE(1970,1,1)+(-5/24)</f>
        <v>42101.956249999996</v>
      </c>
      <c r="T736" s="14">
        <f>(((I736/60)/60)/24)+DATE(1970,1,1)+(-5/24)</f>
        <v>42132.999999999993</v>
      </c>
      <c r="U736" s="41">
        <f t="shared" si="35"/>
        <v>31.04374999999709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8">
        <f>E737/L737</f>
        <v>234.80786026200875</v>
      </c>
      <c r="Q737" s="12" t="str">
        <f t="shared" si="33"/>
        <v>publishing</v>
      </c>
      <c r="R737" s="12" t="str">
        <f t="shared" si="34"/>
        <v>nonfiction</v>
      </c>
      <c r="S737" s="13">
        <f>(((J737/60)/60)/24)+DATE(1970,1,1)+(-5/24)</f>
        <v>41945.821134259255</v>
      </c>
      <c r="T737" s="14">
        <f>(((I737/60)/60)/24)+DATE(1970,1,1)+(-5/24)</f>
        <v>41976.818749999999</v>
      </c>
      <c r="U737" s="41">
        <f t="shared" si="35"/>
        <v>30.99761574074364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8">
        <f>E738/L738</f>
        <v>105.04629629629629</v>
      </c>
      <c r="Q738" s="12" t="str">
        <f t="shared" si="33"/>
        <v>publishing</v>
      </c>
      <c r="R738" s="12" t="str">
        <f t="shared" si="34"/>
        <v>nonfiction</v>
      </c>
      <c r="S738" s="13">
        <f>(((J738/60)/60)/24)+DATE(1970,1,1)+(-5/24)</f>
        <v>41579.525925925926</v>
      </c>
      <c r="T738" s="14">
        <f>(((I738/60)/60)/24)+DATE(1970,1,1)+(-5/24)</f>
        <v>41598.999305555553</v>
      </c>
      <c r="U738" s="41">
        <f t="shared" si="35"/>
        <v>19.473379629627743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8">
        <f>E739/L739</f>
        <v>56.666666666666664</v>
      </c>
      <c r="Q739" s="12" t="str">
        <f t="shared" si="33"/>
        <v>publishing</v>
      </c>
      <c r="R739" s="12" t="str">
        <f t="shared" si="34"/>
        <v>nonfiction</v>
      </c>
      <c r="S739" s="13">
        <f>(((J739/60)/60)/24)+DATE(1970,1,1)+(-5/24)</f>
        <v>41667.066979166666</v>
      </c>
      <c r="T739" s="14">
        <f>(((I739/60)/60)/24)+DATE(1970,1,1)+(-5/24)</f>
        <v>41684.625</v>
      </c>
      <c r="U739" s="41">
        <f t="shared" si="35"/>
        <v>17.558020833334012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8">
        <f>E740/L740</f>
        <v>39.048780487804876</v>
      </c>
      <c r="Q740" s="12" t="str">
        <f t="shared" si="33"/>
        <v>publishing</v>
      </c>
      <c r="R740" s="12" t="str">
        <f t="shared" si="34"/>
        <v>nonfiction</v>
      </c>
      <c r="S740" s="13">
        <f>(((J740/60)/60)/24)+DATE(1970,1,1)+(-5/24)</f>
        <v>41943.395763888882</v>
      </c>
      <c r="T740" s="14">
        <f>(((I740/60)/60)/24)+DATE(1970,1,1)+(-5/24)</f>
        <v>41973.999305555553</v>
      </c>
      <c r="U740" s="41">
        <f t="shared" si="35"/>
        <v>30.603541666670935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8">
        <f>E741/L741</f>
        <v>68.345323741007192</v>
      </c>
      <c r="Q741" s="12" t="str">
        <f t="shared" si="33"/>
        <v>publishing</v>
      </c>
      <c r="R741" s="12" t="str">
        <f t="shared" si="34"/>
        <v>nonfiction</v>
      </c>
      <c r="S741" s="13">
        <f>(((J741/60)/60)/24)+DATE(1970,1,1)+(-5/24)</f>
        <v>41829.294317129628</v>
      </c>
      <c r="T741" s="14">
        <f>(((I741/60)/60)/24)+DATE(1970,1,1)+(-5/24)</f>
        <v>41862.294317129628</v>
      </c>
      <c r="U741" s="41">
        <f t="shared" si="35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8">
        <f>E742/L742</f>
        <v>169.57894736842104</v>
      </c>
      <c r="Q742" s="12" t="str">
        <f t="shared" si="33"/>
        <v>publishing</v>
      </c>
      <c r="R742" s="12" t="str">
        <f t="shared" si="34"/>
        <v>nonfiction</v>
      </c>
      <c r="S742" s="13">
        <f>(((J742/60)/60)/24)+DATE(1970,1,1)+(-5/24)</f>
        <v>42161.93844907407</v>
      </c>
      <c r="T742" s="14">
        <f>(((I742/60)/60)/24)+DATE(1970,1,1)+(-5/24)</f>
        <v>42175.93844907407</v>
      </c>
      <c r="U742" s="41">
        <f t="shared" si="35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8">
        <f>E743/L743</f>
        <v>141.42340425531913</v>
      </c>
      <c r="Q743" s="12" t="str">
        <f t="shared" si="33"/>
        <v>publishing</v>
      </c>
      <c r="R743" s="12" t="str">
        <f t="shared" si="34"/>
        <v>nonfiction</v>
      </c>
      <c r="S743" s="13">
        <f>(((J743/60)/60)/24)+DATE(1970,1,1)+(-5/24)</f>
        <v>41401.439884259256</v>
      </c>
      <c r="T743" s="14">
        <f>(((I743/60)/60)/24)+DATE(1970,1,1)+(-5/24)</f>
        <v>41436.439884259256</v>
      </c>
      <c r="U743" s="41">
        <f t="shared" si="35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8">
        <f>E744/L744</f>
        <v>67.391304347826093</v>
      </c>
      <c r="Q744" s="12" t="str">
        <f t="shared" si="33"/>
        <v>publishing</v>
      </c>
      <c r="R744" s="12" t="str">
        <f t="shared" si="34"/>
        <v>nonfiction</v>
      </c>
      <c r="S744" s="13">
        <f>(((J744/60)/60)/24)+DATE(1970,1,1)+(-5/24)</f>
        <v>41689.709629629629</v>
      </c>
      <c r="T744" s="14">
        <f>(((I744/60)/60)/24)+DATE(1970,1,1)+(-5/24)</f>
        <v>41719.667962962958</v>
      </c>
      <c r="U744" s="41">
        <f t="shared" si="35"/>
        <v>29.958333333328483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8">
        <f>E745/L745</f>
        <v>54.266666666666666</v>
      </c>
      <c r="Q745" s="12" t="str">
        <f t="shared" si="33"/>
        <v>publishing</v>
      </c>
      <c r="R745" s="12" t="str">
        <f t="shared" si="34"/>
        <v>nonfiction</v>
      </c>
      <c r="S745" s="13">
        <f>(((J745/60)/60)/24)+DATE(1970,1,1)+(-5/24)</f>
        <v>40990.500983796293</v>
      </c>
      <c r="T745" s="14">
        <f>(((I745/60)/60)/24)+DATE(1970,1,1)+(-5/24)</f>
        <v>41015.666666666664</v>
      </c>
      <c r="U745" s="41">
        <f t="shared" si="35"/>
        <v>25.165682870370802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8">
        <f>E746/L746</f>
        <v>82.516129032258064</v>
      </c>
      <c r="Q746" s="12" t="str">
        <f t="shared" si="33"/>
        <v>publishing</v>
      </c>
      <c r="R746" s="12" t="str">
        <f t="shared" si="34"/>
        <v>nonfiction</v>
      </c>
      <c r="S746" s="13">
        <f>(((J746/60)/60)/24)+DATE(1970,1,1)+(-5/24)</f>
        <v>41226.748877314814</v>
      </c>
      <c r="T746" s="14">
        <f>(((I746/60)/60)/24)+DATE(1970,1,1)+(-5/24)</f>
        <v>41256.748877314814</v>
      </c>
      <c r="U746" s="41">
        <f t="shared" si="35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8">
        <f>E747/L747</f>
        <v>53.729729729729726</v>
      </c>
      <c r="Q747" s="12" t="str">
        <f t="shared" si="33"/>
        <v>publishing</v>
      </c>
      <c r="R747" s="12" t="str">
        <f t="shared" si="34"/>
        <v>nonfiction</v>
      </c>
      <c r="S747" s="13">
        <f>(((J747/60)/60)/24)+DATE(1970,1,1)+(-5/24)</f>
        <v>41367.363946759258</v>
      </c>
      <c r="T747" s="14">
        <f>(((I747/60)/60)/24)+DATE(1970,1,1)+(-5/24)</f>
        <v>41397.363946759258</v>
      </c>
      <c r="U747" s="41">
        <f t="shared" si="35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8">
        <f>E748/L748</f>
        <v>34.206185567010309</v>
      </c>
      <c r="Q748" s="12" t="str">
        <f t="shared" si="33"/>
        <v>publishing</v>
      </c>
      <c r="R748" s="12" t="str">
        <f t="shared" si="34"/>
        <v>nonfiction</v>
      </c>
      <c r="S748" s="13">
        <f>(((J748/60)/60)/24)+DATE(1970,1,1)+(-5/24)</f>
        <v>41156.834594907406</v>
      </c>
      <c r="T748" s="14">
        <f>(((I748/60)/60)/24)+DATE(1970,1,1)+(-5/24)</f>
        <v>41174.957638888889</v>
      </c>
      <c r="U748" s="41">
        <f t="shared" si="35"/>
        <v>18.123043981482624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8">
        <f>E749/L749</f>
        <v>127.32727272727273</v>
      </c>
      <c r="Q749" s="12" t="str">
        <f t="shared" si="33"/>
        <v>publishing</v>
      </c>
      <c r="R749" s="12" t="str">
        <f t="shared" si="34"/>
        <v>nonfiction</v>
      </c>
      <c r="S749" s="13">
        <f>(((J749/60)/60)/24)+DATE(1970,1,1)+(-5/24)</f>
        <v>41988.340497685182</v>
      </c>
      <c r="T749" s="14">
        <f>(((I749/60)/60)/24)+DATE(1970,1,1)+(-5/24)</f>
        <v>42019.245833333327</v>
      </c>
      <c r="U749" s="41">
        <f t="shared" si="35"/>
        <v>30.90533564814541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8">
        <f>E750/L750</f>
        <v>45.56818181818182</v>
      </c>
      <c r="Q750" s="12" t="str">
        <f t="shared" si="33"/>
        <v>publishing</v>
      </c>
      <c r="R750" s="12" t="str">
        <f t="shared" si="34"/>
        <v>nonfiction</v>
      </c>
      <c r="S750" s="13">
        <f>(((J750/60)/60)/24)+DATE(1970,1,1)+(-5/24)</f>
        <v>41831.638495370367</v>
      </c>
      <c r="T750" s="14">
        <f>(((I750/60)/60)/24)+DATE(1970,1,1)+(-5/24)</f>
        <v>41861.638495370367</v>
      </c>
      <c r="U750" s="41">
        <f t="shared" si="35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8">
        <f>E751/L751</f>
        <v>95.963636363636368</v>
      </c>
      <c r="Q751" s="12" t="str">
        <f t="shared" si="33"/>
        <v>publishing</v>
      </c>
      <c r="R751" s="12" t="str">
        <f t="shared" si="34"/>
        <v>nonfiction</v>
      </c>
      <c r="S751" s="13">
        <f>(((J751/60)/60)/24)+DATE(1970,1,1)+(-5/24)</f>
        <v>42733.732986111114</v>
      </c>
      <c r="T751" s="14">
        <f>(((I751/60)/60)/24)+DATE(1970,1,1)+(-5/24)</f>
        <v>42763.732986111114</v>
      </c>
      <c r="U751" s="41">
        <f t="shared" si="35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8">
        <f>E752/L752</f>
        <v>77.271186440677965</v>
      </c>
      <c r="Q752" s="12" t="str">
        <f t="shared" si="33"/>
        <v>publishing</v>
      </c>
      <c r="R752" s="12" t="str">
        <f t="shared" si="34"/>
        <v>nonfiction</v>
      </c>
      <c r="S752" s="13">
        <f>(((J752/60)/60)/24)+DATE(1970,1,1)+(-5/24)</f>
        <v>41299.669814814813</v>
      </c>
      <c r="T752" s="14">
        <f>(((I752/60)/60)/24)+DATE(1970,1,1)+(-5/24)</f>
        <v>41329.669814814813</v>
      </c>
      <c r="U752" s="41">
        <f t="shared" si="35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8">
        <f>E753/L753</f>
        <v>57.338709677419352</v>
      </c>
      <c r="Q753" s="12" t="str">
        <f t="shared" si="33"/>
        <v>publishing</v>
      </c>
      <c r="R753" s="12" t="str">
        <f t="shared" si="34"/>
        <v>nonfiction</v>
      </c>
      <c r="S753" s="13">
        <f>(((J753/60)/60)/24)+DATE(1970,1,1)+(-5/24)</f>
        <v>40713.422164351847</v>
      </c>
      <c r="T753" s="14">
        <f>(((I753/60)/60)/24)+DATE(1970,1,1)+(-5/24)</f>
        <v>40759.422164351847</v>
      </c>
      <c r="U753" s="41">
        <f t="shared" si="35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8">
        <f>E754/L754</f>
        <v>53.19047619047619</v>
      </c>
      <c r="Q754" s="12" t="str">
        <f t="shared" si="33"/>
        <v>publishing</v>
      </c>
      <c r="R754" s="12" t="str">
        <f t="shared" si="34"/>
        <v>nonfiction</v>
      </c>
      <c r="S754" s="13">
        <f>(((J754/60)/60)/24)+DATE(1970,1,1)+(-5/24)</f>
        <v>42639.213159722225</v>
      </c>
      <c r="T754" s="14">
        <f>(((I754/60)/60)/24)+DATE(1970,1,1)+(-5/24)</f>
        <v>42659.249999999993</v>
      </c>
      <c r="U754" s="41">
        <f t="shared" si="35"/>
        <v>20.036840277767624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8">
        <f>E755/L755</f>
        <v>492.30769230769232</v>
      </c>
      <c r="Q755" s="12" t="str">
        <f t="shared" si="33"/>
        <v>publishing</v>
      </c>
      <c r="R755" s="12" t="str">
        <f t="shared" si="34"/>
        <v>nonfiction</v>
      </c>
      <c r="S755" s="13">
        <f>(((J755/60)/60)/24)+DATE(1970,1,1)+(-5/24)</f>
        <v>42019.381840277776</v>
      </c>
      <c r="T755" s="14">
        <f>(((I755/60)/60)/24)+DATE(1970,1,1)+(-5/24)</f>
        <v>42049.381840277776</v>
      </c>
      <c r="U755" s="41">
        <f t="shared" si="35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8">
        <f>E756/L756</f>
        <v>42.346938775510203</v>
      </c>
      <c r="Q756" s="12" t="str">
        <f t="shared" si="33"/>
        <v>publishing</v>
      </c>
      <c r="R756" s="12" t="str">
        <f t="shared" si="34"/>
        <v>nonfiction</v>
      </c>
      <c r="S756" s="13">
        <f>(((J756/60)/60)/24)+DATE(1970,1,1)+(-5/24)</f>
        <v>41249.54075231481</v>
      </c>
      <c r="T756" s="14">
        <f>(((I756/60)/60)/24)+DATE(1970,1,1)+(-5/24)</f>
        <v>41279.54075231481</v>
      </c>
      <c r="U756" s="41">
        <f t="shared" si="35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8">
        <f>E757/L757</f>
        <v>37.466029411764708</v>
      </c>
      <c r="Q757" s="12" t="str">
        <f t="shared" si="33"/>
        <v>publishing</v>
      </c>
      <c r="R757" s="12" t="str">
        <f t="shared" si="34"/>
        <v>nonfiction</v>
      </c>
      <c r="S757" s="13">
        <f>(((J757/60)/60)/24)+DATE(1970,1,1)+(-5/24)</f>
        <v>41383.396724537037</v>
      </c>
      <c r="T757" s="14">
        <f>(((I757/60)/60)/24)+DATE(1970,1,1)+(-5/24)</f>
        <v>41413.820138888885</v>
      </c>
      <c r="U757" s="41">
        <f t="shared" si="35"/>
        <v>30.423414351847896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8">
        <f>E758/L758</f>
        <v>37.454545454545453</v>
      </c>
      <c r="Q758" s="12" t="str">
        <f t="shared" si="33"/>
        <v>publishing</v>
      </c>
      <c r="R758" s="12" t="str">
        <f t="shared" si="34"/>
        <v>nonfiction</v>
      </c>
      <c r="S758" s="13">
        <f>(((J758/60)/60)/24)+DATE(1970,1,1)+(-5/24)</f>
        <v>40590.558553240735</v>
      </c>
      <c r="T758" s="14">
        <f>(((I758/60)/60)/24)+DATE(1970,1,1)+(-5/24)</f>
        <v>40651.516886574071</v>
      </c>
      <c r="U758" s="41">
        <f t="shared" si="35"/>
        <v>60.958333333335759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8">
        <f>E759/L759</f>
        <v>33.055555555555557</v>
      </c>
      <c r="Q759" s="12" t="str">
        <f t="shared" si="33"/>
        <v>publishing</v>
      </c>
      <c r="R759" s="12" t="str">
        <f t="shared" si="34"/>
        <v>nonfiction</v>
      </c>
      <c r="S759" s="13">
        <f>(((J759/60)/60)/24)+DATE(1970,1,1)+(-5/24)</f>
        <v>41234.846226851849</v>
      </c>
      <c r="T759" s="14">
        <f>(((I759/60)/60)/24)+DATE(1970,1,1)+(-5/24)</f>
        <v>41248.846226851849</v>
      </c>
      <c r="U759" s="41">
        <f t="shared" si="35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8">
        <f>E760/L760</f>
        <v>134.21052631578948</v>
      </c>
      <c r="Q760" s="12" t="str">
        <f t="shared" si="33"/>
        <v>publishing</v>
      </c>
      <c r="R760" s="12" t="str">
        <f t="shared" si="34"/>
        <v>nonfiction</v>
      </c>
      <c r="S760" s="13">
        <f>(((J760/60)/60)/24)+DATE(1970,1,1)+(-5/24)</f>
        <v>40429.628101851849</v>
      </c>
      <c r="T760" s="14">
        <f>(((I760/60)/60)/24)+DATE(1970,1,1)+(-5/24)</f>
        <v>40459.628101851849</v>
      </c>
      <c r="U760" s="41">
        <f t="shared" si="35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8">
        <f>E761/L761</f>
        <v>51.474747474747474</v>
      </c>
      <c r="Q761" s="12" t="str">
        <f t="shared" si="33"/>
        <v>publishing</v>
      </c>
      <c r="R761" s="12" t="str">
        <f t="shared" si="34"/>
        <v>nonfiction</v>
      </c>
      <c r="S761" s="13">
        <f>(((J761/60)/60)/24)+DATE(1970,1,1)+(-5/24)</f>
        <v>41789.121979166666</v>
      </c>
      <c r="T761" s="14">
        <f>(((I761/60)/60)/24)+DATE(1970,1,1)+(-5/24)</f>
        <v>41829.121979166666</v>
      </c>
      <c r="U761" s="41">
        <f t="shared" si="35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8" t="e">
        <f>E762/L762</f>
        <v>#DIV/0!</v>
      </c>
      <c r="Q762" s="12" t="str">
        <f t="shared" si="33"/>
        <v>publishing</v>
      </c>
      <c r="R762" s="12" t="str">
        <f t="shared" si="34"/>
        <v>fiction</v>
      </c>
      <c r="S762" s="13">
        <f>(((J762/60)/60)/24)+DATE(1970,1,1)+(-5/24)</f>
        <v>42670.555706018517</v>
      </c>
      <c r="T762" s="14">
        <f>(((I762/60)/60)/24)+DATE(1970,1,1)+(-5/24)</f>
        <v>42700.597372685181</v>
      </c>
      <c r="U762" s="41">
        <f t="shared" si="35"/>
        <v>30.041666666664241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8">
        <f>E763/L763</f>
        <v>39.166666666666664</v>
      </c>
      <c r="Q763" s="12" t="str">
        <f t="shared" si="33"/>
        <v>publishing</v>
      </c>
      <c r="R763" s="12" t="str">
        <f t="shared" si="34"/>
        <v>fiction</v>
      </c>
      <c r="S763" s="13">
        <f>(((J763/60)/60)/24)+DATE(1970,1,1)+(-5/24)</f>
        <v>41642.543124999997</v>
      </c>
      <c r="T763" s="14">
        <f>(((I763/60)/60)/24)+DATE(1970,1,1)+(-5/24)</f>
        <v>41672.543124999997</v>
      </c>
      <c r="U763" s="41">
        <f t="shared" si="35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8" t="e">
        <f>E764/L764</f>
        <v>#DIV/0!</v>
      </c>
      <c r="Q764" s="12" t="str">
        <f t="shared" si="33"/>
        <v>publishing</v>
      </c>
      <c r="R764" s="12" t="str">
        <f t="shared" si="34"/>
        <v>fiction</v>
      </c>
      <c r="S764" s="13">
        <f>(((J764/60)/60)/24)+DATE(1970,1,1)+(-5/24)</f>
        <v>42690.65011574074</v>
      </c>
      <c r="T764" s="14">
        <f>(((I764/60)/60)/24)+DATE(1970,1,1)+(-5/24)</f>
        <v>42708.041666666664</v>
      </c>
      <c r="U764" s="41">
        <f t="shared" si="35"/>
        <v>17.391550925924093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8">
        <f>E765/L765</f>
        <v>5</v>
      </c>
      <c r="Q765" s="12" t="str">
        <f t="shared" si="33"/>
        <v>publishing</v>
      </c>
      <c r="R765" s="12" t="str">
        <f t="shared" si="34"/>
        <v>fiction</v>
      </c>
      <c r="S765" s="13">
        <f>(((J765/60)/60)/24)+DATE(1970,1,1)+(-5/24)</f>
        <v>41471.238518518512</v>
      </c>
      <c r="T765" s="14">
        <f>(((I765/60)/60)/24)+DATE(1970,1,1)+(-5/24)</f>
        <v>41501.238518518512</v>
      </c>
      <c r="U765" s="41">
        <f t="shared" si="35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8" t="e">
        <f>E766/L766</f>
        <v>#DIV/0!</v>
      </c>
      <c r="Q766" s="12" t="str">
        <f t="shared" si="33"/>
        <v>publishing</v>
      </c>
      <c r="R766" s="12" t="str">
        <f t="shared" si="34"/>
        <v>fiction</v>
      </c>
      <c r="S766" s="13">
        <f>(((J766/60)/60)/24)+DATE(1970,1,1)+(-5/24)</f>
        <v>42226.964826388888</v>
      </c>
      <c r="T766" s="14">
        <f>(((I766/60)/60)/24)+DATE(1970,1,1)+(-5/24)</f>
        <v>42256.964826388888</v>
      </c>
      <c r="U766" s="41">
        <f t="shared" si="35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8">
        <f>E767/L767</f>
        <v>57.295454545454547</v>
      </c>
      <c r="Q767" s="12" t="str">
        <f t="shared" si="33"/>
        <v>publishing</v>
      </c>
      <c r="R767" s="12" t="str">
        <f t="shared" si="34"/>
        <v>fiction</v>
      </c>
      <c r="S767" s="13">
        <f>(((J767/60)/60)/24)+DATE(1970,1,1)+(-5/24)</f>
        <v>41901.334305555552</v>
      </c>
      <c r="T767" s="14">
        <f>(((I767/60)/60)/24)+DATE(1970,1,1)+(-5/24)</f>
        <v>41931.334305555552</v>
      </c>
      <c r="U767" s="41">
        <f t="shared" si="35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8" t="e">
        <f>E768/L768</f>
        <v>#DIV/0!</v>
      </c>
      <c r="Q768" s="12" t="str">
        <f t="shared" si="33"/>
        <v>publishing</v>
      </c>
      <c r="R768" s="12" t="str">
        <f t="shared" si="34"/>
        <v>fiction</v>
      </c>
      <c r="S768" s="13">
        <f>(((J768/60)/60)/24)+DATE(1970,1,1)+(-5/24)</f>
        <v>42021.57503472222</v>
      </c>
      <c r="T768" s="14">
        <f>(((I768/60)/60)/24)+DATE(1970,1,1)+(-5/24)</f>
        <v>42051.57503472222</v>
      </c>
      <c r="U768" s="41">
        <f t="shared" si="35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8">
        <f>E769/L769</f>
        <v>59</v>
      </c>
      <c r="Q769" s="12" t="str">
        <f t="shared" si="33"/>
        <v>publishing</v>
      </c>
      <c r="R769" s="12" t="str">
        <f t="shared" si="34"/>
        <v>fiction</v>
      </c>
      <c r="S769" s="13">
        <f>(((J769/60)/60)/24)+DATE(1970,1,1)+(-5/24)</f>
        <v>42114.935300925928</v>
      </c>
      <c r="T769" s="14">
        <f>(((I769/60)/60)/24)+DATE(1970,1,1)+(-5/24)</f>
        <v>42144.935300925928</v>
      </c>
      <c r="U769" s="41">
        <f t="shared" si="35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8" t="e">
        <f>E770/L770</f>
        <v>#DIV/0!</v>
      </c>
      <c r="Q770" s="12" t="str">
        <f t="shared" si="33"/>
        <v>publishing</v>
      </c>
      <c r="R770" s="12" t="str">
        <f t="shared" si="34"/>
        <v>fiction</v>
      </c>
      <c r="S770" s="13">
        <f>(((J770/60)/60)/24)+DATE(1970,1,1)+(-5/24)</f>
        <v>41593.998726851853</v>
      </c>
      <c r="T770" s="14">
        <f>(((I770/60)/60)/24)+DATE(1970,1,1)+(-5/24)</f>
        <v>41623.998726851853</v>
      </c>
      <c r="U770" s="41">
        <f t="shared" si="35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8">
        <f>E771/L771</f>
        <v>31.846153846153847</v>
      </c>
      <c r="Q771" s="12" t="str">
        <f t="shared" ref="Q771:Q834" si="36">LEFT(N771,( FIND("/",N771,1))-1)</f>
        <v>publishing</v>
      </c>
      <c r="R771" s="12" t="str">
        <f t="shared" ref="R771:R834" si="37">RIGHT(N771,(LEN(N771)-(FIND("/",N771, FIND("/", N771)-1))))</f>
        <v>fiction</v>
      </c>
      <c r="S771" s="13">
        <f>(((J771/60)/60)/24)+DATE(1970,1,1)+(-5/24)</f>
        <v>41604.788124999999</v>
      </c>
      <c r="T771" s="14">
        <f>(((I771/60)/60)/24)+DATE(1970,1,1)+(-5/24)</f>
        <v>41634.788124999999</v>
      </c>
      <c r="U771" s="41">
        <f t="shared" ref="U771:U834" si="38">T771-S771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8" t="e">
        <f>E772/L772</f>
        <v>#DIV/0!</v>
      </c>
      <c r="Q772" s="12" t="str">
        <f t="shared" si="36"/>
        <v>publishing</v>
      </c>
      <c r="R772" s="12" t="str">
        <f t="shared" si="37"/>
        <v>fiction</v>
      </c>
      <c r="S772" s="13">
        <f>(((J772/60)/60)/24)+DATE(1970,1,1)+(-5/24)</f>
        <v>41289.791307870371</v>
      </c>
      <c r="T772" s="14">
        <f>(((I772/60)/60)/24)+DATE(1970,1,1)+(-5/24)</f>
        <v>41329.791307870371</v>
      </c>
      <c r="U772" s="41">
        <f t="shared" si="38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8">
        <f>E773/L773</f>
        <v>10</v>
      </c>
      <c r="Q773" s="12" t="str">
        <f t="shared" si="36"/>
        <v>publishing</v>
      </c>
      <c r="R773" s="12" t="str">
        <f t="shared" si="37"/>
        <v>fiction</v>
      </c>
      <c r="S773" s="13">
        <f>(((J773/60)/60)/24)+DATE(1970,1,1)+(-5/24)</f>
        <v>42349.615763888891</v>
      </c>
      <c r="T773" s="14">
        <f>(((I773/60)/60)/24)+DATE(1970,1,1)+(-5/24)</f>
        <v>42399.615763888891</v>
      </c>
      <c r="U773" s="41">
        <f t="shared" si="38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8">
        <f>E774/L774</f>
        <v>50</v>
      </c>
      <c r="Q774" s="12" t="str">
        <f t="shared" si="36"/>
        <v>publishing</v>
      </c>
      <c r="R774" s="12" t="str">
        <f t="shared" si="37"/>
        <v>fiction</v>
      </c>
      <c r="S774" s="13">
        <f>(((J774/60)/60)/24)+DATE(1970,1,1)+(-5/24)</f>
        <v>40067.848599537036</v>
      </c>
      <c r="T774" s="14">
        <f>(((I774/60)/60)/24)+DATE(1970,1,1)+(-5/24)</f>
        <v>40117.957638888889</v>
      </c>
      <c r="U774" s="41">
        <f t="shared" si="38"/>
        <v>50.109039351853426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8">
        <f>E775/L775</f>
        <v>16</v>
      </c>
      <c r="Q775" s="12" t="str">
        <f t="shared" si="36"/>
        <v>publishing</v>
      </c>
      <c r="R775" s="12" t="str">
        <f t="shared" si="37"/>
        <v>fiction</v>
      </c>
      <c r="S775" s="13">
        <f>(((J775/60)/60)/24)+DATE(1970,1,1)+(-5/24)</f>
        <v>42100.527604166658</v>
      </c>
      <c r="T775" s="14">
        <f>(((I775/60)/60)/24)+DATE(1970,1,1)+(-5/24)</f>
        <v>42134.750694444439</v>
      </c>
      <c r="U775" s="41">
        <f t="shared" si="38"/>
        <v>34.223090277781012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8">
        <f>E776/L776</f>
        <v>39</v>
      </c>
      <c r="Q776" s="12" t="str">
        <f t="shared" si="36"/>
        <v>publishing</v>
      </c>
      <c r="R776" s="12" t="str">
        <f t="shared" si="37"/>
        <v>fiction</v>
      </c>
      <c r="S776" s="13">
        <f>(((J776/60)/60)/24)+DATE(1970,1,1)+(-5/24)</f>
        <v>41663.571967592587</v>
      </c>
      <c r="T776" s="14">
        <f>(((I776/60)/60)/24)+DATE(1970,1,1)+(-5/24)</f>
        <v>41693.571967592587</v>
      </c>
      <c r="U776" s="41">
        <f t="shared" si="38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8">
        <f>E777/L777</f>
        <v>34</v>
      </c>
      <c r="Q777" s="12" t="str">
        <f t="shared" si="36"/>
        <v>publishing</v>
      </c>
      <c r="R777" s="12" t="str">
        <f t="shared" si="37"/>
        <v>fiction</v>
      </c>
      <c r="S777" s="13">
        <f>(((J777/60)/60)/24)+DATE(1970,1,1)+(-5/24)</f>
        <v>40862.851793981477</v>
      </c>
      <c r="T777" s="14">
        <f>(((I777/60)/60)/24)+DATE(1970,1,1)+(-5/24)</f>
        <v>40892.851793981477</v>
      </c>
      <c r="U777" s="41">
        <f t="shared" si="38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8">
        <f>E778/L778</f>
        <v>63.122807017543863</v>
      </c>
      <c r="Q778" s="12" t="str">
        <f t="shared" si="36"/>
        <v>publishing</v>
      </c>
      <c r="R778" s="12" t="str">
        <f t="shared" si="37"/>
        <v>fiction</v>
      </c>
      <c r="S778" s="13">
        <f>(((J778/60)/60)/24)+DATE(1970,1,1)+(-5/24)</f>
        <v>42250.477372685178</v>
      </c>
      <c r="T778" s="14">
        <f>(((I778/60)/60)/24)+DATE(1970,1,1)+(-5/24)</f>
        <v>42287.999999999993</v>
      </c>
      <c r="U778" s="41">
        <f t="shared" si="38"/>
        <v>37.522627314814599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8">
        <f>E779/L779</f>
        <v>7</v>
      </c>
      <c r="Q779" s="12" t="str">
        <f t="shared" si="36"/>
        <v>publishing</v>
      </c>
      <c r="R779" s="12" t="str">
        <f t="shared" si="37"/>
        <v>fiction</v>
      </c>
      <c r="S779" s="13">
        <f>(((J779/60)/60)/24)+DATE(1970,1,1)+(-5/24)</f>
        <v>41456.772881944438</v>
      </c>
      <c r="T779" s="14">
        <f>(((I779/60)/60)/24)+DATE(1970,1,1)+(-5/24)</f>
        <v>41486.772881944438</v>
      </c>
      <c r="U779" s="41">
        <f t="shared" si="38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8">
        <f>E780/L780</f>
        <v>2</v>
      </c>
      <c r="Q780" s="12" t="str">
        <f t="shared" si="36"/>
        <v>publishing</v>
      </c>
      <c r="R780" s="12" t="str">
        <f t="shared" si="37"/>
        <v>fiction</v>
      </c>
      <c r="S780" s="13">
        <f>(((J780/60)/60)/24)+DATE(1970,1,1)+(-5/24)</f>
        <v>41729.493981481479</v>
      </c>
      <c r="T780" s="14">
        <f>(((I780/60)/60)/24)+DATE(1970,1,1)+(-5/24)</f>
        <v>41759.493981481479</v>
      </c>
      <c r="U780" s="41">
        <f t="shared" si="38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8">
        <f>E781/L781</f>
        <v>66.666666666666671</v>
      </c>
      <c r="Q781" s="12" t="str">
        <f t="shared" si="36"/>
        <v>publishing</v>
      </c>
      <c r="R781" s="12" t="str">
        <f t="shared" si="37"/>
        <v>fiction</v>
      </c>
      <c r="S781" s="13">
        <f>(((J781/60)/60)/24)+DATE(1970,1,1)+(-5/24)</f>
        <v>40436.475752314815</v>
      </c>
      <c r="T781" s="14">
        <f>(((I781/60)/60)/24)+DATE(1970,1,1)+(-5/24)</f>
        <v>40465.958333333328</v>
      </c>
      <c r="U781" s="41">
        <f t="shared" si="38"/>
        <v>29.482581018513883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8">
        <f>E782/L782</f>
        <v>38.518518518518519</v>
      </c>
      <c r="Q782" s="12" t="str">
        <f t="shared" si="36"/>
        <v>music</v>
      </c>
      <c r="R782" s="12" t="str">
        <f t="shared" si="37"/>
        <v>rock</v>
      </c>
      <c r="S782" s="13">
        <f>(((J782/60)/60)/24)+DATE(1970,1,1)+(-5/24)</f>
        <v>40636.465567129628</v>
      </c>
      <c r="T782" s="14">
        <f>(((I782/60)/60)/24)+DATE(1970,1,1)+(-5/24)</f>
        <v>40666.465567129628</v>
      </c>
      <c r="U782" s="41">
        <f t="shared" si="38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8">
        <f>E783/L783</f>
        <v>42.609200000000001</v>
      </c>
      <c r="Q783" s="12" t="str">
        <f t="shared" si="36"/>
        <v>music</v>
      </c>
      <c r="R783" s="12" t="str">
        <f t="shared" si="37"/>
        <v>rock</v>
      </c>
      <c r="S783" s="13">
        <f>(((J783/60)/60)/24)+DATE(1970,1,1)+(-5/24)</f>
        <v>41402.792523148149</v>
      </c>
      <c r="T783" s="14">
        <f>(((I783/60)/60)/24)+DATE(1970,1,1)+(-5/24)</f>
        <v>41432.792523148149</v>
      </c>
      <c r="U783" s="41">
        <f t="shared" si="38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8">
        <f>E784/L784</f>
        <v>50</v>
      </c>
      <c r="Q784" s="12" t="str">
        <f t="shared" si="36"/>
        <v>music</v>
      </c>
      <c r="R784" s="12" t="str">
        <f t="shared" si="37"/>
        <v>rock</v>
      </c>
      <c r="S784" s="13">
        <f>(((J784/60)/60)/24)+DATE(1970,1,1)+(-5/24)</f>
        <v>41116.549791666665</v>
      </c>
      <c r="T784" s="14">
        <f>(((I784/60)/60)/24)+DATE(1970,1,1)+(-5/24)</f>
        <v>41146.549791666665</v>
      </c>
      <c r="U784" s="41">
        <f t="shared" si="38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8">
        <f>E785/L785</f>
        <v>63.485714285714288</v>
      </c>
      <c r="Q785" s="12" t="str">
        <f t="shared" si="36"/>
        <v>music</v>
      </c>
      <c r="R785" s="12" t="str">
        <f t="shared" si="37"/>
        <v>rock</v>
      </c>
      <c r="S785" s="13">
        <f>(((J785/60)/60)/24)+DATE(1970,1,1)+(-5/24)</f>
        <v>40987.565381944441</v>
      </c>
      <c r="T785" s="14">
        <f>(((I785/60)/60)/24)+DATE(1970,1,1)+(-5/24)</f>
        <v>41026.708333333328</v>
      </c>
      <c r="U785" s="41">
        <f t="shared" si="38"/>
        <v>39.142951388887013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8">
        <f>E786/L786</f>
        <v>102.5</v>
      </c>
      <c r="Q786" s="12" t="str">
        <f t="shared" si="36"/>
        <v>music</v>
      </c>
      <c r="R786" s="12" t="str">
        <f t="shared" si="37"/>
        <v>rock</v>
      </c>
      <c r="S786" s="13">
        <f>(((J786/60)/60)/24)+DATE(1970,1,1)+(-5/24)</f>
        <v>41674.941192129627</v>
      </c>
      <c r="T786" s="14">
        <f>(((I786/60)/60)/24)+DATE(1970,1,1)+(-5/24)</f>
        <v>41714.899525462963</v>
      </c>
      <c r="U786" s="41">
        <f t="shared" si="38"/>
        <v>39.958333333335759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8">
        <f>E787/L787</f>
        <v>31.142758620689655</v>
      </c>
      <c r="Q787" s="12" t="str">
        <f t="shared" si="36"/>
        <v>music</v>
      </c>
      <c r="R787" s="12" t="str">
        <f t="shared" si="37"/>
        <v>rock</v>
      </c>
      <c r="S787" s="13">
        <f>(((J787/60)/60)/24)+DATE(1970,1,1)+(-5/24)</f>
        <v>41303.385590277772</v>
      </c>
      <c r="T787" s="14">
        <f>(((I787/60)/60)/24)+DATE(1970,1,1)+(-5/24)</f>
        <v>41333.385590277772</v>
      </c>
      <c r="U787" s="41">
        <f t="shared" si="38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8">
        <f>E788/L788</f>
        <v>162.27272727272728</v>
      </c>
      <c r="Q788" s="12" t="str">
        <f t="shared" si="36"/>
        <v>music</v>
      </c>
      <c r="R788" s="12" t="str">
        <f t="shared" si="37"/>
        <v>rock</v>
      </c>
      <c r="S788" s="13">
        <f>(((J788/60)/60)/24)+DATE(1970,1,1)+(-5/24)</f>
        <v>40982.847615740735</v>
      </c>
      <c r="T788" s="14">
        <f>(((I788/60)/60)/24)+DATE(1970,1,1)+(-5/24)</f>
        <v>41040.44930555555</v>
      </c>
      <c r="U788" s="41">
        <f t="shared" si="38"/>
        <v>57.601689814815472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8">
        <f>E789/L789</f>
        <v>80.588235294117652</v>
      </c>
      <c r="Q789" s="12" t="str">
        <f t="shared" si="36"/>
        <v>music</v>
      </c>
      <c r="R789" s="12" t="str">
        <f t="shared" si="37"/>
        <v>rock</v>
      </c>
      <c r="S789" s="13">
        <f>(((J789/60)/60)/24)+DATE(1970,1,1)+(-5/24)</f>
        <v>41549.419282407405</v>
      </c>
      <c r="T789" s="14">
        <f>(((I789/60)/60)/24)+DATE(1970,1,1)+(-5/24)</f>
        <v>41579.419282407405</v>
      </c>
      <c r="U789" s="41">
        <f t="shared" si="38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8">
        <f>E790/L790</f>
        <v>59.85441176470588</v>
      </c>
      <c r="Q790" s="12" t="str">
        <f t="shared" si="36"/>
        <v>music</v>
      </c>
      <c r="R790" s="12" t="str">
        <f t="shared" si="37"/>
        <v>rock</v>
      </c>
      <c r="S790" s="13">
        <f>(((J790/60)/60)/24)+DATE(1970,1,1)+(-5/24)</f>
        <v>41058.798472222217</v>
      </c>
      <c r="T790" s="14">
        <f>(((I790/60)/60)/24)+DATE(1970,1,1)+(-5/24)</f>
        <v>41096.957638888889</v>
      </c>
      <c r="U790" s="41">
        <f t="shared" si="38"/>
        <v>38.159166666671808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8">
        <f>E791/L791</f>
        <v>132.85714285714286</v>
      </c>
      <c r="Q791" s="12" t="str">
        <f t="shared" si="36"/>
        <v>music</v>
      </c>
      <c r="R791" s="12" t="str">
        <f t="shared" si="37"/>
        <v>rock</v>
      </c>
      <c r="S791" s="13">
        <f>(((J791/60)/60)/24)+DATE(1970,1,1)+(-5/24)</f>
        <v>41276.977777777778</v>
      </c>
      <c r="T791" s="14">
        <f>(((I791/60)/60)/24)+DATE(1970,1,1)+(-5/24)</f>
        <v>41295.124305555553</v>
      </c>
      <c r="U791" s="41">
        <f t="shared" si="38"/>
        <v>18.146527777775191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8">
        <f>E792/L792</f>
        <v>92.547820512820508</v>
      </c>
      <c r="Q792" s="12" t="str">
        <f t="shared" si="36"/>
        <v>music</v>
      </c>
      <c r="R792" s="12" t="str">
        <f t="shared" si="37"/>
        <v>rock</v>
      </c>
      <c r="S792" s="13">
        <f>(((J792/60)/60)/24)+DATE(1970,1,1)+(-5/24)</f>
        <v>41275.839571759258</v>
      </c>
      <c r="T792" s="14">
        <f>(((I792/60)/60)/24)+DATE(1970,1,1)+(-5/24)</f>
        <v>41305.839571759258</v>
      </c>
      <c r="U792" s="41">
        <f t="shared" si="38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8">
        <f>E793/L793</f>
        <v>60.859375</v>
      </c>
      <c r="Q793" s="12" t="str">
        <f t="shared" si="36"/>
        <v>music</v>
      </c>
      <c r="R793" s="12" t="str">
        <f t="shared" si="37"/>
        <v>rock</v>
      </c>
      <c r="S793" s="13">
        <f>(((J793/60)/60)/24)+DATE(1970,1,1)+(-5/24)</f>
        <v>41557.572291666664</v>
      </c>
      <c r="T793" s="14">
        <f>(((I793/60)/60)/24)+DATE(1970,1,1)+(-5/24)</f>
        <v>41591.040972222218</v>
      </c>
      <c r="U793" s="41">
        <f t="shared" si="38"/>
        <v>33.468680555553874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8">
        <f>E794/L794</f>
        <v>41.851833333333339</v>
      </c>
      <c r="Q794" s="12" t="str">
        <f t="shared" si="36"/>
        <v>music</v>
      </c>
      <c r="R794" s="12" t="str">
        <f t="shared" si="37"/>
        <v>rock</v>
      </c>
      <c r="S794" s="13">
        <f>(((J794/60)/60)/24)+DATE(1970,1,1)+(-5/24)</f>
        <v>41555.665312500001</v>
      </c>
      <c r="T794" s="14">
        <f>(((I794/60)/60)/24)+DATE(1970,1,1)+(-5/24)</f>
        <v>41585.706979166665</v>
      </c>
      <c r="U794" s="41">
        <f t="shared" si="38"/>
        <v>30.041666666664241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8">
        <f>E795/L795</f>
        <v>88.325937499999995</v>
      </c>
      <c r="Q795" s="12" t="str">
        <f t="shared" si="36"/>
        <v>music</v>
      </c>
      <c r="R795" s="12" t="str">
        <f t="shared" si="37"/>
        <v>rock</v>
      </c>
      <c r="S795" s="13">
        <f>(((J795/60)/60)/24)+DATE(1970,1,1)+(-5/24)</f>
        <v>41442.532916666663</v>
      </c>
      <c r="T795" s="14">
        <f>(((I795/60)/60)/24)+DATE(1970,1,1)+(-5/24)</f>
        <v>41457.999305555553</v>
      </c>
      <c r="U795" s="41">
        <f t="shared" si="38"/>
        <v>15.466388888889924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8">
        <f>E796/L796</f>
        <v>158.96226415094338</v>
      </c>
      <c r="Q796" s="12" t="str">
        <f t="shared" si="36"/>
        <v>music</v>
      </c>
      <c r="R796" s="12" t="str">
        <f t="shared" si="37"/>
        <v>rock</v>
      </c>
      <c r="S796" s="13">
        <f>(((J796/60)/60)/24)+DATE(1970,1,1)+(-5/24)</f>
        <v>40735.906678240739</v>
      </c>
      <c r="T796" s="14">
        <f>(((I796/60)/60)/24)+DATE(1970,1,1)+(-5/24)</f>
        <v>40791.504166666666</v>
      </c>
      <c r="U796" s="41">
        <f t="shared" si="38"/>
        <v>55.597488425926713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8">
        <f>E797/L797</f>
        <v>85.054347826086953</v>
      </c>
      <c r="Q797" s="12" t="str">
        <f t="shared" si="36"/>
        <v>music</v>
      </c>
      <c r="R797" s="12" t="str">
        <f t="shared" si="37"/>
        <v>rock</v>
      </c>
      <c r="S797" s="13">
        <f>(((J797/60)/60)/24)+DATE(1970,1,1)+(-5/24)</f>
        <v>40963.404699074068</v>
      </c>
      <c r="T797" s="14">
        <f>(((I797/60)/60)/24)+DATE(1970,1,1)+(-5/24)</f>
        <v>41005.999305555553</v>
      </c>
      <c r="U797" s="41">
        <f t="shared" si="38"/>
        <v>42.594606481485243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8">
        <f>E798/L798</f>
        <v>112.61111111111111</v>
      </c>
      <c r="Q798" s="12" t="str">
        <f t="shared" si="36"/>
        <v>music</v>
      </c>
      <c r="R798" s="12" t="str">
        <f t="shared" si="37"/>
        <v>rock</v>
      </c>
      <c r="S798" s="13">
        <f>(((J798/60)/60)/24)+DATE(1970,1,1)+(-5/24)</f>
        <v>41502.674594907403</v>
      </c>
      <c r="T798" s="14">
        <f>(((I798/60)/60)/24)+DATE(1970,1,1)+(-5/24)</f>
        <v>41532.673611111109</v>
      </c>
      <c r="U798" s="41">
        <f t="shared" si="38"/>
        <v>29.99901620370656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8">
        <f>E799/L799</f>
        <v>45.436619718309856</v>
      </c>
      <c r="Q799" s="12" t="str">
        <f t="shared" si="36"/>
        <v>music</v>
      </c>
      <c r="R799" s="12" t="str">
        <f t="shared" si="37"/>
        <v>rock</v>
      </c>
      <c r="S799" s="13">
        <f>(((J799/60)/60)/24)+DATE(1970,1,1)+(-5/24)</f>
        <v>40996.785740740735</v>
      </c>
      <c r="T799" s="14">
        <f>(((I799/60)/60)/24)+DATE(1970,1,1)+(-5/24)</f>
        <v>41027.958333333328</v>
      </c>
      <c r="U799" s="41">
        <f t="shared" si="38"/>
        <v>31.172592592592991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8">
        <f>E800/L800</f>
        <v>46.218390804597703</v>
      </c>
      <c r="Q800" s="12" t="str">
        <f t="shared" si="36"/>
        <v>music</v>
      </c>
      <c r="R800" s="12" t="str">
        <f t="shared" si="37"/>
        <v>rock</v>
      </c>
      <c r="S800" s="13">
        <f>(((J800/60)/60)/24)+DATE(1970,1,1)+(-5/24)</f>
        <v>41882.381793981483</v>
      </c>
      <c r="T800" s="14">
        <f>(((I800/60)/60)/24)+DATE(1970,1,1)+(-5/24)</f>
        <v>41912.381793981483</v>
      </c>
      <c r="U800" s="41">
        <f t="shared" si="38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8">
        <f>E801/L801</f>
        <v>178.60714285714286</v>
      </c>
      <c r="Q801" s="12" t="str">
        <f t="shared" si="36"/>
        <v>music</v>
      </c>
      <c r="R801" s="12" t="str">
        <f t="shared" si="37"/>
        <v>rock</v>
      </c>
      <c r="S801" s="13">
        <f>(((J801/60)/60)/24)+DATE(1970,1,1)+(-5/24)</f>
        <v>40996.458865740737</v>
      </c>
      <c r="T801" s="14">
        <f>(((I801/60)/60)/24)+DATE(1970,1,1)+(-5/24)</f>
        <v>41026.458865740737</v>
      </c>
      <c r="U801" s="41">
        <f t="shared" si="38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8">
        <f>E802/L802</f>
        <v>40.75</v>
      </c>
      <c r="Q802" s="12" t="str">
        <f t="shared" si="36"/>
        <v>music</v>
      </c>
      <c r="R802" s="12" t="str">
        <f t="shared" si="37"/>
        <v>rock</v>
      </c>
      <c r="S802" s="13">
        <f>(((J802/60)/60)/24)+DATE(1970,1,1)+(-5/24)</f>
        <v>41863.225162037037</v>
      </c>
      <c r="T802" s="14">
        <f>(((I802/60)/60)/24)+DATE(1970,1,1)+(-5/24)</f>
        <v>41893.225162037037</v>
      </c>
      <c r="U802" s="41">
        <f t="shared" si="38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8">
        <f>E803/L803</f>
        <v>43.733921568627444</v>
      </c>
      <c r="Q803" s="12" t="str">
        <f t="shared" si="36"/>
        <v>music</v>
      </c>
      <c r="R803" s="12" t="str">
        <f t="shared" si="37"/>
        <v>rock</v>
      </c>
      <c r="S803" s="13">
        <f>(((J803/60)/60)/24)+DATE(1970,1,1)+(-5/24)</f>
        <v>40695.587037037032</v>
      </c>
      <c r="T803" s="14">
        <f>(((I803/60)/60)/24)+DATE(1970,1,1)+(-5/24)</f>
        <v>40725.587037037032</v>
      </c>
      <c r="U803" s="41">
        <f t="shared" si="38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8">
        <f>E804/L804</f>
        <v>81.066666666666663</v>
      </c>
      <c r="Q804" s="12" t="str">
        <f t="shared" si="36"/>
        <v>music</v>
      </c>
      <c r="R804" s="12" t="str">
        <f t="shared" si="37"/>
        <v>rock</v>
      </c>
      <c r="S804" s="13">
        <f>(((J804/60)/60)/24)+DATE(1970,1,1)+(-5/24)</f>
        <v>41122.813935185186</v>
      </c>
      <c r="T804" s="14">
        <f>(((I804/60)/60)/24)+DATE(1970,1,1)+(-5/24)</f>
        <v>41168.961805555555</v>
      </c>
      <c r="U804" s="41">
        <f t="shared" si="38"/>
        <v>46.147870370368764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8">
        <f>E805/L805</f>
        <v>74.60526315789474</v>
      </c>
      <c r="Q805" s="12" t="str">
        <f t="shared" si="36"/>
        <v>music</v>
      </c>
      <c r="R805" s="12" t="str">
        <f t="shared" si="37"/>
        <v>rock</v>
      </c>
      <c r="S805" s="13">
        <f>(((J805/60)/60)/24)+DATE(1970,1,1)+(-5/24)</f>
        <v>40665.741643518515</v>
      </c>
      <c r="T805" s="14">
        <f>(((I805/60)/60)/24)+DATE(1970,1,1)+(-5/24)</f>
        <v>40691.833333333328</v>
      </c>
      <c r="U805" s="41">
        <f t="shared" si="38"/>
        <v>26.091689814813435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8">
        <f>E806/L806</f>
        <v>305.55555555555554</v>
      </c>
      <c r="Q806" s="12" t="str">
        <f t="shared" si="36"/>
        <v>music</v>
      </c>
      <c r="R806" s="12" t="str">
        <f t="shared" si="37"/>
        <v>rock</v>
      </c>
      <c r="S806" s="13">
        <f>(((J806/60)/60)/24)+DATE(1970,1,1)+(-5/24)</f>
        <v>40729.897291666668</v>
      </c>
      <c r="T806" s="14">
        <f>(((I806/60)/60)/24)+DATE(1970,1,1)+(-5/24)</f>
        <v>40746.957638888889</v>
      </c>
      <c r="U806" s="41">
        <f t="shared" si="38"/>
        <v>17.060347222221026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8">
        <f>E807/L807</f>
        <v>58.333333333333336</v>
      </c>
      <c r="Q807" s="12" t="str">
        <f t="shared" si="36"/>
        <v>music</v>
      </c>
      <c r="R807" s="12" t="str">
        <f t="shared" si="37"/>
        <v>rock</v>
      </c>
      <c r="S807" s="13">
        <f>(((J807/60)/60)/24)+DATE(1970,1,1)+(-5/24)</f>
        <v>40690.614722222221</v>
      </c>
      <c r="T807" s="14">
        <f>(((I807/60)/60)/24)+DATE(1970,1,1)+(-5/24)</f>
        <v>40740.75</v>
      </c>
      <c r="U807" s="41">
        <f t="shared" si="38"/>
        <v>50.135277777779265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8">
        <f>E808/L808</f>
        <v>117.67605633802818</v>
      </c>
      <c r="Q808" s="12" t="str">
        <f t="shared" si="36"/>
        <v>music</v>
      </c>
      <c r="R808" s="12" t="str">
        <f t="shared" si="37"/>
        <v>rock</v>
      </c>
      <c r="S808" s="13">
        <f>(((J808/60)/60)/24)+DATE(1970,1,1)+(-5/24)</f>
        <v>40763.483090277776</v>
      </c>
      <c r="T808" s="14">
        <f>(((I808/60)/60)/24)+DATE(1970,1,1)+(-5/24)</f>
        <v>40793.483090277776</v>
      </c>
      <c r="U808" s="41">
        <f t="shared" si="38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8">
        <f>E809/L809</f>
        <v>73.771929824561397</v>
      </c>
      <c r="Q809" s="12" t="str">
        <f t="shared" si="36"/>
        <v>music</v>
      </c>
      <c r="R809" s="12" t="str">
        <f t="shared" si="37"/>
        <v>rock</v>
      </c>
      <c r="S809" s="13">
        <f>(((J809/60)/60)/24)+DATE(1970,1,1)+(-5/24)</f>
        <v>42759.420266203706</v>
      </c>
      <c r="T809" s="14">
        <f>(((I809/60)/60)/24)+DATE(1970,1,1)+(-5/24)</f>
        <v>42794.874999999993</v>
      </c>
      <c r="U809" s="41">
        <f t="shared" si="38"/>
        <v>35.454733796286746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8">
        <f>E810/L810</f>
        <v>104.65116279069767</v>
      </c>
      <c r="Q810" s="12" t="str">
        <f t="shared" si="36"/>
        <v>music</v>
      </c>
      <c r="R810" s="12" t="str">
        <f t="shared" si="37"/>
        <v>rock</v>
      </c>
      <c r="S810" s="13">
        <f>(((J810/60)/60)/24)+DATE(1970,1,1)+(-5/24)</f>
        <v>41961.892199074071</v>
      </c>
      <c r="T810" s="14">
        <f>(((I810/60)/60)/24)+DATE(1970,1,1)+(-5/24)</f>
        <v>41994.999305555553</v>
      </c>
      <c r="U810" s="41">
        <f t="shared" si="38"/>
        <v>33.107106481482333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8">
        <f>E811/L811</f>
        <v>79.82692307692308</v>
      </c>
      <c r="Q811" s="12" t="str">
        <f t="shared" si="36"/>
        <v>music</v>
      </c>
      <c r="R811" s="12" t="str">
        <f t="shared" si="37"/>
        <v>rock</v>
      </c>
      <c r="S811" s="13">
        <f>(((J811/60)/60)/24)+DATE(1970,1,1)+(-5/24)</f>
        <v>41628.625347222223</v>
      </c>
      <c r="T811" s="14">
        <f>(((I811/60)/60)/24)+DATE(1970,1,1)+(-5/24)</f>
        <v>41658.625347222223</v>
      </c>
      <c r="U811" s="41">
        <f t="shared" si="38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8">
        <f>E812/L812</f>
        <v>58.333333333333336</v>
      </c>
      <c r="Q812" s="12" t="str">
        <f t="shared" si="36"/>
        <v>music</v>
      </c>
      <c r="R812" s="12" t="str">
        <f t="shared" si="37"/>
        <v>rock</v>
      </c>
      <c r="S812" s="13">
        <f>(((J812/60)/60)/24)+DATE(1970,1,1)+(-5/24)</f>
        <v>41122.847939814812</v>
      </c>
      <c r="T812" s="14">
        <f>(((I812/60)/60)/24)+DATE(1970,1,1)+(-5/24)</f>
        <v>41152.847939814812</v>
      </c>
      <c r="U812" s="41">
        <f t="shared" si="38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8">
        <f>E813/L813</f>
        <v>86.666666666666671</v>
      </c>
      <c r="Q813" s="12" t="str">
        <f t="shared" si="36"/>
        <v>music</v>
      </c>
      <c r="R813" s="12" t="str">
        <f t="shared" si="37"/>
        <v>rock</v>
      </c>
      <c r="S813" s="13">
        <f>(((J813/60)/60)/24)+DATE(1970,1,1)+(-5/24)</f>
        <v>41443.435208333329</v>
      </c>
      <c r="T813" s="14">
        <f>(((I813/60)/60)/24)+DATE(1970,1,1)+(-5/24)</f>
        <v>41465.494444444441</v>
      </c>
      <c r="U813" s="41">
        <f t="shared" si="38"/>
        <v>22.059236111112114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8">
        <f>E814/L814</f>
        <v>27.606060606060606</v>
      </c>
      <c r="Q814" s="12" t="str">
        <f t="shared" si="36"/>
        <v>music</v>
      </c>
      <c r="R814" s="12" t="str">
        <f t="shared" si="37"/>
        <v>rock</v>
      </c>
      <c r="S814" s="13">
        <f>(((J814/60)/60)/24)+DATE(1970,1,1)+(-5/24)</f>
        <v>41281.809629629628</v>
      </c>
      <c r="T814" s="14">
        <f>(((I814/60)/60)/24)+DATE(1970,1,1)+(-5/24)</f>
        <v>41334.373611111107</v>
      </c>
      <c r="U814" s="41">
        <f t="shared" si="38"/>
        <v>52.56398148147855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8">
        <f>E815/L815</f>
        <v>24.999375000000001</v>
      </c>
      <c r="Q815" s="12" t="str">
        <f t="shared" si="36"/>
        <v>music</v>
      </c>
      <c r="R815" s="12" t="str">
        <f t="shared" si="37"/>
        <v>rock</v>
      </c>
      <c r="S815" s="13">
        <f>(((J815/60)/60)/24)+DATE(1970,1,1)+(-5/24)</f>
        <v>41080.751909722218</v>
      </c>
      <c r="T815" s="14">
        <f>(((I815/60)/60)/24)+DATE(1970,1,1)+(-5/24)</f>
        <v>41110.751909722218</v>
      </c>
      <c r="U815" s="41">
        <f t="shared" si="38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8">
        <f>E816/L816</f>
        <v>45.464285714285715</v>
      </c>
      <c r="Q816" s="12" t="str">
        <f t="shared" si="36"/>
        <v>music</v>
      </c>
      <c r="R816" s="12" t="str">
        <f t="shared" si="37"/>
        <v>rock</v>
      </c>
      <c r="S816" s="13">
        <f>(((J816/60)/60)/24)+DATE(1970,1,1)+(-5/24)</f>
        <v>40679.534733796296</v>
      </c>
      <c r="T816" s="14">
        <f>(((I816/60)/60)/24)+DATE(1970,1,1)+(-5/24)</f>
        <v>40694.544444444444</v>
      </c>
      <c r="U816" s="41">
        <f t="shared" si="38"/>
        <v>15.00971064814803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8">
        <f>E817/L817</f>
        <v>99.534883720930239</v>
      </c>
      <c r="Q817" s="12" t="str">
        <f t="shared" si="36"/>
        <v>music</v>
      </c>
      <c r="R817" s="12" t="str">
        <f t="shared" si="37"/>
        <v>rock</v>
      </c>
      <c r="S817" s="13">
        <f>(((J817/60)/60)/24)+DATE(1970,1,1)+(-5/24)</f>
        <v>41914.70952546296</v>
      </c>
      <c r="T817" s="14">
        <f>(((I817/60)/60)/24)+DATE(1970,1,1)+(-5/24)</f>
        <v>41944.70952546296</v>
      </c>
      <c r="U817" s="41">
        <f t="shared" si="38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8">
        <f>E818/L818</f>
        <v>39.31</v>
      </c>
      <c r="Q818" s="12" t="str">
        <f t="shared" si="36"/>
        <v>music</v>
      </c>
      <c r="R818" s="12" t="str">
        <f t="shared" si="37"/>
        <v>rock</v>
      </c>
      <c r="S818" s="13">
        <f>(((J818/60)/60)/24)+DATE(1970,1,1)+(-5/24)</f>
        <v>41341.662534722222</v>
      </c>
      <c r="T818" s="14">
        <f>(((I818/60)/60)/24)+DATE(1970,1,1)+(-5/24)</f>
        <v>41373.0625</v>
      </c>
      <c r="U818" s="41">
        <f t="shared" si="38"/>
        <v>31.399965277778392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8">
        <f>E819/L819</f>
        <v>89.419999999999987</v>
      </c>
      <c r="Q819" s="12" t="str">
        <f t="shared" si="36"/>
        <v>music</v>
      </c>
      <c r="R819" s="12" t="str">
        <f t="shared" si="37"/>
        <v>rock</v>
      </c>
      <c r="S819" s="13">
        <f>(((J819/60)/60)/24)+DATE(1970,1,1)+(-5/24)</f>
        <v>40925.391331018516</v>
      </c>
      <c r="T819" s="14">
        <f>(((I819/60)/60)/24)+DATE(1970,1,1)+(-5/24)</f>
        <v>40978.999305555553</v>
      </c>
      <c r="U819" s="41">
        <f t="shared" si="38"/>
        <v>53.60797453703708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8">
        <f>E820/L820</f>
        <v>28.684210526315791</v>
      </c>
      <c r="Q820" s="12" t="str">
        <f t="shared" si="36"/>
        <v>music</v>
      </c>
      <c r="R820" s="12" t="str">
        <f t="shared" si="37"/>
        <v>rock</v>
      </c>
      <c r="S820" s="13">
        <f>(((J820/60)/60)/24)+DATE(1970,1,1)+(-5/24)</f>
        <v>41120.67454861111</v>
      </c>
      <c r="T820" s="14">
        <f>(((I820/60)/60)/24)+DATE(1970,1,1)+(-5/24)</f>
        <v>41128.500694444439</v>
      </c>
      <c r="U820" s="41">
        <f t="shared" si="38"/>
        <v>7.8261458333290648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8">
        <f>E821/L821</f>
        <v>31.071428571428573</v>
      </c>
      <c r="Q821" s="12" t="str">
        <f t="shared" si="36"/>
        <v>music</v>
      </c>
      <c r="R821" s="12" t="str">
        <f t="shared" si="37"/>
        <v>rock</v>
      </c>
      <c r="S821" s="13">
        <f>(((J821/60)/60)/24)+DATE(1970,1,1)+(-5/24)</f>
        <v>41619.789976851847</v>
      </c>
      <c r="T821" s="14">
        <f>(((I821/60)/60)/24)+DATE(1970,1,1)+(-5/24)</f>
        <v>41628.988888888889</v>
      </c>
      <c r="U821" s="41">
        <f t="shared" si="38"/>
        <v>9.1989120370417368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8">
        <f>E822/L822</f>
        <v>70.55263157894737</v>
      </c>
      <c r="Q822" s="12" t="str">
        <f t="shared" si="36"/>
        <v>music</v>
      </c>
      <c r="R822" s="12" t="str">
        <f t="shared" si="37"/>
        <v>rock</v>
      </c>
      <c r="S822" s="13">
        <f>(((J822/60)/60)/24)+DATE(1970,1,1)+(-5/24)</f>
        <v>41768.633587962962</v>
      </c>
      <c r="T822" s="14">
        <f>(((I822/60)/60)/24)+DATE(1970,1,1)+(-5/24)</f>
        <v>41799</v>
      </c>
      <c r="U822" s="41">
        <f t="shared" si="38"/>
        <v>30.366412037037662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8">
        <f>E823/L823</f>
        <v>224.12820512820514</v>
      </c>
      <c r="Q823" s="12" t="str">
        <f t="shared" si="36"/>
        <v>music</v>
      </c>
      <c r="R823" s="12" t="str">
        <f t="shared" si="37"/>
        <v>rock</v>
      </c>
      <c r="S823" s="13">
        <f>(((J823/60)/60)/24)+DATE(1970,1,1)+(-5/24)</f>
        <v>42093.71371527778</v>
      </c>
      <c r="T823" s="14">
        <f>(((I823/60)/60)/24)+DATE(1970,1,1)+(-5/24)</f>
        <v>42127.959027777775</v>
      </c>
      <c r="U823" s="41">
        <f t="shared" si="38"/>
        <v>34.245312499995634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8">
        <f>E824/L824</f>
        <v>51.811594202898547</v>
      </c>
      <c r="Q824" s="12" t="str">
        <f t="shared" si="36"/>
        <v>music</v>
      </c>
      <c r="R824" s="12" t="str">
        <f t="shared" si="37"/>
        <v>rock</v>
      </c>
      <c r="S824" s="13">
        <f>(((J824/60)/60)/24)+DATE(1970,1,1)+(-5/24)</f>
        <v>41157.739004629628</v>
      </c>
      <c r="T824" s="14">
        <f>(((I824/60)/60)/24)+DATE(1970,1,1)+(-5/24)</f>
        <v>41187.739004629628</v>
      </c>
      <c r="U824" s="41">
        <f t="shared" si="38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8">
        <f>E825/L825</f>
        <v>43.515151515151516</v>
      </c>
      <c r="Q825" s="12" t="str">
        <f t="shared" si="36"/>
        <v>music</v>
      </c>
      <c r="R825" s="12" t="str">
        <f t="shared" si="37"/>
        <v>rock</v>
      </c>
      <c r="S825" s="13">
        <f>(((J825/60)/60)/24)+DATE(1970,1,1)+(-5/24)</f>
        <v>42055.764490740738</v>
      </c>
      <c r="T825" s="14">
        <f>(((I825/60)/60)/24)+DATE(1970,1,1)+(-5/24)</f>
        <v>42085.722824074073</v>
      </c>
      <c r="U825" s="41">
        <f t="shared" si="38"/>
        <v>29.958333333335759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8">
        <f>E826/L826</f>
        <v>39.816666666666663</v>
      </c>
      <c r="Q826" s="12" t="str">
        <f t="shared" si="36"/>
        <v>music</v>
      </c>
      <c r="R826" s="12" t="str">
        <f t="shared" si="37"/>
        <v>rock</v>
      </c>
      <c r="S826" s="13">
        <f>(((J826/60)/60)/24)+DATE(1970,1,1)+(-5/24)</f>
        <v>40250.033773148149</v>
      </c>
      <c r="T826" s="14">
        <f>(((I826/60)/60)/24)+DATE(1970,1,1)+(-5/24)</f>
        <v>40286.082638888889</v>
      </c>
      <c r="U826" s="41">
        <f t="shared" si="38"/>
        <v>36.048865740740439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8">
        <f>E827/L827</f>
        <v>126.8080808080808</v>
      </c>
      <c r="Q827" s="12" t="str">
        <f t="shared" si="36"/>
        <v>music</v>
      </c>
      <c r="R827" s="12" t="str">
        <f t="shared" si="37"/>
        <v>rock</v>
      </c>
      <c r="S827" s="13">
        <f>(((J827/60)/60)/24)+DATE(1970,1,1)+(-5/24)</f>
        <v>41186.098194444443</v>
      </c>
      <c r="T827" s="14">
        <f>(((I827/60)/60)/24)+DATE(1970,1,1)+(-5/24)</f>
        <v>41211.098194444443</v>
      </c>
      <c r="U827" s="41">
        <f t="shared" si="38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8">
        <f>E828/L828</f>
        <v>113.87755102040816</v>
      </c>
      <c r="Q828" s="12" t="str">
        <f t="shared" si="36"/>
        <v>music</v>
      </c>
      <c r="R828" s="12" t="str">
        <f t="shared" si="37"/>
        <v>rock</v>
      </c>
      <c r="S828" s="13">
        <f>(((J828/60)/60)/24)+DATE(1970,1,1)+(-5/24)</f>
        <v>40972.830208333333</v>
      </c>
      <c r="T828" s="14">
        <f>(((I828/60)/60)/24)+DATE(1970,1,1)+(-5/24)</f>
        <v>40993.788541666661</v>
      </c>
      <c r="U828" s="41">
        <f t="shared" si="38"/>
        <v>20.958333333328483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8">
        <f>E829/L829</f>
        <v>28.181818181818183</v>
      </c>
      <c r="Q829" s="12" t="str">
        <f t="shared" si="36"/>
        <v>music</v>
      </c>
      <c r="R829" s="12" t="str">
        <f t="shared" si="37"/>
        <v>rock</v>
      </c>
      <c r="S829" s="13">
        <f>(((J829/60)/60)/24)+DATE(1970,1,1)+(-5/24)</f>
        <v>40927.265127314815</v>
      </c>
      <c r="T829" s="14">
        <f>(((I829/60)/60)/24)+DATE(1970,1,1)+(-5/24)</f>
        <v>40953.617361111108</v>
      </c>
      <c r="U829" s="41">
        <f t="shared" si="38"/>
        <v>26.352233796293149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8">
        <f>E830/L830</f>
        <v>36.60526315789474</v>
      </c>
      <c r="Q830" s="12" t="str">
        <f t="shared" si="36"/>
        <v>music</v>
      </c>
      <c r="R830" s="12" t="str">
        <f t="shared" si="37"/>
        <v>rock</v>
      </c>
      <c r="S830" s="13">
        <f>(((J830/60)/60)/24)+DATE(1970,1,1)+(-5/24)</f>
        <v>41072.84238425926</v>
      </c>
      <c r="T830" s="14">
        <f>(((I830/60)/60)/24)+DATE(1970,1,1)+(-5/24)</f>
        <v>41085.474999999999</v>
      </c>
      <c r="U830" s="41">
        <f t="shared" si="38"/>
        <v>12.632615740738402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8">
        <f>E831/L831</f>
        <v>32.5</v>
      </c>
      <c r="Q831" s="12" t="str">
        <f t="shared" si="36"/>
        <v>music</v>
      </c>
      <c r="R831" s="12" t="str">
        <f t="shared" si="37"/>
        <v>rock</v>
      </c>
      <c r="S831" s="13">
        <f>(((J831/60)/60)/24)+DATE(1970,1,1)+(-5/24)</f>
        <v>42504.593055555553</v>
      </c>
      <c r="T831" s="14">
        <f>(((I831/60)/60)/24)+DATE(1970,1,1)+(-5/24)</f>
        <v>42564.593055555553</v>
      </c>
      <c r="U831" s="41">
        <f t="shared" si="38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8">
        <f>E832/L832</f>
        <v>60.65625</v>
      </c>
      <c r="Q832" s="12" t="str">
        <f t="shared" si="36"/>
        <v>music</v>
      </c>
      <c r="R832" s="12" t="str">
        <f t="shared" si="37"/>
        <v>rock</v>
      </c>
      <c r="S832" s="13">
        <f>(((J832/60)/60)/24)+DATE(1970,1,1)+(-5/24)</f>
        <v>41325.317418981482</v>
      </c>
      <c r="T832" s="14">
        <f>(((I832/60)/60)/24)+DATE(1970,1,1)+(-5/24)</f>
        <v>41355.27575231481</v>
      </c>
      <c r="U832" s="41">
        <f t="shared" si="38"/>
        <v>29.958333333328483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8">
        <f>E833/L833</f>
        <v>175</v>
      </c>
      <c r="Q833" s="12" t="str">
        <f t="shared" si="36"/>
        <v>music</v>
      </c>
      <c r="R833" s="12" t="str">
        <f t="shared" si="37"/>
        <v>rock</v>
      </c>
      <c r="S833" s="13">
        <f>(((J833/60)/60)/24)+DATE(1970,1,1)+(-5/24)</f>
        <v>40996.438587962963</v>
      </c>
      <c r="T833" s="14">
        <f>(((I833/60)/60)/24)+DATE(1970,1,1)+(-5/24)</f>
        <v>41026.438587962963</v>
      </c>
      <c r="U833" s="41">
        <f t="shared" si="38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8">
        <f>E834/L834</f>
        <v>97.993896103896105</v>
      </c>
      <c r="Q834" s="12" t="str">
        <f t="shared" si="36"/>
        <v>music</v>
      </c>
      <c r="R834" s="12" t="str">
        <f t="shared" si="37"/>
        <v>rock</v>
      </c>
      <c r="S834" s="13">
        <f>(((J834/60)/60)/24)+DATE(1970,1,1)+(-5/24)</f>
        <v>40869.466840277775</v>
      </c>
      <c r="T834" s="14">
        <f>(((I834/60)/60)/24)+DATE(1970,1,1)+(-5/24)</f>
        <v>40929.134027777778</v>
      </c>
      <c r="U834" s="41">
        <f t="shared" si="38"/>
        <v>59.66718750000291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8">
        <f>E835/L835</f>
        <v>148.78048780487805</v>
      </c>
      <c r="Q835" s="12" t="str">
        <f t="shared" ref="Q835:Q898" si="39">LEFT(N835,( FIND("/",N835,1))-1)</f>
        <v>music</v>
      </c>
      <c r="R835" s="12" t="str">
        <f t="shared" ref="R835:R898" si="40">RIGHT(N835,(LEN(N835)-(FIND("/",N835, FIND("/", N835)-1))))</f>
        <v>rock</v>
      </c>
      <c r="S835" s="13">
        <f>(((J835/60)/60)/24)+DATE(1970,1,1)+(-5/24)</f>
        <v>41718.669849537036</v>
      </c>
      <c r="T835" s="14">
        <f>(((I835/60)/60)/24)+DATE(1970,1,1)+(-5/24)</f>
        <v>41748.669849537036</v>
      </c>
      <c r="U835" s="41">
        <f t="shared" ref="U835:U898" si="41">T835-S835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8">
        <f>E836/L836</f>
        <v>96.08</v>
      </c>
      <c r="Q836" s="12" t="str">
        <f t="shared" si="39"/>
        <v>music</v>
      </c>
      <c r="R836" s="12" t="str">
        <f t="shared" si="40"/>
        <v>rock</v>
      </c>
      <c r="S836" s="13">
        <f>(((J836/60)/60)/24)+DATE(1970,1,1)+(-5/24)</f>
        <v>41422.614490740736</v>
      </c>
      <c r="T836" s="14">
        <f>(((I836/60)/60)/24)+DATE(1970,1,1)+(-5/24)</f>
        <v>41455.957638888889</v>
      </c>
      <c r="U836" s="41">
        <f t="shared" si="41"/>
        <v>33.343148148152977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8">
        <f>E837/L837</f>
        <v>58.625</v>
      </c>
      <c r="Q837" s="12" t="str">
        <f t="shared" si="39"/>
        <v>music</v>
      </c>
      <c r="R837" s="12" t="str">
        <f t="shared" si="40"/>
        <v>rock</v>
      </c>
      <c r="S837" s="13">
        <f>(((J837/60)/60)/24)+DATE(1970,1,1)+(-5/24)</f>
        <v>41005.249513888884</v>
      </c>
      <c r="T837" s="14">
        <f>(((I837/60)/60)/24)+DATE(1970,1,1)+(-5/24)</f>
        <v>41047.916666666664</v>
      </c>
      <c r="U837" s="41">
        <f t="shared" si="41"/>
        <v>42.667152777779847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8">
        <f>E838/L838</f>
        <v>109.70695652173914</v>
      </c>
      <c r="Q838" s="12" t="str">
        <f t="shared" si="39"/>
        <v>music</v>
      </c>
      <c r="R838" s="12" t="str">
        <f t="shared" si="40"/>
        <v>rock</v>
      </c>
      <c r="S838" s="13">
        <f>(((J838/60)/60)/24)+DATE(1970,1,1)+(-5/24)</f>
        <v>41523.848587962959</v>
      </c>
      <c r="T838" s="14">
        <f>(((I838/60)/60)/24)+DATE(1970,1,1)+(-5/24)</f>
        <v>41553.848587962959</v>
      </c>
      <c r="U838" s="41">
        <f t="shared" si="41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8">
        <f>E839/L839</f>
        <v>49.112903225806448</v>
      </c>
      <c r="Q839" s="12" t="str">
        <f t="shared" si="39"/>
        <v>music</v>
      </c>
      <c r="R839" s="12" t="str">
        <f t="shared" si="40"/>
        <v>rock</v>
      </c>
      <c r="S839" s="13">
        <f>(((J839/60)/60)/24)+DATE(1970,1,1)+(-5/24)</f>
        <v>41730.79006944444</v>
      </c>
      <c r="T839" s="14">
        <f>(((I839/60)/60)/24)+DATE(1970,1,1)+(-5/24)</f>
        <v>41760.79006944444</v>
      </c>
      <c r="U839" s="41">
        <f t="shared" si="41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8">
        <f>E840/L840</f>
        <v>47.672131147540981</v>
      </c>
      <c r="Q840" s="12" t="str">
        <f t="shared" si="39"/>
        <v>music</v>
      </c>
      <c r="R840" s="12" t="str">
        <f t="shared" si="40"/>
        <v>rock</v>
      </c>
      <c r="S840" s="13">
        <f>(((J840/60)/60)/24)+DATE(1970,1,1)+(-5/24)</f>
        <v>40895.689641203702</v>
      </c>
      <c r="T840" s="14">
        <f>(((I840/60)/60)/24)+DATE(1970,1,1)+(-5/24)</f>
        <v>40925.689641203702</v>
      </c>
      <c r="U840" s="41">
        <f t="shared" si="41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8">
        <f>E841/L841</f>
        <v>60.737812499999997</v>
      </c>
      <c r="Q841" s="12" t="str">
        <f t="shared" si="39"/>
        <v>music</v>
      </c>
      <c r="R841" s="12" t="str">
        <f t="shared" si="40"/>
        <v>rock</v>
      </c>
      <c r="S841" s="13">
        <f>(((J841/60)/60)/24)+DATE(1970,1,1)+(-5/24)</f>
        <v>41144.555046296293</v>
      </c>
      <c r="T841" s="14">
        <f>(((I841/60)/60)/24)+DATE(1970,1,1)+(-5/24)</f>
        <v>41174.555046296293</v>
      </c>
      <c r="U841" s="41">
        <f t="shared" si="41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8">
        <f>E842/L842</f>
        <v>63.37715789473684</v>
      </c>
      <c r="Q842" s="12" t="str">
        <f t="shared" si="39"/>
        <v>music</v>
      </c>
      <c r="R842" s="12" t="str">
        <f t="shared" si="40"/>
        <v>metal</v>
      </c>
      <c r="S842" s="13">
        <f>(((J842/60)/60)/24)+DATE(1970,1,1)+(-5/24)</f>
        <v>42607.018368055556</v>
      </c>
      <c r="T842" s="14">
        <f>(((I842/60)/60)/24)+DATE(1970,1,1)+(-5/24)</f>
        <v>42637.018368055556</v>
      </c>
      <c r="U842" s="41">
        <f t="shared" si="41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8">
        <f>E843/L843</f>
        <v>53.893617021276597</v>
      </c>
      <c r="Q843" s="12" t="str">
        <f t="shared" si="39"/>
        <v>music</v>
      </c>
      <c r="R843" s="12" t="str">
        <f t="shared" si="40"/>
        <v>metal</v>
      </c>
      <c r="S843" s="13">
        <f>(((J843/60)/60)/24)+DATE(1970,1,1)+(-5/24)</f>
        <v>41923.63035879629</v>
      </c>
      <c r="T843" s="14">
        <f>(((I843/60)/60)/24)+DATE(1970,1,1)+(-5/24)</f>
        <v>41953.672025462954</v>
      </c>
      <c r="U843" s="41">
        <f t="shared" si="41"/>
        <v>30.041666666664241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8">
        <f>E844/L844</f>
        <v>66.871794871794876</v>
      </c>
      <c r="Q844" s="12" t="str">
        <f t="shared" si="39"/>
        <v>music</v>
      </c>
      <c r="R844" s="12" t="str">
        <f t="shared" si="40"/>
        <v>metal</v>
      </c>
      <c r="S844" s="13">
        <f>(((J844/60)/60)/24)+DATE(1970,1,1)+(-5/24)</f>
        <v>41526.384062500001</v>
      </c>
      <c r="T844" s="14">
        <f>(((I844/60)/60)/24)+DATE(1970,1,1)+(-5/24)</f>
        <v>41560.957638888889</v>
      </c>
      <c r="U844" s="41">
        <f t="shared" si="41"/>
        <v>34.573576388887886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8">
        <f>E845/L845</f>
        <v>63.102362204724407</v>
      </c>
      <c r="Q845" s="12" t="str">
        <f t="shared" si="39"/>
        <v>music</v>
      </c>
      <c r="R845" s="12" t="str">
        <f t="shared" si="40"/>
        <v>metal</v>
      </c>
      <c r="S845" s="13">
        <f>(((J845/60)/60)/24)+DATE(1970,1,1)+(-5/24)</f>
        <v>42695.049537037034</v>
      </c>
      <c r="T845" s="14">
        <f>(((I845/60)/60)/24)+DATE(1970,1,1)+(-5/24)</f>
        <v>42712.124999999993</v>
      </c>
      <c r="U845" s="41">
        <f t="shared" si="41"/>
        <v>17.075462962959136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8">
        <f>E846/L846</f>
        <v>36.628930817610062</v>
      </c>
      <c r="Q846" s="12" t="str">
        <f t="shared" si="39"/>
        <v>music</v>
      </c>
      <c r="R846" s="12" t="str">
        <f t="shared" si="40"/>
        <v>metal</v>
      </c>
      <c r="S846" s="13">
        <f>(((J846/60)/60)/24)+DATE(1970,1,1)+(-5/24)</f>
        <v>41905.476296296292</v>
      </c>
      <c r="T846" s="14">
        <f>(((I846/60)/60)/24)+DATE(1970,1,1)+(-5/24)</f>
        <v>41943.999305555553</v>
      </c>
      <c r="U846" s="41">
        <f t="shared" si="41"/>
        <v>38.523009259261016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8">
        <f>E847/L847</f>
        <v>34.005706214689269</v>
      </c>
      <c r="Q847" s="12" t="str">
        <f t="shared" si="39"/>
        <v>music</v>
      </c>
      <c r="R847" s="12" t="str">
        <f t="shared" si="40"/>
        <v>metal</v>
      </c>
      <c r="S847" s="13">
        <f>(((J847/60)/60)/24)+DATE(1970,1,1)+(-5/24)</f>
        <v>42577.997638888883</v>
      </c>
      <c r="T847" s="14">
        <f>(((I847/60)/60)/24)+DATE(1970,1,1)+(-5/24)</f>
        <v>42617.957638888889</v>
      </c>
      <c r="U847" s="41">
        <f t="shared" si="41"/>
        <v>39.960000000006403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8">
        <f>E848/L848</f>
        <v>28.553404255319148</v>
      </c>
      <c r="Q848" s="12" t="str">
        <f t="shared" si="39"/>
        <v>music</v>
      </c>
      <c r="R848" s="12" t="str">
        <f t="shared" si="40"/>
        <v>metal</v>
      </c>
      <c r="S848" s="13">
        <f>(((J848/60)/60)/24)+DATE(1970,1,1)+(-5/24)</f>
        <v>41694.183506944442</v>
      </c>
      <c r="T848" s="14">
        <f>(((I848/60)/60)/24)+DATE(1970,1,1)+(-5/24)</f>
        <v>41708.375</v>
      </c>
      <c r="U848" s="41">
        <f t="shared" si="41"/>
        <v>14.191493055557657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8">
        <f>E849/L849</f>
        <v>10</v>
      </c>
      <c r="Q849" s="12" t="str">
        <f t="shared" si="39"/>
        <v>music</v>
      </c>
      <c r="R849" s="12" t="str">
        <f t="shared" si="40"/>
        <v>metal</v>
      </c>
      <c r="S849" s="13">
        <f>(((J849/60)/60)/24)+DATE(1970,1,1)+(-5/24)</f>
        <v>42165.590000000004</v>
      </c>
      <c r="T849" s="14">
        <f>(((I849/60)/60)/24)+DATE(1970,1,1)+(-5/24)</f>
        <v>42195.590000000004</v>
      </c>
      <c r="U849" s="41">
        <f t="shared" si="41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8">
        <f>E850/L850</f>
        <v>18.75</v>
      </c>
      <c r="Q850" s="12" t="str">
        <f t="shared" si="39"/>
        <v>music</v>
      </c>
      <c r="R850" s="12" t="str">
        <f t="shared" si="40"/>
        <v>metal</v>
      </c>
      <c r="S850" s="13">
        <f>(((J850/60)/60)/24)+DATE(1970,1,1)+(-5/24)</f>
        <v>42078.583715277775</v>
      </c>
      <c r="T850" s="14">
        <f>(((I850/60)/60)/24)+DATE(1970,1,1)+(-5/24)</f>
        <v>42108.583715277775</v>
      </c>
      <c r="U850" s="41">
        <f t="shared" si="41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8">
        <f>E851/L851</f>
        <v>41.704347826086959</v>
      </c>
      <c r="Q851" s="12" t="str">
        <f t="shared" si="39"/>
        <v>music</v>
      </c>
      <c r="R851" s="12" t="str">
        <f t="shared" si="40"/>
        <v>metal</v>
      </c>
      <c r="S851" s="13">
        <f>(((J851/60)/60)/24)+DATE(1970,1,1)+(-5/24)</f>
        <v>42050.94055555555</v>
      </c>
      <c r="T851" s="14">
        <f>(((I851/60)/60)/24)+DATE(1970,1,1)+(-5/24)</f>
        <v>42078.898888888885</v>
      </c>
      <c r="U851" s="41">
        <f t="shared" si="41"/>
        <v>27.958333333335759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8">
        <f>E852/L852</f>
        <v>46.669172932330824</v>
      </c>
      <c r="Q852" s="12" t="str">
        <f t="shared" si="39"/>
        <v>music</v>
      </c>
      <c r="R852" s="12" t="str">
        <f t="shared" si="40"/>
        <v>metal</v>
      </c>
      <c r="S852" s="13">
        <f>(((J852/60)/60)/24)+DATE(1970,1,1)+(-5/24)</f>
        <v>42452.619409722225</v>
      </c>
      <c r="T852" s="14">
        <f>(((I852/60)/60)/24)+DATE(1970,1,1)+(-5/24)</f>
        <v>42484.999305555553</v>
      </c>
      <c r="U852" s="41">
        <f t="shared" si="41"/>
        <v>32.379895833328192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8">
        <f>E853/L853</f>
        <v>37.271428571428572</v>
      </c>
      <c r="Q853" s="12" t="str">
        <f t="shared" si="39"/>
        <v>music</v>
      </c>
      <c r="R853" s="12" t="str">
        <f t="shared" si="40"/>
        <v>metal</v>
      </c>
      <c r="S853" s="13">
        <f>(((J853/60)/60)/24)+DATE(1970,1,1)+(-5/24)</f>
        <v>42522.671909722216</v>
      </c>
      <c r="T853" s="14">
        <f>(((I853/60)/60)/24)+DATE(1970,1,1)+(-5/24)</f>
        <v>42582.614583333336</v>
      </c>
      <c r="U853" s="41">
        <f t="shared" si="41"/>
        <v>59.942673611119972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8">
        <f>E854/L854</f>
        <v>59.258064516129032</v>
      </c>
      <c r="Q854" s="12" t="str">
        <f t="shared" si="39"/>
        <v>music</v>
      </c>
      <c r="R854" s="12" t="str">
        <f t="shared" si="40"/>
        <v>metal</v>
      </c>
      <c r="S854" s="13">
        <f>(((J854/60)/60)/24)+DATE(1970,1,1)+(-5/24)</f>
        <v>42656.59716435185</v>
      </c>
      <c r="T854" s="14">
        <f>(((I854/60)/60)/24)+DATE(1970,1,1)+(-5/24)</f>
        <v>42667.666666666664</v>
      </c>
      <c r="U854" s="41">
        <f t="shared" si="41"/>
        <v>11.069502314814599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8">
        <f>E855/L855</f>
        <v>30</v>
      </c>
      <c r="Q855" s="12" t="str">
        <f t="shared" si="39"/>
        <v>music</v>
      </c>
      <c r="R855" s="12" t="str">
        <f t="shared" si="40"/>
        <v>metal</v>
      </c>
      <c r="S855" s="13">
        <f>(((J855/60)/60)/24)+DATE(1970,1,1)+(-5/24)</f>
        <v>42021.62394675926</v>
      </c>
      <c r="T855" s="14">
        <f>(((I855/60)/60)/24)+DATE(1970,1,1)+(-5/24)</f>
        <v>42051.62394675926</v>
      </c>
      <c r="U855" s="41">
        <f t="shared" si="41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8">
        <f>E856/L856</f>
        <v>65.8623246492986</v>
      </c>
      <c r="Q856" s="12" t="str">
        <f t="shared" si="39"/>
        <v>music</v>
      </c>
      <c r="R856" s="12" t="str">
        <f t="shared" si="40"/>
        <v>metal</v>
      </c>
      <c r="S856" s="13">
        <f>(((J856/60)/60)/24)+DATE(1970,1,1)+(-5/24)</f>
        <v>42702.004004629627</v>
      </c>
      <c r="T856" s="14">
        <f>(((I856/60)/60)/24)+DATE(1970,1,1)+(-5/24)</f>
        <v>42732.004004629627</v>
      </c>
      <c r="U856" s="41">
        <f t="shared" si="41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8">
        <f>E857/L857</f>
        <v>31.914893617021278</v>
      </c>
      <c r="Q857" s="12" t="str">
        <f t="shared" si="39"/>
        <v>music</v>
      </c>
      <c r="R857" s="12" t="str">
        <f t="shared" si="40"/>
        <v>metal</v>
      </c>
      <c r="S857" s="13">
        <f>(((J857/60)/60)/24)+DATE(1970,1,1)+(-5/24)</f>
        <v>42544.916863425926</v>
      </c>
      <c r="T857" s="14">
        <f>(((I857/60)/60)/24)+DATE(1970,1,1)+(-5/24)</f>
        <v>42574.916863425926</v>
      </c>
      <c r="U857" s="41">
        <f t="shared" si="41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8">
        <f>E858/L858</f>
        <v>19.464285714285715</v>
      </c>
      <c r="Q858" s="12" t="str">
        <f t="shared" si="39"/>
        <v>music</v>
      </c>
      <c r="R858" s="12" t="str">
        <f t="shared" si="40"/>
        <v>metal</v>
      </c>
      <c r="S858" s="13">
        <f>(((J858/60)/60)/24)+DATE(1970,1,1)+(-5/24)</f>
        <v>42609.103657407402</v>
      </c>
      <c r="T858" s="14">
        <f>(((I858/60)/60)/24)+DATE(1970,1,1)+(-5/24)</f>
        <v>42668.583333333336</v>
      </c>
      <c r="U858" s="41">
        <f t="shared" si="41"/>
        <v>59.479675925933407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8">
        <f>E859/L859</f>
        <v>50</v>
      </c>
      <c r="Q859" s="12" t="str">
        <f t="shared" si="39"/>
        <v>music</v>
      </c>
      <c r="R859" s="12" t="str">
        <f t="shared" si="40"/>
        <v>metal</v>
      </c>
      <c r="S859" s="13">
        <f>(((J859/60)/60)/24)+DATE(1970,1,1)+(-5/24)</f>
        <v>42291.373043981475</v>
      </c>
      <c r="T859" s="14">
        <f>(((I859/60)/60)/24)+DATE(1970,1,1)+(-5/24)</f>
        <v>42333.414710648147</v>
      </c>
      <c r="U859" s="41">
        <f t="shared" si="41"/>
        <v>42.041666666671517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8">
        <f>E860/L860</f>
        <v>22.737763157894737</v>
      </c>
      <c r="Q860" s="12" t="str">
        <f t="shared" si="39"/>
        <v>music</v>
      </c>
      <c r="R860" s="12" t="str">
        <f t="shared" si="40"/>
        <v>metal</v>
      </c>
      <c r="S860" s="13">
        <f>(((J860/60)/60)/24)+DATE(1970,1,1)+(-5/24)</f>
        <v>42079.537245370368</v>
      </c>
      <c r="T860" s="14">
        <f>(((I860/60)/60)/24)+DATE(1970,1,1)+(-5/24)</f>
        <v>42109.749305555553</v>
      </c>
      <c r="U860" s="41">
        <f t="shared" si="41"/>
        <v>30.212060185185692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8">
        <f>E861/L861</f>
        <v>42.724489795918366</v>
      </c>
      <c r="Q861" s="12" t="str">
        <f t="shared" si="39"/>
        <v>music</v>
      </c>
      <c r="R861" s="12" t="str">
        <f t="shared" si="40"/>
        <v>metal</v>
      </c>
      <c r="S861" s="13">
        <f>(((J861/60)/60)/24)+DATE(1970,1,1)+(-5/24)</f>
        <v>42128.611898148149</v>
      </c>
      <c r="T861" s="14">
        <f>(((I861/60)/60)/24)+DATE(1970,1,1)+(-5/24)</f>
        <v>42158.791666666664</v>
      </c>
      <c r="U861" s="41">
        <f t="shared" si="41"/>
        <v>30.17976851851563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8">
        <f>E862/L862</f>
        <v>52.916666666666664</v>
      </c>
      <c r="Q862" s="12" t="str">
        <f t="shared" si="39"/>
        <v>music</v>
      </c>
      <c r="R862" s="12" t="str">
        <f t="shared" si="40"/>
        <v>jazz</v>
      </c>
      <c r="S862" s="13">
        <f>(((J862/60)/60)/24)+DATE(1970,1,1)+(-5/24)</f>
        <v>41570.274456018517</v>
      </c>
      <c r="T862" s="14">
        <f>(((I862/60)/60)/24)+DATE(1970,1,1)+(-5/24)</f>
        <v>41600.316122685181</v>
      </c>
      <c r="U862" s="41">
        <f t="shared" si="41"/>
        <v>30.041666666664241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8">
        <f>E863/L863</f>
        <v>50.5</v>
      </c>
      <c r="Q863" s="12" t="str">
        <f t="shared" si="39"/>
        <v>music</v>
      </c>
      <c r="R863" s="12" t="str">
        <f t="shared" si="40"/>
        <v>jazz</v>
      </c>
      <c r="S863" s="13">
        <f>(((J863/60)/60)/24)+DATE(1970,1,1)+(-5/24)</f>
        <v>42599.756990740738</v>
      </c>
      <c r="T863" s="14">
        <f>(((I863/60)/60)/24)+DATE(1970,1,1)+(-5/24)</f>
        <v>42629.756990740738</v>
      </c>
      <c r="U863" s="41">
        <f t="shared" si="41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8">
        <f>E864/L864</f>
        <v>42.5</v>
      </c>
      <c r="Q864" s="12" t="str">
        <f t="shared" si="39"/>
        <v>music</v>
      </c>
      <c r="R864" s="12" t="str">
        <f t="shared" si="40"/>
        <v>jazz</v>
      </c>
      <c r="S864" s="13">
        <f>(((J864/60)/60)/24)+DATE(1970,1,1)+(-5/24)</f>
        <v>41559.346620370365</v>
      </c>
      <c r="T864" s="14">
        <f>(((I864/60)/60)/24)+DATE(1970,1,1)+(-5/24)</f>
        <v>41589.388287037036</v>
      </c>
      <c r="U864" s="41">
        <f t="shared" si="41"/>
        <v>30.041666666671517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8">
        <f>E865/L865</f>
        <v>18</v>
      </c>
      <c r="Q865" s="12" t="str">
        <f t="shared" si="39"/>
        <v>music</v>
      </c>
      <c r="R865" s="12" t="str">
        <f t="shared" si="40"/>
        <v>jazz</v>
      </c>
      <c r="S865" s="13">
        <f>(((J865/60)/60)/24)+DATE(1970,1,1)+(-5/24)</f>
        <v>40920.909328703703</v>
      </c>
      <c r="T865" s="14">
        <f>(((I865/60)/60)/24)+DATE(1970,1,1)+(-5/24)</f>
        <v>40950.909328703703</v>
      </c>
      <c r="U865" s="41">
        <f t="shared" si="41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8">
        <f>E866/L866</f>
        <v>34.177215189873415</v>
      </c>
      <c r="Q866" s="12" t="str">
        <f t="shared" si="39"/>
        <v>music</v>
      </c>
      <c r="R866" s="12" t="str">
        <f t="shared" si="40"/>
        <v>jazz</v>
      </c>
      <c r="S866" s="13">
        <f>(((J866/60)/60)/24)+DATE(1970,1,1)+(-5/24)</f>
        <v>41540.898587962962</v>
      </c>
      <c r="T866" s="14">
        <f>(((I866/60)/60)/24)+DATE(1970,1,1)+(-5/24)</f>
        <v>41563.207638888889</v>
      </c>
      <c r="U866" s="41">
        <f t="shared" si="41"/>
        <v>22.309050925927295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8">
        <f>E867/L867</f>
        <v>22.5</v>
      </c>
      <c r="Q867" s="12" t="str">
        <f t="shared" si="39"/>
        <v>music</v>
      </c>
      <c r="R867" s="12" t="str">
        <f t="shared" si="40"/>
        <v>jazz</v>
      </c>
      <c r="S867" s="13">
        <f>(((J867/60)/60)/24)+DATE(1970,1,1)+(-5/24)</f>
        <v>41230.564780092594</v>
      </c>
      <c r="T867" s="14">
        <f>(((I867/60)/60)/24)+DATE(1970,1,1)+(-5/24)</f>
        <v>41290.564780092594</v>
      </c>
      <c r="U867" s="41">
        <f t="shared" si="41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8">
        <f>E868/L868</f>
        <v>58.18181818181818</v>
      </c>
      <c r="Q868" s="12" t="str">
        <f t="shared" si="39"/>
        <v>music</v>
      </c>
      <c r="R868" s="12" t="str">
        <f t="shared" si="40"/>
        <v>jazz</v>
      </c>
      <c r="S868" s="13">
        <f>(((J868/60)/60)/24)+DATE(1970,1,1)+(-5/24)</f>
        <v>42025.429606481477</v>
      </c>
      <c r="T868" s="14">
        <f>(((I868/60)/60)/24)+DATE(1970,1,1)+(-5/24)</f>
        <v>42063.423611111109</v>
      </c>
      <c r="U868" s="41">
        <f t="shared" si="41"/>
        <v>37.9940046296324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8">
        <f>E869/L869</f>
        <v>109.18181818181819</v>
      </c>
      <c r="Q869" s="12" t="str">
        <f t="shared" si="39"/>
        <v>music</v>
      </c>
      <c r="R869" s="12" t="str">
        <f t="shared" si="40"/>
        <v>jazz</v>
      </c>
      <c r="S869" s="13">
        <f>(((J869/60)/60)/24)+DATE(1970,1,1)+(-5/24)</f>
        <v>40087.897060185183</v>
      </c>
      <c r="T869" s="14">
        <f>(((I869/60)/60)/24)+DATE(1970,1,1)+(-5/24)</f>
        <v>40147.999305555553</v>
      </c>
      <c r="U869" s="41">
        <f t="shared" si="41"/>
        <v>60.102245370369928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8">
        <f>E870/L870</f>
        <v>50</v>
      </c>
      <c r="Q870" s="12" t="str">
        <f t="shared" si="39"/>
        <v>music</v>
      </c>
      <c r="R870" s="12" t="str">
        <f t="shared" si="40"/>
        <v>jazz</v>
      </c>
      <c r="S870" s="13">
        <f>(((J870/60)/60)/24)+DATE(1970,1,1)+(-5/24)</f>
        <v>41615.819421296292</v>
      </c>
      <c r="T870" s="14">
        <f>(((I870/60)/60)/24)+DATE(1970,1,1)+(-5/24)</f>
        <v>41645.819421296292</v>
      </c>
      <c r="U870" s="41">
        <f t="shared" si="41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8">
        <f>E871/L871</f>
        <v>346.66666666666669</v>
      </c>
      <c r="Q871" s="12" t="str">
        <f t="shared" si="39"/>
        <v>music</v>
      </c>
      <c r="R871" s="12" t="str">
        <f t="shared" si="40"/>
        <v>jazz</v>
      </c>
      <c r="S871" s="13">
        <f>(((J871/60)/60)/24)+DATE(1970,1,1)+(-5/24)</f>
        <v>41342.637233796297</v>
      </c>
      <c r="T871" s="14">
        <f>(((I871/60)/60)/24)+DATE(1970,1,1)+(-5/24)</f>
        <v>41372.595567129625</v>
      </c>
      <c r="U871" s="41">
        <f t="shared" si="41"/>
        <v>29.958333333328483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8">
        <f>E872/L872</f>
        <v>12.4</v>
      </c>
      <c r="Q872" s="12" t="str">
        <f t="shared" si="39"/>
        <v>music</v>
      </c>
      <c r="R872" s="12" t="str">
        <f t="shared" si="40"/>
        <v>jazz</v>
      </c>
      <c r="S872" s="13">
        <f>(((J872/60)/60)/24)+DATE(1970,1,1)+(-5/24)</f>
        <v>41487.813923611109</v>
      </c>
      <c r="T872" s="14">
        <f>(((I872/60)/60)/24)+DATE(1970,1,1)+(-5/24)</f>
        <v>41517.813923611109</v>
      </c>
      <c r="U872" s="41">
        <f t="shared" si="41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8">
        <f>E873/L873</f>
        <v>27.083333333333332</v>
      </c>
      <c r="Q873" s="12" t="str">
        <f t="shared" si="39"/>
        <v>music</v>
      </c>
      <c r="R873" s="12" t="str">
        <f t="shared" si="40"/>
        <v>jazz</v>
      </c>
      <c r="S873" s="13">
        <f>(((J873/60)/60)/24)+DATE(1970,1,1)+(-5/24)</f>
        <v>41577.352951388886</v>
      </c>
      <c r="T873" s="14">
        <f>(((I873/60)/60)/24)+DATE(1970,1,1)+(-5/24)</f>
        <v>41607.39461805555</v>
      </c>
      <c r="U873" s="41">
        <f t="shared" si="41"/>
        <v>30.041666666664241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8">
        <f>E874/L874</f>
        <v>32.5</v>
      </c>
      <c r="Q874" s="12" t="str">
        <f t="shared" si="39"/>
        <v>music</v>
      </c>
      <c r="R874" s="12" t="str">
        <f t="shared" si="40"/>
        <v>jazz</v>
      </c>
      <c r="S874" s="13">
        <f>(((J874/60)/60)/24)+DATE(1970,1,1)+(-5/24)</f>
        <v>40567.617210648146</v>
      </c>
      <c r="T874" s="14">
        <f>(((I874/60)/60)/24)+DATE(1970,1,1)+(-5/24)</f>
        <v>40612.617210648146</v>
      </c>
      <c r="U874" s="41">
        <f t="shared" si="41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8">
        <f>E875/L875</f>
        <v>9</v>
      </c>
      <c r="Q875" s="12" t="str">
        <f t="shared" si="39"/>
        <v>music</v>
      </c>
      <c r="R875" s="12" t="str">
        <f t="shared" si="40"/>
        <v>jazz</v>
      </c>
      <c r="S875" s="13">
        <f>(((J875/60)/60)/24)+DATE(1970,1,1)+(-5/24)</f>
        <v>41183.958796296298</v>
      </c>
      <c r="T875" s="14">
        <f>(((I875/60)/60)/24)+DATE(1970,1,1)+(-5/24)</f>
        <v>41224.000462962962</v>
      </c>
      <c r="U875" s="41">
        <f t="shared" si="41"/>
        <v>40.041666666664241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8">
        <f>E876/L876</f>
        <v>34.761904761904759</v>
      </c>
      <c r="Q876" s="12" t="str">
        <f t="shared" si="39"/>
        <v>music</v>
      </c>
      <c r="R876" s="12" t="str">
        <f t="shared" si="40"/>
        <v>jazz</v>
      </c>
      <c r="S876" s="13">
        <f>(((J876/60)/60)/24)+DATE(1970,1,1)+(-5/24)</f>
        <v>41368.375393518516</v>
      </c>
      <c r="T876" s="14">
        <f>(((I876/60)/60)/24)+DATE(1970,1,1)+(-5/24)</f>
        <v>41398.375393518516</v>
      </c>
      <c r="U876" s="41">
        <f t="shared" si="41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8" t="e">
        <f>E877/L877</f>
        <v>#DIV/0!</v>
      </c>
      <c r="Q877" s="12" t="str">
        <f t="shared" si="39"/>
        <v>music</v>
      </c>
      <c r="R877" s="12" t="str">
        <f t="shared" si="40"/>
        <v>jazz</v>
      </c>
      <c r="S877" s="13">
        <f>(((J877/60)/60)/24)+DATE(1970,1,1)+(-5/24)</f>
        <v>42248.515405092585</v>
      </c>
      <c r="T877" s="14">
        <f>(((I877/60)/60)/24)+DATE(1970,1,1)+(-5/24)</f>
        <v>42268.515405092585</v>
      </c>
      <c r="U877" s="41">
        <f t="shared" si="41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8">
        <f>E878/L878</f>
        <v>28.577777777777779</v>
      </c>
      <c r="Q878" s="12" t="str">
        <f t="shared" si="39"/>
        <v>music</v>
      </c>
      <c r="R878" s="12" t="str">
        <f t="shared" si="40"/>
        <v>jazz</v>
      </c>
      <c r="S878" s="13">
        <f>(((J878/60)/60)/24)+DATE(1970,1,1)+(-5/24)</f>
        <v>41276.288506944438</v>
      </c>
      <c r="T878" s="14">
        <f>(((I878/60)/60)/24)+DATE(1970,1,1)+(-5/24)</f>
        <v>41309.288506944438</v>
      </c>
      <c r="U878" s="41">
        <f t="shared" si="41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8">
        <f>E879/L879</f>
        <v>46.586206896551722</v>
      </c>
      <c r="Q879" s="12" t="str">
        <f t="shared" si="39"/>
        <v>music</v>
      </c>
      <c r="R879" s="12" t="str">
        <f t="shared" si="40"/>
        <v>jazz</v>
      </c>
      <c r="S879" s="13">
        <f>(((J879/60)/60)/24)+DATE(1970,1,1)+(-5/24)</f>
        <v>41597.580555555556</v>
      </c>
      <c r="T879" s="14">
        <f>(((I879/60)/60)/24)+DATE(1970,1,1)+(-5/24)</f>
        <v>41627.580555555556</v>
      </c>
      <c r="U879" s="41">
        <f t="shared" si="41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8">
        <f>E880/L880</f>
        <v>32.5</v>
      </c>
      <c r="Q880" s="12" t="str">
        <f t="shared" si="39"/>
        <v>music</v>
      </c>
      <c r="R880" s="12" t="str">
        <f t="shared" si="40"/>
        <v>jazz</v>
      </c>
      <c r="S880" s="13">
        <f>(((J880/60)/60)/24)+DATE(1970,1,1)+(-5/24)</f>
        <v>40505.024583333332</v>
      </c>
      <c r="T880" s="14">
        <f>(((I880/60)/60)/24)+DATE(1970,1,1)+(-5/24)</f>
        <v>40535.024583333332</v>
      </c>
      <c r="U880" s="41">
        <f t="shared" si="41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8">
        <f>E881/L881</f>
        <v>21.466666666666665</v>
      </c>
      <c r="Q881" s="12" t="str">
        <f t="shared" si="39"/>
        <v>music</v>
      </c>
      <c r="R881" s="12" t="str">
        <f t="shared" si="40"/>
        <v>jazz</v>
      </c>
      <c r="S881" s="13">
        <f>(((J881/60)/60)/24)+DATE(1970,1,1)+(-5/24)</f>
        <v>41037.621585648143</v>
      </c>
      <c r="T881" s="14">
        <f>(((I881/60)/60)/24)+DATE(1970,1,1)+(-5/24)</f>
        <v>41058.621585648143</v>
      </c>
      <c r="U881" s="41">
        <f t="shared" si="41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8">
        <f>E882/L882</f>
        <v>14.125</v>
      </c>
      <c r="Q882" s="12" t="str">
        <f t="shared" si="39"/>
        <v>music</v>
      </c>
      <c r="R882" s="12" t="str">
        <f t="shared" si="40"/>
        <v>indie rock</v>
      </c>
      <c r="S882" s="13">
        <f>(((J882/60)/60)/24)+DATE(1970,1,1)+(-5/24)</f>
        <v>41179.112708333334</v>
      </c>
      <c r="T882" s="14">
        <f>(((I882/60)/60)/24)+DATE(1970,1,1)+(-5/24)</f>
        <v>41212.112708333334</v>
      </c>
      <c r="U882" s="41">
        <f t="shared" si="41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8">
        <f>E883/L883</f>
        <v>30</v>
      </c>
      <c r="Q883" s="12" t="str">
        <f t="shared" si="39"/>
        <v>music</v>
      </c>
      <c r="R883" s="12" t="str">
        <f t="shared" si="40"/>
        <v>indie rock</v>
      </c>
      <c r="S883" s="13">
        <f>(((J883/60)/60)/24)+DATE(1970,1,1)+(-5/24)</f>
        <v>40877.042662037034</v>
      </c>
      <c r="T883" s="14">
        <f>(((I883/60)/60)/24)+DATE(1970,1,1)+(-5/24)</f>
        <v>40922.042662037034</v>
      </c>
      <c r="U883" s="41">
        <f t="shared" si="41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8">
        <f>E884/L884</f>
        <v>21.571428571428573</v>
      </c>
      <c r="Q884" s="12" t="str">
        <f t="shared" si="39"/>
        <v>music</v>
      </c>
      <c r="R884" s="12" t="str">
        <f t="shared" si="40"/>
        <v>indie rock</v>
      </c>
      <c r="S884" s="13">
        <f>(((J884/60)/60)/24)+DATE(1970,1,1)+(-5/24)</f>
        <v>40759.652199074073</v>
      </c>
      <c r="T884" s="14">
        <f>(((I884/60)/60)/24)+DATE(1970,1,1)+(-5/24)</f>
        <v>40792.652199074073</v>
      </c>
      <c r="U884" s="41">
        <f t="shared" si="41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8">
        <f>E885/L885</f>
        <v>83.375</v>
      </c>
      <c r="Q885" s="12" t="str">
        <f t="shared" si="39"/>
        <v>music</v>
      </c>
      <c r="R885" s="12" t="str">
        <f t="shared" si="40"/>
        <v>indie rock</v>
      </c>
      <c r="S885" s="13">
        <f>(((J885/60)/60)/24)+DATE(1970,1,1)+(-5/24)</f>
        <v>42371.727256944439</v>
      </c>
      <c r="T885" s="14">
        <f>(((I885/60)/60)/24)+DATE(1970,1,1)+(-5/24)</f>
        <v>42431.727256944439</v>
      </c>
      <c r="U885" s="41">
        <f t="shared" si="41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8">
        <f>E886/L886</f>
        <v>10</v>
      </c>
      <c r="Q886" s="12" t="str">
        <f t="shared" si="39"/>
        <v>music</v>
      </c>
      <c r="R886" s="12" t="str">
        <f t="shared" si="40"/>
        <v>indie rock</v>
      </c>
      <c r="S886" s="13">
        <f>(((J886/60)/60)/24)+DATE(1970,1,1)+(-5/24)</f>
        <v>40981.594282407401</v>
      </c>
      <c r="T886" s="14">
        <f>(((I886/60)/60)/24)+DATE(1970,1,1)+(-5/24)</f>
        <v>41040.896527777775</v>
      </c>
      <c r="U886" s="41">
        <f t="shared" si="41"/>
        <v>59.302245370374294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8">
        <f>E887/L887</f>
        <v>35.714285714285715</v>
      </c>
      <c r="Q887" s="12" t="str">
        <f t="shared" si="39"/>
        <v>music</v>
      </c>
      <c r="R887" s="12" t="str">
        <f t="shared" si="40"/>
        <v>indie rock</v>
      </c>
      <c r="S887" s="13">
        <f>(((J887/60)/60)/24)+DATE(1970,1,1)+(-5/24)</f>
        <v>42713.732766203706</v>
      </c>
      <c r="T887" s="14">
        <f>(((I887/60)/60)/24)+DATE(1970,1,1)+(-5/24)</f>
        <v>42734.732766203706</v>
      </c>
      <c r="U887" s="41">
        <f t="shared" si="41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8">
        <f>E888/L888</f>
        <v>29.285714285714285</v>
      </c>
      <c r="Q888" s="12" t="str">
        <f t="shared" si="39"/>
        <v>music</v>
      </c>
      <c r="R888" s="12" t="str">
        <f t="shared" si="40"/>
        <v>indie rock</v>
      </c>
      <c r="S888" s="13">
        <f>(((J888/60)/60)/24)+DATE(1970,1,1)+(-5/24)</f>
        <v>42603.662187499998</v>
      </c>
      <c r="T888" s="14">
        <f>(((I888/60)/60)/24)+DATE(1970,1,1)+(-5/24)</f>
        <v>42628.662187499998</v>
      </c>
      <c r="U888" s="41">
        <f t="shared" si="41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8" t="e">
        <f>E889/L889</f>
        <v>#DIV/0!</v>
      </c>
      <c r="Q889" s="12" t="str">
        <f t="shared" si="39"/>
        <v>music</v>
      </c>
      <c r="R889" s="12" t="str">
        <f t="shared" si="40"/>
        <v>indie rock</v>
      </c>
      <c r="S889" s="13">
        <f>(((J889/60)/60)/24)+DATE(1970,1,1)+(-5/24)</f>
        <v>41026.75063657407</v>
      </c>
      <c r="T889" s="14">
        <f>(((I889/60)/60)/24)+DATE(1970,1,1)+(-5/24)</f>
        <v>41056.75063657407</v>
      </c>
      <c r="U889" s="41">
        <f t="shared" si="41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8">
        <f>E890/L890</f>
        <v>18</v>
      </c>
      <c r="Q890" s="12" t="str">
        <f t="shared" si="39"/>
        <v>music</v>
      </c>
      <c r="R890" s="12" t="str">
        <f t="shared" si="40"/>
        <v>indie rock</v>
      </c>
      <c r="S890" s="13">
        <f>(((J890/60)/60)/24)+DATE(1970,1,1)+(-5/24)</f>
        <v>40751.544965277775</v>
      </c>
      <c r="T890" s="14">
        <f>(((I890/60)/60)/24)+DATE(1970,1,1)+(-5/24)</f>
        <v>40787.041666666664</v>
      </c>
      <c r="U890" s="41">
        <f t="shared" si="41"/>
        <v>35.496701388889051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8">
        <f>E891/L891</f>
        <v>73.760000000000005</v>
      </c>
      <c r="Q891" s="12" t="str">
        <f t="shared" si="39"/>
        <v>music</v>
      </c>
      <c r="R891" s="12" t="str">
        <f t="shared" si="40"/>
        <v>indie rock</v>
      </c>
      <c r="S891" s="13">
        <f>(((J891/60)/60)/24)+DATE(1970,1,1)+(-5/24)</f>
        <v>41887.575729166667</v>
      </c>
      <c r="T891" s="14">
        <f>(((I891/60)/60)/24)+DATE(1970,1,1)+(-5/24)</f>
        <v>41917.575729166667</v>
      </c>
      <c r="U891" s="41">
        <f t="shared" si="41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8">
        <f>E892/L892</f>
        <v>31.25</v>
      </c>
      <c r="Q892" s="12" t="str">
        <f t="shared" si="39"/>
        <v>music</v>
      </c>
      <c r="R892" s="12" t="str">
        <f t="shared" si="40"/>
        <v>indie rock</v>
      </c>
      <c r="S892" s="13">
        <f>(((J892/60)/60)/24)+DATE(1970,1,1)+(-5/24)</f>
        <v>41569.490497685183</v>
      </c>
      <c r="T892" s="14">
        <f>(((I892/60)/60)/24)+DATE(1970,1,1)+(-5/24)</f>
        <v>41599.532164351847</v>
      </c>
      <c r="U892" s="41">
        <f t="shared" si="41"/>
        <v>30.041666666664241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8">
        <f>E893/L893</f>
        <v>28.888888888888889</v>
      </c>
      <c r="Q893" s="12" t="str">
        <f t="shared" si="39"/>
        <v>music</v>
      </c>
      <c r="R893" s="12" t="str">
        <f t="shared" si="40"/>
        <v>indie rock</v>
      </c>
      <c r="S893" s="13">
        <f>(((J893/60)/60)/24)+DATE(1970,1,1)+(-5/24)</f>
        <v>41841.823263888888</v>
      </c>
      <c r="T893" s="14">
        <f>(((I893/60)/60)/24)+DATE(1970,1,1)+(-5/24)</f>
        <v>41871.823263888888</v>
      </c>
      <c r="U893" s="41">
        <f t="shared" si="41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8">
        <f>E894/L894</f>
        <v>143.8235294117647</v>
      </c>
      <c r="Q894" s="12" t="str">
        <f t="shared" si="39"/>
        <v>music</v>
      </c>
      <c r="R894" s="12" t="str">
        <f t="shared" si="40"/>
        <v>indie rock</v>
      </c>
      <c r="S894" s="13">
        <f>(((J894/60)/60)/24)+DATE(1970,1,1)+(-5/24)</f>
        <v>40303.991701388884</v>
      </c>
      <c r="T894" s="14">
        <f>(((I894/60)/60)/24)+DATE(1970,1,1)+(-5/24)</f>
        <v>40390.958333333328</v>
      </c>
      <c r="U894" s="41">
        <f t="shared" si="41"/>
        <v>86.966631944444089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8">
        <f>E895/L895</f>
        <v>40</v>
      </c>
      <c r="Q895" s="12" t="str">
        <f t="shared" si="39"/>
        <v>music</v>
      </c>
      <c r="R895" s="12" t="str">
        <f t="shared" si="40"/>
        <v>indie rock</v>
      </c>
      <c r="S895" s="13">
        <f>(((J895/60)/60)/24)+DATE(1970,1,1)+(-5/24)</f>
        <v>42065.689386574071</v>
      </c>
      <c r="T895" s="14">
        <f>(((I895/60)/60)/24)+DATE(1970,1,1)+(-5/24)</f>
        <v>42095.647719907407</v>
      </c>
      <c r="U895" s="41">
        <f t="shared" si="41"/>
        <v>29.958333333335759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8">
        <f>E896/L896</f>
        <v>147.81132075471697</v>
      </c>
      <c r="Q896" s="12" t="str">
        <f t="shared" si="39"/>
        <v>music</v>
      </c>
      <c r="R896" s="12" t="str">
        <f t="shared" si="40"/>
        <v>indie rock</v>
      </c>
      <c r="S896" s="13">
        <f>(((J896/60)/60)/24)+DATE(1970,1,1)+(-5/24)</f>
        <v>42496.773263888892</v>
      </c>
      <c r="T896" s="14">
        <f>(((I896/60)/60)/24)+DATE(1970,1,1)+(-5/24)</f>
        <v>42526.773263888892</v>
      </c>
      <c r="U896" s="41">
        <f t="shared" si="41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8">
        <f>E897/L897</f>
        <v>27.857142857142858</v>
      </c>
      <c r="Q897" s="12" t="str">
        <f t="shared" si="39"/>
        <v>music</v>
      </c>
      <c r="R897" s="12" t="str">
        <f t="shared" si="40"/>
        <v>indie rock</v>
      </c>
      <c r="S897" s="13">
        <f>(((J897/60)/60)/24)+DATE(1970,1,1)+(-5/24)</f>
        <v>40430.919317129628</v>
      </c>
      <c r="T897" s="14">
        <f>(((I897/60)/60)/24)+DATE(1970,1,1)+(-5/24)</f>
        <v>40475.919317129628</v>
      </c>
      <c r="U897" s="41">
        <f t="shared" si="41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8">
        <f>E898/L898</f>
        <v>44.444444444444443</v>
      </c>
      <c r="Q898" s="12" t="str">
        <f t="shared" si="39"/>
        <v>music</v>
      </c>
      <c r="R898" s="12" t="str">
        <f t="shared" si="40"/>
        <v>indie rock</v>
      </c>
      <c r="S898" s="13">
        <f>(((J898/60)/60)/24)+DATE(1970,1,1)+(-5/24)</f>
        <v>42218.664652777778</v>
      </c>
      <c r="T898" s="14">
        <f>(((I898/60)/60)/24)+DATE(1970,1,1)+(-5/24)</f>
        <v>42243.958333333336</v>
      </c>
      <c r="U898" s="41">
        <f t="shared" si="41"/>
        <v>25.29368055555824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8" t="e">
        <f>E899/L899</f>
        <v>#DIV/0!</v>
      </c>
      <c r="Q899" s="12" t="str">
        <f t="shared" ref="Q899:Q962" si="42">LEFT(N899,( FIND("/",N899,1))-1)</f>
        <v>music</v>
      </c>
      <c r="R899" s="12" t="str">
        <f t="shared" ref="R899:R962" si="43">RIGHT(N899,(LEN(N899)-(FIND("/",N899, FIND("/", N899)-1))))</f>
        <v>indie rock</v>
      </c>
      <c r="S899" s="13">
        <f>(((J899/60)/60)/24)+DATE(1970,1,1)+(-5/24)</f>
        <v>41211.480416666665</v>
      </c>
      <c r="T899" s="14">
        <f>(((I899/60)/60)/24)+DATE(1970,1,1)+(-5/24)</f>
        <v>41241.52208333333</v>
      </c>
      <c r="U899" s="41">
        <f t="shared" ref="U899:U962" si="44">T899-S899</f>
        <v>30.041666666664241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8">
        <f>E900/L900</f>
        <v>35</v>
      </c>
      <c r="Q900" s="12" t="str">
        <f t="shared" si="42"/>
        <v>music</v>
      </c>
      <c r="R900" s="12" t="str">
        <f t="shared" si="43"/>
        <v>indie rock</v>
      </c>
      <c r="S900" s="13">
        <f>(((J900/60)/60)/24)+DATE(1970,1,1)+(-5/24)</f>
        <v>40878.549884259257</v>
      </c>
      <c r="T900" s="14">
        <f>(((I900/60)/60)/24)+DATE(1970,1,1)+(-5/24)</f>
        <v>40923.549884259257</v>
      </c>
      <c r="U900" s="41">
        <f t="shared" si="4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8">
        <f>E901/L901</f>
        <v>35</v>
      </c>
      <c r="Q901" s="12" t="str">
        <f t="shared" si="42"/>
        <v>music</v>
      </c>
      <c r="R901" s="12" t="str">
        <f t="shared" si="43"/>
        <v>indie rock</v>
      </c>
      <c r="S901" s="13">
        <f>(((J901/60)/60)/24)+DATE(1970,1,1)+(-5/24)</f>
        <v>40645.890763888885</v>
      </c>
      <c r="T901" s="14">
        <f>(((I901/60)/60)/24)+DATE(1970,1,1)+(-5/24)</f>
        <v>40690.890763888885</v>
      </c>
      <c r="U901" s="41">
        <f t="shared" si="4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8">
        <f>E902/L902</f>
        <v>10.5</v>
      </c>
      <c r="Q902" s="12" t="str">
        <f t="shared" si="42"/>
        <v>music</v>
      </c>
      <c r="R902" s="12" t="str">
        <f t="shared" si="43"/>
        <v>jazz</v>
      </c>
      <c r="S902" s="13">
        <f>(((J902/60)/60)/24)+DATE(1970,1,1)+(-5/24)</f>
        <v>42429.641226851854</v>
      </c>
      <c r="T902" s="14">
        <f>(((I902/60)/60)/24)+DATE(1970,1,1)+(-5/24)</f>
        <v>42459.599560185183</v>
      </c>
      <c r="U902" s="41">
        <f t="shared" si="44"/>
        <v>29.958333333328483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8" t="e">
        <f>E903/L903</f>
        <v>#DIV/0!</v>
      </c>
      <c r="Q903" s="12" t="str">
        <f t="shared" si="42"/>
        <v>music</v>
      </c>
      <c r="R903" s="12" t="str">
        <f t="shared" si="43"/>
        <v>jazz</v>
      </c>
      <c r="S903" s="13">
        <f>(((J903/60)/60)/24)+DATE(1970,1,1)+(-5/24)</f>
        <v>40291.603171296294</v>
      </c>
      <c r="T903" s="14">
        <f>(((I903/60)/60)/24)+DATE(1970,1,1)+(-5/24)</f>
        <v>40337.59097222222</v>
      </c>
      <c r="U903" s="41">
        <f t="shared" si="44"/>
        <v>45.987800925926422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8">
        <f>E904/L904</f>
        <v>30</v>
      </c>
      <c r="Q904" s="12" t="str">
        <f t="shared" si="42"/>
        <v>music</v>
      </c>
      <c r="R904" s="12" t="str">
        <f t="shared" si="43"/>
        <v>jazz</v>
      </c>
      <c r="S904" s="13">
        <f>(((J904/60)/60)/24)+DATE(1970,1,1)+(-5/24)</f>
        <v>41829.757199074069</v>
      </c>
      <c r="T904" s="14">
        <f>(((I904/60)/60)/24)+DATE(1970,1,1)+(-5/24)</f>
        <v>41881.4375</v>
      </c>
      <c r="U904" s="41">
        <f t="shared" si="44"/>
        <v>51.680300925931078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8">
        <f>E905/L905</f>
        <v>40</v>
      </c>
      <c r="Q905" s="12" t="str">
        <f t="shared" si="42"/>
        <v>music</v>
      </c>
      <c r="R905" s="12" t="str">
        <f t="shared" si="43"/>
        <v>jazz</v>
      </c>
      <c r="S905" s="13">
        <f>(((J905/60)/60)/24)+DATE(1970,1,1)+(-5/24)</f>
        <v>41149.587731481479</v>
      </c>
      <c r="T905" s="14">
        <f>(((I905/60)/60)/24)+DATE(1970,1,1)+(-5/24)</f>
        <v>41174.892361111109</v>
      </c>
      <c r="U905" s="41">
        <f t="shared" si="44"/>
        <v>25.304629629630654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8">
        <f>E906/L906</f>
        <v>50.333333333333336</v>
      </c>
      <c r="Q906" s="12" t="str">
        <f t="shared" si="42"/>
        <v>music</v>
      </c>
      <c r="R906" s="12" t="str">
        <f t="shared" si="43"/>
        <v>jazz</v>
      </c>
      <c r="S906" s="13">
        <f>(((J906/60)/60)/24)+DATE(1970,1,1)+(-5/24)</f>
        <v>42341.87195601852</v>
      </c>
      <c r="T906" s="14">
        <f>(((I906/60)/60)/24)+DATE(1970,1,1)+(-5/24)</f>
        <v>42371.87195601852</v>
      </c>
      <c r="U906" s="41">
        <f t="shared" si="4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8">
        <f>E907/L907</f>
        <v>32.666666666666664</v>
      </c>
      <c r="Q907" s="12" t="str">
        <f t="shared" si="42"/>
        <v>music</v>
      </c>
      <c r="R907" s="12" t="str">
        <f t="shared" si="43"/>
        <v>jazz</v>
      </c>
      <c r="S907" s="13">
        <f>(((J907/60)/60)/24)+DATE(1970,1,1)+(-5/24)</f>
        <v>40507.031550925924</v>
      </c>
      <c r="T907" s="14">
        <f>(((I907/60)/60)/24)+DATE(1970,1,1)+(-5/24)</f>
        <v>40567.031550925924</v>
      </c>
      <c r="U907" s="41">
        <f t="shared" si="4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8" t="e">
        <f>E908/L908</f>
        <v>#DIV/0!</v>
      </c>
      <c r="Q908" s="12" t="str">
        <f t="shared" si="42"/>
        <v>music</v>
      </c>
      <c r="R908" s="12" t="str">
        <f t="shared" si="43"/>
        <v>jazz</v>
      </c>
      <c r="S908" s="13">
        <f>(((J908/60)/60)/24)+DATE(1970,1,1)+(-5/24)</f>
        <v>41680.981365740736</v>
      </c>
      <c r="T908" s="14">
        <f>(((I908/60)/60)/24)+DATE(1970,1,1)+(-5/24)</f>
        <v>41710.939699074072</v>
      </c>
      <c r="U908" s="41">
        <f t="shared" si="44"/>
        <v>29.958333333335759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8" t="e">
        <f>E909/L909</f>
        <v>#DIV/0!</v>
      </c>
      <c r="Q909" s="12" t="str">
        <f t="shared" si="42"/>
        <v>music</v>
      </c>
      <c r="R909" s="12" t="str">
        <f t="shared" si="43"/>
        <v>jazz</v>
      </c>
      <c r="S909" s="13">
        <f>(((J909/60)/60)/24)+DATE(1970,1,1)+(-5/24)</f>
        <v>40766.9840625</v>
      </c>
      <c r="T909" s="14">
        <f>(((I909/60)/60)/24)+DATE(1970,1,1)+(-5/24)</f>
        <v>40796.9840625</v>
      </c>
      <c r="U909" s="41">
        <f t="shared" si="4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8" t="e">
        <f>E910/L910</f>
        <v>#DIV/0!</v>
      </c>
      <c r="Q910" s="12" t="str">
        <f t="shared" si="42"/>
        <v>music</v>
      </c>
      <c r="R910" s="12" t="str">
        <f t="shared" si="43"/>
        <v>jazz</v>
      </c>
      <c r="S910" s="13">
        <f>(((J910/60)/60)/24)+DATE(1970,1,1)+(-5/24)</f>
        <v>40340.593229166661</v>
      </c>
      <c r="T910" s="14">
        <f>(((I910/60)/60)/24)+DATE(1970,1,1)+(-5/24)</f>
        <v>40385.999305555553</v>
      </c>
      <c r="U910" s="41">
        <f t="shared" si="44"/>
        <v>45.406076388891961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8">
        <f>E911/L911</f>
        <v>65</v>
      </c>
      <c r="Q911" s="12" t="str">
        <f t="shared" si="42"/>
        <v>music</v>
      </c>
      <c r="R911" s="12" t="str">
        <f t="shared" si="43"/>
        <v>jazz</v>
      </c>
      <c r="S911" s="13">
        <f>(((J911/60)/60)/24)+DATE(1970,1,1)+(-5/24)</f>
        <v>41081.481944444444</v>
      </c>
      <c r="T911" s="14">
        <f>(((I911/60)/60)/24)+DATE(1970,1,1)+(-5/24)</f>
        <v>41112.958333333328</v>
      </c>
      <c r="U911" s="41">
        <f t="shared" si="44"/>
        <v>31.476388888884685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8">
        <f>E912/L912</f>
        <v>24.6</v>
      </c>
      <c r="Q912" s="12" t="str">
        <f t="shared" si="42"/>
        <v>music</v>
      </c>
      <c r="R912" s="12" t="str">
        <f t="shared" si="43"/>
        <v>jazz</v>
      </c>
      <c r="S912" s="13">
        <f>(((J912/60)/60)/24)+DATE(1970,1,1)+(-5/24)</f>
        <v>42737.337025462963</v>
      </c>
      <c r="T912" s="14">
        <f>(((I912/60)/60)/24)+DATE(1970,1,1)+(-5/24)</f>
        <v>42797.337025462963</v>
      </c>
      <c r="U912" s="41">
        <f t="shared" si="4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8" t="e">
        <f>E913/L913</f>
        <v>#DIV/0!</v>
      </c>
      <c r="Q913" s="12" t="str">
        <f t="shared" si="42"/>
        <v>music</v>
      </c>
      <c r="R913" s="12" t="str">
        <f t="shared" si="43"/>
        <v>jazz</v>
      </c>
      <c r="S913" s="13">
        <f>(((J913/60)/60)/24)+DATE(1970,1,1)+(-5/24)</f>
        <v>41641.796817129631</v>
      </c>
      <c r="T913" s="14">
        <f>(((I913/60)/60)/24)+DATE(1970,1,1)+(-5/24)</f>
        <v>41662.796817129631</v>
      </c>
      <c r="U913" s="41">
        <f t="shared" si="4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8">
        <f>E914/L914</f>
        <v>15</v>
      </c>
      <c r="Q914" s="12" t="str">
        <f t="shared" si="42"/>
        <v>music</v>
      </c>
      <c r="R914" s="12" t="str">
        <f t="shared" si="43"/>
        <v>jazz</v>
      </c>
      <c r="S914" s="13">
        <f>(((J914/60)/60)/24)+DATE(1970,1,1)+(-5/24)</f>
        <v>41193.901006944441</v>
      </c>
      <c r="T914" s="14">
        <f>(((I914/60)/60)/24)+DATE(1970,1,1)+(-5/24)</f>
        <v>41253.942673611105</v>
      </c>
      <c r="U914" s="41">
        <f t="shared" si="44"/>
        <v>60.041666666664241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8">
        <f>E915/L915</f>
        <v>82.583333333333329</v>
      </c>
      <c r="Q915" s="12" t="str">
        <f t="shared" si="42"/>
        <v>music</v>
      </c>
      <c r="R915" s="12" t="str">
        <f t="shared" si="43"/>
        <v>jazz</v>
      </c>
      <c r="S915" s="13">
        <f>(((J915/60)/60)/24)+DATE(1970,1,1)+(-5/24)</f>
        <v>41003.930775462963</v>
      </c>
      <c r="T915" s="14">
        <f>(((I915/60)/60)/24)+DATE(1970,1,1)+(-5/24)</f>
        <v>41033.930775462963</v>
      </c>
      <c r="U915" s="41">
        <f t="shared" si="4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8" t="e">
        <f>E916/L916</f>
        <v>#DIV/0!</v>
      </c>
      <c r="Q916" s="12" t="str">
        <f t="shared" si="42"/>
        <v>music</v>
      </c>
      <c r="R916" s="12" t="str">
        <f t="shared" si="43"/>
        <v>jazz</v>
      </c>
      <c r="S916" s="13">
        <f>(((J916/60)/60)/24)+DATE(1970,1,1)+(-5/24)</f>
        <v>41116.554942129631</v>
      </c>
      <c r="T916" s="14">
        <f>(((I916/60)/60)/24)+DATE(1970,1,1)+(-5/24)</f>
        <v>41146.554942129631</v>
      </c>
      <c r="U916" s="41">
        <f t="shared" si="4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8">
        <f>E917/L917</f>
        <v>41.666666666666664</v>
      </c>
      <c r="Q917" s="12" t="str">
        <f t="shared" si="42"/>
        <v>music</v>
      </c>
      <c r="R917" s="12" t="str">
        <f t="shared" si="43"/>
        <v>jazz</v>
      </c>
      <c r="S917" s="13">
        <f>(((J917/60)/60)/24)+DATE(1970,1,1)+(-5/24)</f>
        <v>40937.471226851849</v>
      </c>
      <c r="T917" s="14">
        <f>(((I917/60)/60)/24)+DATE(1970,1,1)+(-5/24)</f>
        <v>40968.999305555553</v>
      </c>
      <c r="U917" s="41">
        <f t="shared" si="44"/>
        <v>31.528078703704523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8" t="e">
        <f>E918/L918</f>
        <v>#DIV/0!</v>
      </c>
      <c r="Q918" s="12" t="str">
        <f t="shared" si="42"/>
        <v>music</v>
      </c>
      <c r="R918" s="12" t="str">
        <f t="shared" si="43"/>
        <v>jazz</v>
      </c>
      <c r="S918" s="13">
        <f>(((J918/60)/60)/24)+DATE(1970,1,1)+(-5/24)</f>
        <v>40434.645069444443</v>
      </c>
      <c r="T918" s="14">
        <f>(((I918/60)/60)/24)+DATE(1970,1,1)+(-5/24)</f>
        <v>40473</v>
      </c>
      <c r="U918" s="41">
        <f t="shared" si="44"/>
        <v>38.354930555557075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8">
        <f>E919/L919</f>
        <v>30</v>
      </c>
      <c r="Q919" s="12" t="str">
        <f t="shared" si="42"/>
        <v>music</v>
      </c>
      <c r="R919" s="12" t="str">
        <f t="shared" si="43"/>
        <v>jazz</v>
      </c>
      <c r="S919" s="13">
        <f>(((J919/60)/60)/24)+DATE(1970,1,1)+(-5/24)</f>
        <v>41802.735300925924</v>
      </c>
      <c r="T919" s="14">
        <f>(((I919/60)/60)/24)+DATE(1970,1,1)+(-5/24)</f>
        <v>41833.895833333328</v>
      </c>
      <c r="U919" s="41">
        <f t="shared" si="44"/>
        <v>31.160532407404389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8">
        <f>E920/L920</f>
        <v>19.600000000000001</v>
      </c>
      <c r="Q920" s="12" t="str">
        <f t="shared" si="42"/>
        <v>music</v>
      </c>
      <c r="R920" s="12" t="str">
        <f t="shared" si="43"/>
        <v>jazz</v>
      </c>
      <c r="S920" s="13">
        <f>(((J920/60)/60)/24)+DATE(1970,1,1)+(-5/24)</f>
        <v>41944.707881944443</v>
      </c>
      <c r="T920" s="14">
        <f>(((I920/60)/60)/24)+DATE(1970,1,1)+(-5/24)</f>
        <v>41974.749548611107</v>
      </c>
      <c r="U920" s="41">
        <f t="shared" si="44"/>
        <v>30.041666666664241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8">
        <f>E921/L921</f>
        <v>100</v>
      </c>
      <c r="Q921" s="12" t="str">
        <f t="shared" si="42"/>
        <v>music</v>
      </c>
      <c r="R921" s="12" t="str">
        <f t="shared" si="43"/>
        <v>jazz</v>
      </c>
      <c r="S921" s="13">
        <f>(((J921/60)/60)/24)+DATE(1970,1,1)+(-5/24)</f>
        <v>41227.433391203704</v>
      </c>
      <c r="T921" s="14">
        <f>(((I921/60)/60)/24)+DATE(1970,1,1)+(-5/24)</f>
        <v>41262.433391203704</v>
      </c>
      <c r="U921" s="41">
        <f t="shared" si="4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8" t="e">
        <f>E922/L922</f>
        <v>#DIV/0!</v>
      </c>
      <c r="Q922" s="12" t="str">
        <f t="shared" si="42"/>
        <v>music</v>
      </c>
      <c r="R922" s="12" t="str">
        <f t="shared" si="43"/>
        <v>jazz</v>
      </c>
      <c r="S922" s="13">
        <f>(((J922/60)/60)/24)+DATE(1970,1,1)+(-5/24)</f>
        <v>41562.463217592594</v>
      </c>
      <c r="T922" s="14">
        <f>(((I922/60)/60)/24)+DATE(1970,1,1)+(-5/24)</f>
        <v>41592.504884259259</v>
      </c>
      <c r="U922" s="41">
        <f t="shared" si="44"/>
        <v>30.041666666664241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8">
        <f>E923/L923</f>
        <v>231.75</v>
      </c>
      <c r="Q923" s="12" t="str">
        <f t="shared" si="42"/>
        <v>music</v>
      </c>
      <c r="R923" s="12" t="str">
        <f t="shared" si="43"/>
        <v>jazz</v>
      </c>
      <c r="S923" s="13">
        <f>(((J923/60)/60)/24)+DATE(1970,1,1)+(-5/24)</f>
        <v>40846.962685185179</v>
      </c>
      <c r="T923" s="14">
        <f>(((I923/60)/60)/24)+DATE(1970,1,1)+(-5/24)</f>
        <v>40889.004351851851</v>
      </c>
      <c r="U923" s="41">
        <f t="shared" si="44"/>
        <v>42.041666666671517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8">
        <f>E924/L924</f>
        <v>189.33333333333334</v>
      </c>
      <c r="Q924" s="12" t="str">
        <f t="shared" si="42"/>
        <v>music</v>
      </c>
      <c r="R924" s="12" t="str">
        <f t="shared" si="43"/>
        <v>jazz</v>
      </c>
      <c r="S924" s="13">
        <f>(((J924/60)/60)/24)+DATE(1970,1,1)+(-5/24)</f>
        <v>41878.32167824074</v>
      </c>
      <c r="T924" s="14">
        <f>(((I924/60)/60)/24)+DATE(1970,1,1)+(-5/24)</f>
        <v>41913.32167824074</v>
      </c>
      <c r="U924" s="41">
        <f t="shared" si="4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8">
        <f>E925/L925</f>
        <v>55</v>
      </c>
      <c r="Q925" s="12" t="str">
        <f t="shared" si="42"/>
        <v>music</v>
      </c>
      <c r="R925" s="12" t="str">
        <f t="shared" si="43"/>
        <v>jazz</v>
      </c>
      <c r="S925" s="13">
        <f>(((J925/60)/60)/24)+DATE(1970,1,1)+(-5/24)</f>
        <v>41934.751423611109</v>
      </c>
      <c r="T925" s="14">
        <f>(((I925/60)/60)/24)+DATE(1970,1,1)+(-5/24)</f>
        <v>41964.793090277781</v>
      </c>
      <c r="U925" s="41">
        <f t="shared" si="44"/>
        <v>30.041666666671517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8">
        <f>E926/L926</f>
        <v>21.8</v>
      </c>
      <c r="Q926" s="12" t="str">
        <f t="shared" si="42"/>
        <v>music</v>
      </c>
      <c r="R926" s="12" t="str">
        <f t="shared" si="43"/>
        <v>jazz</v>
      </c>
      <c r="S926" s="13">
        <f>(((J926/60)/60)/24)+DATE(1970,1,1)+(-5/24)</f>
        <v>41288.734594907408</v>
      </c>
      <c r="T926" s="14">
        <f>(((I926/60)/60)/24)+DATE(1970,1,1)+(-5/24)</f>
        <v>41318.734594907408</v>
      </c>
      <c r="U926" s="41">
        <f t="shared" si="4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8">
        <f>E927/L927</f>
        <v>32</v>
      </c>
      <c r="Q927" s="12" t="str">
        <f t="shared" si="42"/>
        <v>music</v>
      </c>
      <c r="R927" s="12" t="str">
        <f t="shared" si="43"/>
        <v>jazz</v>
      </c>
      <c r="S927" s="13">
        <f>(((J927/60)/60)/24)+DATE(1970,1,1)+(-5/24)</f>
        <v>41575.672581018516</v>
      </c>
      <c r="T927" s="14">
        <f>(((I927/60)/60)/24)+DATE(1970,1,1)+(-5/24)</f>
        <v>41605.71424768518</v>
      </c>
      <c r="U927" s="41">
        <f t="shared" si="44"/>
        <v>30.041666666664241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8" t="e">
        <f>E928/L928</f>
        <v>#DIV/0!</v>
      </c>
      <c r="Q928" s="12" t="str">
        <f t="shared" si="42"/>
        <v>music</v>
      </c>
      <c r="R928" s="12" t="str">
        <f t="shared" si="43"/>
        <v>jazz</v>
      </c>
      <c r="S928" s="13">
        <f>(((J928/60)/60)/24)+DATE(1970,1,1)+(-5/24)</f>
        <v>40337.811689814815</v>
      </c>
      <c r="T928" s="14">
        <f>(((I928/60)/60)/24)+DATE(1970,1,1)+(-5/24)</f>
        <v>40367.736111111109</v>
      </c>
      <c r="U928" s="41">
        <f t="shared" si="44"/>
        <v>29.924421296294895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8" t="e">
        <f>E929/L929</f>
        <v>#DIV/0!</v>
      </c>
      <c r="Q929" s="12" t="str">
        <f t="shared" si="42"/>
        <v>music</v>
      </c>
      <c r="R929" s="12" t="str">
        <f t="shared" si="43"/>
        <v>jazz</v>
      </c>
      <c r="S929" s="13">
        <f>(((J929/60)/60)/24)+DATE(1970,1,1)+(-5/24)</f>
        <v>41013.614525462959</v>
      </c>
      <c r="T929" s="14">
        <f>(((I929/60)/60)/24)+DATE(1970,1,1)+(-5/24)</f>
        <v>41043.614525462959</v>
      </c>
      <c r="U929" s="41">
        <f t="shared" si="4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8">
        <f>E930/L930</f>
        <v>56.25</v>
      </c>
      <c r="Q930" s="12" t="str">
        <f t="shared" si="42"/>
        <v>music</v>
      </c>
      <c r="R930" s="12" t="str">
        <f t="shared" si="43"/>
        <v>jazz</v>
      </c>
      <c r="S930" s="13">
        <f>(((J930/60)/60)/24)+DATE(1970,1,1)+(-5/24)</f>
        <v>41180.654085648144</v>
      </c>
      <c r="T930" s="14">
        <f>(((I930/60)/60)/24)+DATE(1970,1,1)+(-5/24)</f>
        <v>41230.791666666664</v>
      </c>
      <c r="U930" s="41">
        <f t="shared" si="44"/>
        <v>50.137581018519995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8" t="e">
        <f>E931/L931</f>
        <v>#DIV/0!</v>
      </c>
      <c r="Q931" s="12" t="str">
        <f t="shared" si="42"/>
        <v>music</v>
      </c>
      <c r="R931" s="12" t="str">
        <f t="shared" si="43"/>
        <v>jazz</v>
      </c>
      <c r="S931" s="13">
        <f>(((J931/60)/60)/24)+DATE(1970,1,1)+(-5/24)</f>
        <v>40978.029733796291</v>
      </c>
      <c r="T931" s="14">
        <f>(((I931/60)/60)/24)+DATE(1970,1,1)+(-5/24)</f>
        <v>41007.988067129627</v>
      </c>
      <c r="U931" s="41">
        <f t="shared" si="44"/>
        <v>29.958333333335759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8">
        <f>E932/L932</f>
        <v>69</v>
      </c>
      <c r="Q932" s="12" t="str">
        <f t="shared" si="42"/>
        <v>music</v>
      </c>
      <c r="R932" s="12" t="str">
        <f t="shared" si="43"/>
        <v>jazz</v>
      </c>
      <c r="S932" s="13">
        <f>(((J932/60)/60)/24)+DATE(1970,1,1)+(-5/24)</f>
        <v>40312.707245370366</v>
      </c>
      <c r="T932" s="14">
        <f>(((I932/60)/60)/24)+DATE(1970,1,1)+(-5/24)</f>
        <v>40354.688888888886</v>
      </c>
      <c r="U932" s="41">
        <f t="shared" si="44"/>
        <v>41.981643518520286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8">
        <f>E933/L933</f>
        <v>18.714285714285715</v>
      </c>
      <c r="Q933" s="12" t="str">
        <f t="shared" si="42"/>
        <v>music</v>
      </c>
      <c r="R933" s="12" t="str">
        <f t="shared" si="43"/>
        <v>jazz</v>
      </c>
      <c r="S933" s="13">
        <f>(((J933/60)/60)/24)+DATE(1970,1,1)+(-5/24)</f>
        <v>41680.151643518519</v>
      </c>
      <c r="T933" s="14">
        <f>(((I933/60)/60)/24)+DATE(1970,1,1)+(-5/24)</f>
        <v>41714.708333333328</v>
      </c>
      <c r="U933" s="41">
        <f t="shared" si="44"/>
        <v>34.556689814809943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8">
        <f>E934/L934</f>
        <v>46.033333333333331</v>
      </c>
      <c r="Q934" s="12" t="str">
        <f t="shared" si="42"/>
        <v>music</v>
      </c>
      <c r="R934" s="12" t="str">
        <f t="shared" si="43"/>
        <v>jazz</v>
      </c>
      <c r="S934" s="13">
        <f>(((J934/60)/60)/24)+DATE(1970,1,1)+(-5/24)</f>
        <v>41310.760937499996</v>
      </c>
      <c r="T934" s="14">
        <f>(((I934/60)/60)/24)+DATE(1970,1,1)+(-5/24)</f>
        <v>41355.719270833331</v>
      </c>
      <c r="U934" s="41">
        <f t="shared" si="44"/>
        <v>44.958333333335759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8">
        <f>E935/L935</f>
        <v>60</v>
      </c>
      <c r="Q935" s="12" t="str">
        <f t="shared" si="42"/>
        <v>music</v>
      </c>
      <c r="R935" s="12" t="str">
        <f t="shared" si="43"/>
        <v>jazz</v>
      </c>
      <c r="S935" s="13">
        <f>(((J935/60)/60)/24)+DATE(1970,1,1)+(-5/24)</f>
        <v>41710.960752314815</v>
      </c>
      <c r="T935" s="14">
        <f>(((I935/60)/60)/24)+DATE(1970,1,1)+(-5/24)</f>
        <v>41770.960752314815</v>
      </c>
      <c r="U935" s="41">
        <f t="shared" si="4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8">
        <f>E936/L936</f>
        <v>50.666666666666664</v>
      </c>
      <c r="Q936" s="12" t="str">
        <f t="shared" si="42"/>
        <v>music</v>
      </c>
      <c r="R936" s="12" t="str">
        <f t="shared" si="43"/>
        <v>jazz</v>
      </c>
      <c r="S936" s="13">
        <f>(((J936/60)/60)/24)+DATE(1970,1,1)+(-5/24)</f>
        <v>41733.528749999998</v>
      </c>
      <c r="T936" s="14">
        <f>(((I936/60)/60)/24)+DATE(1970,1,1)+(-5/24)</f>
        <v>41763.041666666664</v>
      </c>
      <c r="U936" s="41">
        <f t="shared" si="44"/>
        <v>29.51291666666657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8">
        <f>E937/L937</f>
        <v>25</v>
      </c>
      <c r="Q937" s="12" t="str">
        <f t="shared" si="42"/>
        <v>music</v>
      </c>
      <c r="R937" s="12" t="str">
        <f t="shared" si="43"/>
        <v>jazz</v>
      </c>
      <c r="S937" s="13">
        <f>(((J937/60)/60)/24)+DATE(1970,1,1)+(-5/24)</f>
        <v>42368.125335648147</v>
      </c>
      <c r="T937" s="14">
        <f>(((I937/60)/60)/24)+DATE(1970,1,1)+(-5/24)</f>
        <v>42398.125335648147</v>
      </c>
      <c r="U937" s="41">
        <f t="shared" si="4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8" t="e">
        <f>E938/L938</f>
        <v>#DIV/0!</v>
      </c>
      <c r="Q938" s="12" t="str">
        <f t="shared" si="42"/>
        <v>music</v>
      </c>
      <c r="R938" s="12" t="str">
        <f t="shared" si="43"/>
        <v>jazz</v>
      </c>
      <c r="S938" s="13">
        <f>(((J938/60)/60)/24)+DATE(1970,1,1)+(-5/24)</f>
        <v>40882.815844907404</v>
      </c>
      <c r="T938" s="14">
        <f>(((I938/60)/60)/24)+DATE(1970,1,1)+(-5/24)</f>
        <v>40926.625</v>
      </c>
      <c r="U938" s="41">
        <f t="shared" si="44"/>
        <v>43.809155092596484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8">
        <f>E939/L939</f>
        <v>20</v>
      </c>
      <c r="Q939" s="12" t="str">
        <f t="shared" si="42"/>
        <v>music</v>
      </c>
      <c r="R939" s="12" t="str">
        <f t="shared" si="43"/>
        <v>jazz</v>
      </c>
      <c r="S939" s="13">
        <f>(((J939/60)/60)/24)+DATE(1970,1,1)+(-5/24)</f>
        <v>41551.589780092589</v>
      </c>
      <c r="T939" s="14">
        <f>(((I939/60)/60)/24)+DATE(1970,1,1)+(-5/24)</f>
        <v>41581.63144675926</v>
      </c>
      <c r="U939" s="41">
        <f t="shared" si="44"/>
        <v>30.041666666671517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8">
        <f>E940/L940</f>
        <v>25</v>
      </c>
      <c r="Q940" s="12" t="str">
        <f t="shared" si="42"/>
        <v>music</v>
      </c>
      <c r="R940" s="12" t="str">
        <f t="shared" si="43"/>
        <v>jazz</v>
      </c>
      <c r="S940" s="13">
        <f>(((J940/60)/60)/24)+DATE(1970,1,1)+(-5/24)</f>
        <v>41124.27138888889</v>
      </c>
      <c r="T940" s="14">
        <f>(((I940/60)/60)/24)+DATE(1970,1,1)+(-5/24)</f>
        <v>41154.27138888889</v>
      </c>
      <c r="U940" s="41">
        <f t="shared" si="4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8">
        <f>E941/L941</f>
        <v>20</v>
      </c>
      <c r="Q941" s="12" t="str">
        <f t="shared" si="42"/>
        <v>music</v>
      </c>
      <c r="R941" s="12" t="str">
        <f t="shared" si="43"/>
        <v>jazz</v>
      </c>
      <c r="S941" s="13">
        <f>(((J941/60)/60)/24)+DATE(1970,1,1)+(-5/24)</f>
        <v>41416.554837962962</v>
      </c>
      <c r="T941" s="14">
        <f>(((I941/60)/60)/24)+DATE(1970,1,1)+(-5/24)</f>
        <v>41455.623611111107</v>
      </c>
      <c r="U941" s="41">
        <f t="shared" si="44"/>
        <v>39.068773148144828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8">
        <f>E942/L942</f>
        <v>110.28571428571429</v>
      </c>
      <c r="Q942" s="12" t="str">
        <f t="shared" si="42"/>
        <v>technology</v>
      </c>
      <c r="R942" s="12" t="str">
        <f t="shared" si="43"/>
        <v>wearables</v>
      </c>
      <c r="S942" s="13">
        <f>(((J942/60)/60)/24)+DATE(1970,1,1)+(-5/24)</f>
        <v>42181.800069444442</v>
      </c>
      <c r="T942" s="14">
        <f>(((I942/60)/60)/24)+DATE(1970,1,1)+(-5/24)</f>
        <v>42226.800069444442</v>
      </c>
      <c r="U942" s="41">
        <f t="shared" si="4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8">
        <f>E943/L943</f>
        <v>37.451612903225808</v>
      </c>
      <c r="Q943" s="12" t="str">
        <f t="shared" si="42"/>
        <v>technology</v>
      </c>
      <c r="R943" s="12" t="str">
        <f t="shared" si="43"/>
        <v>wearables</v>
      </c>
      <c r="S943" s="13">
        <f>(((J943/60)/60)/24)+DATE(1970,1,1)+(-5/24)</f>
        <v>42745.888252314813</v>
      </c>
      <c r="T943" s="14">
        <f>(((I943/60)/60)/24)+DATE(1970,1,1)+(-5/24)</f>
        <v>42775.888252314813</v>
      </c>
      <c r="U943" s="41">
        <f t="shared" si="4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8">
        <f>E944/L944</f>
        <v>41.75</v>
      </c>
      <c r="Q944" s="12" t="str">
        <f t="shared" si="42"/>
        <v>technology</v>
      </c>
      <c r="R944" s="12" t="str">
        <f t="shared" si="43"/>
        <v>wearables</v>
      </c>
      <c r="S944" s="13">
        <f>(((J944/60)/60)/24)+DATE(1970,1,1)+(-5/24)</f>
        <v>42382.634953703695</v>
      </c>
      <c r="T944" s="14">
        <f>(((I944/60)/60)/24)+DATE(1970,1,1)+(-5/24)</f>
        <v>42418.634953703695</v>
      </c>
      <c r="U944" s="41">
        <f t="shared" si="4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8">
        <f>E945/L945</f>
        <v>24.083333333333332</v>
      </c>
      <c r="Q945" s="12" t="str">
        <f t="shared" si="42"/>
        <v>technology</v>
      </c>
      <c r="R945" s="12" t="str">
        <f t="shared" si="43"/>
        <v>wearables</v>
      </c>
      <c r="S945" s="13">
        <f>(((J945/60)/60)/24)+DATE(1970,1,1)+(-5/24)</f>
        <v>42673.459548611114</v>
      </c>
      <c r="T945" s="14">
        <f>(((I945/60)/60)/24)+DATE(1970,1,1)+(-5/24)</f>
        <v>42703.501215277771</v>
      </c>
      <c r="U945" s="41">
        <f t="shared" si="44"/>
        <v>30.041666666656965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8">
        <f>E946/L946</f>
        <v>69.40625</v>
      </c>
      <c r="Q946" s="12" t="str">
        <f t="shared" si="42"/>
        <v>technology</v>
      </c>
      <c r="R946" s="12" t="str">
        <f t="shared" si="43"/>
        <v>wearables</v>
      </c>
      <c r="S946" s="13">
        <f>(((J946/60)/60)/24)+DATE(1970,1,1)+(-5/24)</f>
        <v>42444.375578703701</v>
      </c>
      <c r="T946" s="14">
        <f>(((I946/60)/60)/24)+DATE(1970,1,1)+(-5/24)</f>
        <v>42478.374999999993</v>
      </c>
      <c r="U946" s="41">
        <f t="shared" si="44"/>
        <v>33.999421296291985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8">
        <f>E947/L947</f>
        <v>155.25</v>
      </c>
      <c r="Q947" s="12" t="str">
        <f t="shared" si="42"/>
        <v>technology</v>
      </c>
      <c r="R947" s="12" t="str">
        <f t="shared" si="43"/>
        <v>wearables</v>
      </c>
      <c r="S947" s="13">
        <f>(((J947/60)/60)/24)+DATE(1970,1,1)+(-5/24)</f>
        <v>42732.664652777778</v>
      </c>
      <c r="T947" s="14">
        <f>(((I947/60)/60)/24)+DATE(1970,1,1)+(-5/24)</f>
        <v>42784.790972222218</v>
      </c>
      <c r="U947" s="41">
        <f t="shared" si="44"/>
        <v>52.126319444440014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8">
        <f>E948/L948</f>
        <v>57.2</v>
      </c>
      <c r="Q948" s="12" t="str">
        <f t="shared" si="42"/>
        <v>technology</v>
      </c>
      <c r="R948" s="12" t="str">
        <f t="shared" si="43"/>
        <v>wearables</v>
      </c>
      <c r="S948" s="13">
        <f>(((J948/60)/60)/24)+DATE(1970,1,1)+(-5/24)</f>
        <v>42592.542222222219</v>
      </c>
      <c r="T948" s="14">
        <f>(((I948/60)/60)/24)+DATE(1970,1,1)+(-5/24)</f>
        <v>42622.542222222219</v>
      </c>
      <c r="U948" s="41">
        <f t="shared" si="4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8" t="e">
        <f>E949/L949</f>
        <v>#DIV/0!</v>
      </c>
      <c r="Q949" s="12" t="str">
        <f t="shared" si="42"/>
        <v>technology</v>
      </c>
      <c r="R949" s="12" t="str">
        <f t="shared" si="43"/>
        <v>wearables</v>
      </c>
      <c r="S949" s="13">
        <f>(((J949/60)/60)/24)+DATE(1970,1,1)+(-5/24)</f>
        <v>42491.57298611111</v>
      </c>
      <c r="T949" s="14">
        <f>(((I949/60)/60)/24)+DATE(1970,1,1)+(-5/24)</f>
        <v>42551.57298611111</v>
      </c>
      <c r="U949" s="41">
        <f t="shared" si="4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8">
        <f>E950/L950</f>
        <v>60</v>
      </c>
      <c r="Q950" s="12" t="str">
        <f t="shared" si="42"/>
        <v>technology</v>
      </c>
      <c r="R950" s="12" t="str">
        <f t="shared" si="43"/>
        <v>wearables</v>
      </c>
      <c r="S950" s="13">
        <f>(((J950/60)/60)/24)+DATE(1970,1,1)+(-5/24)</f>
        <v>42411.619953703703</v>
      </c>
      <c r="T950" s="14">
        <f>(((I950/60)/60)/24)+DATE(1970,1,1)+(-5/24)</f>
        <v>42441.619953703703</v>
      </c>
      <c r="U950" s="41">
        <f t="shared" si="4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8">
        <f>E951/L951</f>
        <v>39</v>
      </c>
      <c r="Q951" s="12" t="str">
        <f t="shared" si="42"/>
        <v>technology</v>
      </c>
      <c r="R951" s="12" t="str">
        <f t="shared" si="43"/>
        <v>wearables</v>
      </c>
      <c r="S951" s="13">
        <f>(((J951/60)/60)/24)+DATE(1970,1,1)+(-5/24)</f>
        <v>42360.835370370369</v>
      </c>
      <c r="T951" s="14">
        <f>(((I951/60)/60)/24)+DATE(1970,1,1)+(-5/24)</f>
        <v>42420.835370370369</v>
      </c>
      <c r="U951" s="41">
        <f t="shared" si="4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8">
        <f>E952/L952</f>
        <v>58.416666666666664</v>
      </c>
      <c r="Q952" s="12" t="str">
        <f t="shared" si="42"/>
        <v>technology</v>
      </c>
      <c r="R952" s="12" t="str">
        <f t="shared" si="43"/>
        <v>wearables</v>
      </c>
      <c r="S952" s="13">
        <f>(((J952/60)/60)/24)+DATE(1970,1,1)+(-5/24)</f>
        <v>42356.54237268518</v>
      </c>
      <c r="T952" s="14">
        <f>(((I952/60)/60)/24)+DATE(1970,1,1)+(-5/24)</f>
        <v>42386.54237268518</v>
      </c>
      <c r="U952" s="41">
        <f t="shared" si="4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8">
        <f>E953/L953</f>
        <v>158.63636363636363</v>
      </c>
      <c r="Q953" s="12" t="str">
        <f t="shared" si="42"/>
        <v>technology</v>
      </c>
      <c r="R953" s="12" t="str">
        <f t="shared" si="43"/>
        <v>wearables</v>
      </c>
      <c r="S953" s="13">
        <f>(((J953/60)/60)/24)+DATE(1970,1,1)+(-5/24)</f>
        <v>42480.44527777777</v>
      </c>
      <c r="T953" s="14">
        <f>(((I953/60)/60)/24)+DATE(1970,1,1)+(-5/24)</f>
        <v>42525.44527777777</v>
      </c>
      <c r="U953" s="41">
        <f t="shared" si="4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8">
        <f>E954/L954</f>
        <v>99.857142857142861</v>
      </c>
      <c r="Q954" s="12" t="str">
        <f t="shared" si="42"/>
        <v>technology</v>
      </c>
      <c r="R954" s="12" t="str">
        <f t="shared" si="43"/>
        <v>wearables</v>
      </c>
      <c r="S954" s="13">
        <f>(((J954/60)/60)/24)+DATE(1970,1,1)+(-5/24)</f>
        <v>42662.405231481483</v>
      </c>
      <c r="T954" s="14">
        <f>(((I954/60)/60)/24)+DATE(1970,1,1)+(-5/24)</f>
        <v>42692.446898148148</v>
      </c>
      <c r="U954" s="41">
        <f t="shared" si="44"/>
        <v>30.041666666664241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8">
        <f>E955/L955</f>
        <v>25.2</v>
      </c>
      <c r="Q955" s="12" t="str">
        <f t="shared" si="42"/>
        <v>technology</v>
      </c>
      <c r="R955" s="12" t="str">
        <f t="shared" si="43"/>
        <v>wearables</v>
      </c>
      <c r="S955" s="13">
        <f>(((J955/60)/60)/24)+DATE(1970,1,1)+(-5/24)</f>
        <v>41998.956006944441</v>
      </c>
      <c r="T955" s="14">
        <f>(((I955/60)/60)/24)+DATE(1970,1,1)+(-5/24)</f>
        <v>42028.956006944441</v>
      </c>
      <c r="U955" s="41">
        <f t="shared" si="4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8">
        <f>E956/L956</f>
        <v>89.191780821917803</v>
      </c>
      <c r="Q956" s="12" t="str">
        <f t="shared" si="42"/>
        <v>technology</v>
      </c>
      <c r="R956" s="12" t="str">
        <f t="shared" si="43"/>
        <v>wearables</v>
      </c>
      <c r="S956" s="13">
        <f>(((J956/60)/60)/24)+DATE(1970,1,1)+(-5/24)</f>
        <v>42194.625451388885</v>
      </c>
      <c r="T956" s="14">
        <f>(((I956/60)/60)/24)+DATE(1970,1,1)+(-5/24)</f>
        <v>42236.625451388885</v>
      </c>
      <c r="U956" s="41">
        <f t="shared" si="4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8">
        <f>E957/L957</f>
        <v>182.6236559139785</v>
      </c>
      <c r="Q957" s="12" t="str">
        <f t="shared" si="42"/>
        <v>technology</v>
      </c>
      <c r="R957" s="12" t="str">
        <f t="shared" si="43"/>
        <v>wearables</v>
      </c>
      <c r="S957" s="13">
        <f>(((J957/60)/60)/24)+DATE(1970,1,1)+(-5/24)</f>
        <v>42586.086805555555</v>
      </c>
      <c r="T957" s="14">
        <f>(((I957/60)/60)/24)+DATE(1970,1,1)+(-5/24)</f>
        <v>42626.086805555555</v>
      </c>
      <c r="U957" s="41">
        <f t="shared" si="4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8">
        <f>E958/L958</f>
        <v>50.647058823529413</v>
      </c>
      <c r="Q958" s="12" t="str">
        <f t="shared" si="42"/>
        <v>technology</v>
      </c>
      <c r="R958" s="12" t="str">
        <f t="shared" si="43"/>
        <v>wearables</v>
      </c>
      <c r="S958" s="13">
        <f>(((J958/60)/60)/24)+DATE(1970,1,1)+(-5/24)</f>
        <v>42060.705543981479</v>
      </c>
      <c r="T958" s="14">
        <f>(((I958/60)/60)/24)+DATE(1970,1,1)+(-5/24)</f>
        <v>42120.663877314808</v>
      </c>
      <c r="U958" s="41">
        <f t="shared" si="44"/>
        <v>59.958333333328483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8">
        <f>E959/L959</f>
        <v>33.285714285714285</v>
      </c>
      <c r="Q959" s="12" t="str">
        <f t="shared" si="42"/>
        <v>technology</v>
      </c>
      <c r="R959" s="12" t="str">
        <f t="shared" si="43"/>
        <v>wearables</v>
      </c>
      <c r="S959" s="13">
        <f>(((J959/60)/60)/24)+DATE(1970,1,1)+(-5/24)</f>
        <v>42660.344131944446</v>
      </c>
      <c r="T959" s="14">
        <f>(((I959/60)/60)/24)+DATE(1970,1,1)+(-5/24)</f>
        <v>42691.385798611103</v>
      </c>
      <c r="U959" s="41">
        <f t="shared" si="44"/>
        <v>31.041666666656965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8">
        <f>E960/L960</f>
        <v>51.823529411764703</v>
      </c>
      <c r="Q960" s="12" t="str">
        <f t="shared" si="42"/>
        <v>technology</v>
      </c>
      <c r="R960" s="12" t="str">
        <f t="shared" si="43"/>
        <v>wearables</v>
      </c>
      <c r="S960" s="13">
        <f>(((J960/60)/60)/24)+DATE(1970,1,1)+(-5/24)</f>
        <v>42082.594479166662</v>
      </c>
      <c r="T960" s="14">
        <f>(((I960/60)/60)/24)+DATE(1970,1,1)+(-5/24)</f>
        <v>42103.999305555553</v>
      </c>
      <c r="U960" s="41">
        <f t="shared" si="44"/>
        <v>21.404826388890797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8">
        <f>E961/L961</f>
        <v>113.62573099415205</v>
      </c>
      <c r="Q961" s="12" t="str">
        <f t="shared" si="42"/>
        <v>technology</v>
      </c>
      <c r="R961" s="12" t="str">
        <f t="shared" si="43"/>
        <v>wearables</v>
      </c>
      <c r="S961" s="13">
        <f>(((J961/60)/60)/24)+DATE(1970,1,1)+(-5/24)</f>
        <v>41992.96603009259</v>
      </c>
      <c r="T961" s="14">
        <f>(((I961/60)/60)/24)+DATE(1970,1,1)+(-5/24)</f>
        <v>42022.96603009259</v>
      </c>
      <c r="U961" s="41">
        <f t="shared" si="4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8">
        <f>E962/L962</f>
        <v>136.46276595744681</v>
      </c>
      <c r="Q962" s="12" t="str">
        <f t="shared" si="42"/>
        <v>technology</v>
      </c>
      <c r="R962" s="12" t="str">
        <f t="shared" si="43"/>
        <v>wearables</v>
      </c>
      <c r="S962" s="13">
        <f>(((J962/60)/60)/24)+DATE(1970,1,1)+(-5/24)</f>
        <v>42766.41846064815</v>
      </c>
      <c r="T962" s="14">
        <f>(((I962/60)/60)/24)+DATE(1970,1,1)+(-5/24)</f>
        <v>42808.376793981479</v>
      </c>
      <c r="U962" s="41">
        <f t="shared" si="44"/>
        <v>41.958333333328483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8">
        <f>E963/L963</f>
        <v>364.35454545454547</v>
      </c>
      <c r="Q963" s="12" t="str">
        <f t="shared" ref="Q963:Q1026" si="45">LEFT(N963,( FIND("/",N963,1))-1)</f>
        <v>technology</v>
      </c>
      <c r="R963" s="12" t="str">
        <f t="shared" ref="R963:R1026" si="46">RIGHT(N963,(LEN(N963)-(FIND("/",N963, FIND("/", N963)-1))))</f>
        <v>wearables</v>
      </c>
      <c r="S963" s="13">
        <f>(((J963/60)/60)/24)+DATE(1970,1,1)+(-5/24)</f>
        <v>42740.485358796293</v>
      </c>
      <c r="T963" s="14">
        <f>(((I963/60)/60)/24)+DATE(1970,1,1)+(-5/24)</f>
        <v>42786.583333333336</v>
      </c>
      <c r="U963" s="41">
        <f t="shared" ref="U963:U1026" si="47">T963-S963</f>
        <v>46.097974537042319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8">
        <f>E964/L964</f>
        <v>19.243243243243242</v>
      </c>
      <c r="Q964" s="12" t="str">
        <f t="shared" si="45"/>
        <v>technology</v>
      </c>
      <c r="R964" s="12" t="str">
        <f t="shared" si="46"/>
        <v>wearables</v>
      </c>
      <c r="S964" s="13">
        <f>(((J964/60)/60)/24)+DATE(1970,1,1)+(-5/24)</f>
        <v>42373.504085648143</v>
      </c>
      <c r="T964" s="14">
        <f>(((I964/60)/60)/24)+DATE(1970,1,1)+(-5/24)</f>
        <v>42411.504085648143</v>
      </c>
      <c r="U964" s="41">
        <f t="shared" si="47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8">
        <f>E965/L965</f>
        <v>41.888888888888886</v>
      </c>
      <c r="Q965" s="12" t="str">
        <f t="shared" si="45"/>
        <v>technology</v>
      </c>
      <c r="R965" s="12" t="str">
        <f t="shared" si="46"/>
        <v>wearables</v>
      </c>
      <c r="S965" s="13">
        <f>(((J965/60)/60)/24)+DATE(1970,1,1)+(-5/24)</f>
        <v>42625.427303240744</v>
      </c>
      <c r="T965" s="14">
        <f>(((I965/60)/60)/24)+DATE(1970,1,1)+(-5/24)</f>
        <v>42660.427303240744</v>
      </c>
      <c r="U965" s="41">
        <f t="shared" si="47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8">
        <f>E966/L966</f>
        <v>30.310344827586206</v>
      </c>
      <c r="Q966" s="12" t="str">
        <f t="shared" si="45"/>
        <v>technology</v>
      </c>
      <c r="R966" s="12" t="str">
        <f t="shared" si="46"/>
        <v>wearables</v>
      </c>
      <c r="S966" s="13">
        <f>(((J966/60)/60)/24)+DATE(1970,1,1)+(-5/24)</f>
        <v>42208.420358796291</v>
      </c>
      <c r="T966" s="14">
        <f>(((I966/60)/60)/24)+DATE(1970,1,1)+(-5/24)</f>
        <v>42248.420358796291</v>
      </c>
      <c r="U966" s="41">
        <f t="shared" si="47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8">
        <f>E967/L967</f>
        <v>49.666666666666664</v>
      </c>
      <c r="Q967" s="12" t="str">
        <f t="shared" si="45"/>
        <v>technology</v>
      </c>
      <c r="R967" s="12" t="str">
        <f t="shared" si="46"/>
        <v>wearables</v>
      </c>
      <c r="S967" s="13">
        <f>(((J967/60)/60)/24)+DATE(1970,1,1)+(-5/24)</f>
        <v>42636.808402777773</v>
      </c>
      <c r="T967" s="14">
        <f>(((I967/60)/60)/24)+DATE(1970,1,1)+(-5/24)</f>
        <v>42668.957638888889</v>
      </c>
      <c r="U967" s="41">
        <f t="shared" si="47"/>
        <v>32.149236111115897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8">
        <f>E968/L968</f>
        <v>59.2</v>
      </c>
      <c r="Q968" s="12" t="str">
        <f t="shared" si="45"/>
        <v>technology</v>
      </c>
      <c r="R968" s="12" t="str">
        <f t="shared" si="46"/>
        <v>wearables</v>
      </c>
      <c r="S968" s="13">
        <f>(((J968/60)/60)/24)+DATE(1970,1,1)+(-5/24)</f>
        <v>42619.427453703705</v>
      </c>
      <c r="T968" s="14">
        <f>(((I968/60)/60)/24)+DATE(1970,1,1)+(-5/24)</f>
        <v>42649.427453703705</v>
      </c>
      <c r="U968" s="41">
        <f t="shared" si="47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8">
        <f>E969/L969</f>
        <v>43.97530864197531</v>
      </c>
      <c r="Q969" s="12" t="str">
        <f t="shared" si="45"/>
        <v>technology</v>
      </c>
      <c r="R969" s="12" t="str">
        <f t="shared" si="46"/>
        <v>wearables</v>
      </c>
      <c r="S969" s="13">
        <f>(((J969/60)/60)/24)+DATE(1970,1,1)+(-5/24)</f>
        <v>42422.045995370368</v>
      </c>
      <c r="T969" s="14">
        <f>(((I969/60)/60)/24)+DATE(1970,1,1)+(-5/24)</f>
        <v>42482.004328703704</v>
      </c>
      <c r="U969" s="41">
        <f t="shared" si="47"/>
        <v>59.958333333335759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8">
        <f>E970/L970</f>
        <v>26.5</v>
      </c>
      <c r="Q970" s="12" t="str">
        <f t="shared" si="45"/>
        <v>technology</v>
      </c>
      <c r="R970" s="12" t="str">
        <f t="shared" si="46"/>
        <v>wearables</v>
      </c>
      <c r="S970" s="13">
        <f>(((J970/60)/60)/24)+DATE(1970,1,1)+(-5/24)</f>
        <v>41836.639282407406</v>
      </c>
      <c r="T970" s="14">
        <f>(((I970/60)/60)/24)+DATE(1970,1,1)+(-5/24)</f>
        <v>41866.639282407406</v>
      </c>
      <c r="U970" s="41">
        <f t="shared" si="47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8">
        <f>E971/L971</f>
        <v>1272.7272727272727</v>
      </c>
      <c r="Q971" s="12" t="str">
        <f t="shared" si="45"/>
        <v>technology</v>
      </c>
      <c r="R971" s="12" t="str">
        <f t="shared" si="46"/>
        <v>wearables</v>
      </c>
      <c r="S971" s="13">
        <f>(((J971/60)/60)/24)+DATE(1970,1,1)+(-5/24)</f>
        <v>42742.094988425924</v>
      </c>
      <c r="T971" s="14">
        <f>(((I971/60)/60)/24)+DATE(1970,1,1)+(-5/24)</f>
        <v>42775.094988425924</v>
      </c>
      <c r="U971" s="41">
        <f t="shared" si="47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8">
        <f>E972/L972</f>
        <v>164</v>
      </c>
      <c r="Q972" s="12" t="str">
        <f t="shared" si="45"/>
        <v>technology</v>
      </c>
      <c r="R972" s="12" t="str">
        <f t="shared" si="46"/>
        <v>wearables</v>
      </c>
      <c r="S972" s="13">
        <f>(((J972/60)/60)/24)+DATE(1970,1,1)+(-5/24)</f>
        <v>42721.012187499997</v>
      </c>
      <c r="T972" s="14">
        <f>(((I972/60)/60)/24)+DATE(1970,1,1)+(-5/24)</f>
        <v>42757.999305555553</v>
      </c>
      <c r="U972" s="41">
        <f t="shared" si="47"/>
        <v>36.987118055556493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8">
        <f>E973/L973</f>
        <v>45.2</v>
      </c>
      <c r="Q973" s="12" t="str">
        <f t="shared" si="45"/>
        <v>technology</v>
      </c>
      <c r="R973" s="12" t="str">
        <f t="shared" si="46"/>
        <v>wearables</v>
      </c>
      <c r="S973" s="13">
        <f>(((J973/60)/60)/24)+DATE(1970,1,1)+(-5/24)</f>
        <v>42111.500694444439</v>
      </c>
      <c r="T973" s="14">
        <f>(((I973/60)/60)/24)+DATE(1970,1,1)+(-5/24)</f>
        <v>42156.500694444439</v>
      </c>
      <c r="U973" s="41">
        <f t="shared" si="47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8">
        <f>E974/L974</f>
        <v>153.88888888888889</v>
      </c>
      <c r="Q974" s="12" t="str">
        <f t="shared" si="45"/>
        <v>technology</v>
      </c>
      <c r="R974" s="12" t="str">
        <f t="shared" si="46"/>
        <v>wearables</v>
      </c>
      <c r="S974" s="13">
        <f>(((J974/60)/60)/24)+DATE(1970,1,1)+(-5/24)</f>
        <v>41856.657384259255</v>
      </c>
      <c r="T974" s="14">
        <f>(((I974/60)/60)/24)+DATE(1970,1,1)+(-5/24)</f>
        <v>41886.082638888889</v>
      </c>
      <c r="U974" s="41">
        <f t="shared" si="47"/>
        <v>29.425254629633855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8">
        <f>E975/L975</f>
        <v>51.375</v>
      </c>
      <c r="Q975" s="12" t="str">
        <f t="shared" si="45"/>
        <v>technology</v>
      </c>
      <c r="R975" s="12" t="str">
        <f t="shared" si="46"/>
        <v>wearables</v>
      </c>
      <c r="S975" s="13">
        <f>(((J975/60)/60)/24)+DATE(1970,1,1)+(-5/24)</f>
        <v>42256.806631944441</v>
      </c>
      <c r="T975" s="14">
        <f>(((I975/60)/60)/24)+DATE(1970,1,1)+(-5/24)</f>
        <v>42316.848298611112</v>
      </c>
      <c r="U975" s="41">
        <f t="shared" si="47"/>
        <v>60.041666666671517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8">
        <f>E976/L976</f>
        <v>93.333333333333329</v>
      </c>
      <c r="Q976" s="12" t="str">
        <f t="shared" si="45"/>
        <v>technology</v>
      </c>
      <c r="R976" s="12" t="str">
        <f t="shared" si="46"/>
        <v>wearables</v>
      </c>
      <c r="S976" s="13">
        <f>(((J976/60)/60)/24)+DATE(1970,1,1)+(-5/24)</f>
        <v>42424.541157407402</v>
      </c>
      <c r="T976" s="14">
        <f>(((I976/60)/60)/24)+DATE(1970,1,1)+(-5/24)</f>
        <v>42454.499490740738</v>
      </c>
      <c r="U976" s="41">
        <f t="shared" si="47"/>
        <v>29.958333333335759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8">
        <f>E977/L977</f>
        <v>108.625</v>
      </c>
      <c r="Q977" s="12" t="str">
        <f t="shared" si="45"/>
        <v>technology</v>
      </c>
      <c r="R977" s="12" t="str">
        <f t="shared" si="46"/>
        <v>wearables</v>
      </c>
      <c r="S977" s="13">
        <f>(((J977/60)/60)/24)+DATE(1970,1,1)+(-5/24)</f>
        <v>42489.488252314812</v>
      </c>
      <c r="T977" s="14">
        <f>(((I977/60)/60)/24)+DATE(1970,1,1)+(-5/24)</f>
        <v>42549.488252314812</v>
      </c>
      <c r="U977" s="41">
        <f t="shared" si="47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8">
        <f>E978/L978</f>
        <v>160.5</v>
      </c>
      <c r="Q978" s="12" t="str">
        <f t="shared" si="45"/>
        <v>technology</v>
      </c>
      <c r="R978" s="12" t="str">
        <f t="shared" si="46"/>
        <v>wearables</v>
      </c>
      <c r="S978" s="13">
        <f>(((J978/60)/60)/24)+DATE(1970,1,1)+(-5/24)</f>
        <v>42184.850659722222</v>
      </c>
      <c r="T978" s="14">
        <f>(((I978/60)/60)/24)+DATE(1970,1,1)+(-5/24)</f>
        <v>42229.850659722222</v>
      </c>
      <c r="U978" s="41">
        <f t="shared" si="47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8">
        <f>E979/L979</f>
        <v>75.75</v>
      </c>
      <c r="Q979" s="12" t="str">
        <f t="shared" si="45"/>
        <v>technology</v>
      </c>
      <c r="R979" s="12" t="str">
        <f t="shared" si="46"/>
        <v>wearables</v>
      </c>
      <c r="S979" s="13">
        <f>(((J979/60)/60)/24)+DATE(1970,1,1)+(-5/24)</f>
        <v>42391.733761574076</v>
      </c>
      <c r="T979" s="14">
        <f>(((I979/60)/60)/24)+DATE(1970,1,1)+(-5/24)</f>
        <v>42421.733761574076</v>
      </c>
      <c r="U979" s="41">
        <f t="shared" si="47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8">
        <f>E980/L980</f>
        <v>790.83739837398377</v>
      </c>
      <c r="Q980" s="12" t="str">
        <f t="shared" si="45"/>
        <v>technology</v>
      </c>
      <c r="R980" s="12" t="str">
        <f t="shared" si="46"/>
        <v>wearables</v>
      </c>
      <c r="S980" s="13">
        <f>(((J980/60)/60)/24)+DATE(1970,1,1)+(-5/24)</f>
        <v>42395.100706018515</v>
      </c>
      <c r="T980" s="14">
        <f>(((I980/60)/60)/24)+DATE(1970,1,1)+(-5/24)</f>
        <v>42425.100706018515</v>
      </c>
      <c r="U980" s="41">
        <f t="shared" si="47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8">
        <f>E981/L981</f>
        <v>301.93916666666667</v>
      </c>
      <c r="Q981" s="12" t="str">
        <f t="shared" si="45"/>
        <v>technology</v>
      </c>
      <c r="R981" s="12" t="str">
        <f t="shared" si="46"/>
        <v>wearables</v>
      </c>
      <c r="S981" s="13">
        <f>(((J981/60)/60)/24)+DATE(1970,1,1)+(-5/24)</f>
        <v>42506.208657407398</v>
      </c>
      <c r="T981" s="14">
        <f>(((I981/60)/60)/24)+DATE(1970,1,1)+(-5/24)</f>
        <v>42541.582638888889</v>
      </c>
      <c r="U981" s="41">
        <f t="shared" si="47"/>
        <v>35.373981481490773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8">
        <f>E982/L982</f>
        <v>47.935483870967744</v>
      </c>
      <c r="Q982" s="12" t="str">
        <f t="shared" si="45"/>
        <v>technology</v>
      </c>
      <c r="R982" s="12" t="str">
        <f t="shared" si="46"/>
        <v>wearables</v>
      </c>
      <c r="S982" s="13">
        <f>(((J982/60)/60)/24)+DATE(1970,1,1)+(-5/24)</f>
        <v>41928.695856481478</v>
      </c>
      <c r="T982" s="14">
        <f>(((I982/60)/60)/24)+DATE(1970,1,1)+(-5/24)</f>
        <v>41973.737523148149</v>
      </c>
      <c r="U982" s="41">
        <f t="shared" si="47"/>
        <v>45.041666666671517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8">
        <f>E983/L983</f>
        <v>2.75</v>
      </c>
      <c r="Q983" s="12" t="str">
        <f t="shared" si="45"/>
        <v>technology</v>
      </c>
      <c r="R983" s="12" t="str">
        <f t="shared" si="46"/>
        <v>wearables</v>
      </c>
      <c r="S983" s="13">
        <f>(((J983/60)/60)/24)+DATE(1970,1,1)+(-5/24)</f>
        <v>41830.738680555551</v>
      </c>
      <c r="T983" s="14">
        <f>(((I983/60)/60)/24)+DATE(1970,1,1)+(-5/24)</f>
        <v>41860.738680555551</v>
      </c>
      <c r="U983" s="41">
        <f t="shared" si="47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8">
        <f>E984/L984</f>
        <v>1</v>
      </c>
      <c r="Q984" s="12" t="str">
        <f t="shared" si="45"/>
        <v>technology</v>
      </c>
      <c r="R984" s="12" t="str">
        <f t="shared" si="46"/>
        <v>wearables</v>
      </c>
      <c r="S984" s="13">
        <f>(((J984/60)/60)/24)+DATE(1970,1,1)+(-5/24)</f>
        <v>42615.544976851852</v>
      </c>
      <c r="T984" s="14">
        <f>(((I984/60)/60)/24)+DATE(1970,1,1)+(-5/24)</f>
        <v>42645.544976851852</v>
      </c>
      <c r="U984" s="41">
        <f t="shared" si="47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8">
        <f>E985/L985</f>
        <v>171.79329608938548</v>
      </c>
      <c r="Q985" s="12" t="str">
        <f t="shared" si="45"/>
        <v>technology</v>
      </c>
      <c r="R985" s="12" t="str">
        <f t="shared" si="46"/>
        <v>wearables</v>
      </c>
      <c r="S985" s="13">
        <f>(((J985/60)/60)/24)+DATE(1970,1,1)+(-5/24)</f>
        <v>42574.459317129629</v>
      </c>
      <c r="T985" s="14">
        <f>(((I985/60)/60)/24)+DATE(1970,1,1)+(-5/24)</f>
        <v>42605.662499999999</v>
      </c>
      <c r="U985" s="41">
        <f t="shared" si="47"/>
        <v>31.203182870369346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8">
        <f>E986/L986</f>
        <v>35.333333333333336</v>
      </c>
      <c r="Q986" s="12" t="str">
        <f t="shared" si="45"/>
        <v>technology</v>
      </c>
      <c r="R986" s="12" t="str">
        <f t="shared" si="46"/>
        <v>wearables</v>
      </c>
      <c r="S986" s="13">
        <f>(((J986/60)/60)/24)+DATE(1970,1,1)+(-5/24)</f>
        <v>42060.907499999994</v>
      </c>
      <c r="T986" s="14">
        <f>(((I986/60)/60)/24)+DATE(1970,1,1)+(-5/24)</f>
        <v>42090.865833333337</v>
      </c>
      <c r="U986" s="41">
        <f t="shared" si="47"/>
        <v>29.958333333343035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8">
        <f>E987/L987</f>
        <v>82.086956521739125</v>
      </c>
      <c r="Q987" s="12" t="str">
        <f t="shared" si="45"/>
        <v>technology</v>
      </c>
      <c r="R987" s="12" t="str">
        <f t="shared" si="46"/>
        <v>wearables</v>
      </c>
      <c r="S987" s="13">
        <f>(((J987/60)/60)/24)+DATE(1970,1,1)+(-5/24)</f>
        <v>42339.759375000001</v>
      </c>
      <c r="T987" s="14">
        <f>(((I987/60)/60)/24)+DATE(1970,1,1)+(-5/24)</f>
        <v>42369.749999999993</v>
      </c>
      <c r="U987" s="41">
        <f t="shared" si="47"/>
        <v>29.990624999991269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8">
        <f>E988/L988</f>
        <v>110.8695652173913</v>
      </c>
      <c r="Q988" s="12" t="str">
        <f t="shared" si="45"/>
        <v>technology</v>
      </c>
      <c r="R988" s="12" t="str">
        <f t="shared" si="46"/>
        <v>wearables</v>
      </c>
      <c r="S988" s="13">
        <f>(((J988/60)/60)/24)+DATE(1970,1,1)+(-5/24)</f>
        <v>42324.559027777774</v>
      </c>
      <c r="T988" s="14">
        <f>(((I988/60)/60)/24)+DATE(1970,1,1)+(-5/24)</f>
        <v>42378.791666666664</v>
      </c>
      <c r="U988" s="41">
        <f t="shared" si="47"/>
        <v>54.232638888890506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8">
        <f>E989/L989</f>
        <v>161.21951219512195</v>
      </c>
      <c r="Q989" s="12" t="str">
        <f t="shared" si="45"/>
        <v>technology</v>
      </c>
      <c r="R989" s="12" t="str">
        <f t="shared" si="46"/>
        <v>wearables</v>
      </c>
      <c r="S989" s="13">
        <f>(((J989/60)/60)/24)+DATE(1970,1,1)+(-5/24)</f>
        <v>41773.086226851847</v>
      </c>
      <c r="T989" s="14">
        <f>(((I989/60)/60)/24)+DATE(1970,1,1)+(-5/24)</f>
        <v>41813.086226851847</v>
      </c>
      <c r="U989" s="41">
        <f t="shared" si="47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8" t="e">
        <f>E990/L990</f>
        <v>#DIV/0!</v>
      </c>
      <c r="Q990" s="12" t="str">
        <f t="shared" si="45"/>
        <v>technology</v>
      </c>
      <c r="R990" s="12" t="str">
        <f t="shared" si="46"/>
        <v>wearables</v>
      </c>
      <c r="S990" s="13">
        <f>(((J990/60)/60)/24)+DATE(1970,1,1)+(-5/24)</f>
        <v>42614.148437499993</v>
      </c>
      <c r="T990" s="14">
        <f>(((I990/60)/60)/24)+DATE(1970,1,1)+(-5/24)</f>
        <v>42644.148437499993</v>
      </c>
      <c r="U990" s="41">
        <f t="shared" si="47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8">
        <f>E991/L991</f>
        <v>52.40625</v>
      </c>
      <c r="Q991" s="12" t="str">
        <f t="shared" si="45"/>
        <v>technology</v>
      </c>
      <c r="R991" s="12" t="str">
        <f t="shared" si="46"/>
        <v>wearables</v>
      </c>
      <c r="S991" s="13">
        <f>(((J991/60)/60)/24)+DATE(1970,1,1)+(-5/24)</f>
        <v>42611.725636574069</v>
      </c>
      <c r="T991" s="14">
        <f>(((I991/60)/60)/24)+DATE(1970,1,1)+(-5/24)</f>
        <v>42641.725636574069</v>
      </c>
      <c r="U991" s="41">
        <f t="shared" si="47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8">
        <f>E992/L992</f>
        <v>13</v>
      </c>
      <c r="Q992" s="12" t="str">
        <f t="shared" si="45"/>
        <v>technology</v>
      </c>
      <c r="R992" s="12" t="str">
        <f t="shared" si="46"/>
        <v>wearables</v>
      </c>
      <c r="S992" s="13">
        <f>(((J992/60)/60)/24)+DATE(1970,1,1)+(-5/24)</f>
        <v>41855.575972222221</v>
      </c>
      <c r="T992" s="14">
        <f>(((I992/60)/60)/24)+DATE(1970,1,1)+(-5/24)</f>
        <v>41885.575972222221</v>
      </c>
      <c r="U992" s="41">
        <f t="shared" si="47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8">
        <f>E993/L993</f>
        <v>30.285714285714285</v>
      </c>
      <c r="Q993" s="12" t="str">
        <f t="shared" si="45"/>
        <v>technology</v>
      </c>
      <c r="R993" s="12" t="str">
        <f t="shared" si="46"/>
        <v>wearables</v>
      </c>
      <c r="S993" s="13">
        <f>(((J993/60)/60)/24)+DATE(1970,1,1)+(-5/24)</f>
        <v>42538.548472222225</v>
      </c>
      <c r="T993" s="14">
        <f>(((I993/60)/60)/24)+DATE(1970,1,1)+(-5/24)</f>
        <v>42563.57708333333</v>
      </c>
      <c r="U993" s="41">
        <f t="shared" si="47"/>
        <v>25.02861111110542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8">
        <f>E994/L994</f>
        <v>116.75</v>
      </c>
      <c r="Q994" s="12" t="str">
        <f t="shared" si="45"/>
        <v>technology</v>
      </c>
      <c r="R994" s="12" t="str">
        <f t="shared" si="46"/>
        <v>wearables</v>
      </c>
      <c r="S994" s="13">
        <f>(((J994/60)/60)/24)+DATE(1970,1,1)+(-5/24)</f>
        <v>42437.71665509259</v>
      </c>
      <c r="T994" s="14">
        <f>(((I994/60)/60)/24)+DATE(1970,1,1)+(-5/24)</f>
        <v>42497.674988425926</v>
      </c>
      <c r="U994" s="41">
        <f t="shared" si="47"/>
        <v>59.958333333335759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8">
        <f>E995/L995</f>
        <v>89.59693877551021</v>
      </c>
      <c r="Q995" s="12" t="str">
        <f t="shared" si="45"/>
        <v>technology</v>
      </c>
      <c r="R995" s="12" t="str">
        <f t="shared" si="46"/>
        <v>wearables</v>
      </c>
      <c r="S995" s="13">
        <f>(((J995/60)/60)/24)+DATE(1970,1,1)+(-5/24)</f>
        <v>42652.756574074076</v>
      </c>
      <c r="T995" s="14">
        <f>(((I995/60)/60)/24)+DATE(1970,1,1)+(-5/24)</f>
        <v>42685.999999999993</v>
      </c>
      <c r="U995" s="41">
        <f t="shared" si="47"/>
        <v>33.243425925917109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8">
        <f>E996/L996</f>
        <v>424.45454545454544</v>
      </c>
      <c r="Q996" s="12" t="str">
        <f t="shared" si="45"/>
        <v>technology</v>
      </c>
      <c r="R996" s="12" t="str">
        <f t="shared" si="46"/>
        <v>wearables</v>
      </c>
      <c r="S996" s="13">
        <f>(((J996/60)/60)/24)+DATE(1970,1,1)+(-5/24)</f>
        <v>41921.054745370369</v>
      </c>
      <c r="T996" s="14">
        <f>(((I996/60)/60)/24)+DATE(1970,1,1)+(-5/24)</f>
        <v>41973.749305555553</v>
      </c>
      <c r="U996" s="41">
        <f t="shared" si="47"/>
        <v>52.694560185183946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8">
        <f>E997/L997</f>
        <v>80.666666666666671</v>
      </c>
      <c r="Q997" s="12" t="str">
        <f t="shared" si="45"/>
        <v>technology</v>
      </c>
      <c r="R997" s="12" t="str">
        <f t="shared" si="46"/>
        <v>wearables</v>
      </c>
      <c r="S997" s="13">
        <f>(((J997/60)/60)/24)+DATE(1970,1,1)+(-5/24)</f>
        <v>41947.732407407406</v>
      </c>
      <c r="T997" s="14">
        <f>(((I997/60)/60)/24)+DATE(1970,1,1)+(-5/24)</f>
        <v>41972.458333333336</v>
      </c>
      <c r="U997" s="41">
        <f t="shared" si="47"/>
        <v>24.725925925929914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8">
        <f>E998/L998</f>
        <v>13</v>
      </c>
      <c r="Q998" s="12" t="str">
        <f t="shared" si="45"/>
        <v>technology</v>
      </c>
      <c r="R998" s="12" t="str">
        <f t="shared" si="46"/>
        <v>wearables</v>
      </c>
      <c r="S998" s="13">
        <f>(((J998/60)/60)/24)+DATE(1970,1,1)+(-5/24)</f>
        <v>41817.658101851848</v>
      </c>
      <c r="T998" s="14">
        <f>(((I998/60)/60)/24)+DATE(1970,1,1)+(-5/24)</f>
        <v>41847.435416666667</v>
      </c>
      <c r="U998" s="41">
        <f t="shared" si="47"/>
        <v>29.777314814818965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8">
        <f>E999/L999</f>
        <v>8.125</v>
      </c>
      <c r="Q999" s="12" t="str">
        <f t="shared" si="45"/>
        <v>technology</v>
      </c>
      <c r="R999" s="12" t="str">
        <f t="shared" si="46"/>
        <v>wearables</v>
      </c>
      <c r="S999" s="13">
        <f>(((J999/60)/60)/24)+DATE(1970,1,1)+(-5/24)</f>
        <v>41940.894641203704</v>
      </c>
      <c r="T999" s="14">
        <f>(((I999/60)/60)/24)+DATE(1970,1,1)+(-5/24)</f>
        <v>41970.936307870368</v>
      </c>
      <c r="U999" s="41">
        <f t="shared" si="47"/>
        <v>30.041666666664241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8">
        <f>E1000/L1000</f>
        <v>153.42794759825327</v>
      </c>
      <c r="Q1000" s="12" t="str">
        <f t="shared" si="45"/>
        <v>technology</v>
      </c>
      <c r="R1000" s="12" t="str">
        <f t="shared" si="46"/>
        <v>wearables</v>
      </c>
      <c r="S1000" s="13">
        <f>(((J1000/60)/60)/24)+DATE(1970,1,1)+(-5/24)</f>
        <v>42281.960659722223</v>
      </c>
      <c r="T1000" s="14">
        <f>(((I1000/60)/60)/24)+DATE(1970,1,1)+(-5/24)</f>
        <v>42327.002326388887</v>
      </c>
      <c r="U1000" s="41">
        <f t="shared" si="47"/>
        <v>45.041666666664241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8">
        <f>E1001/L1001</f>
        <v>292.07499999999999</v>
      </c>
      <c r="Q1001" s="12" t="str">
        <f t="shared" si="45"/>
        <v>technology</v>
      </c>
      <c r="R1001" s="12" t="str">
        <f t="shared" si="46"/>
        <v>wearables</v>
      </c>
      <c r="S1001" s="13">
        <f>(((J1001/60)/60)/24)+DATE(1970,1,1)+(-5/24)</f>
        <v>41926.091319444444</v>
      </c>
      <c r="T1001" s="14">
        <f>(((I1001/60)/60)/24)+DATE(1970,1,1)+(-5/24)</f>
        <v>41956.126388888886</v>
      </c>
      <c r="U1001" s="41">
        <f t="shared" si="47"/>
        <v>30.035069444442343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8">
        <f>E1002/L1002</f>
        <v>3304</v>
      </c>
      <c r="Q1002" s="12" t="str">
        <f t="shared" si="45"/>
        <v>technology</v>
      </c>
      <c r="R1002" s="12" t="str">
        <f t="shared" si="46"/>
        <v>wearables</v>
      </c>
      <c r="S1002" s="13">
        <f>(((J1002/60)/60)/24)+DATE(1970,1,1)+(-5/24)</f>
        <v>42748.851388888892</v>
      </c>
      <c r="T1002" s="14">
        <f>(((I1002/60)/60)/24)+DATE(1970,1,1)+(-5/24)</f>
        <v>42808.80972222222</v>
      </c>
      <c r="U1002" s="41">
        <f t="shared" si="47"/>
        <v>59.958333333328483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8">
        <f>E1003/L1003</f>
        <v>1300</v>
      </c>
      <c r="Q1003" s="12" t="str">
        <f t="shared" si="45"/>
        <v>technology</v>
      </c>
      <c r="R1003" s="12" t="str">
        <f t="shared" si="46"/>
        <v>wearables</v>
      </c>
      <c r="S1003" s="13">
        <f>(((J1003/60)/60)/24)+DATE(1970,1,1)+(-5/24)</f>
        <v>42720.511724537035</v>
      </c>
      <c r="T1003" s="14">
        <f>(((I1003/60)/60)/24)+DATE(1970,1,1)+(-5/24)</f>
        <v>42765.511724537035</v>
      </c>
      <c r="U1003" s="41">
        <f t="shared" si="47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8">
        <f>E1004/L1004</f>
        <v>134.54545454545453</v>
      </c>
      <c r="Q1004" s="12" t="str">
        <f t="shared" si="45"/>
        <v>technology</v>
      </c>
      <c r="R1004" s="12" t="str">
        <f t="shared" si="46"/>
        <v>wearables</v>
      </c>
      <c r="S1004" s="13">
        <f>(((J1004/60)/60)/24)+DATE(1970,1,1)+(-5/24)</f>
        <v>42325.475856481477</v>
      </c>
      <c r="T1004" s="14">
        <f>(((I1004/60)/60)/24)+DATE(1970,1,1)+(-5/24)</f>
        <v>42355.040972222218</v>
      </c>
      <c r="U1004" s="41">
        <f t="shared" si="47"/>
        <v>29.565115740741021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8">
        <f>E1005/L1005</f>
        <v>214.06666666666666</v>
      </c>
      <c r="Q1005" s="12" t="str">
        <f t="shared" si="45"/>
        <v>technology</v>
      </c>
      <c r="R1005" s="12" t="str">
        <f t="shared" si="46"/>
        <v>wearables</v>
      </c>
      <c r="S1005" s="13">
        <f>(((J1005/60)/60)/24)+DATE(1970,1,1)+(-5/24)</f>
        <v>42780.500706018516</v>
      </c>
      <c r="T1005" s="14">
        <f>(((I1005/60)/60)/24)+DATE(1970,1,1)+(-5/24)</f>
        <v>42810.459039351852</v>
      </c>
      <c r="U1005" s="41">
        <f t="shared" si="47"/>
        <v>29.958333333335759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8">
        <f>E1006/L1006</f>
        <v>216.33684210526314</v>
      </c>
      <c r="Q1006" s="12" t="str">
        <f t="shared" si="45"/>
        <v>technology</v>
      </c>
      <c r="R1006" s="12" t="str">
        <f t="shared" si="46"/>
        <v>wearables</v>
      </c>
      <c r="S1006" s="13">
        <f>(((J1006/60)/60)/24)+DATE(1970,1,1)+(-5/24)</f>
        <v>42388.5003125</v>
      </c>
      <c r="T1006" s="14">
        <f>(((I1006/60)/60)/24)+DATE(1970,1,1)+(-5/24)</f>
        <v>42418.5003125</v>
      </c>
      <c r="U1006" s="41">
        <f t="shared" si="47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8">
        <f>E1007/L1007</f>
        <v>932.31055900621118</v>
      </c>
      <c r="Q1007" s="12" t="str">
        <f t="shared" si="45"/>
        <v>technology</v>
      </c>
      <c r="R1007" s="12" t="str">
        <f t="shared" si="46"/>
        <v>wearables</v>
      </c>
      <c r="S1007" s="13">
        <f>(((J1007/60)/60)/24)+DATE(1970,1,1)+(-5/24)</f>
        <v>42276.416469907403</v>
      </c>
      <c r="T1007" s="14">
        <f>(((I1007/60)/60)/24)+DATE(1970,1,1)+(-5/24)</f>
        <v>42307.416469907403</v>
      </c>
      <c r="U1007" s="41">
        <f t="shared" si="47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8">
        <f>E1008/L1008</f>
        <v>29.25</v>
      </c>
      <c r="Q1008" s="12" t="str">
        <f t="shared" si="45"/>
        <v>technology</v>
      </c>
      <c r="R1008" s="12" t="str">
        <f t="shared" si="46"/>
        <v>wearables</v>
      </c>
      <c r="S1008" s="13">
        <f>(((J1008/60)/60)/24)+DATE(1970,1,1)+(-5/24)</f>
        <v>41976.83185185185</v>
      </c>
      <c r="T1008" s="14">
        <f>(((I1008/60)/60)/24)+DATE(1970,1,1)+(-5/24)</f>
        <v>41985.09097222222</v>
      </c>
      <c r="U1008" s="41">
        <f t="shared" si="47"/>
        <v>8.2591203703705105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8">
        <f>E1009/L1009</f>
        <v>174.94736842105263</v>
      </c>
      <c r="Q1009" s="12" t="str">
        <f t="shared" si="45"/>
        <v>technology</v>
      </c>
      <c r="R1009" s="12" t="str">
        <f t="shared" si="46"/>
        <v>wearables</v>
      </c>
      <c r="S1009" s="13">
        <f>(((J1009/60)/60)/24)+DATE(1970,1,1)+(-5/24)</f>
        <v>42676.3752662037</v>
      </c>
      <c r="T1009" s="14">
        <f>(((I1009/60)/60)/24)+DATE(1970,1,1)+(-5/24)</f>
        <v>42718.416932870365</v>
      </c>
      <c r="U1009" s="41">
        <f t="shared" si="47"/>
        <v>42.041666666664241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8">
        <f>E1010/L1010</f>
        <v>250</v>
      </c>
      <c r="Q1010" s="12" t="str">
        <f t="shared" si="45"/>
        <v>technology</v>
      </c>
      <c r="R1010" s="12" t="str">
        <f t="shared" si="46"/>
        <v>wearables</v>
      </c>
      <c r="S1010" s="13">
        <f>(((J1010/60)/60)/24)+DATE(1970,1,1)+(-5/24)</f>
        <v>42702.600868055553</v>
      </c>
      <c r="T1010" s="14">
        <f>(((I1010/60)/60)/24)+DATE(1970,1,1)+(-5/24)</f>
        <v>42732.600868055553</v>
      </c>
      <c r="U1010" s="41">
        <f t="shared" si="47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8">
        <f>E1011/L1011</f>
        <v>65</v>
      </c>
      <c r="Q1011" s="12" t="str">
        <f t="shared" si="45"/>
        <v>technology</v>
      </c>
      <c r="R1011" s="12" t="str">
        <f t="shared" si="46"/>
        <v>wearables</v>
      </c>
      <c r="S1011" s="13">
        <f>(((J1011/60)/60)/24)+DATE(1970,1,1)+(-5/24)</f>
        <v>42510.396365740737</v>
      </c>
      <c r="T1011" s="14">
        <f>(((I1011/60)/60)/24)+DATE(1970,1,1)+(-5/24)</f>
        <v>42540.396365740737</v>
      </c>
      <c r="U1011" s="41">
        <f t="shared" si="47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8">
        <f>E1012/L1012</f>
        <v>55</v>
      </c>
      <c r="Q1012" s="12" t="str">
        <f t="shared" si="45"/>
        <v>technology</v>
      </c>
      <c r="R1012" s="12" t="str">
        <f t="shared" si="46"/>
        <v>wearables</v>
      </c>
      <c r="S1012" s="13">
        <f>(((J1012/60)/60)/24)+DATE(1970,1,1)+(-5/24)</f>
        <v>42561.621087962958</v>
      </c>
      <c r="T1012" s="14">
        <f>(((I1012/60)/60)/24)+DATE(1970,1,1)+(-5/24)</f>
        <v>42617.915972222218</v>
      </c>
      <c r="U1012" s="41">
        <f t="shared" si="47"/>
        <v>56.294884259259561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8">
        <f>E1013/L1013</f>
        <v>75</v>
      </c>
      <c r="Q1013" s="12" t="str">
        <f t="shared" si="45"/>
        <v>technology</v>
      </c>
      <c r="R1013" s="12" t="str">
        <f t="shared" si="46"/>
        <v>wearables</v>
      </c>
      <c r="S1013" s="13">
        <f>(((J1013/60)/60)/24)+DATE(1970,1,1)+(-5/24)</f>
        <v>41946.689756944441</v>
      </c>
      <c r="T1013" s="14">
        <f>(((I1013/60)/60)/24)+DATE(1970,1,1)+(-5/24)</f>
        <v>41991.689756944441</v>
      </c>
      <c r="U1013" s="41">
        <f t="shared" si="47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8">
        <f>E1014/L1014</f>
        <v>1389.3561935483872</v>
      </c>
      <c r="Q1014" s="12" t="str">
        <f t="shared" si="45"/>
        <v>technology</v>
      </c>
      <c r="R1014" s="12" t="str">
        <f t="shared" si="46"/>
        <v>wearables</v>
      </c>
      <c r="S1014" s="13">
        <f>(((J1014/60)/60)/24)+DATE(1970,1,1)+(-5/24)</f>
        <v>42714.232083333329</v>
      </c>
      <c r="T1014" s="14">
        <f>(((I1014/60)/60)/24)+DATE(1970,1,1)+(-5/24)</f>
        <v>42759.232083333329</v>
      </c>
      <c r="U1014" s="41">
        <f t="shared" si="47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8">
        <f>E1015/L1015</f>
        <v>95.911111111111111</v>
      </c>
      <c r="Q1015" s="12" t="str">
        <f t="shared" si="45"/>
        <v>technology</v>
      </c>
      <c r="R1015" s="12" t="str">
        <f t="shared" si="46"/>
        <v>wearables</v>
      </c>
      <c r="S1015" s="13">
        <f>(((J1015/60)/60)/24)+DATE(1970,1,1)+(-5/24)</f>
        <v>42339.625648148147</v>
      </c>
      <c r="T1015" s="14">
        <f>(((I1015/60)/60)/24)+DATE(1970,1,1)+(-5/24)</f>
        <v>42367.624999999993</v>
      </c>
      <c r="U1015" s="41">
        <f t="shared" si="47"/>
        <v>27.999351851845859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8">
        <f>E1016/L1016</f>
        <v>191.25</v>
      </c>
      <c r="Q1016" s="12" t="str">
        <f t="shared" si="45"/>
        <v>technology</v>
      </c>
      <c r="R1016" s="12" t="str">
        <f t="shared" si="46"/>
        <v>wearables</v>
      </c>
      <c r="S1016" s="13">
        <f>(((J1016/60)/60)/24)+DATE(1970,1,1)+(-5/24)</f>
        <v>41954.79415509259</v>
      </c>
      <c r="T1016" s="14">
        <f>(((I1016/60)/60)/24)+DATE(1970,1,1)+(-5/24)</f>
        <v>42004.79415509259</v>
      </c>
      <c r="U1016" s="41">
        <f t="shared" si="47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8">
        <f>E1017/L1017</f>
        <v>40</v>
      </c>
      <c r="Q1017" s="12" t="str">
        <f t="shared" si="45"/>
        <v>technology</v>
      </c>
      <c r="R1017" s="12" t="str">
        <f t="shared" si="46"/>
        <v>wearables</v>
      </c>
      <c r="S1017" s="13">
        <f>(((J1017/60)/60)/24)+DATE(1970,1,1)+(-5/24)</f>
        <v>42303.670081018521</v>
      </c>
      <c r="T1017" s="14">
        <f>(((I1017/60)/60)/24)+DATE(1970,1,1)+(-5/24)</f>
        <v>42333.711747685178</v>
      </c>
      <c r="U1017" s="41">
        <f t="shared" si="47"/>
        <v>30.041666666656965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8">
        <f>E1018/L1018</f>
        <v>74.78947368421052</v>
      </c>
      <c r="Q1018" s="12" t="str">
        <f t="shared" si="45"/>
        <v>technology</v>
      </c>
      <c r="R1018" s="12" t="str">
        <f t="shared" si="46"/>
        <v>wearables</v>
      </c>
      <c r="S1018" s="13">
        <f>(((J1018/60)/60)/24)+DATE(1970,1,1)+(-5/24)</f>
        <v>42421.898796296293</v>
      </c>
      <c r="T1018" s="14">
        <f>(((I1018/60)/60)/24)+DATE(1970,1,1)+(-5/24)</f>
        <v>42466.857129629621</v>
      </c>
      <c r="U1018" s="41">
        <f t="shared" si="47"/>
        <v>44.958333333328483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8">
        <f>E1019/L1019</f>
        <v>161.11830985915492</v>
      </c>
      <c r="Q1019" s="12" t="str">
        <f t="shared" si="45"/>
        <v>technology</v>
      </c>
      <c r="R1019" s="12" t="str">
        <f t="shared" si="46"/>
        <v>wearables</v>
      </c>
      <c r="S1019" s="13">
        <f>(((J1019/60)/60)/24)+DATE(1970,1,1)+(-5/24)</f>
        <v>42289.466840277775</v>
      </c>
      <c r="T1019" s="14">
        <f>(((I1019/60)/60)/24)+DATE(1970,1,1)+(-5/24)</f>
        <v>42329.508506944439</v>
      </c>
      <c r="U1019" s="41">
        <f t="shared" si="47"/>
        <v>40.041666666664241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8">
        <f>E1020/L1020</f>
        <v>88.714285714285708</v>
      </c>
      <c r="Q1020" s="12" t="str">
        <f t="shared" si="45"/>
        <v>technology</v>
      </c>
      <c r="R1020" s="12" t="str">
        <f t="shared" si="46"/>
        <v>wearables</v>
      </c>
      <c r="S1020" s="13">
        <f>(((J1020/60)/60)/24)+DATE(1970,1,1)+(-5/24)</f>
        <v>42535.283946759257</v>
      </c>
      <c r="T1020" s="14">
        <f>(((I1020/60)/60)/24)+DATE(1970,1,1)+(-5/24)</f>
        <v>42565.283946759257</v>
      </c>
      <c r="U1020" s="41">
        <f t="shared" si="47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8">
        <f>E1021/L1021</f>
        <v>53.25</v>
      </c>
      <c r="Q1021" s="12" t="str">
        <f t="shared" si="45"/>
        <v>technology</v>
      </c>
      <c r="R1021" s="12" t="str">
        <f t="shared" si="46"/>
        <v>wearables</v>
      </c>
      <c r="S1021" s="13">
        <f>(((J1021/60)/60)/24)+DATE(1970,1,1)+(-5/24)</f>
        <v>42009.765613425923</v>
      </c>
      <c r="T1021" s="14">
        <f>(((I1021/60)/60)/24)+DATE(1970,1,1)+(-5/24)</f>
        <v>42039.765613425923</v>
      </c>
      <c r="U1021" s="41">
        <f t="shared" si="47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8">
        <f>E1022/L1022</f>
        <v>106.2</v>
      </c>
      <c r="Q1022" s="12" t="str">
        <f t="shared" si="45"/>
        <v>music</v>
      </c>
      <c r="R1022" s="12" t="str">
        <f t="shared" si="46"/>
        <v>electronic music</v>
      </c>
      <c r="S1022" s="13">
        <f>(((J1022/60)/60)/24)+DATE(1970,1,1)+(-5/24)</f>
        <v>42126.861215277771</v>
      </c>
      <c r="T1022" s="14">
        <f>(((I1022/60)/60)/24)+DATE(1970,1,1)+(-5/24)</f>
        <v>42156.824305555558</v>
      </c>
      <c r="U1022" s="41">
        <f t="shared" si="47"/>
        <v>29.96309027778625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8">
        <f>E1023/L1023</f>
        <v>22.079728033472804</v>
      </c>
      <c r="Q1023" s="12" t="str">
        <f t="shared" si="45"/>
        <v>music</v>
      </c>
      <c r="R1023" s="12" t="str">
        <f t="shared" si="46"/>
        <v>electronic music</v>
      </c>
      <c r="S1023" s="13">
        <f>(((J1023/60)/60)/24)+DATE(1970,1,1)+(-5/24)</f>
        <v>42271.043645833335</v>
      </c>
      <c r="T1023" s="14">
        <f>(((I1023/60)/60)/24)+DATE(1970,1,1)+(-5/24)</f>
        <v>42293.958333333336</v>
      </c>
      <c r="U1023" s="41">
        <f t="shared" si="47"/>
        <v>22.914687500000582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8">
        <f>E1024/L1024</f>
        <v>31.054054054054053</v>
      </c>
      <c r="Q1024" s="12" t="str">
        <f t="shared" si="45"/>
        <v>music</v>
      </c>
      <c r="R1024" s="12" t="str">
        <f t="shared" si="46"/>
        <v>electronic music</v>
      </c>
      <c r="S1024" s="13">
        <f>(((J1024/60)/60)/24)+DATE(1970,1,1)+(-5/24)</f>
        <v>42111.438391203708</v>
      </c>
      <c r="T1024" s="14">
        <f>(((I1024/60)/60)/24)+DATE(1970,1,1)+(-5/24)</f>
        <v>42141.438391203708</v>
      </c>
      <c r="U1024" s="41">
        <f t="shared" si="47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8">
        <f>E1025/L1025</f>
        <v>36.206106870229007</v>
      </c>
      <c r="Q1025" s="12" t="str">
        <f t="shared" si="45"/>
        <v>music</v>
      </c>
      <c r="R1025" s="12" t="str">
        <f t="shared" si="46"/>
        <v>electronic music</v>
      </c>
      <c r="S1025" s="13">
        <f>(((J1025/60)/60)/24)+DATE(1970,1,1)+(-5/24)</f>
        <v>42145.711354166669</v>
      </c>
      <c r="T1025" s="14">
        <f>(((I1025/60)/60)/24)+DATE(1970,1,1)+(-5/24)</f>
        <v>42175.711354166669</v>
      </c>
      <c r="U1025" s="41">
        <f t="shared" si="47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8">
        <f>E1026/L1026</f>
        <v>388.9762295081967</v>
      </c>
      <c r="Q1026" s="12" t="str">
        <f t="shared" si="45"/>
        <v>music</v>
      </c>
      <c r="R1026" s="12" t="str">
        <f t="shared" si="46"/>
        <v>electronic music</v>
      </c>
      <c r="S1026" s="13">
        <f>(((J1026/60)/60)/24)+DATE(1970,1,1)+(-5/24)</f>
        <v>42370.372256944444</v>
      </c>
      <c r="T1026" s="14">
        <f>(((I1026/60)/60)/24)+DATE(1970,1,1)+(-5/24)</f>
        <v>42400.372256944444</v>
      </c>
      <c r="U1026" s="41">
        <f t="shared" si="47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8">
        <f>E1027/L1027</f>
        <v>71.848571428571432</v>
      </c>
      <c r="Q1027" s="12" t="str">
        <f t="shared" ref="Q1027:Q1090" si="48">LEFT(N1027,( FIND("/",N1027,1))-1)</f>
        <v>music</v>
      </c>
      <c r="R1027" s="12" t="str">
        <f t="shared" ref="R1027:R1090" si="49">RIGHT(N1027,(LEN(N1027)-(FIND("/",N1027, FIND("/", N1027)-1))))</f>
        <v>electronic music</v>
      </c>
      <c r="S1027" s="13">
        <f>(((J1027/60)/60)/24)+DATE(1970,1,1)+(-5/24)</f>
        <v>42049.625428240739</v>
      </c>
      <c r="T1027" s="14">
        <f>(((I1027/60)/60)/24)+DATE(1970,1,1)+(-5/24)</f>
        <v>42079.583761574067</v>
      </c>
      <c r="U1027" s="41">
        <f t="shared" ref="U1027:U1090" si="50">T1027-S1027</f>
        <v>29.958333333328483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8">
        <f>E1028/L1028</f>
        <v>57.381803278688523</v>
      </c>
      <c r="Q1028" s="12" t="str">
        <f t="shared" si="48"/>
        <v>music</v>
      </c>
      <c r="R1028" s="12" t="str">
        <f t="shared" si="49"/>
        <v>electronic music</v>
      </c>
      <c r="S1028" s="13">
        <f>(((J1028/60)/60)/24)+DATE(1970,1,1)+(-5/24)</f>
        <v>42426.199259259258</v>
      </c>
      <c r="T1028" s="14">
        <f>(((I1028/60)/60)/24)+DATE(1970,1,1)+(-5/24)</f>
        <v>42460.157592592594</v>
      </c>
      <c r="U1028" s="41">
        <f t="shared" si="50"/>
        <v>33.958333333335759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8">
        <f>E1029/L1029</f>
        <v>69.666666666666671</v>
      </c>
      <c r="Q1029" s="12" t="str">
        <f t="shared" si="48"/>
        <v>music</v>
      </c>
      <c r="R1029" s="12" t="str">
        <f t="shared" si="49"/>
        <v>electronic music</v>
      </c>
      <c r="S1029" s="13">
        <f>(((J1029/60)/60)/24)+DATE(1970,1,1)+(-5/24)</f>
        <v>41904.825775462959</v>
      </c>
      <c r="T1029" s="14">
        <f>(((I1029/60)/60)/24)+DATE(1970,1,1)+(-5/24)</f>
        <v>41934.825775462959</v>
      </c>
      <c r="U1029" s="41">
        <f t="shared" si="50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8">
        <f>E1030/L1030</f>
        <v>45.988235294117644</v>
      </c>
      <c r="Q1030" s="12" t="str">
        <f t="shared" si="48"/>
        <v>music</v>
      </c>
      <c r="R1030" s="12" t="str">
        <f t="shared" si="49"/>
        <v>electronic music</v>
      </c>
      <c r="S1030" s="13">
        <f>(((J1030/60)/60)/24)+DATE(1970,1,1)+(-5/24)</f>
        <v>42755.419039351851</v>
      </c>
      <c r="T1030" s="14">
        <f>(((I1030/60)/60)/24)+DATE(1970,1,1)+(-5/24)</f>
        <v>42800.624999999993</v>
      </c>
      <c r="U1030" s="41">
        <f t="shared" si="50"/>
        <v>45.205960648141627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8">
        <f>E1031/L1031</f>
        <v>79.262411347517727</v>
      </c>
      <c r="Q1031" s="12" t="str">
        <f t="shared" si="48"/>
        <v>music</v>
      </c>
      <c r="R1031" s="12" t="str">
        <f t="shared" si="49"/>
        <v>electronic music</v>
      </c>
      <c r="S1031" s="13">
        <f>(((J1031/60)/60)/24)+DATE(1970,1,1)+(-5/24)</f>
        <v>42044.503553240742</v>
      </c>
      <c r="T1031" s="14">
        <f>(((I1031/60)/60)/24)+DATE(1970,1,1)+(-5/24)</f>
        <v>42098.707638888889</v>
      </c>
      <c r="U1031" s="41">
        <f t="shared" si="50"/>
        <v>54.204085648147156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8">
        <f>E1032/L1032</f>
        <v>43.031446540880502</v>
      </c>
      <c r="Q1032" s="12" t="str">
        <f t="shared" si="48"/>
        <v>music</v>
      </c>
      <c r="R1032" s="12" t="str">
        <f t="shared" si="49"/>
        <v>electronic music</v>
      </c>
      <c r="S1032" s="13">
        <f>(((J1032/60)/60)/24)+DATE(1970,1,1)+(-5/24)</f>
        <v>42611.274872685179</v>
      </c>
      <c r="T1032" s="14">
        <f>(((I1032/60)/60)/24)+DATE(1970,1,1)+(-5/24)</f>
        <v>42625.274872685179</v>
      </c>
      <c r="U1032" s="41">
        <f t="shared" si="50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8">
        <f>E1033/L1033</f>
        <v>108.48484848484848</v>
      </c>
      <c r="Q1033" s="12" t="str">
        <f t="shared" si="48"/>
        <v>music</v>
      </c>
      <c r="R1033" s="12" t="str">
        <f t="shared" si="49"/>
        <v>electronic music</v>
      </c>
      <c r="S1033" s="13">
        <f>(((J1033/60)/60)/24)+DATE(1970,1,1)+(-5/24)</f>
        <v>42324.555671296293</v>
      </c>
      <c r="T1033" s="14">
        <f>(((I1033/60)/60)/24)+DATE(1970,1,1)+(-5/24)</f>
        <v>42354.555671296293</v>
      </c>
      <c r="U1033" s="41">
        <f t="shared" si="50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8">
        <f>E1034/L1034</f>
        <v>61.029583333333335</v>
      </c>
      <c r="Q1034" s="12" t="str">
        <f t="shared" si="48"/>
        <v>music</v>
      </c>
      <c r="R1034" s="12" t="str">
        <f t="shared" si="49"/>
        <v>electronic music</v>
      </c>
      <c r="S1034" s="13">
        <f>(((J1034/60)/60)/24)+DATE(1970,1,1)+(-5/24)</f>
        <v>42514.458622685182</v>
      </c>
      <c r="T1034" s="14">
        <f>(((I1034/60)/60)/24)+DATE(1970,1,1)+(-5/24)</f>
        <v>42544.458622685182</v>
      </c>
      <c r="U1034" s="41">
        <f t="shared" si="50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8">
        <f>E1035/L1035</f>
        <v>50.592592592592595</v>
      </c>
      <c r="Q1035" s="12" t="str">
        <f t="shared" si="48"/>
        <v>music</v>
      </c>
      <c r="R1035" s="12" t="str">
        <f t="shared" si="49"/>
        <v>electronic music</v>
      </c>
      <c r="S1035" s="13">
        <f>(((J1035/60)/60)/24)+DATE(1970,1,1)+(-5/24)</f>
        <v>42688.524074074077</v>
      </c>
      <c r="T1035" s="14">
        <f>(((I1035/60)/60)/24)+DATE(1970,1,1)+(-5/24)</f>
        <v>42716.524074074077</v>
      </c>
      <c r="U1035" s="41">
        <f t="shared" si="50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8">
        <f>E1036/L1036</f>
        <v>39.157168674698795</v>
      </c>
      <c r="Q1036" s="12" t="str">
        <f t="shared" si="48"/>
        <v>music</v>
      </c>
      <c r="R1036" s="12" t="str">
        <f t="shared" si="49"/>
        <v>electronic music</v>
      </c>
      <c r="S1036" s="13">
        <f>(((J1036/60)/60)/24)+DATE(1970,1,1)+(-5/24)</f>
        <v>42554.958379629628</v>
      </c>
      <c r="T1036" s="14">
        <f>(((I1036/60)/60)/24)+DATE(1970,1,1)+(-5/24)</f>
        <v>42586.957638888889</v>
      </c>
      <c r="U1036" s="41">
        <f t="shared" si="50"/>
        <v>31.999259259260725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8">
        <f>E1037/L1037</f>
        <v>65.15789473684211</v>
      </c>
      <c r="Q1037" s="12" t="str">
        <f t="shared" si="48"/>
        <v>music</v>
      </c>
      <c r="R1037" s="12" t="str">
        <f t="shared" si="49"/>
        <v>electronic music</v>
      </c>
      <c r="S1037" s="13">
        <f>(((J1037/60)/60)/24)+DATE(1970,1,1)+(-5/24)</f>
        <v>42016.43310185185</v>
      </c>
      <c r="T1037" s="14">
        <f>(((I1037/60)/60)/24)+DATE(1970,1,1)+(-5/24)</f>
        <v>42046.43310185185</v>
      </c>
      <c r="U1037" s="41">
        <f t="shared" si="50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8">
        <f>E1038/L1038</f>
        <v>23.963127962085309</v>
      </c>
      <c r="Q1038" s="12" t="str">
        <f t="shared" si="48"/>
        <v>music</v>
      </c>
      <c r="R1038" s="12" t="str">
        <f t="shared" si="49"/>
        <v>electronic music</v>
      </c>
      <c r="S1038" s="13">
        <f>(((J1038/60)/60)/24)+DATE(1970,1,1)+(-5/24)</f>
        <v>41249.240624999999</v>
      </c>
      <c r="T1038" s="14">
        <f>(((I1038/60)/60)/24)+DATE(1970,1,1)+(-5/24)</f>
        <v>41281.125</v>
      </c>
      <c r="U1038" s="41">
        <f t="shared" si="50"/>
        <v>31.884375000001455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8">
        <f>E1039/L1039</f>
        <v>48.61904761904762</v>
      </c>
      <c r="Q1039" s="12" t="str">
        <f t="shared" si="48"/>
        <v>music</v>
      </c>
      <c r="R1039" s="12" t="str">
        <f t="shared" si="49"/>
        <v>electronic music</v>
      </c>
      <c r="S1039" s="13">
        <f>(((J1039/60)/60)/24)+DATE(1970,1,1)+(-5/24)</f>
        <v>42119.61414351852</v>
      </c>
      <c r="T1039" s="14">
        <f>(((I1039/60)/60)/24)+DATE(1970,1,1)+(-5/24)</f>
        <v>42141.999999999993</v>
      </c>
      <c r="U1039" s="41">
        <f t="shared" si="50"/>
        <v>22.385856481472729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8">
        <f>E1040/L1040</f>
        <v>35.73770491803279</v>
      </c>
      <c r="Q1040" s="12" t="str">
        <f t="shared" si="48"/>
        <v>music</v>
      </c>
      <c r="R1040" s="12" t="str">
        <f t="shared" si="49"/>
        <v>electronic music</v>
      </c>
      <c r="S1040" s="13">
        <f>(((J1040/60)/60)/24)+DATE(1970,1,1)+(-5/24)</f>
        <v>42418.023414351854</v>
      </c>
      <c r="T1040" s="14">
        <f>(((I1040/60)/60)/24)+DATE(1970,1,1)+(-5/24)</f>
        <v>42447.981747685182</v>
      </c>
      <c r="U1040" s="41">
        <f t="shared" si="50"/>
        <v>29.958333333328483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8">
        <f>E1041/L1041</f>
        <v>21.366666666666667</v>
      </c>
      <c r="Q1041" s="12" t="str">
        <f t="shared" si="48"/>
        <v>music</v>
      </c>
      <c r="R1041" s="12" t="str">
        <f t="shared" si="49"/>
        <v>electronic music</v>
      </c>
      <c r="S1041" s="13">
        <f>(((J1041/60)/60)/24)+DATE(1970,1,1)+(-5/24)</f>
        <v>42691.900995370372</v>
      </c>
      <c r="T1041" s="14">
        <f>(((I1041/60)/60)/24)+DATE(1970,1,1)+(-5/24)</f>
        <v>42717.124305555553</v>
      </c>
      <c r="U1041" s="41">
        <f t="shared" si="50"/>
        <v>25.223310185181617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8">
        <f>E1042/L1042</f>
        <v>250</v>
      </c>
      <c r="Q1042" s="12" t="str">
        <f t="shared" si="48"/>
        <v>journalism</v>
      </c>
      <c r="R1042" s="12" t="str">
        <f t="shared" si="49"/>
        <v>audio</v>
      </c>
      <c r="S1042" s="13">
        <f>(((J1042/60)/60)/24)+DATE(1970,1,1)+(-5/24)</f>
        <v>42579.500104166662</v>
      </c>
      <c r="T1042" s="14">
        <f>(((I1042/60)/60)/24)+DATE(1970,1,1)+(-5/24)</f>
        <v>42609.500104166662</v>
      </c>
      <c r="U1042" s="41">
        <f t="shared" si="50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8" t="e">
        <f>E1043/L1043</f>
        <v>#DIV/0!</v>
      </c>
      <c r="Q1043" s="12" t="str">
        <f t="shared" si="48"/>
        <v>journalism</v>
      </c>
      <c r="R1043" s="12" t="str">
        <f t="shared" si="49"/>
        <v>audio</v>
      </c>
      <c r="S1043" s="13">
        <f>(((J1043/60)/60)/24)+DATE(1970,1,1)+(-5/24)</f>
        <v>41830.851759259262</v>
      </c>
      <c r="T1043" s="14">
        <f>(((I1043/60)/60)/24)+DATE(1970,1,1)+(-5/24)</f>
        <v>41850.851759259262</v>
      </c>
      <c r="U1043" s="41">
        <f t="shared" si="50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8">
        <f>E1044/L1044</f>
        <v>10</v>
      </c>
      <c r="Q1044" s="12" t="str">
        <f t="shared" si="48"/>
        <v>journalism</v>
      </c>
      <c r="R1044" s="12" t="str">
        <f t="shared" si="49"/>
        <v>audio</v>
      </c>
      <c r="S1044" s="13">
        <f>(((J1044/60)/60)/24)+DATE(1970,1,1)+(-5/24)</f>
        <v>41851.487824074073</v>
      </c>
      <c r="T1044" s="14">
        <f>(((I1044/60)/60)/24)+DATE(1970,1,1)+(-5/24)</f>
        <v>41894.208333333328</v>
      </c>
      <c r="U1044" s="41">
        <f t="shared" si="50"/>
        <v>42.720509259255778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8">
        <f>E1045/L1045</f>
        <v>29.236301369863014</v>
      </c>
      <c r="Q1045" s="12" t="str">
        <f t="shared" si="48"/>
        <v>journalism</v>
      </c>
      <c r="R1045" s="12" t="str">
        <f t="shared" si="49"/>
        <v>audio</v>
      </c>
      <c r="S1045" s="13">
        <f>(((J1045/60)/60)/24)+DATE(1970,1,1)+(-5/24)</f>
        <v>42114.044618055552</v>
      </c>
      <c r="T1045" s="14">
        <f>(((I1045/60)/60)/24)+DATE(1970,1,1)+(-5/24)</f>
        <v>42144.044618055552</v>
      </c>
      <c r="U1045" s="41">
        <f t="shared" si="50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8">
        <f>E1046/L1046</f>
        <v>3</v>
      </c>
      <c r="Q1046" s="12" t="str">
        <f t="shared" si="48"/>
        <v>journalism</v>
      </c>
      <c r="R1046" s="12" t="str">
        <f t="shared" si="49"/>
        <v>audio</v>
      </c>
      <c r="S1046" s="13">
        <f>(((J1046/60)/60)/24)+DATE(1970,1,1)+(-5/24)</f>
        <v>42011.717604166661</v>
      </c>
      <c r="T1046" s="14">
        <f>(((I1046/60)/60)/24)+DATE(1970,1,1)+(-5/24)</f>
        <v>42068.643749999996</v>
      </c>
      <c r="U1046" s="41">
        <f t="shared" si="50"/>
        <v>56.926145833334886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8">
        <f>E1047/L1047</f>
        <v>33.25</v>
      </c>
      <c r="Q1047" s="12" t="str">
        <f t="shared" si="48"/>
        <v>journalism</v>
      </c>
      <c r="R1047" s="12" t="str">
        <f t="shared" si="49"/>
        <v>audio</v>
      </c>
      <c r="S1047" s="13">
        <f>(((J1047/60)/60)/24)+DATE(1970,1,1)+(-5/24)</f>
        <v>41844.666087962964</v>
      </c>
      <c r="T1047" s="14">
        <f>(((I1047/60)/60)/24)+DATE(1970,1,1)+(-5/24)</f>
        <v>41874.666087962964</v>
      </c>
      <c r="U1047" s="41">
        <f t="shared" si="50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8" t="e">
        <f>E1048/L1048</f>
        <v>#DIV/0!</v>
      </c>
      <c r="Q1048" s="12" t="str">
        <f t="shared" si="48"/>
        <v>journalism</v>
      </c>
      <c r="R1048" s="12" t="str">
        <f t="shared" si="49"/>
        <v>audio</v>
      </c>
      <c r="S1048" s="13">
        <f>(((J1048/60)/60)/24)+DATE(1970,1,1)+(-5/24)</f>
        <v>42319.643055555549</v>
      </c>
      <c r="T1048" s="14">
        <f>(((I1048/60)/60)/24)+DATE(1970,1,1)+(-5/24)</f>
        <v>42364.643055555549</v>
      </c>
      <c r="U1048" s="41">
        <f t="shared" si="50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8">
        <f>E1049/L1049</f>
        <v>1</v>
      </c>
      <c r="Q1049" s="12" t="str">
        <f t="shared" si="48"/>
        <v>journalism</v>
      </c>
      <c r="R1049" s="12" t="str">
        <f t="shared" si="49"/>
        <v>audio</v>
      </c>
      <c r="S1049" s="13">
        <f>(((J1049/60)/60)/24)+DATE(1970,1,1)+(-5/24)</f>
        <v>41918.610127314809</v>
      </c>
      <c r="T1049" s="14">
        <f>(((I1049/60)/60)/24)+DATE(1970,1,1)+(-5/24)</f>
        <v>41948.65179398148</v>
      </c>
      <c r="U1049" s="41">
        <f t="shared" si="50"/>
        <v>30.041666666671517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8">
        <f>E1050/L1050</f>
        <v>53</v>
      </c>
      <c r="Q1050" s="12" t="str">
        <f t="shared" si="48"/>
        <v>journalism</v>
      </c>
      <c r="R1050" s="12" t="str">
        <f t="shared" si="49"/>
        <v>audio</v>
      </c>
      <c r="S1050" s="13">
        <f>(((J1050/60)/60)/24)+DATE(1970,1,1)+(-5/24)</f>
        <v>42597.844780092586</v>
      </c>
      <c r="T1050" s="14">
        <f>(((I1050/60)/60)/24)+DATE(1970,1,1)+(-5/24)</f>
        <v>42637.844780092586</v>
      </c>
      <c r="U1050" s="41">
        <f t="shared" si="50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8" t="e">
        <f>E1051/L1051</f>
        <v>#DIV/0!</v>
      </c>
      <c r="Q1051" s="12" t="str">
        <f t="shared" si="48"/>
        <v>journalism</v>
      </c>
      <c r="R1051" s="12" t="str">
        <f t="shared" si="49"/>
        <v>audio</v>
      </c>
      <c r="S1051" s="13">
        <f>(((J1051/60)/60)/24)+DATE(1970,1,1)+(-5/24)</f>
        <v>42382.222743055558</v>
      </c>
      <c r="T1051" s="14">
        <f>(((I1051/60)/60)/24)+DATE(1970,1,1)+(-5/24)</f>
        <v>42412.222743055558</v>
      </c>
      <c r="U1051" s="41">
        <f t="shared" si="50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8" t="e">
        <f>E1052/L1052</f>
        <v>#DIV/0!</v>
      </c>
      <c r="Q1052" s="12" t="str">
        <f t="shared" si="48"/>
        <v>journalism</v>
      </c>
      <c r="R1052" s="12" t="str">
        <f t="shared" si="49"/>
        <v>audio</v>
      </c>
      <c r="S1052" s="13">
        <f>(((J1052/60)/60)/24)+DATE(1970,1,1)+(-5/24)</f>
        <v>42231.588854166665</v>
      </c>
      <c r="T1052" s="14">
        <f>(((I1052/60)/60)/24)+DATE(1970,1,1)+(-5/24)</f>
        <v>42261.588854166665</v>
      </c>
      <c r="U1052" s="41">
        <f t="shared" si="50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8" t="e">
        <f>E1053/L1053</f>
        <v>#DIV/0!</v>
      </c>
      <c r="Q1053" s="12" t="str">
        <f t="shared" si="48"/>
        <v>journalism</v>
      </c>
      <c r="R1053" s="12" t="str">
        <f t="shared" si="49"/>
        <v>audio</v>
      </c>
      <c r="S1053" s="13">
        <f>(((J1053/60)/60)/24)+DATE(1970,1,1)+(-5/24)</f>
        <v>41849.805844907409</v>
      </c>
      <c r="T1053" s="14">
        <f>(((I1053/60)/60)/24)+DATE(1970,1,1)+(-5/24)</f>
        <v>41877.805844907409</v>
      </c>
      <c r="U1053" s="41">
        <f t="shared" si="50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8" t="e">
        <f>E1054/L1054</f>
        <v>#DIV/0!</v>
      </c>
      <c r="Q1054" s="12" t="str">
        <f t="shared" si="48"/>
        <v>journalism</v>
      </c>
      <c r="R1054" s="12" t="str">
        <f t="shared" si="49"/>
        <v>audio</v>
      </c>
      <c r="S1054" s="13">
        <f>(((J1054/60)/60)/24)+DATE(1970,1,1)+(-5/24)</f>
        <v>42483.589062499996</v>
      </c>
      <c r="T1054" s="14">
        <f>(((I1054/60)/60)/24)+DATE(1970,1,1)+(-5/24)</f>
        <v>42527.631249999999</v>
      </c>
      <c r="U1054" s="41">
        <f t="shared" si="50"/>
        <v>44.04218750000291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8">
        <f>E1055/L1055</f>
        <v>15</v>
      </c>
      <c r="Q1055" s="12" t="str">
        <f t="shared" si="48"/>
        <v>journalism</v>
      </c>
      <c r="R1055" s="12" t="str">
        <f t="shared" si="49"/>
        <v>audio</v>
      </c>
      <c r="S1055" s="13">
        <f>(((J1055/60)/60)/24)+DATE(1970,1,1)+(-5/24)</f>
        <v>42774.964490740742</v>
      </c>
      <c r="T1055" s="14">
        <f>(((I1055/60)/60)/24)+DATE(1970,1,1)+(-5/24)</f>
        <v>42799.964490740742</v>
      </c>
      <c r="U1055" s="41">
        <f t="shared" si="50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8" t="e">
        <f>E1056/L1056</f>
        <v>#DIV/0!</v>
      </c>
      <c r="Q1056" s="12" t="str">
        <f t="shared" si="48"/>
        <v>journalism</v>
      </c>
      <c r="R1056" s="12" t="str">
        <f t="shared" si="49"/>
        <v>audio</v>
      </c>
      <c r="S1056" s="13">
        <f>(((J1056/60)/60)/24)+DATE(1970,1,1)+(-5/24)</f>
        <v>41831.643506944441</v>
      </c>
      <c r="T1056" s="14">
        <f>(((I1056/60)/60)/24)+DATE(1970,1,1)+(-5/24)</f>
        <v>41861.708333333328</v>
      </c>
      <c r="U1056" s="41">
        <f t="shared" si="50"/>
        <v>30.064826388887013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8" t="e">
        <f>E1057/L1057</f>
        <v>#DIV/0!</v>
      </c>
      <c r="Q1057" s="12" t="str">
        <f t="shared" si="48"/>
        <v>journalism</v>
      </c>
      <c r="R1057" s="12" t="str">
        <f t="shared" si="49"/>
        <v>audio</v>
      </c>
      <c r="S1057" s="13">
        <f>(((J1057/60)/60)/24)+DATE(1970,1,1)+(-5/24)</f>
        <v>42406.784085648142</v>
      </c>
      <c r="T1057" s="14">
        <f>(((I1057/60)/60)/24)+DATE(1970,1,1)+(-5/24)</f>
        <v>42436.784085648142</v>
      </c>
      <c r="U1057" s="41">
        <f t="shared" si="50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8" t="e">
        <f>E1058/L1058</f>
        <v>#DIV/0!</v>
      </c>
      <c r="Q1058" s="12" t="str">
        <f t="shared" si="48"/>
        <v>journalism</v>
      </c>
      <c r="R1058" s="12" t="str">
        <f t="shared" si="49"/>
        <v>audio</v>
      </c>
      <c r="S1058" s="13">
        <f>(((J1058/60)/60)/24)+DATE(1970,1,1)+(-5/24)</f>
        <v>42058.511307870365</v>
      </c>
      <c r="T1058" s="14">
        <f>(((I1058/60)/60)/24)+DATE(1970,1,1)+(-5/24)</f>
        <v>42118.469641203708</v>
      </c>
      <c r="U1058" s="41">
        <f t="shared" si="50"/>
        <v>59.958333333343035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8" t="e">
        <f>E1059/L1059</f>
        <v>#DIV/0!</v>
      </c>
      <c r="Q1059" s="12" t="str">
        <f t="shared" si="48"/>
        <v>journalism</v>
      </c>
      <c r="R1059" s="12" t="str">
        <f t="shared" si="49"/>
        <v>audio</v>
      </c>
      <c r="S1059" s="13">
        <f>(((J1059/60)/60)/24)+DATE(1970,1,1)+(-5/24)</f>
        <v>42678.662997685176</v>
      </c>
      <c r="T1059" s="14">
        <f>(((I1059/60)/60)/24)+DATE(1970,1,1)+(-5/24)</f>
        <v>42708.704664351848</v>
      </c>
      <c r="U1059" s="41">
        <f t="shared" si="50"/>
        <v>30.041666666671517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8" t="e">
        <f>E1060/L1060</f>
        <v>#DIV/0!</v>
      </c>
      <c r="Q1060" s="12" t="str">
        <f t="shared" si="48"/>
        <v>journalism</v>
      </c>
      <c r="R1060" s="12" t="str">
        <f t="shared" si="49"/>
        <v>audio</v>
      </c>
      <c r="S1060" s="13">
        <f>(((J1060/60)/60)/24)+DATE(1970,1,1)+(-5/24)</f>
        <v>42047.692627314813</v>
      </c>
      <c r="T1060" s="14">
        <f>(((I1060/60)/60)/24)+DATE(1970,1,1)+(-5/24)</f>
        <v>42088.791666666664</v>
      </c>
      <c r="U1060" s="41">
        <f t="shared" si="50"/>
        <v>41.099039351851388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8" t="e">
        <f>E1061/L1061</f>
        <v>#DIV/0!</v>
      </c>
      <c r="Q1061" s="12" t="str">
        <f t="shared" si="48"/>
        <v>journalism</v>
      </c>
      <c r="R1061" s="12" t="str">
        <f t="shared" si="49"/>
        <v>audio</v>
      </c>
      <c r="S1061" s="13">
        <f>(((J1061/60)/60)/24)+DATE(1970,1,1)+(-5/24)</f>
        <v>42046.581666666665</v>
      </c>
      <c r="T1061" s="14">
        <f>(((I1061/60)/60)/24)+DATE(1970,1,1)+(-5/24)</f>
        <v>42076.54</v>
      </c>
      <c r="U1061" s="41">
        <f t="shared" si="50"/>
        <v>29.958333333335759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8">
        <f>E1062/L1062</f>
        <v>50</v>
      </c>
      <c r="Q1062" s="12" t="str">
        <f t="shared" si="48"/>
        <v>journalism</v>
      </c>
      <c r="R1062" s="12" t="str">
        <f t="shared" si="49"/>
        <v>audio</v>
      </c>
      <c r="S1062" s="13">
        <f>(((J1062/60)/60)/24)+DATE(1970,1,1)+(-5/24)</f>
        <v>42079.704780092587</v>
      </c>
      <c r="T1062" s="14">
        <f>(((I1062/60)/60)/24)+DATE(1970,1,1)+(-5/24)</f>
        <v>42109.704780092587</v>
      </c>
      <c r="U1062" s="41">
        <f t="shared" si="50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8" t="e">
        <f>E1063/L1063</f>
        <v>#DIV/0!</v>
      </c>
      <c r="Q1063" s="12" t="str">
        <f t="shared" si="48"/>
        <v>journalism</v>
      </c>
      <c r="R1063" s="12" t="str">
        <f t="shared" si="49"/>
        <v>audio</v>
      </c>
      <c r="S1063" s="13">
        <f>(((J1063/60)/60)/24)+DATE(1970,1,1)+(-5/24)</f>
        <v>42432.068379629629</v>
      </c>
      <c r="T1063" s="14">
        <f>(((I1063/60)/60)/24)+DATE(1970,1,1)+(-5/24)</f>
        <v>42491.833333333336</v>
      </c>
      <c r="U1063" s="41">
        <f t="shared" si="50"/>
        <v>59.764953703706851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8">
        <f>E1064/L1064</f>
        <v>47.5</v>
      </c>
      <c r="Q1064" s="12" t="str">
        <f t="shared" si="48"/>
        <v>journalism</v>
      </c>
      <c r="R1064" s="12" t="str">
        <f t="shared" si="49"/>
        <v>audio</v>
      </c>
      <c r="S1064" s="13">
        <f>(((J1064/60)/60)/24)+DATE(1970,1,1)+(-5/24)</f>
        <v>42556.598854166667</v>
      </c>
      <c r="T1064" s="14">
        <f>(((I1064/60)/60)/24)+DATE(1970,1,1)+(-5/24)</f>
        <v>42563.598854166667</v>
      </c>
      <c r="U1064" s="41">
        <f t="shared" si="50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8" t="e">
        <f>E1065/L1065</f>
        <v>#DIV/0!</v>
      </c>
      <c r="Q1065" s="12" t="str">
        <f t="shared" si="48"/>
        <v>journalism</v>
      </c>
      <c r="R1065" s="12" t="str">
        <f t="shared" si="49"/>
        <v>audio</v>
      </c>
      <c r="S1065" s="13">
        <f>(((J1065/60)/60)/24)+DATE(1970,1,1)+(-5/24)</f>
        <v>42582.822476851848</v>
      </c>
      <c r="T1065" s="14">
        <f>(((I1065/60)/60)/24)+DATE(1970,1,1)+(-5/24)</f>
        <v>42612.822476851848</v>
      </c>
      <c r="U1065" s="41">
        <f t="shared" si="50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8">
        <f>E1066/L1066</f>
        <v>65.666666666666671</v>
      </c>
      <c r="Q1066" s="12" t="str">
        <f t="shared" si="48"/>
        <v>games</v>
      </c>
      <c r="R1066" s="12" t="str">
        <f t="shared" si="49"/>
        <v>video games</v>
      </c>
      <c r="S1066" s="13">
        <f>(((J1066/60)/60)/24)+DATE(1970,1,1)+(-5/24)</f>
        <v>41417.019710648143</v>
      </c>
      <c r="T1066" s="14">
        <f>(((I1066/60)/60)/24)+DATE(1970,1,1)+(-5/24)</f>
        <v>41462.019710648143</v>
      </c>
      <c r="U1066" s="41">
        <f t="shared" si="50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8">
        <f>E1067/L1067</f>
        <v>16.2</v>
      </c>
      <c r="Q1067" s="12" t="str">
        <f t="shared" si="48"/>
        <v>games</v>
      </c>
      <c r="R1067" s="12" t="str">
        <f t="shared" si="49"/>
        <v>video games</v>
      </c>
      <c r="S1067" s="13">
        <f>(((J1067/60)/60)/24)+DATE(1970,1,1)+(-5/24)</f>
        <v>41661.172708333332</v>
      </c>
      <c r="T1067" s="14">
        <f>(((I1067/60)/60)/24)+DATE(1970,1,1)+(-5/24)</f>
        <v>41689.172708333332</v>
      </c>
      <c r="U1067" s="41">
        <f t="shared" si="50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8">
        <f>E1068/L1068</f>
        <v>34.128378378378379</v>
      </c>
      <c r="Q1068" s="12" t="str">
        <f t="shared" si="48"/>
        <v>games</v>
      </c>
      <c r="R1068" s="12" t="str">
        <f t="shared" si="49"/>
        <v>video games</v>
      </c>
      <c r="S1068" s="13">
        <f>(((J1068/60)/60)/24)+DATE(1970,1,1)+(-5/24)</f>
        <v>41445.754421296297</v>
      </c>
      <c r="T1068" s="14">
        <f>(((I1068/60)/60)/24)+DATE(1970,1,1)+(-5/24)</f>
        <v>41490.754421296297</v>
      </c>
      <c r="U1068" s="41">
        <f t="shared" si="50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8">
        <f>E1069/L1069</f>
        <v>13</v>
      </c>
      <c r="Q1069" s="12" t="str">
        <f t="shared" si="48"/>
        <v>games</v>
      </c>
      <c r="R1069" s="12" t="str">
        <f t="shared" si="49"/>
        <v>video games</v>
      </c>
      <c r="S1069" s="13">
        <f>(((J1069/60)/60)/24)+DATE(1970,1,1)+(-5/24)</f>
        <v>41599.647349537037</v>
      </c>
      <c r="T1069" s="14">
        <f>(((I1069/60)/60)/24)+DATE(1970,1,1)+(-5/24)</f>
        <v>41629.647349537037</v>
      </c>
      <c r="U1069" s="41">
        <f t="shared" si="50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8">
        <f>E1070/L1070</f>
        <v>11.25</v>
      </c>
      <c r="Q1070" s="12" t="str">
        <f t="shared" si="48"/>
        <v>games</v>
      </c>
      <c r="R1070" s="12" t="str">
        <f t="shared" si="49"/>
        <v>video games</v>
      </c>
      <c r="S1070" s="13">
        <f>(((J1070/60)/60)/24)+DATE(1970,1,1)+(-5/24)</f>
        <v>42440.162777777768</v>
      </c>
      <c r="T1070" s="14">
        <f>(((I1070/60)/60)/24)+DATE(1970,1,1)+(-5/24)</f>
        <v>42470.121111111112</v>
      </c>
      <c r="U1070" s="41">
        <f t="shared" si="50"/>
        <v>29.958333333343035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8">
        <f>E1071/L1071</f>
        <v>40.476190476190474</v>
      </c>
      <c r="Q1071" s="12" t="str">
        <f t="shared" si="48"/>
        <v>games</v>
      </c>
      <c r="R1071" s="12" t="str">
        <f t="shared" si="49"/>
        <v>video games</v>
      </c>
      <c r="S1071" s="13">
        <f>(((J1071/60)/60)/24)+DATE(1970,1,1)+(-5/24)</f>
        <v>41572.021516203698</v>
      </c>
      <c r="T1071" s="14">
        <f>(((I1071/60)/60)/24)+DATE(1970,1,1)+(-5/24)</f>
        <v>41604.06318287037</v>
      </c>
      <c r="U1071" s="41">
        <f t="shared" si="50"/>
        <v>32.041666666671517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8">
        <f>E1072/L1072</f>
        <v>35</v>
      </c>
      <c r="Q1072" s="12" t="str">
        <f t="shared" si="48"/>
        <v>games</v>
      </c>
      <c r="R1072" s="12" t="str">
        <f t="shared" si="49"/>
        <v>video games</v>
      </c>
      <c r="S1072" s="13">
        <f>(((J1072/60)/60)/24)+DATE(1970,1,1)+(-5/24)</f>
        <v>41162.803495370368</v>
      </c>
      <c r="T1072" s="14">
        <f>(((I1072/60)/60)/24)+DATE(1970,1,1)+(-5/24)</f>
        <v>41182.803495370368</v>
      </c>
      <c r="U1072" s="41">
        <f t="shared" si="50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8" t="e">
        <f>E1073/L1073</f>
        <v>#DIV/0!</v>
      </c>
      <c r="Q1073" s="12" t="str">
        <f t="shared" si="48"/>
        <v>games</v>
      </c>
      <c r="R1073" s="12" t="str">
        <f t="shared" si="49"/>
        <v>video games</v>
      </c>
      <c r="S1073" s="13">
        <f>(((J1073/60)/60)/24)+DATE(1970,1,1)+(-5/24)</f>
        <v>42295.545057870368</v>
      </c>
      <c r="T1073" s="14">
        <f>(((I1073/60)/60)/24)+DATE(1970,1,1)+(-5/24)</f>
        <v>42325.586724537039</v>
      </c>
      <c r="U1073" s="41">
        <f t="shared" si="50"/>
        <v>30.041666666671517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8">
        <f>E1074/L1074</f>
        <v>12.75</v>
      </c>
      <c r="Q1074" s="12" t="str">
        <f t="shared" si="48"/>
        <v>games</v>
      </c>
      <c r="R1074" s="12" t="str">
        <f t="shared" si="49"/>
        <v>video games</v>
      </c>
      <c r="S1074" s="13">
        <f>(((J1074/60)/60)/24)+DATE(1970,1,1)+(-5/24)</f>
        <v>41645.623807870368</v>
      </c>
      <c r="T1074" s="14">
        <f>(((I1074/60)/60)/24)+DATE(1970,1,1)+(-5/24)</f>
        <v>41675.623807870368</v>
      </c>
      <c r="U1074" s="41">
        <f t="shared" si="50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8">
        <f>E1075/L1075</f>
        <v>10</v>
      </c>
      <c r="Q1075" s="12" t="str">
        <f t="shared" si="48"/>
        <v>games</v>
      </c>
      <c r="R1075" s="12" t="str">
        <f t="shared" si="49"/>
        <v>video games</v>
      </c>
      <c r="S1075" s="13">
        <f>(((J1075/60)/60)/24)+DATE(1970,1,1)+(-5/24)</f>
        <v>40802.756261574068</v>
      </c>
      <c r="T1075" s="14">
        <f>(((I1075/60)/60)/24)+DATE(1970,1,1)+(-5/24)</f>
        <v>40832.756261574068</v>
      </c>
      <c r="U1075" s="41">
        <f t="shared" si="50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8">
        <f>E1076/L1076</f>
        <v>113.56666666666666</v>
      </c>
      <c r="Q1076" s="12" t="str">
        <f t="shared" si="48"/>
        <v>games</v>
      </c>
      <c r="R1076" s="12" t="str">
        <f t="shared" si="49"/>
        <v>video games</v>
      </c>
      <c r="S1076" s="13">
        <f>(((J1076/60)/60)/24)+DATE(1970,1,1)+(-5/24)</f>
        <v>41612.964641203704</v>
      </c>
      <c r="T1076" s="14">
        <f>(((I1076/60)/60)/24)+DATE(1970,1,1)+(-5/24)</f>
        <v>41642.964641203704</v>
      </c>
      <c r="U1076" s="41">
        <f t="shared" si="50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8">
        <f>E1077/L1077</f>
        <v>15</v>
      </c>
      <c r="Q1077" s="12" t="str">
        <f t="shared" si="48"/>
        <v>games</v>
      </c>
      <c r="R1077" s="12" t="str">
        <f t="shared" si="49"/>
        <v>video games</v>
      </c>
      <c r="S1077" s="13">
        <f>(((J1077/60)/60)/24)+DATE(1970,1,1)+(-5/24)</f>
        <v>41005.695787037032</v>
      </c>
      <c r="T1077" s="14">
        <f>(((I1077/60)/60)/24)+DATE(1970,1,1)+(-5/24)</f>
        <v>41035.695787037032</v>
      </c>
      <c r="U1077" s="41">
        <f t="shared" si="50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8">
        <f>E1078/L1078</f>
        <v>48.281025641025643</v>
      </c>
      <c r="Q1078" s="12" t="str">
        <f t="shared" si="48"/>
        <v>games</v>
      </c>
      <c r="R1078" s="12" t="str">
        <f t="shared" si="49"/>
        <v>video games</v>
      </c>
      <c r="S1078" s="13">
        <f>(((J1078/60)/60)/24)+DATE(1970,1,1)+(-5/24)</f>
        <v>41838.169560185182</v>
      </c>
      <c r="T1078" s="14">
        <f>(((I1078/60)/60)/24)+DATE(1970,1,1)+(-5/24)</f>
        <v>41893.169560185182</v>
      </c>
      <c r="U1078" s="41">
        <f t="shared" si="50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8">
        <f>E1079/L1079</f>
        <v>43.976047904191617</v>
      </c>
      <c r="Q1079" s="12" t="str">
        <f t="shared" si="48"/>
        <v>games</v>
      </c>
      <c r="R1079" s="12" t="str">
        <f t="shared" si="49"/>
        <v>video games</v>
      </c>
      <c r="S1079" s="13">
        <f>(((J1079/60)/60)/24)+DATE(1970,1,1)+(-5/24)</f>
        <v>42352.958460648144</v>
      </c>
      <c r="T1079" s="14">
        <f>(((I1079/60)/60)/24)+DATE(1970,1,1)+(-5/24)</f>
        <v>42382.958460648144</v>
      </c>
      <c r="U1079" s="41">
        <f t="shared" si="50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8">
        <f>E1080/L1080</f>
        <v>9</v>
      </c>
      <c r="Q1080" s="12" t="str">
        <f t="shared" si="48"/>
        <v>games</v>
      </c>
      <c r="R1080" s="12" t="str">
        <f t="shared" si="49"/>
        <v>video games</v>
      </c>
      <c r="S1080" s="13">
        <f>(((J1080/60)/60)/24)+DATE(1970,1,1)+(-5/24)</f>
        <v>40700.987511574072</v>
      </c>
      <c r="T1080" s="14">
        <f>(((I1080/60)/60)/24)+DATE(1970,1,1)+(-5/24)</f>
        <v>40745.987511574072</v>
      </c>
      <c r="U1080" s="41">
        <f t="shared" si="50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8">
        <f>E1081/L1081</f>
        <v>37.666666666666664</v>
      </c>
      <c r="Q1081" s="12" t="str">
        <f t="shared" si="48"/>
        <v>games</v>
      </c>
      <c r="R1081" s="12" t="str">
        <f t="shared" si="49"/>
        <v>video games</v>
      </c>
      <c r="S1081" s="13">
        <f>(((J1081/60)/60)/24)+DATE(1970,1,1)+(-5/24)</f>
        <v>42479.35805555556</v>
      </c>
      <c r="T1081" s="14">
        <f>(((I1081/60)/60)/24)+DATE(1970,1,1)+(-5/24)</f>
        <v>42504.35805555556</v>
      </c>
      <c r="U1081" s="41">
        <f t="shared" si="50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8">
        <f>E1082/L1082</f>
        <v>18.581632653061224</v>
      </c>
      <c r="Q1082" s="12" t="str">
        <f t="shared" si="48"/>
        <v>games</v>
      </c>
      <c r="R1082" s="12" t="str">
        <f t="shared" si="49"/>
        <v>video games</v>
      </c>
      <c r="S1082" s="13">
        <f>(((J1082/60)/60)/24)+DATE(1970,1,1)+(-5/24)</f>
        <v>41739.929780092592</v>
      </c>
      <c r="T1082" s="14">
        <f>(((I1082/60)/60)/24)+DATE(1970,1,1)+(-5/24)</f>
        <v>41769.929780092592</v>
      </c>
      <c r="U1082" s="41">
        <f t="shared" si="50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8">
        <f>E1083/L1083</f>
        <v>3</v>
      </c>
      <c r="Q1083" s="12" t="str">
        <f t="shared" si="48"/>
        <v>games</v>
      </c>
      <c r="R1083" s="12" t="str">
        <f t="shared" si="49"/>
        <v>video games</v>
      </c>
      <c r="S1083" s="13">
        <f>(((J1083/60)/60)/24)+DATE(1970,1,1)+(-5/24)</f>
        <v>42002.718657407408</v>
      </c>
      <c r="T1083" s="14">
        <f>(((I1083/60)/60)/24)+DATE(1970,1,1)+(-5/24)</f>
        <v>42032.718657407408</v>
      </c>
      <c r="U1083" s="41">
        <f t="shared" si="50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8">
        <f>E1084/L1084</f>
        <v>18.666666666666668</v>
      </c>
      <c r="Q1084" s="12" t="str">
        <f t="shared" si="48"/>
        <v>games</v>
      </c>
      <c r="R1084" s="12" t="str">
        <f t="shared" si="49"/>
        <v>video games</v>
      </c>
      <c r="S1084" s="13">
        <f>(((J1084/60)/60)/24)+DATE(1970,1,1)+(-5/24)</f>
        <v>41101.697777777779</v>
      </c>
      <c r="T1084" s="14">
        <f>(((I1084/60)/60)/24)+DATE(1970,1,1)+(-5/24)</f>
        <v>41131.697777777779</v>
      </c>
      <c r="U1084" s="41">
        <f t="shared" si="50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8">
        <f>E1085/L1085</f>
        <v>410</v>
      </c>
      <c r="Q1085" s="12" t="str">
        <f t="shared" si="48"/>
        <v>games</v>
      </c>
      <c r="R1085" s="12" t="str">
        <f t="shared" si="49"/>
        <v>video games</v>
      </c>
      <c r="S1085" s="13">
        <f>(((J1085/60)/60)/24)+DATE(1970,1,1)+(-5/24)</f>
        <v>41793.451192129629</v>
      </c>
      <c r="T1085" s="14">
        <f>(((I1085/60)/60)/24)+DATE(1970,1,1)+(-5/24)</f>
        <v>41853.451192129629</v>
      </c>
      <c r="U1085" s="41">
        <f t="shared" si="50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8" t="e">
        <f>E1086/L1086</f>
        <v>#DIV/0!</v>
      </c>
      <c r="Q1086" s="12" t="str">
        <f t="shared" si="48"/>
        <v>games</v>
      </c>
      <c r="R1086" s="12" t="str">
        <f t="shared" si="49"/>
        <v>video games</v>
      </c>
      <c r="S1086" s="13">
        <f>(((J1086/60)/60)/24)+DATE(1970,1,1)+(-5/24)</f>
        <v>41829.703749999993</v>
      </c>
      <c r="T1086" s="14">
        <f>(((I1086/60)/60)/24)+DATE(1970,1,1)+(-5/24)</f>
        <v>41859.703749999993</v>
      </c>
      <c r="U1086" s="41">
        <f t="shared" si="50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8">
        <f>E1087/L1087</f>
        <v>114</v>
      </c>
      <c r="Q1087" s="12" t="str">
        <f t="shared" si="48"/>
        <v>games</v>
      </c>
      <c r="R1087" s="12" t="str">
        <f t="shared" si="49"/>
        <v>video games</v>
      </c>
      <c r="S1087" s="13">
        <f>(((J1087/60)/60)/24)+DATE(1970,1,1)+(-5/24)</f>
        <v>42413.462673611109</v>
      </c>
      <c r="T1087" s="14">
        <f>(((I1087/60)/60)/24)+DATE(1970,1,1)+(-5/24)</f>
        <v>42443.421006944445</v>
      </c>
      <c r="U1087" s="41">
        <f t="shared" si="50"/>
        <v>29.958333333335759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8">
        <f>E1088/L1088</f>
        <v>7.5</v>
      </c>
      <c r="Q1088" s="12" t="str">
        <f t="shared" si="48"/>
        <v>games</v>
      </c>
      <c r="R1088" s="12" t="str">
        <f t="shared" si="49"/>
        <v>video games</v>
      </c>
      <c r="S1088" s="13">
        <f>(((J1088/60)/60)/24)+DATE(1970,1,1)+(-5/24)</f>
        <v>41845.658460648148</v>
      </c>
      <c r="T1088" s="14">
        <f>(((I1088/60)/60)/24)+DATE(1970,1,1)+(-5/24)</f>
        <v>41875.658460648148</v>
      </c>
      <c r="U1088" s="41">
        <f t="shared" si="50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8" t="e">
        <f>E1089/L1089</f>
        <v>#DIV/0!</v>
      </c>
      <c r="Q1089" s="12" t="str">
        <f t="shared" si="48"/>
        <v>games</v>
      </c>
      <c r="R1089" s="12" t="str">
        <f t="shared" si="49"/>
        <v>video games</v>
      </c>
      <c r="S1089" s="13">
        <f>(((J1089/60)/60)/24)+DATE(1970,1,1)+(-5/24)</f>
        <v>41775.505636574075</v>
      </c>
      <c r="T1089" s="14">
        <f>(((I1089/60)/60)/24)+DATE(1970,1,1)+(-5/24)</f>
        <v>41805.505636574075</v>
      </c>
      <c r="U1089" s="41">
        <f t="shared" si="50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8">
        <f>E1090/L1090</f>
        <v>43.41727891156463</v>
      </c>
      <c r="Q1090" s="12" t="str">
        <f t="shared" si="48"/>
        <v>games</v>
      </c>
      <c r="R1090" s="12" t="str">
        <f t="shared" si="49"/>
        <v>video games</v>
      </c>
      <c r="S1090" s="13">
        <f>(((J1090/60)/60)/24)+DATE(1970,1,1)+(-5/24)</f>
        <v>41723.591053240736</v>
      </c>
      <c r="T1090" s="14">
        <f>(((I1090/60)/60)/24)+DATE(1970,1,1)+(-5/24)</f>
        <v>41753.591053240736</v>
      </c>
      <c r="U1090" s="41">
        <f t="shared" si="50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8">
        <f>E1091/L1091</f>
        <v>23.959183673469386</v>
      </c>
      <c r="Q1091" s="12" t="str">
        <f t="shared" ref="Q1091:Q1154" si="51">LEFT(N1091,( FIND("/",N1091,1))-1)</f>
        <v>games</v>
      </c>
      <c r="R1091" s="12" t="str">
        <f t="shared" ref="R1091:R1154" si="52">RIGHT(N1091,(LEN(N1091)-(FIND("/",N1091, FIND("/", N1091)-1))))</f>
        <v>video games</v>
      </c>
      <c r="S1091" s="13">
        <f>(((J1091/60)/60)/24)+DATE(1970,1,1)+(-5/24)</f>
        <v>42150.981192129628</v>
      </c>
      <c r="T1091" s="14">
        <f>(((I1091/60)/60)/24)+DATE(1970,1,1)+(-5/24)</f>
        <v>42180.981192129628</v>
      </c>
      <c r="U1091" s="41">
        <f t="shared" ref="U1091:U1154" si="53">T1091-S1091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8">
        <f>E1092/L1092</f>
        <v>5</v>
      </c>
      <c r="Q1092" s="12" t="str">
        <f t="shared" si="51"/>
        <v>games</v>
      </c>
      <c r="R1092" s="12" t="str">
        <f t="shared" si="52"/>
        <v>video games</v>
      </c>
      <c r="S1092" s="13">
        <f>(((J1092/60)/60)/24)+DATE(1970,1,1)+(-5/24)</f>
        <v>42122.977465277778</v>
      </c>
      <c r="T1092" s="14">
        <f>(((I1092/60)/60)/24)+DATE(1970,1,1)+(-5/24)</f>
        <v>42152.977465277778</v>
      </c>
      <c r="U1092" s="41">
        <f t="shared" si="53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8">
        <f>E1093/L1093</f>
        <v>12.5</v>
      </c>
      <c r="Q1093" s="12" t="str">
        <f t="shared" si="51"/>
        <v>games</v>
      </c>
      <c r="R1093" s="12" t="str">
        <f t="shared" si="52"/>
        <v>video games</v>
      </c>
      <c r="S1093" s="13">
        <f>(((J1093/60)/60)/24)+DATE(1970,1,1)+(-5/24)</f>
        <v>42440.611944444441</v>
      </c>
      <c r="T1093" s="14">
        <f>(((I1093/60)/60)/24)+DATE(1970,1,1)+(-5/24)</f>
        <v>42470.57027777777</v>
      </c>
      <c r="U1093" s="41">
        <f t="shared" si="53"/>
        <v>29.958333333328483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8">
        <f>E1094/L1094</f>
        <v>3</v>
      </c>
      <c r="Q1094" s="12" t="str">
        <f t="shared" si="51"/>
        <v>games</v>
      </c>
      <c r="R1094" s="12" t="str">
        <f t="shared" si="52"/>
        <v>video games</v>
      </c>
      <c r="S1094" s="13">
        <f>(((J1094/60)/60)/24)+DATE(1970,1,1)+(-5/24)</f>
        <v>41249.817569444444</v>
      </c>
      <c r="T1094" s="14">
        <f>(((I1094/60)/60)/24)+DATE(1970,1,1)+(-5/24)</f>
        <v>41279.817569444444</v>
      </c>
      <c r="U1094" s="41">
        <f t="shared" si="53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8">
        <f>E1095/L1095</f>
        <v>10.5625</v>
      </c>
      <c r="Q1095" s="12" t="str">
        <f t="shared" si="51"/>
        <v>games</v>
      </c>
      <c r="R1095" s="12" t="str">
        <f t="shared" si="52"/>
        <v>video games</v>
      </c>
      <c r="S1095" s="13">
        <f>(((J1095/60)/60)/24)+DATE(1970,1,1)+(-5/24)</f>
        <v>42396.765474537031</v>
      </c>
      <c r="T1095" s="14">
        <f>(((I1095/60)/60)/24)+DATE(1970,1,1)+(-5/24)</f>
        <v>42411.765474537031</v>
      </c>
      <c r="U1095" s="41">
        <f t="shared" si="53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8">
        <f>E1096/L1096</f>
        <v>122.00037037037038</v>
      </c>
      <c r="Q1096" s="12" t="str">
        <f t="shared" si="51"/>
        <v>games</v>
      </c>
      <c r="R1096" s="12" t="str">
        <f t="shared" si="52"/>
        <v>video games</v>
      </c>
      <c r="S1096" s="13">
        <f>(((J1096/60)/60)/24)+DATE(1970,1,1)+(-5/24)</f>
        <v>40795.505011574067</v>
      </c>
      <c r="T1096" s="14">
        <f>(((I1096/60)/60)/24)+DATE(1970,1,1)+(-5/24)</f>
        <v>40825.505011574067</v>
      </c>
      <c r="U1096" s="41">
        <f t="shared" si="53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8">
        <f>E1097/L1097</f>
        <v>267.80851063829789</v>
      </c>
      <c r="Q1097" s="12" t="str">
        <f t="shared" si="51"/>
        <v>games</v>
      </c>
      <c r="R1097" s="12" t="str">
        <f t="shared" si="52"/>
        <v>video games</v>
      </c>
      <c r="S1097" s="13">
        <f>(((J1097/60)/60)/24)+DATE(1970,1,1)+(-5/24)</f>
        <v>41486.328935185185</v>
      </c>
      <c r="T1097" s="14">
        <f>(((I1097/60)/60)/24)+DATE(1970,1,1)+(-5/24)</f>
        <v>41516.328935185185</v>
      </c>
      <c r="U1097" s="41">
        <f t="shared" si="53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8">
        <f>E1098/L1098</f>
        <v>74.206896551724142</v>
      </c>
      <c r="Q1098" s="12" t="str">
        <f t="shared" si="51"/>
        <v>games</v>
      </c>
      <c r="R1098" s="12" t="str">
        <f t="shared" si="52"/>
        <v>video games</v>
      </c>
      <c r="S1098" s="13">
        <f>(((J1098/60)/60)/24)+DATE(1970,1,1)+(-5/24)</f>
        <v>41885.309652777774</v>
      </c>
      <c r="T1098" s="14">
        <f>(((I1098/60)/60)/24)+DATE(1970,1,1)+(-5/24)</f>
        <v>41915.9375</v>
      </c>
      <c r="U1098" s="41">
        <f t="shared" si="53"/>
        <v>30.627847222225682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8">
        <f>E1099/L1099</f>
        <v>6.7142857142857144</v>
      </c>
      <c r="Q1099" s="12" t="str">
        <f t="shared" si="51"/>
        <v>games</v>
      </c>
      <c r="R1099" s="12" t="str">
        <f t="shared" si="52"/>
        <v>video games</v>
      </c>
      <c r="S1099" s="13">
        <f>(((J1099/60)/60)/24)+DATE(1970,1,1)+(-5/24)</f>
        <v>41660.584224537037</v>
      </c>
      <c r="T1099" s="14">
        <f>(((I1099/60)/60)/24)+DATE(1970,1,1)+(-5/24)</f>
        <v>41700.584224537037</v>
      </c>
      <c r="U1099" s="41">
        <f t="shared" si="53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8">
        <f>E1100/L1100</f>
        <v>81.954545454545453</v>
      </c>
      <c r="Q1100" s="12" t="str">
        <f t="shared" si="51"/>
        <v>games</v>
      </c>
      <c r="R1100" s="12" t="str">
        <f t="shared" si="52"/>
        <v>video games</v>
      </c>
      <c r="S1100" s="13">
        <f>(((J1100/60)/60)/24)+DATE(1970,1,1)+(-5/24)</f>
        <v>41712.554340277777</v>
      </c>
      <c r="T1100" s="14">
        <f>(((I1100/60)/60)/24)+DATE(1970,1,1)+(-5/24)</f>
        <v>41742.554340277777</v>
      </c>
      <c r="U1100" s="41">
        <f t="shared" si="53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8">
        <f>E1101/L1101</f>
        <v>25</v>
      </c>
      <c r="Q1101" s="12" t="str">
        <f t="shared" si="51"/>
        <v>games</v>
      </c>
      <c r="R1101" s="12" t="str">
        <f t="shared" si="52"/>
        <v>video games</v>
      </c>
      <c r="S1101" s="13">
        <f>(((J1101/60)/60)/24)+DATE(1970,1,1)+(-5/24)</f>
        <v>42107.628101851849</v>
      </c>
      <c r="T1101" s="14">
        <f>(((I1101/60)/60)/24)+DATE(1970,1,1)+(-5/24)</f>
        <v>42137.628101851849</v>
      </c>
      <c r="U1101" s="41">
        <f t="shared" si="53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8">
        <f>E1102/L1102</f>
        <v>10</v>
      </c>
      <c r="Q1102" s="12" t="str">
        <f t="shared" si="51"/>
        <v>games</v>
      </c>
      <c r="R1102" s="12" t="str">
        <f t="shared" si="52"/>
        <v>video games</v>
      </c>
      <c r="S1102" s="13">
        <f>(((J1102/60)/60)/24)+DATE(1970,1,1)+(-5/24)</f>
        <v>42383.902442129627</v>
      </c>
      <c r="T1102" s="14">
        <f>(((I1102/60)/60)/24)+DATE(1970,1,1)+(-5/24)</f>
        <v>42413.902442129627</v>
      </c>
      <c r="U1102" s="41">
        <f t="shared" si="53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8">
        <f>E1103/L1103</f>
        <v>6.833333333333333</v>
      </c>
      <c r="Q1103" s="12" t="str">
        <f t="shared" si="51"/>
        <v>games</v>
      </c>
      <c r="R1103" s="12" t="str">
        <f t="shared" si="52"/>
        <v>video games</v>
      </c>
      <c r="S1103" s="13">
        <f>(((J1103/60)/60)/24)+DATE(1970,1,1)+(-5/24)</f>
        <v>42538.564097222225</v>
      </c>
      <c r="T1103" s="14">
        <f>(((I1103/60)/60)/24)+DATE(1970,1,1)+(-5/24)</f>
        <v>42565.549999999996</v>
      </c>
      <c r="U1103" s="41">
        <f t="shared" si="53"/>
        <v>26.985902777771116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8">
        <f>E1104/L1104</f>
        <v>17.708333333333332</v>
      </c>
      <c r="Q1104" s="12" t="str">
        <f t="shared" si="51"/>
        <v>games</v>
      </c>
      <c r="R1104" s="12" t="str">
        <f t="shared" si="52"/>
        <v>video games</v>
      </c>
      <c r="S1104" s="13">
        <f>(((J1104/60)/60)/24)+DATE(1970,1,1)+(-5/24)</f>
        <v>41576.837094907409</v>
      </c>
      <c r="T1104" s="14">
        <f>(((I1104/60)/60)/24)+DATE(1970,1,1)+(-5/24)</f>
        <v>41617.040972222218</v>
      </c>
      <c r="U1104" s="41">
        <f t="shared" si="53"/>
        <v>40.203877314808778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8">
        <f>E1105/L1105</f>
        <v>16.2</v>
      </c>
      <c r="Q1105" s="12" t="str">
        <f t="shared" si="51"/>
        <v>games</v>
      </c>
      <c r="R1105" s="12" t="str">
        <f t="shared" si="52"/>
        <v>video games</v>
      </c>
      <c r="S1105" s="13">
        <f>(((J1105/60)/60)/24)+DATE(1970,1,1)+(-5/24)</f>
        <v>42479.013773148145</v>
      </c>
      <c r="T1105" s="14">
        <f>(((I1105/60)/60)/24)+DATE(1970,1,1)+(-5/24)</f>
        <v>42539.013773148145</v>
      </c>
      <c r="U1105" s="41">
        <f t="shared" si="53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8">
        <f>E1106/L1106</f>
        <v>80.297297297297291</v>
      </c>
      <c r="Q1106" s="12" t="str">
        <f t="shared" si="51"/>
        <v>games</v>
      </c>
      <c r="R1106" s="12" t="str">
        <f t="shared" si="52"/>
        <v>video games</v>
      </c>
      <c r="S1106" s="13">
        <f>(((J1106/60)/60)/24)+DATE(1970,1,1)+(-5/24)</f>
        <v>41771.201631944445</v>
      </c>
      <c r="T1106" s="14">
        <f>(((I1106/60)/60)/24)+DATE(1970,1,1)+(-5/24)</f>
        <v>41801.201631944445</v>
      </c>
      <c r="U1106" s="41">
        <f t="shared" si="53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8">
        <f>E1107/L1107</f>
        <v>71.55</v>
      </c>
      <c r="Q1107" s="12" t="str">
        <f t="shared" si="51"/>
        <v>games</v>
      </c>
      <c r="R1107" s="12" t="str">
        <f t="shared" si="52"/>
        <v>video games</v>
      </c>
      <c r="S1107" s="13">
        <f>(((J1107/60)/60)/24)+DATE(1970,1,1)+(-5/24)</f>
        <v>41691.927395833329</v>
      </c>
      <c r="T1107" s="14">
        <f>(((I1107/60)/60)/24)+DATE(1970,1,1)+(-5/24)</f>
        <v>41721.885729166665</v>
      </c>
      <c r="U1107" s="41">
        <f t="shared" si="53"/>
        <v>29.958333333335759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8">
        <f>E1108/L1108</f>
        <v>23.571428571428573</v>
      </c>
      <c r="Q1108" s="12" t="str">
        <f t="shared" si="51"/>
        <v>games</v>
      </c>
      <c r="R1108" s="12" t="str">
        <f t="shared" si="52"/>
        <v>video games</v>
      </c>
      <c r="S1108" s="13">
        <f>(((J1108/60)/60)/24)+DATE(1970,1,1)+(-5/24)</f>
        <v>40973.532118055555</v>
      </c>
      <c r="T1108" s="14">
        <f>(((I1108/60)/60)/24)+DATE(1970,1,1)+(-5/24)</f>
        <v>41003.490451388883</v>
      </c>
      <c r="U1108" s="41">
        <f t="shared" si="53"/>
        <v>29.958333333328483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8" t="e">
        <f>E1109/L1109</f>
        <v>#DIV/0!</v>
      </c>
      <c r="Q1109" s="12" t="str">
        <f t="shared" si="51"/>
        <v>games</v>
      </c>
      <c r="R1109" s="12" t="str">
        <f t="shared" si="52"/>
        <v>video games</v>
      </c>
      <c r="S1109" s="13">
        <f>(((J1109/60)/60)/24)+DATE(1970,1,1)+(-5/24)</f>
        <v>41813.653055555551</v>
      </c>
      <c r="T1109" s="14">
        <f>(((I1109/60)/60)/24)+DATE(1970,1,1)+(-5/24)</f>
        <v>41843.653055555551</v>
      </c>
      <c r="U1109" s="41">
        <f t="shared" si="53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8">
        <f>E1110/L1110</f>
        <v>34.88095238095238</v>
      </c>
      <c r="Q1110" s="12" t="str">
        <f t="shared" si="51"/>
        <v>games</v>
      </c>
      <c r="R1110" s="12" t="str">
        <f t="shared" si="52"/>
        <v>video games</v>
      </c>
      <c r="S1110" s="13">
        <f>(((J1110/60)/60)/24)+DATE(1970,1,1)+(-5/24)</f>
        <v>40952.42864583333</v>
      </c>
      <c r="T1110" s="14">
        <f>(((I1110/60)/60)/24)+DATE(1970,1,1)+(-5/24)</f>
        <v>41012.386979166666</v>
      </c>
      <c r="U1110" s="41">
        <f t="shared" si="53"/>
        <v>59.958333333335759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8">
        <f>E1111/L1111</f>
        <v>15</v>
      </c>
      <c r="Q1111" s="12" t="str">
        <f t="shared" si="51"/>
        <v>games</v>
      </c>
      <c r="R1111" s="12" t="str">
        <f t="shared" si="52"/>
        <v>video games</v>
      </c>
      <c r="S1111" s="13">
        <f>(((J1111/60)/60)/24)+DATE(1970,1,1)+(-5/24)</f>
        <v>42662.543865740743</v>
      </c>
      <c r="T1111" s="14">
        <f>(((I1111/60)/60)/24)+DATE(1970,1,1)+(-5/24)</f>
        <v>42692.5855324074</v>
      </c>
      <c r="U1111" s="41">
        <f t="shared" si="53"/>
        <v>30.041666666656965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8">
        <f>E1112/L1112</f>
        <v>23.181818181818183</v>
      </c>
      <c r="Q1112" s="12" t="str">
        <f t="shared" si="51"/>
        <v>games</v>
      </c>
      <c r="R1112" s="12" t="str">
        <f t="shared" si="52"/>
        <v>video games</v>
      </c>
      <c r="S1112" s="13">
        <f>(((J1112/60)/60)/24)+DATE(1970,1,1)+(-5/24)</f>
        <v>41220.72479166666</v>
      </c>
      <c r="T1112" s="14">
        <f>(((I1112/60)/60)/24)+DATE(1970,1,1)+(-5/24)</f>
        <v>41250.72479166666</v>
      </c>
      <c r="U1112" s="41">
        <f t="shared" si="53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8">
        <f>E1113/L1113</f>
        <v>1</v>
      </c>
      <c r="Q1113" s="12" t="str">
        <f t="shared" si="51"/>
        <v>games</v>
      </c>
      <c r="R1113" s="12" t="str">
        <f t="shared" si="52"/>
        <v>video games</v>
      </c>
      <c r="S1113" s="13">
        <f>(((J1113/60)/60)/24)+DATE(1970,1,1)+(-5/24)</f>
        <v>42346.995254629634</v>
      </c>
      <c r="T1113" s="14">
        <f>(((I1113/60)/60)/24)+DATE(1970,1,1)+(-5/24)</f>
        <v>42376.995254629634</v>
      </c>
      <c r="U1113" s="41">
        <f t="shared" si="53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8">
        <f>E1114/L1114</f>
        <v>100.23371794871794</v>
      </c>
      <c r="Q1114" s="12" t="str">
        <f t="shared" si="51"/>
        <v>games</v>
      </c>
      <c r="R1114" s="12" t="str">
        <f t="shared" si="52"/>
        <v>video games</v>
      </c>
      <c r="S1114" s="13">
        <f>(((J1114/60)/60)/24)+DATE(1970,1,1)+(-5/24)</f>
        <v>41963.551053240742</v>
      </c>
      <c r="T1114" s="14">
        <f>(((I1114/60)/60)/24)+DATE(1970,1,1)+(-5/24)</f>
        <v>42023.145833333336</v>
      </c>
      <c r="U1114" s="41">
        <f t="shared" si="53"/>
        <v>59.594780092593282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8">
        <f>E1115/L1115</f>
        <v>5</v>
      </c>
      <c r="Q1115" s="12" t="str">
        <f t="shared" si="51"/>
        <v>games</v>
      </c>
      <c r="R1115" s="12" t="str">
        <f t="shared" si="52"/>
        <v>video games</v>
      </c>
      <c r="S1115" s="13">
        <f>(((J1115/60)/60)/24)+DATE(1970,1,1)+(-5/24)</f>
        <v>41835.768749999996</v>
      </c>
      <c r="T1115" s="14">
        <f>(((I1115/60)/60)/24)+DATE(1970,1,1)+(-5/24)</f>
        <v>41865.768749999996</v>
      </c>
      <c r="U1115" s="41">
        <f t="shared" si="53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8">
        <f>E1116/L1116</f>
        <v>3.3333333333333335</v>
      </c>
      <c r="Q1116" s="12" t="str">
        <f t="shared" si="51"/>
        <v>games</v>
      </c>
      <c r="R1116" s="12" t="str">
        <f t="shared" si="52"/>
        <v>video games</v>
      </c>
      <c r="S1116" s="13">
        <f>(((J1116/60)/60)/24)+DATE(1970,1,1)+(-5/24)</f>
        <v>41526.13758101852</v>
      </c>
      <c r="T1116" s="14">
        <f>(((I1116/60)/60)/24)+DATE(1970,1,1)+(-5/24)</f>
        <v>41556.13758101852</v>
      </c>
      <c r="U1116" s="41">
        <f t="shared" si="53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8">
        <f>E1117/L1117</f>
        <v>13.25</v>
      </c>
      <c r="Q1117" s="12" t="str">
        <f t="shared" si="51"/>
        <v>games</v>
      </c>
      <c r="R1117" s="12" t="str">
        <f t="shared" si="52"/>
        <v>video games</v>
      </c>
      <c r="S1117" s="13">
        <f>(((J1117/60)/60)/24)+DATE(1970,1,1)+(-5/24)</f>
        <v>42429.487210648142</v>
      </c>
      <c r="T1117" s="14">
        <f>(((I1117/60)/60)/24)+DATE(1970,1,1)+(-5/24)</f>
        <v>42459.445543981477</v>
      </c>
      <c r="U1117" s="41">
        <f t="shared" si="53"/>
        <v>29.958333333335759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8">
        <f>E1118/L1118</f>
        <v>17.852</v>
      </c>
      <c r="Q1118" s="12" t="str">
        <f t="shared" si="51"/>
        <v>games</v>
      </c>
      <c r="R1118" s="12" t="str">
        <f t="shared" si="52"/>
        <v>video games</v>
      </c>
      <c r="S1118" s="13">
        <f>(((J1118/60)/60)/24)+DATE(1970,1,1)+(-5/24)</f>
        <v>41009.638981481476</v>
      </c>
      <c r="T1118" s="14">
        <f>(((I1118/60)/60)/24)+DATE(1970,1,1)+(-5/24)</f>
        <v>41069.638981481476</v>
      </c>
      <c r="U1118" s="41">
        <f t="shared" si="53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8">
        <f>E1119/L1119</f>
        <v>10.375</v>
      </c>
      <c r="Q1119" s="12" t="str">
        <f t="shared" si="51"/>
        <v>games</v>
      </c>
      <c r="R1119" s="12" t="str">
        <f t="shared" si="52"/>
        <v>video games</v>
      </c>
      <c r="S1119" s="13">
        <f>(((J1119/60)/60)/24)+DATE(1970,1,1)+(-5/24)</f>
        <v>42333.390196759261</v>
      </c>
      <c r="T1119" s="14">
        <f>(((I1119/60)/60)/24)+DATE(1970,1,1)+(-5/24)</f>
        <v>42363.390196759261</v>
      </c>
      <c r="U1119" s="41">
        <f t="shared" si="53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8">
        <f>E1120/L1120</f>
        <v>36.333333333333336</v>
      </c>
      <c r="Q1120" s="12" t="str">
        <f t="shared" si="51"/>
        <v>games</v>
      </c>
      <c r="R1120" s="12" t="str">
        <f t="shared" si="52"/>
        <v>video games</v>
      </c>
      <c r="S1120" s="13">
        <f>(((J1120/60)/60)/24)+DATE(1970,1,1)+(-5/24)</f>
        <v>41703.958090277774</v>
      </c>
      <c r="T1120" s="14">
        <f>(((I1120/60)/60)/24)+DATE(1970,1,1)+(-5/24)</f>
        <v>41733.91642361111</v>
      </c>
      <c r="U1120" s="41">
        <f t="shared" si="53"/>
        <v>29.958333333335759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8">
        <f>E1121/L1121</f>
        <v>5</v>
      </c>
      <c r="Q1121" s="12" t="str">
        <f t="shared" si="51"/>
        <v>games</v>
      </c>
      <c r="R1121" s="12" t="str">
        <f t="shared" si="52"/>
        <v>video games</v>
      </c>
      <c r="S1121" s="13">
        <f>(((J1121/60)/60)/24)+DATE(1970,1,1)+(-5/24)</f>
        <v>41722.584074074075</v>
      </c>
      <c r="T1121" s="14">
        <f>(((I1121/60)/60)/24)+DATE(1970,1,1)+(-5/24)</f>
        <v>41735.584074074075</v>
      </c>
      <c r="U1121" s="41">
        <f t="shared" si="53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8" t="e">
        <f>E1122/L1122</f>
        <v>#DIV/0!</v>
      </c>
      <c r="Q1122" s="12" t="str">
        <f t="shared" si="51"/>
        <v>games</v>
      </c>
      <c r="R1122" s="12" t="str">
        <f t="shared" si="52"/>
        <v>video games</v>
      </c>
      <c r="S1122" s="13">
        <f>(((J1122/60)/60)/24)+DATE(1970,1,1)+(-5/24)</f>
        <v>40799.664351851847</v>
      </c>
      <c r="T1122" s="14">
        <f>(((I1122/60)/60)/24)+DATE(1970,1,1)+(-5/24)</f>
        <v>40844.664351851847</v>
      </c>
      <c r="U1122" s="41">
        <f t="shared" si="53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8">
        <f>E1123/L1123</f>
        <v>5.8</v>
      </c>
      <c r="Q1123" s="12" t="str">
        <f t="shared" si="51"/>
        <v>games</v>
      </c>
      <c r="R1123" s="12" t="str">
        <f t="shared" si="52"/>
        <v>video games</v>
      </c>
      <c r="S1123" s="13">
        <f>(((J1123/60)/60)/24)+DATE(1970,1,1)+(-5/24)</f>
        <v>42412.72587962963</v>
      </c>
      <c r="T1123" s="14">
        <f>(((I1123/60)/60)/24)+DATE(1970,1,1)+(-5/24)</f>
        <v>42442.684212962959</v>
      </c>
      <c r="U1123" s="41">
        <f t="shared" si="53"/>
        <v>29.958333333328483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8" t="e">
        <f>E1124/L1124</f>
        <v>#DIV/0!</v>
      </c>
      <c r="Q1124" s="12" t="str">
        <f t="shared" si="51"/>
        <v>games</v>
      </c>
      <c r="R1124" s="12" t="str">
        <f t="shared" si="52"/>
        <v>video games</v>
      </c>
      <c r="S1124" s="13">
        <f>(((J1124/60)/60)/24)+DATE(1970,1,1)+(-5/24)</f>
        <v>41410.495659722219</v>
      </c>
      <c r="T1124" s="14">
        <f>(((I1124/60)/60)/24)+DATE(1970,1,1)+(-5/24)</f>
        <v>41424.495659722219</v>
      </c>
      <c r="U1124" s="41">
        <f t="shared" si="53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8">
        <f>E1125/L1125</f>
        <v>3.6666666666666665</v>
      </c>
      <c r="Q1125" s="12" t="str">
        <f t="shared" si="51"/>
        <v>games</v>
      </c>
      <c r="R1125" s="12" t="str">
        <f t="shared" si="52"/>
        <v>video games</v>
      </c>
      <c r="S1125" s="13">
        <f>(((J1125/60)/60)/24)+DATE(1970,1,1)+(-5/24)</f>
        <v>41718.315370370365</v>
      </c>
      <c r="T1125" s="14">
        <f>(((I1125/60)/60)/24)+DATE(1970,1,1)+(-5/24)</f>
        <v>41748.315370370365</v>
      </c>
      <c r="U1125" s="41">
        <f t="shared" si="53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8">
        <f>E1126/L1126</f>
        <v>60.714285714285715</v>
      </c>
      <c r="Q1126" s="12" t="str">
        <f t="shared" si="51"/>
        <v>games</v>
      </c>
      <c r="R1126" s="12" t="str">
        <f t="shared" si="52"/>
        <v>mobile games</v>
      </c>
      <c r="S1126" s="13">
        <f>(((J1126/60)/60)/24)+DATE(1970,1,1)+(-5/24)</f>
        <v>42094.458923611113</v>
      </c>
      <c r="T1126" s="14">
        <f>(((I1126/60)/60)/24)+DATE(1970,1,1)+(-5/24)</f>
        <v>42124.458923611113</v>
      </c>
      <c r="U1126" s="41">
        <f t="shared" si="53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8" t="e">
        <f>E1127/L1127</f>
        <v>#DIV/0!</v>
      </c>
      <c r="Q1127" s="12" t="str">
        <f t="shared" si="51"/>
        <v>games</v>
      </c>
      <c r="R1127" s="12" t="str">
        <f t="shared" si="52"/>
        <v>mobile games</v>
      </c>
      <c r="S1127" s="13">
        <f>(((J1127/60)/60)/24)+DATE(1970,1,1)+(-5/24)</f>
        <v>42212.415856481479</v>
      </c>
      <c r="T1127" s="14">
        <f>(((I1127/60)/60)/24)+DATE(1970,1,1)+(-5/24)</f>
        <v>42272.415856481479</v>
      </c>
      <c r="U1127" s="41">
        <f t="shared" si="53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8">
        <f>E1128/L1128</f>
        <v>5</v>
      </c>
      <c r="Q1128" s="12" t="str">
        <f t="shared" si="51"/>
        <v>games</v>
      </c>
      <c r="R1128" s="12" t="str">
        <f t="shared" si="52"/>
        <v>mobile games</v>
      </c>
      <c r="S1128" s="13">
        <f>(((J1128/60)/60)/24)+DATE(1970,1,1)+(-5/24)</f>
        <v>42535.11914351851</v>
      </c>
      <c r="T1128" s="14">
        <f>(((I1128/60)/60)/24)+DATE(1970,1,1)+(-5/24)</f>
        <v>42565.11914351851</v>
      </c>
      <c r="U1128" s="41">
        <f t="shared" si="53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8">
        <f>E1129/L1129</f>
        <v>25.434782608695652</v>
      </c>
      <c r="Q1129" s="12" t="str">
        <f t="shared" si="51"/>
        <v>games</v>
      </c>
      <c r="R1129" s="12" t="str">
        <f t="shared" si="52"/>
        <v>mobile games</v>
      </c>
      <c r="S1129" s="13">
        <f>(((J1129/60)/60)/24)+DATE(1970,1,1)+(-5/24)</f>
        <v>41926.645833333328</v>
      </c>
      <c r="T1129" s="14">
        <f>(((I1129/60)/60)/24)+DATE(1970,1,1)+(-5/24)</f>
        <v>41957.687499999993</v>
      </c>
      <c r="U1129" s="41">
        <f t="shared" si="53"/>
        <v>31.041666666664241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8">
        <f>E1130/L1130</f>
        <v>1</v>
      </c>
      <c r="Q1130" s="12" t="str">
        <f t="shared" si="51"/>
        <v>games</v>
      </c>
      <c r="R1130" s="12" t="str">
        <f t="shared" si="52"/>
        <v>mobile games</v>
      </c>
      <c r="S1130" s="13">
        <f>(((J1130/60)/60)/24)+DATE(1970,1,1)+(-5/24)</f>
        <v>41828.441168981481</v>
      </c>
      <c r="T1130" s="14">
        <f>(((I1130/60)/60)/24)+DATE(1970,1,1)+(-5/24)</f>
        <v>41858.441168981481</v>
      </c>
      <c r="U1130" s="41">
        <f t="shared" si="53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8">
        <f>E1131/L1131</f>
        <v>10.5</v>
      </c>
      <c r="Q1131" s="12" t="str">
        <f t="shared" si="51"/>
        <v>games</v>
      </c>
      <c r="R1131" s="12" t="str">
        <f t="shared" si="52"/>
        <v>mobile games</v>
      </c>
      <c r="S1131" s="13">
        <f>(((J1131/60)/60)/24)+DATE(1970,1,1)+(-5/24)</f>
        <v>42496.056631944441</v>
      </c>
      <c r="T1131" s="14">
        <f>(((I1131/60)/60)/24)+DATE(1970,1,1)+(-5/24)</f>
        <v>42526.056631944441</v>
      </c>
      <c r="U1131" s="41">
        <f t="shared" si="53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8">
        <f>E1132/L1132</f>
        <v>3.6666666666666665</v>
      </c>
      <c r="Q1132" s="12" t="str">
        <f t="shared" si="51"/>
        <v>games</v>
      </c>
      <c r="R1132" s="12" t="str">
        <f t="shared" si="52"/>
        <v>mobile games</v>
      </c>
      <c r="S1132" s="13">
        <f>(((J1132/60)/60)/24)+DATE(1970,1,1)+(-5/24)</f>
        <v>41908.788194444445</v>
      </c>
      <c r="T1132" s="14">
        <f>(((I1132/60)/60)/24)+DATE(1970,1,1)+(-5/24)</f>
        <v>41968.829861111109</v>
      </c>
      <c r="U1132" s="41">
        <f t="shared" si="53"/>
        <v>60.041666666664241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8" t="e">
        <f>E1133/L1133</f>
        <v>#DIV/0!</v>
      </c>
      <c r="Q1133" s="12" t="str">
        <f t="shared" si="51"/>
        <v>games</v>
      </c>
      <c r="R1133" s="12" t="str">
        <f t="shared" si="52"/>
        <v>mobile games</v>
      </c>
      <c r="S1133" s="13">
        <f>(((J1133/60)/60)/24)+DATE(1970,1,1)+(-5/24)</f>
        <v>42332.699861111112</v>
      </c>
      <c r="T1133" s="14">
        <f>(((I1133/60)/60)/24)+DATE(1970,1,1)+(-5/24)</f>
        <v>42362.699861111112</v>
      </c>
      <c r="U1133" s="41">
        <f t="shared" si="53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8">
        <f>E1134/L1134</f>
        <v>110.61538461538461</v>
      </c>
      <c r="Q1134" s="12" t="str">
        <f t="shared" si="51"/>
        <v>games</v>
      </c>
      <c r="R1134" s="12" t="str">
        <f t="shared" si="52"/>
        <v>mobile games</v>
      </c>
      <c r="S1134" s="13">
        <f>(((J1134/60)/60)/24)+DATE(1970,1,1)+(-5/24)</f>
        <v>42705.907071759262</v>
      </c>
      <c r="T1134" s="14">
        <f>(((I1134/60)/60)/24)+DATE(1970,1,1)+(-5/24)</f>
        <v>42735.907071759262</v>
      </c>
      <c r="U1134" s="41">
        <f t="shared" si="53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8">
        <f>E1135/L1135</f>
        <v>20</v>
      </c>
      <c r="Q1135" s="12" t="str">
        <f t="shared" si="51"/>
        <v>games</v>
      </c>
      <c r="R1135" s="12" t="str">
        <f t="shared" si="52"/>
        <v>mobile games</v>
      </c>
      <c r="S1135" s="13">
        <f>(((J1135/60)/60)/24)+DATE(1970,1,1)+(-5/24)</f>
        <v>41821.198854166665</v>
      </c>
      <c r="T1135" s="14">
        <f>(((I1135/60)/60)/24)+DATE(1970,1,1)+(-5/24)</f>
        <v>41851.198854166665</v>
      </c>
      <c r="U1135" s="41">
        <f t="shared" si="53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8">
        <f>E1136/L1136</f>
        <v>1</v>
      </c>
      <c r="Q1136" s="12" t="str">
        <f t="shared" si="51"/>
        <v>games</v>
      </c>
      <c r="R1136" s="12" t="str">
        <f t="shared" si="52"/>
        <v>mobile games</v>
      </c>
      <c r="S1136" s="13">
        <f>(((J1136/60)/60)/24)+DATE(1970,1,1)+(-5/24)</f>
        <v>41958.07671296296</v>
      </c>
      <c r="T1136" s="14">
        <f>(((I1136/60)/60)/24)+DATE(1970,1,1)+(-5/24)</f>
        <v>41971.981249999997</v>
      </c>
      <c r="U1136" s="41">
        <f t="shared" si="53"/>
        <v>13.904537037036789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8">
        <f>E1137/L1137</f>
        <v>50</v>
      </c>
      <c r="Q1137" s="12" t="str">
        <f t="shared" si="51"/>
        <v>games</v>
      </c>
      <c r="R1137" s="12" t="str">
        <f t="shared" si="52"/>
        <v>mobile games</v>
      </c>
      <c r="S1137" s="13">
        <f>(((J1137/60)/60)/24)+DATE(1970,1,1)+(-5/24)</f>
        <v>42558.781180555547</v>
      </c>
      <c r="T1137" s="14">
        <f>(((I1137/60)/60)/24)+DATE(1970,1,1)+(-5/24)</f>
        <v>42588.781180555547</v>
      </c>
      <c r="U1137" s="41">
        <f t="shared" si="53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8">
        <f>E1138/L1138</f>
        <v>45</v>
      </c>
      <c r="Q1138" s="12" t="str">
        <f t="shared" si="51"/>
        <v>games</v>
      </c>
      <c r="R1138" s="12" t="str">
        <f t="shared" si="52"/>
        <v>mobile games</v>
      </c>
      <c r="S1138" s="13">
        <f>(((J1138/60)/60)/24)+DATE(1970,1,1)+(-5/24)</f>
        <v>42327.463298611103</v>
      </c>
      <c r="T1138" s="14">
        <f>(((I1138/60)/60)/24)+DATE(1970,1,1)+(-5/24)</f>
        <v>42357.463298611103</v>
      </c>
      <c r="U1138" s="41">
        <f t="shared" si="53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8">
        <f>E1139/L1139</f>
        <v>253.2051282051282</v>
      </c>
      <c r="Q1139" s="12" t="str">
        <f t="shared" si="51"/>
        <v>games</v>
      </c>
      <c r="R1139" s="12" t="str">
        <f t="shared" si="52"/>
        <v>mobile games</v>
      </c>
      <c r="S1139" s="13">
        <f>(((J1139/60)/60)/24)+DATE(1970,1,1)+(-5/24)</f>
        <v>42453.611354166664</v>
      </c>
      <c r="T1139" s="14">
        <f>(((I1139/60)/60)/24)+DATE(1970,1,1)+(-5/24)</f>
        <v>42483.611354166664</v>
      </c>
      <c r="U1139" s="41">
        <f t="shared" si="53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8">
        <f>E1140/L1140</f>
        <v>31.25</v>
      </c>
      <c r="Q1140" s="12" t="str">
        <f t="shared" si="51"/>
        <v>games</v>
      </c>
      <c r="R1140" s="12" t="str">
        <f t="shared" si="52"/>
        <v>mobile games</v>
      </c>
      <c r="S1140" s="13">
        <f>(((J1140/60)/60)/24)+DATE(1970,1,1)+(-5/24)</f>
        <v>42736.698275462964</v>
      </c>
      <c r="T1140" s="14">
        <f>(((I1140/60)/60)/24)+DATE(1970,1,1)+(-5/24)</f>
        <v>42756.698275462964</v>
      </c>
      <c r="U1140" s="41">
        <f t="shared" si="53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8">
        <f>E1141/L1141</f>
        <v>5</v>
      </c>
      <c r="Q1141" s="12" t="str">
        <f t="shared" si="51"/>
        <v>games</v>
      </c>
      <c r="R1141" s="12" t="str">
        <f t="shared" si="52"/>
        <v>mobile games</v>
      </c>
      <c r="S1141" s="13">
        <f>(((J1141/60)/60)/24)+DATE(1970,1,1)+(-5/24)</f>
        <v>41975.139189814807</v>
      </c>
      <c r="T1141" s="14">
        <f>(((I1141/60)/60)/24)+DATE(1970,1,1)+(-5/24)</f>
        <v>42005.139189814807</v>
      </c>
      <c r="U1141" s="41">
        <f t="shared" si="53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8" t="e">
        <f>E1142/L1142</f>
        <v>#DIV/0!</v>
      </c>
      <c r="Q1142" s="12" t="str">
        <f t="shared" si="51"/>
        <v>games</v>
      </c>
      <c r="R1142" s="12" t="str">
        <f t="shared" si="52"/>
        <v>mobile games</v>
      </c>
      <c r="S1142" s="13">
        <f>(((J1142/60)/60)/24)+DATE(1970,1,1)+(-5/24)</f>
        <v>42192.253715277773</v>
      </c>
      <c r="T1142" s="14">
        <f>(((I1142/60)/60)/24)+DATE(1970,1,1)+(-5/24)</f>
        <v>42222.253715277773</v>
      </c>
      <c r="U1142" s="41">
        <f t="shared" si="53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8" t="e">
        <f>E1143/L1143</f>
        <v>#DIV/0!</v>
      </c>
      <c r="Q1143" s="12" t="str">
        <f t="shared" si="51"/>
        <v>games</v>
      </c>
      <c r="R1143" s="12" t="str">
        <f t="shared" si="52"/>
        <v>mobile games</v>
      </c>
      <c r="S1143" s="13">
        <f>(((J1143/60)/60)/24)+DATE(1970,1,1)+(-5/24)</f>
        <v>42164.491319444445</v>
      </c>
      <c r="T1143" s="14">
        <f>(((I1143/60)/60)/24)+DATE(1970,1,1)+(-5/24)</f>
        <v>42194.491319444445</v>
      </c>
      <c r="U1143" s="41">
        <f t="shared" si="53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8" t="e">
        <f>E1144/L1144</f>
        <v>#DIV/0!</v>
      </c>
      <c r="Q1144" s="12" t="str">
        <f t="shared" si="51"/>
        <v>games</v>
      </c>
      <c r="R1144" s="12" t="str">
        <f t="shared" si="52"/>
        <v>mobile games</v>
      </c>
      <c r="S1144" s="13">
        <f>(((J1144/60)/60)/24)+DATE(1970,1,1)+(-5/24)</f>
        <v>42021.797766203708</v>
      </c>
      <c r="T1144" s="14">
        <f>(((I1144/60)/60)/24)+DATE(1970,1,1)+(-5/24)</f>
        <v>42051.797766203708</v>
      </c>
      <c r="U1144" s="41">
        <f t="shared" si="53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8">
        <f>E1145/L1145</f>
        <v>23.25</v>
      </c>
      <c r="Q1145" s="12" t="str">
        <f t="shared" si="51"/>
        <v>games</v>
      </c>
      <c r="R1145" s="12" t="str">
        <f t="shared" si="52"/>
        <v>mobile games</v>
      </c>
      <c r="S1145" s="13">
        <f>(((J1145/60)/60)/24)+DATE(1970,1,1)+(-5/24)</f>
        <v>42324.985254629624</v>
      </c>
      <c r="T1145" s="14">
        <f>(((I1145/60)/60)/24)+DATE(1970,1,1)+(-5/24)</f>
        <v>42354.985254629624</v>
      </c>
      <c r="U1145" s="41">
        <f t="shared" si="53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8" t="e">
        <f>E1146/L1146</f>
        <v>#DIV/0!</v>
      </c>
      <c r="Q1146" s="12" t="str">
        <f t="shared" si="51"/>
        <v>food</v>
      </c>
      <c r="R1146" s="12" t="str">
        <f t="shared" si="52"/>
        <v>food trucks</v>
      </c>
      <c r="S1146" s="13">
        <f>(((J1146/60)/60)/24)+DATE(1970,1,1)+(-5/24)</f>
        <v>42092.973611111105</v>
      </c>
      <c r="T1146" s="14">
        <f>(((I1146/60)/60)/24)+DATE(1970,1,1)+(-5/24)</f>
        <v>42122.973611111105</v>
      </c>
      <c r="U1146" s="41">
        <f t="shared" si="53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8">
        <f>E1147/L1147</f>
        <v>100</v>
      </c>
      <c r="Q1147" s="12" t="str">
        <f t="shared" si="51"/>
        <v>food</v>
      </c>
      <c r="R1147" s="12" t="str">
        <f t="shared" si="52"/>
        <v>food trucks</v>
      </c>
      <c r="S1147" s="13">
        <f>(((J1147/60)/60)/24)+DATE(1970,1,1)+(-5/24)</f>
        <v>41854.539259259262</v>
      </c>
      <c r="T1147" s="14">
        <f>(((I1147/60)/60)/24)+DATE(1970,1,1)+(-5/24)</f>
        <v>41914.539259259262</v>
      </c>
      <c r="U1147" s="41">
        <f t="shared" si="53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8">
        <f>E1148/L1148</f>
        <v>44.166666666666664</v>
      </c>
      <c r="Q1148" s="12" t="str">
        <f t="shared" si="51"/>
        <v>food</v>
      </c>
      <c r="R1148" s="12" t="str">
        <f t="shared" si="52"/>
        <v>food trucks</v>
      </c>
      <c r="S1148" s="13">
        <f>(((J1148/60)/60)/24)+DATE(1970,1,1)+(-5/24)</f>
        <v>41723.745057870365</v>
      </c>
      <c r="T1148" s="14">
        <f>(((I1148/60)/60)/24)+DATE(1970,1,1)+(-5/24)</f>
        <v>41761.745057870365</v>
      </c>
      <c r="U1148" s="41">
        <f t="shared" si="53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8" t="e">
        <f>E1149/L1149</f>
        <v>#DIV/0!</v>
      </c>
      <c r="Q1149" s="12" t="str">
        <f t="shared" si="51"/>
        <v>food</v>
      </c>
      <c r="R1149" s="12" t="str">
        <f t="shared" si="52"/>
        <v>food trucks</v>
      </c>
      <c r="S1149" s="13">
        <f>(((J1149/60)/60)/24)+DATE(1970,1,1)+(-5/24)</f>
        <v>41871.763692129629</v>
      </c>
      <c r="T1149" s="14">
        <f>(((I1149/60)/60)/24)+DATE(1970,1,1)+(-5/24)</f>
        <v>41931.763692129629</v>
      </c>
      <c r="U1149" s="41">
        <f t="shared" si="53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8">
        <f>E1150/L1150</f>
        <v>24.333333333333332</v>
      </c>
      <c r="Q1150" s="12" t="str">
        <f t="shared" si="51"/>
        <v>food</v>
      </c>
      <c r="R1150" s="12" t="str">
        <f t="shared" si="52"/>
        <v>food trucks</v>
      </c>
      <c r="S1150" s="13">
        <f>(((J1150/60)/60)/24)+DATE(1970,1,1)+(-5/24)</f>
        <v>42674.962743055548</v>
      </c>
      <c r="T1150" s="14">
        <f>(((I1150/60)/60)/24)+DATE(1970,1,1)+(-5/24)</f>
        <v>42705.00440972222</v>
      </c>
      <c r="U1150" s="41">
        <f t="shared" si="53"/>
        <v>30.041666666671517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8">
        <f>E1151/L1151</f>
        <v>37.5</v>
      </c>
      <c r="Q1151" s="12" t="str">
        <f t="shared" si="51"/>
        <v>food</v>
      </c>
      <c r="R1151" s="12" t="str">
        <f t="shared" si="52"/>
        <v>food trucks</v>
      </c>
      <c r="S1151" s="13">
        <f>(((J1151/60)/60)/24)+DATE(1970,1,1)+(-5/24)</f>
        <v>42507.501921296294</v>
      </c>
      <c r="T1151" s="14">
        <f>(((I1151/60)/60)/24)+DATE(1970,1,1)+(-5/24)</f>
        <v>42537.501921296294</v>
      </c>
      <c r="U1151" s="41">
        <f t="shared" si="53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8">
        <f>E1152/L1152</f>
        <v>42</v>
      </c>
      <c r="Q1152" s="12" t="str">
        <f t="shared" si="51"/>
        <v>food</v>
      </c>
      <c r="R1152" s="12" t="str">
        <f t="shared" si="52"/>
        <v>food trucks</v>
      </c>
      <c r="S1152" s="13">
        <f>(((J1152/60)/60)/24)+DATE(1970,1,1)+(-5/24)</f>
        <v>42317.74623842592</v>
      </c>
      <c r="T1152" s="14">
        <f>(((I1152/60)/60)/24)+DATE(1970,1,1)+(-5/24)</f>
        <v>42377.74623842592</v>
      </c>
      <c r="U1152" s="41">
        <f t="shared" si="53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8" t="e">
        <f>E1153/L1153</f>
        <v>#DIV/0!</v>
      </c>
      <c r="Q1153" s="12" t="str">
        <f t="shared" si="51"/>
        <v>food</v>
      </c>
      <c r="R1153" s="12" t="str">
        <f t="shared" si="52"/>
        <v>food trucks</v>
      </c>
      <c r="S1153" s="13">
        <f>(((J1153/60)/60)/24)+DATE(1970,1,1)+(-5/24)</f>
        <v>42223.894247685181</v>
      </c>
      <c r="T1153" s="14">
        <f>(((I1153/60)/60)/24)+DATE(1970,1,1)+(-5/24)</f>
        <v>42253.894247685181</v>
      </c>
      <c r="U1153" s="41">
        <f t="shared" si="53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8">
        <f>E1154/L1154</f>
        <v>60.733333333333334</v>
      </c>
      <c r="Q1154" s="12" t="str">
        <f t="shared" si="51"/>
        <v>food</v>
      </c>
      <c r="R1154" s="12" t="str">
        <f t="shared" si="52"/>
        <v>food trucks</v>
      </c>
      <c r="S1154" s="13">
        <f>(((J1154/60)/60)/24)+DATE(1970,1,1)+(-5/24)</f>
        <v>42109.501296296294</v>
      </c>
      <c r="T1154" s="14">
        <f>(((I1154/60)/60)/24)+DATE(1970,1,1)+(-5/24)</f>
        <v>42139.501296296294</v>
      </c>
      <c r="U1154" s="41">
        <f t="shared" si="53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8">
        <f>E1155/L1155</f>
        <v>50</v>
      </c>
      <c r="Q1155" s="12" t="str">
        <f t="shared" ref="Q1155:Q1218" si="54">LEFT(N1155,( FIND("/",N1155,1))-1)</f>
        <v>food</v>
      </c>
      <c r="R1155" s="12" t="str">
        <f t="shared" ref="R1155:R1218" si="55">RIGHT(N1155,(LEN(N1155)-(FIND("/",N1155, FIND("/", N1155)-1))))</f>
        <v>food trucks</v>
      </c>
      <c r="S1155" s="13">
        <f>(((J1155/60)/60)/24)+DATE(1970,1,1)+(-5/24)</f>
        <v>42143.505844907406</v>
      </c>
      <c r="T1155" s="14">
        <f>(((I1155/60)/60)/24)+DATE(1970,1,1)+(-5/24)</f>
        <v>42173.505844907406</v>
      </c>
      <c r="U1155" s="41">
        <f t="shared" ref="U1155:U1218" si="56">T1155-S1155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8">
        <f>E1156/L1156</f>
        <v>108.33333333333333</v>
      </c>
      <c r="Q1156" s="12" t="str">
        <f t="shared" si="54"/>
        <v>food</v>
      </c>
      <c r="R1156" s="12" t="str">
        <f t="shared" si="55"/>
        <v>food trucks</v>
      </c>
      <c r="S1156" s="13">
        <f>(((J1156/60)/60)/24)+DATE(1970,1,1)+(-5/24)</f>
        <v>42222.900532407402</v>
      </c>
      <c r="T1156" s="14">
        <f>(((I1156/60)/60)/24)+DATE(1970,1,1)+(-5/24)</f>
        <v>42252.900532407402</v>
      </c>
      <c r="U1156" s="41">
        <f t="shared" si="56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8">
        <f>E1157/L1157</f>
        <v>23.5</v>
      </c>
      <c r="Q1157" s="12" t="str">
        <f t="shared" si="54"/>
        <v>food</v>
      </c>
      <c r="R1157" s="12" t="str">
        <f t="shared" si="55"/>
        <v>food trucks</v>
      </c>
      <c r="S1157" s="13">
        <f>(((J1157/60)/60)/24)+DATE(1970,1,1)+(-5/24)</f>
        <v>41835.555648148147</v>
      </c>
      <c r="T1157" s="14">
        <f>(((I1157/60)/60)/24)+DATE(1970,1,1)+(-5/24)</f>
        <v>41865.555648148147</v>
      </c>
      <c r="U1157" s="41">
        <f t="shared" si="56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8" t="e">
        <f>E1158/L1158</f>
        <v>#DIV/0!</v>
      </c>
      <c r="Q1158" s="12" t="str">
        <f t="shared" si="54"/>
        <v>food</v>
      </c>
      <c r="R1158" s="12" t="str">
        <f t="shared" si="55"/>
        <v>food trucks</v>
      </c>
      <c r="S1158" s="13">
        <f>(((J1158/60)/60)/24)+DATE(1970,1,1)+(-5/24)</f>
        <v>42028.862986111104</v>
      </c>
      <c r="T1158" s="14">
        <f>(((I1158/60)/60)/24)+DATE(1970,1,1)+(-5/24)</f>
        <v>42058.862986111104</v>
      </c>
      <c r="U1158" s="41">
        <f t="shared" si="56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8">
        <f>E1159/L1159</f>
        <v>50.333333333333336</v>
      </c>
      <c r="Q1159" s="12" t="str">
        <f t="shared" si="54"/>
        <v>food</v>
      </c>
      <c r="R1159" s="12" t="str">
        <f t="shared" si="55"/>
        <v>food trucks</v>
      </c>
      <c r="S1159" s="13">
        <f>(((J1159/60)/60)/24)+DATE(1970,1,1)+(-5/24)</f>
        <v>41918.419907407406</v>
      </c>
      <c r="T1159" s="14">
        <f>(((I1159/60)/60)/24)+DATE(1970,1,1)+(-5/24)</f>
        <v>41978.461574074077</v>
      </c>
      <c r="U1159" s="41">
        <f t="shared" si="56"/>
        <v>60.041666666671517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8">
        <f>E1160/L1160</f>
        <v>11.666666666666666</v>
      </c>
      <c r="Q1160" s="12" t="str">
        <f t="shared" si="54"/>
        <v>food</v>
      </c>
      <c r="R1160" s="12" t="str">
        <f t="shared" si="55"/>
        <v>food trucks</v>
      </c>
      <c r="S1160" s="13">
        <f>(((J1160/60)/60)/24)+DATE(1970,1,1)+(-5/24)</f>
        <v>41951.883425925924</v>
      </c>
      <c r="T1160" s="14">
        <f>(((I1160/60)/60)/24)+DATE(1970,1,1)+(-5/24)</f>
        <v>41981.883425925924</v>
      </c>
      <c r="U1160" s="41">
        <f t="shared" si="56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8" t="e">
        <f>E1161/L1161</f>
        <v>#DIV/0!</v>
      </c>
      <c r="Q1161" s="12" t="str">
        <f t="shared" si="54"/>
        <v>food</v>
      </c>
      <c r="R1161" s="12" t="str">
        <f t="shared" si="55"/>
        <v>food trucks</v>
      </c>
      <c r="S1161" s="13">
        <f>(((J1161/60)/60)/24)+DATE(1970,1,1)+(-5/24)</f>
        <v>42154.518113425926</v>
      </c>
      <c r="T1161" s="14">
        <f>(((I1161/60)/60)/24)+DATE(1970,1,1)+(-5/24)</f>
        <v>42185.447916666664</v>
      </c>
      <c r="U1161" s="41">
        <f t="shared" si="56"/>
        <v>30.929803240738693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8">
        <f>E1162/L1162</f>
        <v>60.789473684210527</v>
      </c>
      <c r="Q1162" s="12" t="str">
        <f t="shared" si="54"/>
        <v>food</v>
      </c>
      <c r="R1162" s="12" t="str">
        <f t="shared" si="55"/>
        <v>food trucks</v>
      </c>
      <c r="S1162" s="13">
        <f>(((J1162/60)/60)/24)+DATE(1970,1,1)+(-5/24)</f>
        <v>42060.946597222217</v>
      </c>
      <c r="T1162" s="14">
        <f>(((I1162/60)/60)/24)+DATE(1970,1,1)+(-5/24)</f>
        <v>42090.90493055556</v>
      </c>
      <c r="U1162" s="41">
        <f t="shared" si="56"/>
        <v>29.958333333343035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8" t="e">
        <f>E1163/L1163</f>
        <v>#DIV/0!</v>
      </c>
      <c r="Q1163" s="12" t="str">
        <f t="shared" si="54"/>
        <v>food</v>
      </c>
      <c r="R1163" s="12" t="str">
        <f t="shared" si="55"/>
        <v>food trucks</v>
      </c>
      <c r="S1163" s="13">
        <f>(((J1163/60)/60)/24)+DATE(1970,1,1)+(-5/24)</f>
        <v>42122.421168981477</v>
      </c>
      <c r="T1163" s="14">
        <f>(((I1163/60)/60)/24)+DATE(1970,1,1)+(-5/24)</f>
        <v>42143.421168981477</v>
      </c>
      <c r="U1163" s="41">
        <f t="shared" si="56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8">
        <f>E1164/L1164</f>
        <v>17.5</v>
      </c>
      <c r="Q1164" s="12" t="str">
        <f t="shared" si="54"/>
        <v>food</v>
      </c>
      <c r="R1164" s="12" t="str">
        <f t="shared" si="55"/>
        <v>food trucks</v>
      </c>
      <c r="S1164" s="13">
        <f>(((J1164/60)/60)/24)+DATE(1970,1,1)+(-5/24)</f>
        <v>41876.475277777776</v>
      </c>
      <c r="T1164" s="14">
        <f>(((I1164/60)/60)/24)+DATE(1970,1,1)+(-5/24)</f>
        <v>41907.475277777776</v>
      </c>
      <c r="U1164" s="41">
        <f t="shared" si="56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8" t="e">
        <f>E1165/L1165</f>
        <v>#DIV/0!</v>
      </c>
      <c r="Q1165" s="12" t="str">
        <f t="shared" si="54"/>
        <v>food</v>
      </c>
      <c r="R1165" s="12" t="str">
        <f t="shared" si="55"/>
        <v>food trucks</v>
      </c>
      <c r="S1165" s="13">
        <f>(((J1165/60)/60)/24)+DATE(1970,1,1)+(-5/24)</f>
        <v>41830.515277777777</v>
      </c>
      <c r="T1165" s="14">
        <f>(((I1165/60)/60)/24)+DATE(1970,1,1)+(-5/24)</f>
        <v>41860.515277777777</v>
      </c>
      <c r="U1165" s="41">
        <f t="shared" si="56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8" t="e">
        <f>E1166/L1166</f>
        <v>#DIV/0!</v>
      </c>
      <c r="Q1166" s="12" t="str">
        <f t="shared" si="54"/>
        <v>food</v>
      </c>
      <c r="R1166" s="12" t="str">
        <f t="shared" si="55"/>
        <v>food trucks</v>
      </c>
      <c r="S1166" s="13">
        <f>(((J1166/60)/60)/24)+DATE(1970,1,1)+(-5/24)</f>
        <v>42509.51599537037</v>
      </c>
      <c r="T1166" s="14">
        <f>(((I1166/60)/60)/24)+DATE(1970,1,1)+(-5/24)</f>
        <v>42539.51599537037</v>
      </c>
      <c r="U1166" s="41">
        <f t="shared" si="56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8">
        <f>E1167/L1167</f>
        <v>82.82</v>
      </c>
      <c r="Q1167" s="12" t="str">
        <f t="shared" si="54"/>
        <v>food</v>
      </c>
      <c r="R1167" s="12" t="str">
        <f t="shared" si="55"/>
        <v>food trucks</v>
      </c>
      <c r="S1167" s="13">
        <f>(((J1167/60)/60)/24)+DATE(1970,1,1)+(-5/24)</f>
        <v>41792.006134259253</v>
      </c>
      <c r="T1167" s="14">
        <f>(((I1167/60)/60)/24)+DATE(1970,1,1)+(-5/24)</f>
        <v>41826.006134259253</v>
      </c>
      <c r="U1167" s="41">
        <f t="shared" si="56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8">
        <f>E1168/L1168</f>
        <v>358.875</v>
      </c>
      <c r="Q1168" s="12" t="str">
        <f t="shared" si="54"/>
        <v>food</v>
      </c>
      <c r="R1168" s="12" t="str">
        <f t="shared" si="55"/>
        <v>food trucks</v>
      </c>
      <c r="S1168" s="13">
        <f>(((J1168/60)/60)/24)+DATE(1970,1,1)+(-5/24)</f>
        <v>42150.277106481481</v>
      </c>
      <c r="T1168" s="14">
        <f>(((I1168/60)/60)/24)+DATE(1970,1,1)+(-5/24)</f>
        <v>42180.958333333336</v>
      </c>
      <c r="U1168" s="41">
        <f t="shared" si="56"/>
        <v>30.681226851855172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8">
        <f>E1169/L1169</f>
        <v>61.1875</v>
      </c>
      <c r="Q1169" s="12" t="str">
        <f t="shared" si="54"/>
        <v>food</v>
      </c>
      <c r="R1169" s="12" t="str">
        <f t="shared" si="55"/>
        <v>food trucks</v>
      </c>
      <c r="S1169" s="13">
        <f>(((J1169/60)/60)/24)+DATE(1970,1,1)+(-5/24)</f>
        <v>41863.526562499996</v>
      </c>
      <c r="T1169" s="14">
        <f>(((I1169/60)/60)/24)+DATE(1970,1,1)+(-5/24)</f>
        <v>41894.526562499996</v>
      </c>
      <c r="U1169" s="41">
        <f t="shared" si="56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8">
        <f>E1170/L1170</f>
        <v>340</v>
      </c>
      <c r="Q1170" s="12" t="str">
        <f t="shared" si="54"/>
        <v>food</v>
      </c>
      <c r="R1170" s="12" t="str">
        <f t="shared" si="55"/>
        <v>food trucks</v>
      </c>
      <c r="S1170" s="13">
        <f>(((J1170/60)/60)/24)+DATE(1970,1,1)+(-5/24)</f>
        <v>42604.845659722218</v>
      </c>
      <c r="T1170" s="14">
        <f>(((I1170/60)/60)/24)+DATE(1970,1,1)+(-5/24)</f>
        <v>42634.845659722218</v>
      </c>
      <c r="U1170" s="41">
        <f t="shared" si="56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8">
        <f>E1171/L1171</f>
        <v>5.666666666666667</v>
      </c>
      <c r="Q1171" s="12" t="str">
        <f t="shared" si="54"/>
        <v>food</v>
      </c>
      <c r="R1171" s="12" t="str">
        <f t="shared" si="55"/>
        <v>food trucks</v>
      </c>
      <c r="S1171" s="13">
        <f>(((J1171/60)/60)/24)+DATE(1970,1,1)+(-5/24)</f>
        <v>42027.145405092589</v>
      </c>
      <c r="T1171" s="14">
        <f>(((I1171/60)/60)/24)+DATE(1970,1,1)+(-5/24)</f>
        <v>42057.145405092589</v>
      </c>
      <c r="U1171" s="41">
        <f t="shared" si="56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8">
        <f>E1172/L1172</f>
        <v>50</v>
      </c>
      <c r="Q1172" s="12" t="str">
        <f t="shared" si="54"/>
        <v>food</v>
      </c>
      <c r="R1172" s="12" t="str">
        <f t="shared" si="55"/>
        <v>food trucks</v>
      </c>
      <c r="S1172" s="13">
        <f>(((J1172/60)/60)/24)+DATE(1970,1,1)+(-5/24)</f>
        <v>42124.684849537036</v>
      </c>
      <c r="T1172" s="14">
        <f>(((I1172/60)/60)/24)+DATE(1970,1,1)+(-5/24)</f>
        <v>42154.684849537036</v>
      </c>
      <c r="U1172" s="41">
        <f t="shared" si="56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8">
        <f>E1173/L1173</f>
        <v>25</v>
      </c>
      <c r="Q1173" s="12" t="str">
        <f t="shared" si="54"/>
        <v>food</v>
      </c>
      <c r="R1173" s="12" t="str">
        <f t="shared" si="55"/>
        <v>food trucks</v>
      </c>
      <c r="S1173" s="13">
        <f>(((J1173/60)/60)/24)+DATE(1970,1,1)+(-5/24)</f>
        <v>41938.596377314811</v>
      </c>
      <c r="T1173" s="14">
        <f>(((I1173/60)/60)/24)+DATE(1970,1,1)+(-5/24)</f>
        <v>41956.638043981475</v>
      </c>
      <c r="U1173" s="41">
        <f t="shared" si="56"/>
        <v>18.041666666664241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8" t="e">
        <f>E1174/L1174</f>
        <v>#DIV/0!</v>
      </c>
      <c r="Q1174" s="12" t="str">
        <f t="shared" si="54"/>
        <v>food</v>
      </c>
      <c r="R1174" s="12" t="str">
        <f t="shared" si="55"/>
        <v>food trucks</v>
      </c>
      <c r="S1174" s="13">
        <f>(((J1174/60)/60)/24)+DATE(1970,1,1)+(-5/24)</f>
        <v>41841.473981481482</v>
      </c>
      <c r="T1174" s="14">
        <f>(((I1174/60)/60)/24)+DATE(1970,1,1)+(-5/24)</f>
        <v>41871.473981481482</v>
      </c>
      <c r="U1174" s="41">
        <f t="shared" si="56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8">
        <f>E1175/L1175</f>
        <v>30</v>
      </c>
      <c r="Q1175" s="12" t="str">
        <f t="shared" si="54"/>
        <v>food</v>
      </c>
      <c r="R1175" s="12" t="str">
        <f t="shared" si="55"/>
        <v>food trucks</v>
      </c>
      <c r="S1175" s="13">
        <f>(((J1175/60)/60)/24)+DATE(1970,1,1)+(-5/24)</f>
        <v>42183.97751157407</v>
      </c>
      <c r="T1175" s="14">
        <f>(((I1175/60)/60)/24)+DATE(1970,1,1)+(-5/24)</f>
        <v>42218.97751157407</v>
      </c>
      <c r="U1175" s="41">
        <f t="shared" si="56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8">
        <f>E1176/L1176</f>
        <v>46.631578947368418</v>
      </c>
      <c r="Q1176" s="12" t="str">
        <f t="shared" si="54"/>
        <v>food</v>
      </c>
      <c r="R1176" s="12" t="str">
        <f t="shared" si="55"/>
        <v>food trucks</v>
      </c>
      <c r="S1176" s="13">
        <f>(((J1176/60)/60)/24)+DATE(1970,1,1)+(-5/24)</f>
        <v>42468.633414351854</v>
      </c>
      <c r="T1176" s="14">
        <f>(((I1176/60)/60)/24)+DATE(1970,1,1)+(-5/24)</f>
        <v>42498.633414351854</v>
      </c>
      <c r="U1176" s="41">
        <f t="shared" si="56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8">
        <f>E1177/L1177</f>
        <v>65</v>
      </c>
      <c r="Q1177" s="12" t="str">
        <f t="shared" si="54"/>
        <v>food</v>
      </c>
      <c r="R1177" s="12" t="str">
        <f t="shared" si="55"/>
        <v>food trucks</v>
      </c>
      <c r="S1177" s="13">
        <f>(((J1177/60)/60)/24)+DATE(1970,1,1)+(-5/24)</f>
        <v>42170.520127314812</v>
      </c>
      <c r="T1177" s="14">
        <f>(((I1177/60)/60)/24)+DATE(1970,1,1)+(-5/24)</f>
        <v>42200.520127314812</v>
      </c>
      <c r="U1177" s="41">
        <f t="shared" si="56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8">
        <f>E1178/L1178</f>
        <v>10</v>
      </c>
      <c r="Q1178" s="12" t="str">
        <f t="shared" si="54"/>
        <v>food</v>
      </c>
      <c r="R1178" s="12" t="str">
        <f t="shared" si="55"/>
        <v>food trucks</v>
      </c>
      <c r="S1178" s="13">
        <f>(((J1178/60)/60)/24)+DATE(1970,1,1)+(-5/24)</f>
        <v>42745.811319444438</v>
      </c>
      <c r="T1178" s="14">
        <f>(((I1178/60)/60)/24)+DATE(1970,1,1)+(-5/24)</f>
        <v>42800.333333333336</v>
      </c>
      <c r="U1178" s="41">
        <f t="shared" si="56"/>
        <v>54.522013888898073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8" t="e">
        <f>E1179/L1179</f>
        <v>#DIV/0!</v>
      </c>
      <c r="Q1179" s="12" t="str">
        <f t="shared" si="54"/>
        <v>food</v>
      </c>
      <c r="R1179" s="12" t="str">
        <f t="shared" si="55"/>
        <v>food trucks</v>
      </c>
      <c r="S1179" s="13">
        <f>(((J1179/60)/60)/24)+DATE(1970,1,1)+(-5/24)</f>
        <v>41897.452499999999</v>
      </c>
      <c r="T1179" s="14">
        <f>(((I1179/60)/60)/24)+DATE(1970,1,1)+(-5/24)</f>
        <v>41927.452499999999</v>
      </c>
      <c r="U1179" s="41">
        <f t="shared" si="56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8">
        <f>E1180/L1180</f>
        <v>5</v>
      </c>
      <c r="Q1180" s="12" t="str">
        <f t="shared" si="54"/>
        <v>food</v>
      </c>
      <c r="R1180" s="12" t="str">
        <f t="shared" si="55"/>
        <v>food trucks</v>
      </c>
      <c r="S1180" s="13">
        <f>(((J1180/60)/60)/24)+DATE(1970,1,1)+(-5/24)</f>
        <v>41837.69736111111</v>
      </c>
      <c r="T1180" s="14">
        <f>(((I1180/60)/60)/24)+DATE(1970,1,1)+(-5/24)</f>
        <v>41867.69736111111</v>
      </c>
      <c r="U1180" s="41">
        <f t="shared" si="56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8">
        <f>E1181/L1181</f>
        <v>640</v>
      </c>
      <c r="Q1181" s="12" t="str">
        <f t="shared" si="54"/>
        <v>food</v>
      </c>
      <c r="R1181" s="12" t="str">
        <f t="shared" si="55"/>
        <v>food trucks</v>
      </c>
      <c r="S1181" s="13">
        <f>(((J1181/60)/60)/24)+DATE(1970,1,1)+(-5/24)</f>
        <v>42275.511886574073</v>
      </c>
      <c r="T1181" s="14">
        <f>(((I1181/60)/60)/24)+DATE(1970,1,1)+(-5/24)</f>
        <v>42305.511886574073</v>
      </c>
      <c r="U1181" s="41">
        <f t="shared" si="56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8">
        <f>E1182/L1182</f>
        <v>69.117647058823536</v>
      </c>
      <c r="Q1182" s="12" t="str">
        <f t="shared" si="54"/>
        <v>food</v>
      </c>
      <c r="R1182" s="12" t="str">
        <f t="shared" si="55"/>
        <v>food trucks</v>
      </c>
      <c r="S1182" s="13">
        <f>(((J1182/60)/60)/24)+DATE(1970,1,1)+(-5/24)</f>
        <v>41781.598541666666</v>
      </c>
      <c r="T1182" s="14">
        <f>(((I1182/60)/60)/24)+DATE(1970,1,1)+(-5/24)</f>
        <v>41818.598541666666</v>
      </c>
      <c r="U1182" s="41">
        <f t="shared" si="56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8">
        <f>E1183/L1183</f>
        <v>1.3333333333333333</v>
      </c>
      <c r="Q1183" s="12" t="str">
        <f t="shared" si="54"/>
        <v>food</v>
      </c>
      <c r="R1183" s="12" t="str">
        <f t="shared" si="55"/>
        <v>food trucks</v>
      </c>
      <c r="S1183" s="13">
        <f>(((J1183/60)/60)/24)+DATE(1970,1,1)+(-5/24)</f>
        <v>42034.131030092591</v>
      </c>
      <c r="T1183" s="14">
        <f>(((I1183/60)/60)/24)+DATE(1970,1,1)+(-5/24)</f>
        <v>42064.131030092591</v>
      </c>
      <c r="U1183" s="41">
        <f t="shared" si="56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8">
        <f>E1184/L1184</f>
        <v>10.5</v>
      </c>
      <c r="Q1184" s="12" t="str">
        <f t="shared" si="54"/>
        <v>food</v>
      </c>
      <c r="R1184" s="12" t="str">
        <f t="shared" si="55"/>
        <v>food trucks</v>
      </c>
      <c r="S1184" s="13">
        <f>(((J1184/60)/60)/24)+DATE(1970,1,1)+(-5/24)</f>
        <v>42728.619074074071</v>
      </c>
      <c r="T1184" s="14">
        <f>(((I1184/60)/60)/24)+DATE(1970,1,1)+(-5/24)</f>
        <v>42747.487499999996</v>
      </c>
      <c r="U1184" s="41">
        <f t="shared" si="56"/>
        <v>18.868425925924385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8">
        <f>E1185/L1185</f>
        <v>33.333333333333336</v>
      </c>
      <c r="Q1185" s="12" t="str">
        <f t="shared" si="54"/>
        <v>food</v>
      </c>
      <c r="R1185" s="12" t="str">
        <f t="shared" si="55"/>
        <v>food trucks</v>
      </c>
      <c r="S1185" s="13">
        <f>(((J1185/60)/60)/24)+DATE(1970,1,1)+(-5/24)</f>
        <v>42656.653043981474</v>
      </c>
      <c r="T1185" s="14">
        <f>(((I1185/60)/60)/24)+DATE(1970,1,1)+(-5/24)</f>
        <v>42675.957638888889</v>
      </c>
      <c r="U1185" s="41">
        <f t="shared" si="56"/>
        <v>19.304594907414867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8">
        <f>E1186/L1186</f>
        <v>61.562666666666665</v>
      </c>
      <c r="Q1186" s="12" t="str">
        <f t="shared" si="54"/>
        <v>photography</v>
      </c>
      <c r="R1186" s="12" t="str">
        <f t="shared" si="55"/>
        <v>photobooks</v>
      </c>
      <c r="S1186" s="13">
        <f>(((J1186/60)/60)/24)+DATE(1970,1,1)+(-5/24)</f>
        <v>42741.391331018516</v>
      </c>
      <c r="T1186" s="14">
        <f>(((I1186/60)/60)/24)+DATE(1970,1,1)+(-5/24)</f>
        <v>42772.391331018516</v>
      </c>
      <c r="U1186" s="41">
        <f t="shared" si="56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8">
        <f>E1187/L1187</f>
        <v>118.73873873873873</v>
      </c>
      <c r="Q1187" s="12" t="str">
        <f t="shared" si="54"/>
        <v>photography</v>
      </c>
      <c r="R1187" s="12" t="str">
        <f t="shared" si="55"/>
        <v>photobooks</v>
      </c>
      <c r="S1187" s="13">
        <f>(((J1187/60)/60)/24)+DATE(1970,1,1)+(-5/24)</f>
        <v>42130.656817129631</v>
      </c>
      <c r="T1187" s="14">
        <f>(((I1187/60)/60)/24)+DATE(1970,1,1)+(-5/24)</f>
        <v>42162.958333333336</v>
      </c>
      <c r="U1187" s="41">
        <f t="shared" si="56"/>
        <v>32.301516203704523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8">
        <f>E1188/L1188</f>
        <v>65.081300813008127</v>
      </c>
      <c r="Q1188" s="12" t="str">
        <f t="shared" si="54"/>
        <v>photography</v>
      </c>
      <c r="R1188" s="12" t="str">
        <f t="shared" si="55"/>
        <v>photobooks</v>
      </c>
      <c r="S1188" s="13">
        <f>(((J1188/60)/60)/24)+DATE(1970,1,1)+(-5/24)</f>
        <v>42123.655034722215</v>
      </c>
      <c r="T1188" s="14">
        <f>(((I1188/60)/60)/24)+DATE(1970,1,1)+(-5/24)</f>
        <v>42156.737499999996</v>
      </c>
      <c r="U1188" s="41">
        <f t="shared" si="56"/>
        <v>33.082465277781012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8">
        <f>E1189/L1189</f>
        <v>130.15714285714284</v>
      </c>
      <c r="Q1189" s="12" t="str">
        <f t="shared" si="54"/>
        <v>photography</v>
      </c>
      <c r="R1189" s="12" t="str">
        <f t="shared" si="55"/>
        <v>photobooks</v>
      </c>
      <c r="S1189" s="13">
        <f>(((J1189/60)/60)/24)+DATE(1970,1,1)+(-5/24)</f>
        <v>42109.686608796292</v>
      </c>
      <c r="T1189" s="14">
        <f>(((I1189/60)/60)/24)+DATE(1970,1,1)+(-5/24)</f>
        <v>42141.541666666664</v>
      </c>
      <c r="U1189" s="41">
        <f t="shared" si="56"/>
        <v>31.855057870372548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8">
        <f>E1190/L1190</f>
        <v>37.776470588235291</v>
      </c>
      <c r="Q1190" s="12" t="str">
        <f t="shared" si="54"/>
        <v>photography</v>
      </c>
      <c r="R1190" s="12" t="str">
        <f t="shared" si="55"/>
        <v>photobooks</v>
      </c>
      <c r="S1190" s="13">
        <f>(((J1190/60)/60)/24)+DATE(1970,1,1)+(-5/24)</f>
        <v>42711.492361111108</v>
      </c>
      <c r="T1190" s="14">
        <f>(((I1190/60)/60)/24)+DATE(1970,1,1)+(-5/24)</f>
        <v>42732.492361111108</v>
      </c>
      <c r="U1190" s="41">
        <f t="shared" si="56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8">
        <f>E1191/L1191</f>
        <v>112.79069767441861</v>
      </c>
      <c r="Q1191" s="12" t="str">
        <f t="shared" si="54"/>
        <v>photography</v>
      </c>
      <c r="R1191" s="12" t="str">
        <f t="shared" si="55"/>
        <v>photobooks</v>
      </c>
      <c r="S1191" s="13">
        <f>(((J1191/60)/60)/24)+DATE(1970,1,1)+(-5/24)</f>
        <v>42529.770775462959</v>
      </c>
      <c r="T1191" s="14">
        <f>(((I1191/60)/60)/24)+DATE(1970,1,1)+(-5/24)</f>
        <v>42550.770775462959</v>
      </c>
      <c r="U1191" s="41">
        <f t="shared" si="56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8">
        <f>E1192/L1192</f>
        <v>51.92307692307692</v>
      </c>
      <c r="Q1192" s="12" t="str">
        <f t="shared" si="54"/>
        <v>photography</v>
      </c>
      <c r="R1192" s="12" t="str">
        <f t="shared" si="55"/>
        <v>photobooks</v>
      </c>
      <c r="S1192" s="13">
        <f>(((J1192/60)/60)/24)+DATE(1970,1,1)+(-5/24)</f>
        <v>41852.457465277774</v>
      </c>
      <c r="T1192" s="14">
        <f>(((I1192/60)/60)/24)+DATE(1970,1,1)+(-5/24)</f>
        <v>41882.457465277774</v>
      </c>
      <c r="U1192" s="41">
        <f t="shared" si="56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8">
        <f>E1193/L1193</f>
        <v>89.242424242424249</v>
      </c>
      <c r="Q1193" s="12" t="str">
        <f t="shared" si="54"/>
        <v>photography</v>
      </c>
      <c r="R1193" s="12" t="str">
        <f t="shared" si="55"/>
        <v>photobooks</v>
      </c>
      <c r="S1193" s="13">
        <f>(((J1193/60)/60)/24)+DATE(1970,1,1)+(-5/24)</f>
        <v>42419.395370370366</v>
      </c>
      <c r="T1193" s="14">
        <f>(((I1193/60)/60)/24)+DATE(1970,1,1)+(-5/24)</f>
        <v>42449.353703703695</v>
      </c>
      <c r="U1193" s="41">
        <f t="shared" si="56"/>
        <v>29.958333333328483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8">
        <f>E1194/L1194</f>
        <v>19.333333333333332</v>
      </c>
      <c r="Q1194" s="12" t="str">
        <f t="shared" si="54"/>
        <v>photography</v>
      </c>
      <c r="R1194" s="12" t="str">
        <f t="shared" si="55"/>
        <v>photobooks</v>
      </c>
      <c r="S1194" s="13">
        <f>(((J1194/60)/60)/24)+DATE(1970,1,1)+(-5/24)</f>
        <v>42747.298356481479</v>
      </c>
      <c r="T1194" s="14">
        <f>(((I1194/60)/60)/24)+DATE(1970,1,1)+(-5/24)</f>
        <v>42777.298356481479</v>
      </c>
      <c r="U1194" s="41">
        <f t="shared" si="56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8">
        <f>E1195/L1195</f>
        <v>79.967032967032964</v>
      </c>
      <c r="Q1195" s="12" t="str">
        <f t="shared" si="54"/>
        <v>photography</v>
      </c>
      <c r="R1195" s="12" t="str">
        <f t="shared" si="55"/>
        <v>photobooks</v>
      </c>
      <c r="S1195" s="13">
        <f>(((J1195/60)/60)/24)+DATE(1970,1,1)+(-5/24)</f>
        <v>42409.567743055559</v>
      </c>
      <c r="T1195" s="14">
        <f>(((I1195/60)/60)/24)+DATE(1970,1,1)+(-5/24)</f>
        <v>42469.526076388887</v>
      </c>
      <c r="U1195" s="41">
        <f t="shared" si="56"/>
        <v>59.958333333328483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8">
        <f>E1196/L1196</f>
        <v>56.414565826330531</v>
      </c>
      <c r="Q1196" s="12" t="str">
        <f t="shared" si="54"/>
        <v>photography</v>
      </c>
      <c r="R1196" s="12" t="str">
        <f t="shared" si="55"/>
        <v>photobooks</v>
      </c>
      <c r="S1196" s="13">
        <f>(((J1196/60)/60)/24)+DATE(1970,1,1)+(-5/24)</f>
        <v>42072.27984953703</v>
      </c>
      <c r="T1196" s="14">
        <f>(((I1196/60)/60)/24)+DATE(1970,1,1)+(-5/24)</f>
        <v>42102.27984953703</v>
      </c>
      <c r="U1196" s="41">
        <f t="shared" si="56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8">
        <f>E1197/L1197</f>
        <v>79.411764705882348</v>
      </c>
      <c r="Q1197" s="12" t="str">
        <f t="shared" si="54"/>
        <v>photography</v>
      </c>
      <c r="R1197" s="12" t="str">
        <f t="shared" si="55"/>
        <v>photobooks</v>
      </c>
      <c r="S1197" s="13">
        <f>(((J1197/60)/60)/24)+DATE(1970,1,1)+(-5/24)</f>
        <v>42298.139502314814</v>
      </c>
      <c r="T1197" s="14">
        <f>(((I1197/60)/60)/24)+DATE(1970,1,1)+(-5/24)</f>
        <v>42358.166666666664</v>
      </c>
      <c r="U1197" s="41">
        <f t="shared" si="56"/>
        <v>60.027164351849933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8">
        <f>E1198/L1198</f>
        <v>76.439453125</v>
      </c>
      <c r="Q1198" s="12" t="str">
        <f t="shared" si="54"/>
        <v>photography</v>
      </c>
      <c r="R1198" s="12" t="str">
        <f t="shared" si="55"/>
        <v>photobooks</v>
      </c>
      <c r="S1198" s="13">
        <f>(((J1198/60)/60)/24)+DATE(1970,1,1)+(-5/24)</f>
        <v>42326.610405092586</v>
      </c>
      <c r="T1198" s="14">
        <f>(((I1198/60)/60)/24)+DATE(1970,1,1)+(-5/24)</f>
        <v>42356.610405092586</v>
      </c>
      <c r="U1198" s="41">
        <f t="shared" si="56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8">
        <f>E1199/L1199</f>
        <v>121</v>
      </c>
      <c r="Q1199" s="12" t="str">
        <f t="shared" si="54"/>
        <v>photography</v>
      </c>
      <c r="R1199" s="12" t="str">
        <f t="shared" si="55"/>
        <v>photobooks</v>
      </c>
      <c r="S1199" s="13">
        <f>(((J1199/60)/60)/24)+DATE(1970,1,1)+(-5/24)</f>
        <v>42503.456412037034</v>
      </c>
      <c r="T1199" s="14">
        <f>(((I1199/60)/60)/24)+DATE(1970,1,1)+(-5/24)</f>
        <v>42534.040972222218</v>
      </c>
      <c r="U1199" s="41">
        <f t="shared" si="56"/>
        <v>30.584560185183364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8">
        <f>E1200/L1200</f>
        <v>54.616766467065865</v>
      </c>
      <c r="Q1200" s="12" t="str">
        <f t="shared" si="54"/>
        <v>photography</v>
      </c>
      <c r="R1200" s="12" t="str">
        <f t="shared" si="55"/>
        <v>photobooks</v>
      </c>
      <c r="S1200" s="13">
        <f>(((J1200/60)/60)/24)+DATE(1970,1,1)+(-5/24)</f>
        <v>42333.410717592589</v>
      </c>
      <c r="T1200" s="14">
        <f>(((I1200/60)/60)/24)+DATE(1970,1,1)+(-5/24)</f>
        <v>42368.916666666664</v>
      </c>
      <c r="U1200" s="41">
        <f t="shared" si="56"/>
        <v>35.505949074075033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8">
        <f>E1201/L1201</f>
        <v>299.22222222222223</v>
      </c>
      <c r="Q1201" s="12" t="str">
        <f t="shared" si="54"/>
        <v>photography</v>
      </c>
      <c r="R1201" s="12" t="str">
        <f t="shared" si="55"/>
        <v>photobooks</v>
      </c>
      <c r="S1201" s="13">
        <f>(((J1201/60)/60)/24)+DATE(1970,1,1)+(-5/24)</f>
        <v>42161.562499999993</v>
      </c>
      <c r="T1201" s="14">
        <f>(((I1201/60)/60)/24)+DATE(1970,1,1)+(-5/24)</f>
        <v>42193.562499999993</v>
      </c>
      <c r="U1201" s="41">
        <f t="shared" si="56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8">
        <f>E1202/L1202</f>
        <v>58.533980582524272</v>
      </c>
      <c r="Q1202" s="12" t="str">
        <f t="shared" si="54"/>
        <v>photography</v>
      </c>
      <c r="R1202" s="12" t="str">
        <f t="shared" si="55"/>
        <v>photobooks</v>
      </c>
      <c r="S1202" s="13">
        <f>(((J1202/60)/60)/24)+DATE(1970,1,1)+(-5/24)</f>
        <v>42089.269166666665</v>
      </c>
      <c r="T1202" s="14">
        <f>(((I1202/60)/60)/24)+DATE(1970,1,1)+(-5/24)</f>
        <v>42110.269166666665</v>
      </c>
      <c r="U1202" s="41">
        <f t="shared" si="56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8">
        <f>E1203/L1203</f>
        <v>55.371801801801809</v>
      </c>
      <c r="Q1203" s="12" t="str">
        <f t="shared" si="54"/>
        <v>photography</v>
      </c>
      <c r="R1203" s="12" t="str">
        <f t="shared" si="55"/>
        <v>photobooks</v>
      </c>
      <c r="S1203" s="13">
        <f>(((J1203/60)/60)/24)+DATE(1970,1,1)+(-5/24)</f>
        <v>42536.398680555554</v>
      </c>
      <c r="T1203" s="14">
        <f>(((I1203/60)/60)/24)+DATE(1970,1,1)+(-5/24)</f>
        <v>42566.398680555554</v>
      </c>
      <c r="U1203" s="41">
        <f t="shared" si="56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8">
        <f>E1204/L1204</f>
        <v>183.80442804428046</v>
      </c>
      <c r="Q1204" s="12" t="str">
        <f t="shared" si="54"/>
        <v>photography</v>
      </c>
      <c r="R1204" s="12" t="str">
        <f t="shared" si="55"/>
        <v>photobooks</v>
      </c>
      <c r="S1204" s="13">
        <f>(((J1204/60)/60)/24)+DATE(1970,1,1)+(-5/24)</f>
        <v>42152.080486111103</v>
      </c>
      <c r="T1204" s="14">
        <f>(((I1204/60)/60)/24)+DATE(1970,1,1)+(-5/24)</f>
        <v>42182.080486111103</v>
      </c>
      <c r="U1204" s="41">
        <f t="shared" si="56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8">
        <f>E1205/L1205</f>
        <v>165.34653465346534</v>
      </c>
      <c r="Q1205" s="12" t="str">
        <f t="shared" si="54"/>
        <v>photography</v>
      </c>
      <c r="R1205" s="12" t="str">
        <f t="shared" si="55"/>
        <v>photobooks</v>
      </c>
      <c r="S1205" s="13">
        <f>(((J1205/60)/60)/24)+DATE(1970,1,1)+(-5/24)</f>
        <v>42125.4065625</v>
      </c>
      <c r="T1205" s="14">
        <f>(((I1205/60)/60)/24)+DATE(1970,1,1)+(-5/24)</f>
        <v>42155.4065625</v>
      </c>
      <c r="U1205" s="41">
        <f t="shared" si="56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8">
        <f>E1206/L1206</f>
        <v>234.78947368421052</v>
      </c>
      <c r="Q1206" s="12" t="str">
        <f t="shared" si="54"/>
        <v>photography</v>
      </c>
      <c r="R1206" s="12" t="str">
        <f t="shared" si="55"/>
        <v>photobooks</v>
      </c>
      <c r="S1206" s="13">
        <f>(((J1206/60)/60)/24)+DATE(1970,1,1)+(-5/24)</f>
        <v>42297.539733796293</v>
      </c>
      <c r="T1206" s="14">
        <f>(((I1206/60)/60)/24)+DATE(1970,1,1)+(-5/24)</f>
        <v>42341.999999999993</v>
      </c>
      <c r="U1206" s="41">
        <f t="shared" si="56"/>
        <v>44.460266203699575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8">
        <f>E1207/L1207</f>
        <v>211.48387096774192</v>
      </c>
      <c r="Q1207" s="12" t="str">
        <f t="shared" si="54"/>
        <v>photography</v>
      </c>
      <c r="R1207" s="12" t="str">
        <f t="shared" si="55"/>
        <v>photobooks</v>
      </c>
      <c r="S1207" s="13">
        <f>(((J1207/60)/60)/24)+DATE(1970,1,1)+(-5/24)</f>
        <v>42138.298043981478</v>
      </c>
      <c r="T1207" s="14">
        <f>(((I1207/60)/60)/24)+DATE(1970,1,1)+(-5/24)</f>
        <v>42168.298043981478</v>
      </c>
      <c r="U1207" s="41">
        <f t="shared" si="56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8">
        <f>E1208/L1208</f>
        <v>32.34375</v>
      </c>
      <c r="Q1208" s="12" t="str">
        <f t="shared" si="54"/>
        <v>photography</v>
      </c>
      <c r="R1208" s="12" t="str">
        <f t="shared" si="55"/>
        <v>photobooks</v>
      </c>
      <c r="S1208" s="13">
        <f>(((J1208/60)/60)/24)+DATE(1970,1,1)+(-5/24)</f>
        <v>42772.567743055559</v>
      </c>
      <c r="T1208" s="14">
        <f>(((I1208/60)/60)/24)+DATE(1970,1,1)+(-5/24)</f>
        <v>42805.353472222218</v>
      </c>
      <c r="U1208" s="41">
        <f t="shared" si="56"/>
        <v>32.785729166658712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8">
        <f>E1209/L1209</f>
        <v>123.37588652482269</v>
      </c>
      <c r="Q1209" s="12" t="str">
        <f t="shared" si="54"/>
        <v>photography</v>
      </c>
      <c r="R1209" s="12" t="str">
        <f t="shared" si="55"/>
        <v>photobooks</v>
      </c>
      <c r="S1209" s="13">
        <f>(((J1209/60)/60)/24)+DATE(1970,1,1)+(-5/24)</f>
        <v>42430.221909722219</v>
      </c>
      <c r="T1209" s="14">
        <f>(((I1209/60)/60)/24)+DATE(1970,1,1)+(-5/24)</f>
        <v>42460.208333333336</v>
      </c>
      <c r="U1209" s="41">
        <f t="shared" si="56"/>
        <v>29.986423611117061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8">
        <f>E1210/L1210</f>
        <v>207.06666666666666</v>
      </c>
      <c r="Q1210" s="12" t="str">
        <f t="shared" si="54"/>
        <v>photography</v>
      </c>
      <c r="R1210" s="12" t="str">
        <f t="shared" si="55"/>
        <v>photobooks</v>
      </c>
      <c r="S1210" s="13">
        <f>(((J1210/60)/60)/24)+DATE(1970,1,1)+(-5/24)</f>
        <v>42423.500740740739</v>
      </c>
      <c r="T1210" s="14">
        <f>(((I1210/60)/60)/24)+DATE(1970,1,1)+(-5/24)</f>
        <v>42453.459074074075</v>
      </c>
      <c r="U1210" s="41">
        <f t="shared" si="56"/>
        <v>29.958333333335759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8">
        <f>E1211/L1211</f>
        <v>138.2608695652174</v>
      </c>
      <c r="Q1211" s="12" t="str">
        <f t="shared" si="54"/>
        <v>photography</v>
      </c>
      <c r="R1211" s="12" t="str">
        <f t="shared" si="55"/>
        <v>photobooks</v>
      </c>
      <c r="S1211" s="13">
        <f>(((J1211/60)/60)/24)+DATE(1970,1,1)+(-5/24)</f>
        <v>42761.637789351851</v>
      </c>
      <c r="T1211" s="14">
        <f>(((I1211/60)/60)/24)+DATE(1970,1,1)+(-5/24)</f>
        <v>42791.637789351851</v>
      </c>
      <c r="U1211" s="41">
        <f t="shared" si="56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8">
        <f>E1212/L1212</f>
        <v>493.81553398058253</v>
      </c>
      <c r="Q1212" s="12" t="str">
        <f t="shared" si="54"/>
        <v>photography</v>
      </c>
      <c r="R1212" s="12" t="str">
        <f t="shared" si="55"/>
        <v>photobooks</v>
      </c>
      <c r="S1212" s="13">
        <f>(((J1212/60)/60)/24)+DATE(1970,1,1)+(-5/24)</f>
        <v>42132.733472222222</v>
      </c>
      <c r="T1212" s="14">
        <f>(((I1212/60)/60)/24)+DATE(1970,1,1)+(-5/24)</f>
        <v>42155.666666666664</v>
      </c>
      <c r="U1212" s="41">
        <f t="shared" si="56"/>
        <v>22.933194444442051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8">
        <f>E1213/L1213</f>
        <v>168.5</v>
      </c>
      <c r="Q1213" s="12" t="str">
        <f t="shared" si="54"/>
        <v>photography</v>
      </c>
      <c r="R1213" s="12" t="str">
        <f t="shared" si="55"/>
        <v>photobooks</v>
      </c>
      <c r="S1213" s="13">
        <f>(((J1213/60)/60)/24)+DATE(1970,1,1)+(-5/24)</f>
        <v>42515.658113425925</v>
      </c>
      <c r="T1213" s="14">
        <f>(((I1213/60)/60)/24)+DATE(1970,1,1)+(-5/24)</f>
        <v>42530.658113425925</v>
      </c>
      <c r="U1213" s="41">
        <f t="shared" si="56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8">
        <f>E1214/L1214</f>
        <v>38.867469879518069</v>
      </c>
      <c r="Q1214" s="12" t="str">
        <f t="shared" si="54"/>
        <v>photography</v>
      </c>
      <c r="R1214" s="12" t="str">
        <f t="shared" si="55"/>
        <v>photobooks</v>
      </c>
      <c r="S1214" s="13">
        <f>(((J1214/60)/60)/24)+DATE(1970,1,1)+(-5/24)</f>
        <v>42318.741840277777</v>
      </c>
      <c r="T1214" s="14">
        <f>(((I1214/60)/60)/24)+DATE(1970,1,1)+(-5/24)</f>
        <v>42334.833333333336</v>
      </c>
      <c r="U1214" s="41">
        <f t="shared" si="56"/>
        <v>16.091493055559113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8">
        <f>E1215/L1215</f>
        <v>61.527777777777779</v>
      </c>
      <c r="Q1215" s="12" t="str">
        <f t="shared" si="54"/>
        <v>photography</v>
      </c>
      <c r="R1215" s="12" t="str">
        <f t="shared" si="55"/>
        <v>photobooks</v>
      </c>
      <c r="S1215" s="13">
        <f>(((J1215/60)/60)/24)+DATE(1970,1,1)+(-5/24)</f>
        <v>42731.547453703701</v>
      </c>
      <c r="T1215" s="14">
        <f>(((I1215/60)/60)/24)+DATE(1970,1,1)+(-5/24)</f>
        <v>42766.547453703701</v>
      </c>
      <c r="U1215" s="41">
        <f t="shared" si="56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8">
        <f>E1216/L1216</f>
        <v>105.44</v>
      </c>
      <c r="Q1216" s="12" t="str">
        <f t="shared" si="54"/>
        <v>photography</v>
      </c>
      <c r="R1216" s="12" t="str">
        <f t="shared" si="55"/>
        <v>photobooks</v>
      </c>
      <c r="S1216" s="13">
        <f>(((J1216/60)/60)/24)+DATE(1970,1,1)+(-5/24)</f>
        <v>42104.632002314807</v>
      </c>
      <c r="T1216" s="14">
        <f>(((I1216/60)/60)/24)+DATE(1970,1,1)+(-5/24)</f>
        <v>42164.632002314807</v>
      </c>
      <c r="U1216" s="41">
        <f t="shared" si="56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8">
        <f>E1217/L1217</f>
        <v>71.592003642987251</v>
      </c>
      <c r="Q1217" s="12" t="str">
        <f t="shared" si="54"/>
        <v>photography</v>
      </c>
      <c r="R1217" s="12" t="str">
        <f t="shared" si="55"/>
        <v>photobooks</v>
      </c>
      <c r="S1217" s="13">
        <f>(((J1217/60)/60)/24)+DATE(1970,1,1)+(-5/24)</f>
        <v>41759.714768518512</v>
      </c>
      <c r="T1217" s="14">
        <f>(((I1217/60)/60)/24)+DATE(1970,1,1)+(-5/24)</f>
        <v>41789.714768518512</v>
      </c>
      <c r="U1217" s="41">
        <f t="shared" si="56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8">
        <f>E1218/L1218</f>
        <v>91.882882882882882</v>
      </c>
      <c r="Q1218" s="12" t="str">
        <f t="shared" si="54"/>
        <v>photography</v>
      </c>
      <c r="R1218" s="12" t="str">
        <f t="shared" si="55"/>
        <v>photobooks</v>
      </c>
      <c r="S1218" s="13">
        <f>(((J1218/60)/60)/24)+DATE(1970,1,1)+(-5/24)</f>
        <v>42247.408067129632</v>
      </c>
      <c r="T1218" s="14">
        <f>(((I1218/60)/60)/24)+DATE(1970,1,1)+(-5/24)</f>
        <v>42279.752083333333</v>
      </c>
      <c r="U1218" s="41">
        <f t="shared" si="56"/>
        <v>32.344016203700448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8">
        <f>E1219/L1219</f>
        <v>148.57377049180329</v>
      </c>
      <c r="Q1219" s="12" t="str">
        <f t="shared" ref="Q1219:Q1282" si="57">LEFT(N1219,( FIND("/",N1219,1))-1)</f>
        <v>photography</v>
      </c>
      <c r="R1219" s="12" t="str">
        <f t="shared" ref="R1219:R1282" si="58">RIGHT(N1219,(LEN(N1219)-(FIND("/",N1219, FIND("/", N1219)-1))))</f>
        <v>photobooks</v>
      </c>
      <c r="S1219" s="13">
        <f>(((J1219/60)/60)/24)+DATE(1970,1,1)+(-5/24)</f>
        <v>42535.6011574074</v>
      </c>
      <c r="T1219" s="14">
        <f>(((I1219/60)/60)/24)+DATE(1970,1,1)+(-5/24)</f>
        <v>42565.6011574074</v>
      </c>
      <c r="U1219" s="41">
        <f t="shared" ref="U1219:U1282" si="59">T1219-S1219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8">
        <f>E1220/L1220</f>
        <v>174.2134831460674</v>
      </c>
      <c r="Q1220" s="12" t="str">
        <f t="shared" si="57"/>
        <v>photography</v>
      </c>
      <c r="R1220" s="12" t="str">
        <f t="shared" si="58"/>
        <v>photobooks</v>
      </c>
      <c r="S1220" s="13">
        <f>(((J1220/60)/60)/24)+DATE(1970,1,1)+(-5/24)</f>
        <v>42278.453703703701</v>
      </c>
      <c r="T1220" s="14">
        <f>(((I1220/60)/60)/24)+DATE(1970,1,1)+(-5/24)</f>
        <v>42308.916666666664</v>
      </c>
      <c r="U1220" s="41">
        <f t="shared" si="59"/>
        <v>30.462962962963502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8">
        <f>E1221/L1221</f>
        <v>102.86166007905139</v>
      </c>
      <c r="Q1221" s="12" t="str">
        <f t="shared" si="57"/>
        <v>photography</v>
      </c>
      <c r="R1221" s="12" t="str">
        <f t="shared" si="58"/>
        <v>photobooks</v>
      </c>
      <c r="S1221" s="13">
        <f>(((J1221/60)/60)/24)+DATE(1970,1,1)+(-5/24)</f>
        <v>42633.253622685181</v>
      </c>
      <c r="T1221" s="14">
        <f>(((I1221/60)/60)/24)+DATE(1970,1,1)+(-5/24)</f>
        <v>42663.253622685181</v>
      </c>
      <c r="U1221" s="41">
        <f t="shared" si="5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8">
        <f>E1222/L1222</f>
        <v>111.17857142857143</v>
      </c>
      <c r="Q1222" s="12" t="str">
        <f t="shared" si="57"/>
        <v>photography</v>
      </c>
      <c r="R1222" s="12" t="str">
        <f t="shared" si="58"/>
        <v>photobooks</v>
      </c>
      <c r="S1222" s="13">
        <f>(((J1222/60)/60)/24)+DATE(1970,1,1)+(-5/24)</f>
        <v>42211.420277777775</v>
      </c>
      <c r="T1222" s="14">
        <f>(((I1222/60)/60)/24)+DATE(1970,1,1)+(-5/24)</f>
        <v>42241.420277777775</v>
      </c>
      <c r="U1222" s="41">
        <f t="shared" si="5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8">
        <f>E1223/L1223</f>
        <v>23.796213592233013</v>
      </c>
      <c r="Q1223" s="12" t="str">
        <f t="shared" si="57"/>
        <v>photography</v>
      </c>
      <c r="R1223" s="12" t="str">
        <f t="shared" si="58"/>
        <v>photobooks</v>
      </c>
      <c r="S1223" s="13">
        <f>(((J1223/60)/60)/24)+DATE(1970,1,1)+(-5/24)</f>
        <v>42680.267222222225</v>
      </c>
      <c r="T1223" s="14">
        <f>(((I1223/60)/60)/24)+DATE(1970,1,1)+(-5/24)</f>
        <v>42707.791666666664</v>
      </c>
      <c r="U1223" s="41">
        <f t="shared" si="59"/>
        <v>27.524444444439723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8">
        <f>E1224/L1224</f>
        <v>81.268115942028984</v>
      </c>
      <c r="Q1224" s="12" t="str">
        <f t="shared" si="57"/>
        <v>photography</v>
      </c>
      <c r="R1224" s="12" t="str">
        <f t="shared" si="58"/>
        <v>photobooks</v>
      </c>
      <c r="S1224" s="13">
        <f>(((J1224/60)/60)/24)+DATE(1970,1,1)+(-5/24)</f>
        <v>42430.512118055551</v>
      </c>
      <c r="T1224" s="14">
        <f>(((I1224/60)/60)/24)+DATE(1970,1,1)+(-5/24)</f>
        <v>42460.958333333336</v>
      </c>
      <c r="U1224" s="41">
        <f t="shared" si="59"/>
        <v>30.446215277785086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8">
        <f>E1225/L1225</f>
        <v>116.21465968586388</v>
      </c>
      <c r="Q1225" s="12" t="str">
        <f t="shared" si="57"/>
        <v>photography</v>
      </c>
      <c r="R1225" s="12" t="str">
        <f t="shared" si="58"/>
        <v>photobooks</v>
      </c>
      <c r="S1225" s="13">
        <f>(((J1225/60)/60)/24)+DATE(1970,1,1)+(-5/24)</f>
        <v>42653.968854166662</v>
      </c>
      <c r="T1225" s="14">
        <f>(((I1225/60)/60)/24)+DATE(1970,1,1)+(-5/24)</f>
        <v>42684.010520833333</v>
      </c>
      <c r="U1225" s="41">
        <f t="shared" si="59"/>
        <v>30.041666666671517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8">
        <f>E1226/L1226</f>
        <v>58.888888888888886</v>
      </c>
      <c r="Q1226" s="12" t="str">
        <f t="shared" si="57"/>
        <v>music</v>
      </c>
      <c r="R1226" s="12" t="str">
        <f t="shared" si="58"/>
        <v>world music</v>
      </c>
      <c r="S1226" s="13">
        <f>(((J1226/60)/60)/24)+DATE(1970,1,1)+(-5/24)</f>
        <v>41736.341458333329</v>
      </c>
      <c r="T1226" s="14">
        <f>(((I1226/60)/60)/24)+DATE(1970,1,1)+(-5/24)</f>
        <v>41796.341458333329</v>
      </c>
      <c r="U1226" s="41">
        <f t="shared" si="59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8">
        <f>E1227/L1227</f>
        <v>44</v>
      </c>
      <c r="Q1227" s="12" t="str">
        <f t="shared" si="57"/>
        <v>music</v>
      </c>
      <c r="R1227" s="12" t="str">
        <f t="shared" si="58"/>
        <v>world music</v>
      </c>
      <c r="S1227" s="13">
        <f>(((J1227/60)/60)/24)+DATE(1970,1,1)+(-5/24)</f>
        <v>41509.697662037033</v>
      </c>
      <c r="T1227" s="14">
        <f>(((I1227/60)/60)/24)+DATE(1970,1,1)+(-5/24)</f>
        <v>41569.697662037033</v>
      </c>
      <c r="U1227" s="41">
        <f t="shared" si="5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8">
        <f>E1228/L1228</f>
        <v>48.424999999999997</v>
      </c>
      <c r="Q1228" s="12" t="str">
        <f t="shared" si="57"/>
        <v>music</v>
      </c>
      <c r="R1228" s="12" t="str">
        <f t="shared" si="58"/>
        <v>world music</v>
      </c>
      <c r="S1228" s="13">
        <f>(((J1228/60)/60)/24)+DATE(1970,1,1)+(-5/24)</f>
        <v>41715.666446759256</v>
      </c>
      <c r="T1228" s="14">
        <f>(((I1228/60)/60)/24)+DATE(1970,1,1)+(-5/24)</f>
        <v>41749.833333333328</v>
      </c>
      <c r="U1228" s="41">
        <f t="shared" si="59"/>
        <v>34.166886574072123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8" t="e">
        <f>E1229/L1229</f>
        <v>#DIV/0!</v>
      </c>
      <c r="Q1229" s="12" t="str">
        <f t="shared" si="57"/>
        <v>music</v>
      </c>
      <c r="R1229" s="12" t="str">
        <f t="shared" si="58"/>
        <v>world music</v>
      </c>
      <c r="S1229" s="13">
        <f>(((J1229/60)/60)/24)+DATE(1970,1,1)+(-5/24)</f>
        <v>41827.710833333331</v>
      </c>
      <c r="T1229" s="14">
        <f>(((I1229/60)/60)/24)+DATE(1970,1,1)+(-5/24)</f>
        <v>41858.083333333328</v>
      </c>
      <c r="U1229" s="41">
        <f t="shared" si="59"/>
        <v>30.372499999997672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8">
        <f>E1230/L1230</f>
        <v>61.041666666666664</v>
      </c>
      <c r="Q1230" s="12" t="str">
        <f t="shared" si="57"/>
        <v>music</v>
      </c>
      <c r="R1230" s="12" t="str">
        <f t="shared" si="58"/>
        <v>world music</v>
      </c>
      <c r="S1230" s="13">
        <f>(((J1230/60)/60)/24)+DATE(1970,1,1)+(-5/24)</f>
        <v>40754.520925925921</v>
      </c>
      <c r="T1230" s="14">
        <f>(((I1230/60)/60)/24)+DATE(1970,1,1)+(-5/24)</f>
        <v>40814.520925925921</v>
      </c>
      <c r="U1230" s="41">
        <f t="shared" si="5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8">
        <f>E1231/L1231</f>
        <v>25</v>
      </c>
      <c r="Q1231" s="12" t="str">
        <f t="shared" si="57"/>
        <v>music</v>
      </c>
      <c r="R1231" s="12" t="str">
        <f t="shared" si="58"/>
        <v>world music</v>
      </c>
      <c r="S1231" s="13">
        <f>(((J1231/60)/60)/24)+DATE(1970,1,1)+(-5/24)</f>
        <v>40985.251469907402</v>
      </c>
      <c r="T1231" s="14">
        <f>(((I1231/60)/60)/24)+DATE(1970,1,1)+(-5/24)</f>
        <v>41015.458333333328</v>
      </c>
      <c r="U1231" s="41">
        <f t="shared" si="59"/>
        <v>30.206863425926713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8" t="e">
        <f>E1232/L1232</f>
        <v>#DIV/0!</v>
      </c>
      <c r="Q1232" s="12" t="str">
        <f t="shared" si="57"/>
        <v>music</v>
      </c>
      <c r="R1232" s="12" t="str">
        <f t="shared" si="58"/>
        <v>world music</v>
      </c>
      <c r="S1232" s="13">
        <f>(((J1232/60)/60)/24)+DATE(1970,1,1)+(-5/24)</f>
        <v>40568.764236111107</v>
      </c>
      <c r="T1232" s="14">
        <f>(((I1232/60)/60)/24)+DATE(1970,1,1)+(-5/24)</f>
        <v>40598.764236111107</v>
      </c>
      <c r="U1232" s="41">
        <f t="shared" si="5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8" t="e">
        <f>E1233/L1233</f>
        <v>#DIV/0!</v>
      </c>
      <c r="Q1233" s="12" t="str">
        <f t="shared" si="57"/>
        <v>music</v>
      </c>
      <c r="R1233" s="12" t="str">
        <f t="shared" si="58"/>
        <v>world music</v>
      </c>
      <c r="S1233" s="13">
        <f>(((J1233/60)/60)/24)+DATE(1970,1,1)+(-5/24)</f>
        <v>42193.733425925922</v>
      </c>
      <c r="T1233" s="14">
        <f>(((I1233/60)/60)/24)+DATE(1970,1,1)+(-5/24)</f>
        <v>42243.833333333336</v>
      </c>
      <c r="U1233" s="41">
        <f t="shared" si="59"/>
        <v>50.099907407413411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8">
        <f>E1234/L1234</f>
        <v>40</v>
      </c>
      <c r="Q1234" s="12" t="str">
        <f t="shared" si="57"/>
        <v>music</v>
      </c>
      <c r="R1234" s="12" t="str">
        <f t="shared" si="58"/>
        <v>world music</v>
      </c>
      <c r="S1234" s="13">
        <f>(((J1234/60)/60)/24)+DATE(1970,1,1)+(-5/24)</f>
        <v>41506.639699074076</v>
      </c>
      <c r="T1234" s="14">
        <f>(((I1234/60)/60)/24)+DATE(1970,1,1)+(-5/24)</f>
        <v>41553.639699074076</v>
      </c>
      <c r="U1234" s="41">
        <f t="shared" si="5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8">
        <f>E1235/L1235</f>
        <v>19.333333333333332</v>
      </c>
      <c r="Q1235" s="12" t="str">
        <f t="shared" si="57"/>
        <v>music</v>
      </c>
      <c r="R1235" s="12" t="str">
        <f t="shared" si="58"/>
        <v>world music</v>
      </c>
      <c r="S1235" s="13">
        <f>(((J1235/60)/60)/24)+DATE(1970,1,1)+(-5/24)</f>
        <v>40939.740439814814</v>
      </c>
      <c r="T1235" s="14">
        <f>(((I1235/60)/60)/24)+DATE(1970,1,1)+(-5/24)</f>
        <v>40960.740439814814</v>
      </c>
      <c r="U1235" s="41">
        <f t="shared" si="5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8" t="e">
        <f>E1236/L1236</f>
        <v>#DIV/0!</v>
      </c>
      <c r="Q1236" s="12" t="str">
        <f t="shared" si="57"/>
        <v>music</v>
      </c>
      <c r="R1236" s="12" t="str">
        <f t="shared" si="58"/>
        <v>world music</v>
      </c>
      <c r="S1236" s="13">
        <f>(((J1236/60)/60)/24)+DATE(1970,1,1)+(-5/24)</f>
        <v>42007.580347222225</v>
      </c>
      <c r="T1236" s="14">
        <f>(((I1236/60)/60)/24)+DATE(1970,1,1)+(-5/24)</f>
        <v>42037.580347222225</v>
      </c>
      <c r="U1236" s="41">
        <f t="shared" si="5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8">
        <f>E1237/L1237</f>
        <v>35</v>
      </c>
      <c r="Q1237" s="12" t="str">
        <f t="shared" si="57"/>
        <v>music</v>
      </c>
      <c r="R1237" s="12" t="str">
        <f t="shared" si="58"/>
        <v>world music</v>
      </c>
      <c r="S1237" s="13">
        <f>(((J1237/60)/60)/24)+DATE(1970,1,1)+(-5/24)</f>
        <v>41582.927071759259</v>
      </c>
      <c r="T1237" s="14">
        <f>(((I1237/60)/60)/24)+DATE(1970,1,1)+(-5/24)</f>
        <v>41622.927071759259</v>
      </c>
      <c r="U1237" s="41">
        <f t="shared" si="5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8" t="e">
        <f>E1238/L1238</f>
        <v>#DIV/0!</v>
      </c>
      <c r="Q1238" s="12" t="str">
        <f t="shared" si="57"/>
        <v>music</v>
      </c>
      <c r="R1238" s="12" t="str">
        <f t="shared" si="58"/>
        <v>world music</v>
      </c>
      <c r="S1238" s="13">
        <f>(((J1238/60)/60)/24)+DATE(1970,1,1)+(-5/24)</f>
        <v>41110.47180555555</v>
      </c>
      <c r="T1238" s="14">
        <f>(((I1238/60)/60)/24)+DATE(1970,1,1)+(-5/24)</f>
        <v>41118.458333333328</v>
      </c>
      <c r="U1238" s="41">
        <f t="shared" si="59"/>
        <v>7.9865277777789743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8" t="e">
        <f>E1239/L1239</f>
        <v>#DIV/0!</v>
      </c>
      <c r="Q1239" s="12" t="str">
        <f t="shared" si="57"/>
        <v>music</v>
      </c>
      <c r="R1239" s="12" t="str">
        <f t="shared" si="58"/>
        <v>world music</v>
      </c>
      <c r="S1239" s="13">
        <f>(((J1239/60)/60)/24)+DATE(1970,1,1)+(-5/24)</f>
        <v>41125.074826388889</v>
      </c>
      <c r="T1239" s="14">
        <f>(((I1239/60)/60)/24)+DATE(1970,1,1)+(-5/24)</f>
        <v>41145.074826388889</v>
      </c>
      <c r="U1239" s="41">
        <f t="shared" si="5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8">
        <f>E1240/L1240</f>
        <v>59.333333333333336</v>
      </c>
      <c r="Q1240" s="12" t="str">
        <f t="shared" si="57"/>
        <v>music</v>
      </c>
      <c r="R1240" s="12" t="str">
        <f t="shared" si="58"/>
        <v>world music</v>
      </c>
      <c r="S1240" s="13">
        <f>(((J1240/60)/60)/24)+DATE(1970,1,1)+(-5/24)</f>
        <v>40731.402037037034</v>
      </c>
      <c r="T1240" s="14">
        <f>(((I1240/60)/60)/24)+DATE(1970,1,1)+(-5/24)</f>
        <v>40761.402037037034</v>
      </c>
      <c r="U1240" s="41">
        <f t="shared" si="5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8" t="e">
        <f>E1241/L1241</f>
        <v>#DIV/0!</v>
      </c>
      <c r="Q1241" s="12" t="str">
        <f t="shared" si="57"/>
        <v>music</v>
      </c>
      <c r="R1241" s="12" t="str">
        <f t="shared" si="58"/>
        <v>world music</v>
      </c>
      <c r="S1241" s="13">
        <f>(((J1241/60)/60)/24)+DATE(1970,1,1)+(-5/24)</f>
        <v>40883.754247685181</v>
      </c>
      <c r="T1241" s="14">
        <f>(((I1241/60)/60)/24)+DATE(1970,1,1)+(-5/24)</f>
        <v>40913.754247685181</v>
      </c>
      <c r="U1241" s="41">
        <f t="shared" si="5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8">
        <f>E1242/L1242</f>
        <v>30.125</v>
      </c>
      <c r="Q1242" s="12" t="str">
        <f t="shared" si="57"/>
        <v>music</v>
      </c>
      <c r="R1242" s="12" t="str">
        <f t="shared" si="58"/>
        <v>world music</v>
      </c>
      <c r="S1242" s="13">
        <f>(((J1242/60)/60)/24)+DATE(1970,1,1)+(-5/24)</f>
        <v>41408.831678240742</v>
      </c>
      <c r="T1242" s="14">
        <f>(((I1242/60)/60)/24)+DATE(1970,1,1)+(-5/24)</f>
        <v>41467.70208333333</v>
      </c>
      <c r="U1242" s="41">
        <f t="shared" si="59"/>
        <v>58.870405092588044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8">
        <f>E1243/L1243</f>
        <v>74.617647058823536</v>
      </c>
      <c r="Q1243" s="12" t="str">
        <f t="shared" si="57"/>
        <v>music</v>
      </c>
      <c r="R1243" s="12" t="str">
        <f t="shared" si="58"/>
        <v>world music</v>
      </c>
      <c r="S1243" s="13">
        <f>(((J1243/60)/60)/24)+DATE(1970,1,1)+(-5/24)</f>
        <v>41923.629398148143</v>
      </c>
      <c r="T1243" s="14">
        <f>(((I1243/60)/60)/24)+DATE(1970,1,1)+(-5/24)</f>
        <v>41946.040972222218</v>
      </c>
      <c r="U1243" s="41">
        <f t="shared" si="59"/>
        <v>22.411574074074451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8">
        <f>E1244/L1244</f>
        <v>5</v>
      </c>
      <c r="Q1244" s="12" t="str">
        <f t="shared" si="57"/>
        <v>music</v>
      </c>
      <c r="R1244" s="12" t="str">
        <f t="shared" si="58"/>
        <v>world music</v>
      </c>
      <c r="S1244" s="13">
        <f>(((J1244/60)/60)/24)+DATE(1970,1,1)+(-5/24)</f>
        <v>40781.957199074073</v>
      </c>
      <c r="T1244" s="14">
        <f>(((I1244/60)/60)/24)+DATE(1970,1,1)+(-5/24)</f>
        <v>40797.345833333333</v>
      </c>
      <c r="U1244" s="41">
        <f t="shared" si="59"/>
        <v>15.388634259259561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8">
        <f>E1245/L1245</f>
        <v>44.5</v>
      </c>
      <c r="Q1245" s="12" t="str">
        <f t="shared" si="57"/>
        <v>music</v>
      </c>
      <c r="R1245" s="12" t="str">
        <f t="shared" si="58"/>
        <v>world music</v>
      </c>
      <c r="S1245" s="13">
        <f>(((J1245/60)/60)/24)+DATE(1970,1,1)+(-5/24)</f>
        <v>40671.670960648145</v>
      </c>
      <c r="T1245" s="14">
        <f>(((I1245/60)/60)/24)+DATE(1970,1,1)+(-5/24)</f>
        <v>40732.666666666664</v>
      </c>
      <c r="U1245" s="41">
        <f t="shared" si="59"/>
        <v>60.995706018518831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8">
        <f>E1246/L1246</f>
        <v>46.133333333333333</v>
      </c>
      <c r="Q1246" s="12" t="str">
        <f t="shared" si="57"/>
        <v>music</v>
      </c>
      <c r="R1246" s="12" t="str">
        <f t="shared" si="58"/>
        <v>rock</v>
      </c>
      <c r="S1246" s="13">
        <f>(((J1246/60)/60)/24)+DATE(1970,1,1)+(-5/24)</f>
        <v>41355.617164351846</v>
      </c>
      <c r="T1246" s="14">
        <f>(((I1246/60)/60)/24)+DATE(1970,1,1)+(-5/24)</f>
        <v>41386.666666666664</v>
      </c>
      <c r="U1246" s="41">
        <f t="shared" si="59"/>
        <v>31.049502314817801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8">
        <f>E1247/L1247</f>
        <v>141.47058823529412</v>
      </c>
      <c r="Q1247" s="12" t="str">
        <f t="shared" si="57"/>
        <v>music</v>
      </c>
      <c r="R1247" s="12" t="str">
        <f t="shared" si="58"/>
        <v>rock</v>
      </c>
      <c r="S1247" s="13">
        <f>(((J1247/60)/60)/24)+DATE(1970,1,1)+(-5/24)</f>
        <v>41774.391597222217</v>
      </c>
      <c r="T1247" s="14">
        <f>(((I1247/60)/60)/24)+DATE(1970,1,1)+(-5/24)</f>
        <v>41804.391597222217</v>
      </c>
      <c r="U1247" s="41">
        <f t="shared" si="5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8">
        <f>E1248/L1248</f>
        <v>75.483870967741936</v>
      </c>
      <c r="Q1248" s="12" t="str">
        <f t="shared" si="57"/>
        <v>music</v>
      </c>
      <c r="R1248" s="12" t="str">
        <f t="shared" si="58"/>
        <v>rock</v>
      </c>
      <c r="S1248" s="13">
        <f>(((J1248/60)/60)/24)+DATE(1970,1,1)+(-5/24)</f>
        <v>40837.835057870368</v>
      </c>
      <c r="T1248" s="14">
        <f>(((I1248/60)/60)/24)+DATE(1970,1,1)+(-5/24)</f>
        <v>40882.876724537033</v>
      </c>
      <c r="U1248" s="41">
        <f t="shared" si="59"/>
        <v>45.041666666664241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8">
        <f>E1249/L1249</f>
        <v>85.5</v>
      </c>
      <c r="Q1249" s="12" t="str">
        <f t="shared" si="57"/>
        <v>music</v>
      </c>
      <c r="R1249" s="12" t="str">
        <f t="shared" si="58"/>
        <v>rock</v>
      </c>
      <c r="S1249" s="13">
        <f>(((J1249/60)/60)/24)+DATE(1970,1,1)+(-5/24)</f>
        <v>41370.083969907406</v>
      </c>
      <c r="T1249" s="14">
        <f>(((I1249/60)/60)/24)+DATE(1970,1,1)+(-5/24)</f>
        <v>41400.083969907406</v>
      </c>
      <c r="U1249" s="41">
        <f t="shared" si="5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8">
        <f>E1250/L1250</f>
        <v>64.254237288135599</v>
      </c>
      <c r="Q1250" s="12" t="str">
        <f t="shared" si="57"/>
        <v>music</v>
      </c>
      <c r="R1250" s="12" t="str">
        <f t="shared" si="58"/>
        <v>rock</v>
      </c>
      <c r="S1250" s="13">
        <f>(((J1250/60)/60)/24)+DATE(1970,1,1)+(-5/24)</f>
        <v>41767.448530092588</v>
      </c>
      <c r="T1250" s="14">
        <f>(((I1250/60)/60)/24)+DATE(1970,1,1)+(-5/24)</f>
        <v>41803.082638888889</v>
      </c>
      <c r="U1250" s="41">
        <f t="shared" si="59"/>
        <v>35.634108796301007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8">
        <f>E1251/L1251</f>
        <v>64.46913580246914</v>
      </c>
      <c r="Q1251" s="12" t="str">
        <f t="shared" si="57"/>
        <v>music</v>
      </c>
      <c r="R1251" s="12" t="str">
        <f t="shared" si="58"/>
        <v>rock</v>
      </c>
      <c r="S1251" s="13">
        <f>(((J1251/60)/60)/24)+DATE(1970,1,1)+(-5/24)</f>
        <v>41067.532534722224</v>
      </c>
      <c r="T1251" s="14">
        <f>(((I1251/60)/60)/24)+DATE(1970,1,1)+(-5/24)</f>
        <v>41097.532534722224</v>
      </c>
      <c r="U1251" s="41">
        <f t="shared" si="5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8">
        <f>E1252/L1252</f>
        <v>118.2007874015748</v>
      </c>
      <c r="Q1252" s="12" t="str">
        <f t="shared" si="57"/>
        <v>music</v>
      </c>
      <c r="R1252" s="12" t="str">
        <f t="shared" si="58"/>
        <v>rock</v>
      </c>
      <c r="S1252" s="13">
        <f>(((J1252/60)/60)/24)+DATE(1970,1,1)+(-5/24)</f>
        <v>41843.434386574074</v>
      </c>
      <c r="T1252" s="14">
        <f>(((I1252/60)/60)/24)+DATE(1970,1,1)+(-5/24)</f>
        <v>41888.434386574074</v>
      </c>
      <c r="U1252" s="41">
        <f t="shared" si="5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8">
        <f>E1253/L1253</f>
        <v>82.540540540540547</v>
      </c>
      <c r="Q1253" s="12" t="str">
        <f t="shared" si="57"/>
        <v>music</v>
      </c>
      <c r="R1253" s="12" t="str">
        <f t="shared" si="58"/>
        <v>rock</v>
      </c>
      <c r="S1253" s="13">
        <f>(((J1253/60)/60)/24)+DATE(1970,1,1)+(-5/24)</f>
        <v>40751.606099537035</v>
      </c>
      <c r="T1253" s="14">
        <f>(((I1253/60)/60)/24)+DATE(1970,1,1)+(-5/24)</f>
        <v>40811.606099537035</v>
      </c>
      <c r="U1253" s="41">
        <f t="shared" si="5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8">
        <f>E1254/L1254</f>
        <v>34.170212765957444</v>
      </c>
      <c r="Q1254" s="12" t="str">
        <f t="shared" si="57"/>
        <v>music</v>
      </c>
      <c r="R1254" s="12" t="str">
        <f t="shared" si="58"/>
        <v>rock</v>
      </c>
      <c r="S1254" s="13">
        <f>(((J1254/60)/60)/24)+DATE(1970,1,1)+(-5/24)</f>
        <v>41543.779733796291</v>
      </c>
      <c r="T1254" s="14">
        <f>(((I1254/60)/60)/24)+DATE(1970,1,1)+(-5/24)</f>
        <v>41571.779733796291</v>
      </c>
      <c r="U1254" s="41">
        <f t="shared" si="5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8">
        <f>E1255/L1255</f>
        <v>42.73322081575246</v>
      </c>
      <c r="Q1255" s="12" t="str">
        <f t="shared" si="57"/>
        <v>music</v>
      </c>
      <c r="R1255" s="12" t="str">
        <f t="shared" si="58"/>
        <v>rock</v>
      </c>
      <c r="S1255" s="13">
        <f>(((J1255/60)/60)/24)+DATE(1970,1,1)+(-5/24)</f>
        <v>41855.575312499997</v>
      </c>
      <c r="T1255" s="14">
        <f>(((I1255/60)/60)/24)+DATE(1970,1,1)+(-5/24)</f>
        <v>41885.575312499997</v>
      </c>
      <c r="U1255" s="41">
        <f t="shared" si="5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8">
        <f>E1256/L1256</f>
        <v>94.489361702127653</v>
      </c>
      <c r="Q1256" s="12" t="str">
        <f t="shared" si="57"/>
        <v>music</v>
      </c>
      <c r="R1256" s="12" t="str">
        <f t="shared" si="58"/>
        <v>rock</v>
      </c>
      <c r="S1256" s="13">
        <f>(((J1256/60)/60)/24)+DATE(1970,1,1)+(-5/24)</f>
        <v>40487.413032407407</v>
      </c>
      <c r="T1256" s="14">
        <f>(((I1256/60)/60)/24)+DATE(1970,1,1)+(-5/24)</f>
        <v>40543.999305555553</v>
      </c>
      <c r="U1256" s="41">
        <f t="shared" si="59"/>
        <v>56.586273148146574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8">
        <f>E1257/L1257</f>
        <v>55.697247706422019</v>
      </c>
      <c r="Q1257" s="12" t="str">
        <f t="shared" si="57"/>
        <v>music</v>
      </c>
      <c r="R1257" s="12" t="str">
        <f t="shared" si="58"/>
        <v>rock</v>
      </c>
      <c r="S1257" s="13">
        <f>(((J1257/60)/60)/24)+DATE(1970,1,1)+(-5/24)</f>
        <v>41579.637175925927</v>
      </c>
      <c r="T1257" s="14">
        <f>(((I1257/60)/60)/24)+DATE(1970,1,1)+(-5/24)</f>
        <v>41609.678842592592</v>
      </c>
      <c r="U1257" s="41">
        <f t="shared" si="59"/>
        <v>30.041666666664241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8">
        <f>E1258/L1258</f>
        <v>98.030831024930734</v>
      </c>
      <c r="Q1258" s="12" t="str">
        <f t="shared" si="57"/>
        <v>music</v>
      </c>
      <c r="R1258" s="12" t="str">
        <f t="shared" si="58"/>
        <v>rock</v>
      </c>
      <c r="S1258" s="13">
        <f>(((J1258/60)/60)/24)+DATE(1970,1,1)+(-5/24)</f>
        <v>40921.711006944446</v>
      </c>
      <c r="T1258" s="14">
        <f>(((I1258/60)/60)/24)+DATE(1970,1,1)+(-5/24)</f>
        <v>40951.711006944446</v>
      </c>
      <c r="U1258" s="41">
        <f t="shared" si="5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8">
        <f>E1259/L1259</f>
        <v>92.102272727272734</v>
      </c>
      <c r="Q1259" s="12" t="str">
        <f t="shared" si="57"/>
        <v>music</v>
      </c>
      <c r="R1259" s="12" t="str">
        <f t="shared" si="58"/>
        <v>rock</v>
      </c>
      <c r="S1259" s="13">
        <f>(((J1259/60)/60)/24)+DATE(1970,1,1)+(-5/24)</f>
        <v>40586.877199074072</v>
      </c>
      <c r="T1259" s="14">
        <f>(((I1259/60)/60)/24)+DATE(1970,1,1)+(-5/24)</f>
        <v>40635.835532407407</v>
      </c>
      <c r="U1259" s="41">
        <f t="shared" si="59"/>
        <v>48.958333333335759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8">
        <f>E1260/L1260</f>
        <v>38.175462686567165</v>
      </c>
      <c r="Q1260" s="12" t="str">
        <f t="shared" si="57"/>
        <v>music</v>
      </c>
      <c r="R1260" s="12" t="str">
        <f t="shared" si="58"/>
        <v>rock</v>
      </c>
      <c r="S1260" s="13">
        <f>(((J1260/60)/60)/24)+DATE(1970,1,1)+(-5/24)</f>
        <v>41487.402916666666</v>
      </c>
      <c r="T1260" s="14">
        <f>(((I1260/60)/60)/24)+DATE(1970,1,1)+(-5/24)</f>
        <v>41517.402916666666</v>
      </c>
      <c r="U1260" s="41">
        <f t="shared" si="5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8">
        <f>E1261/L1261</f>
        <v>27.145833333333332</v>
      </c>
      <c r="Q1261" s="12" t="str">
        <f t="shared" si="57"/>
        <v>music</v>
      </c>
      <c r="R1261" s="12" t="str">
        <f t="shared" si="58"/>
        <v>rock</v>
      </c>
      <c r="S1261" s="13">
        <f>(((J1261/60)/60)/24)+DATE(1970,1,1)+(-5/24)</f>
        <v>41766.762314814812</v>
      </c>
      <c r="T1261" s="14">
        <f>(((I1261/60)/60)/24)+DATE(1970,1,1)+(-5/24)</f>
        <v>41798.957638888889</v>
      </c>
      <c r="U1261" s="41">
        <f t="shared" si="59"/>
        <v>32.19532407407678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8">
        <f>E1262/L1262</f>
        <v>50.689189189189186</v>
      </c>
      <c r="Q1262" s="12" t="str">
        <f t="shared" si="57"/>
        <v>music</v>
      </c>
      <c r="R1262" s="12" t="str">
        <f t="shared" si="58"/>
        <v>rock</v>
      </c>
      <c r="S1262" s="13">
        <f>(((J1262/60)/60)/24)+DATE(1970,1,1)+(-5/24)</f>
        <v>41666.63449074074</v>
      </c>
      <c r="T1262" s="14">
        <f>(((I1262/60)/60)/24)+DATE(1970,1,1)+(-5/24)</f>
        <v>41696.63449074074</v>
      </c>
      <c r="U1262" s="41">
        <f t="shared" si="5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8">
        <f>E1263/L1263</f>
        <v>38.942307692307693</v>
      </c>
      <c r="Q1263" s="12" t="str">
        <f t="shared" si="57"/>
        <v>music</v>
      </c>
      <c r="R1263" s="12" t="str">
        <f t="shared" si="58"/>
        <v>rock</v>
      </c>
      <c r="S1263" s="13">
        <f>(((J1263/60)/60)/24)+DATE(1970,1,1)+(-5/24)</f>
        <v>41638.134571759256</v>
      </c>
      <c r="T1263" s="14">
        <f>(((I1263/60)/60)/24)+DATE(1970,1,1)+(-5/24)</f>
        <v>41668.134571759256</v>
      </c>
      <c r="U1263" s="41">
        <f t="shared" si="5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8">
        <f>E1264/L1264</f>
        <v>77.638095238095232</v>
      </c>
      <c r="Q1264" s="12" t="str">
        <f t="shared" si="57"/>
        <v>music</v>
      </c>
      <c r="R1264" s="12" t="str">
        <f t="shared" si="58"/>
        <v>rock</v>
      </c>
      <c r="S1264" s="13">
        <f>(((J1264/60)/60)/24)+DATE(1970,1,1)+(-5/24)</f>
        <v>41656.554305555554</v>
      </c>
      <c r="T1264" s="14">
        <f>(((I1264/60)/60)/24)+DATE(1970,1,1)+(-5/24)</f>
        <v>41686.554305555554</v>
      </c>
      <c r="U1264" s="41">
        <f t="shared" si="5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8">
        <f>E1265/L1265</f>
        <v>43.536585365853661</v>
      </c>
      <c r="Q1265" s="12" t="str">
        <f t="shared" si="57"/>
        <v>music</v>
      </c>
      <c r="R1265" s="12" t="str">
        <f t="shared" si="58"/>
        <v>rock</v>
      </c>
      <c r="S1265" s="13">
        <f>(((J1265/60)/60)/24)+DATE(1970,1,1)+(-5/24)</f>
        <v>41691.875810185185</v>
      </c>
      <c r="T1265" s="14">
        <f>(((I1265/60)/60)/24)+DATE(1970,1,1)+(-5/24)</f>
        <v>41726.833333333328</v>
      </c>
      <c r="U1265" s="41">
        <f t="shared" si="59"/>
        <v>34.957523148143082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8">
        <f>E1266/L1266</f>
        <v>31.823529411764707</v>
      </c>
      <c r="Q1266" s="12" t="str">
        <f t="shared" si="57"/>
        <v>music</v>
      </c>
      <c r="R1266" s="12" t="str">
        <f t="shared" si="58"/>
        <v>rock</v>
      </c>
      <c r="S1266" s="13">
        <f>(((J1266/60)/60)/24)+DATE(1970,1,1)+(-5/24)</f>
        <v>41547.454664351848</v>
      </c>
      <c r="T1266" s="14">
        <f>(((I1266/60)/60)/24)+DATE(1970,1,1)+(-5/24)</f>
        <v>41576.454664351848</v>
      </c>
      <c r="U1266" s="41">
        <f t="shared" si="5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8">
        <f>E1267/L1267</f>
        <v>63.184393939393942</v>
      </c>
      <c r="Q1267" s="12" t="str">
        <f t="shared" si="57"/>
        <v>music</v>
      </c>
      <c r="R1267" s="12" t="str">
        <f t="shared" si="58"/>
        <v>rock</v>
      </c>
      <c r="S1267" s="13">
        <f>(((J1267/60)/60)/24)+DATE(1970,1,1)+(-5/24)</f>
        <v>40465.446932870364</v>
      </c>
      <c r="T1267" s="14">
        <f>(((I1267/60)/60)/24)+DATE(1970,1,1)+(-5/24)</f>
        <v>40512.446932870364</v>
      </c>
      <c r="U1267" s="41">
        <f t="shared" si="5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8">
        <f>E1268/L1268</f>
        <v>190.9</v>
      </c>
      <c r="Q1268" s="12" t="str">
        <f t="shared" si="57"/>
        <v>music</v>
      </c>
      <c r="R1268" s="12" t="str">
        <f t="shared" si="58"/>
        <v>rock</v>
      </c>
      <c r="S1268" s="13">
        <f>(((J1268/60)/60)/24)+DATE(1970,1,1)+(-5/24)</f>
        <v>41620.668344907404</v>
      </c>
      <c r="T1268" s="14">
        <f>(((I1268/60)/60)/24)+DATE(1970,1,1)+(-5/24)</f>
        <v>41650.668344907404</v>
      </c>
      <c r="U1268" s="41">
        <f t="shared" si="5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8">
        <f>E1269/L1269</f>
        <v>140.85534591194968</v>
      </c>
      <c r="Q1269" s="12" t="str">
        <f t="shared" si="57"/>
        <v>music</v>
      </c>
      <c r="R1269" s="12" t="str">
        <f t="shared" si="58"/>
        <v>rock</v>
      </c>
      <c r="S1269" s="13">
        <f>(((J1269/60)/60)/24)+DATE(1970,1,1)+(-5/24)</f>
        <v>41449.376828703702</v>
      </c>
      <c r="T1269" s="14">
        <f>(((I1269/60)/60)/24)+DATE(1970,1,1)+(-5/24)</f>
        <v>41479.376828703702</v>
      </c>
      <c r="U1269" s="41">
        <f t="shared" si="5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8">
        <f>E1270/L1270</f>
        <v>76.92307692307692</v>
      </c>
      <c r="Q1270" s="12" t="str">
        <f t="shared" si="57"/>
        <v>music</v>
      </c>
      <c r="R1270" s="12" t="str">
        <f t="shared" si="58"/>
        <v>rock</v>
      </c>
      <c r="S1270" s="13">
        <f>(((J1270/60)/60)/24)+DATE(1970,1,1)+(-5/24)</f>
        <v>41507.637118055551</v>
      </c>
      <c r="T1270" s="14">
        <f>(((I1270/60)/60)/24)+DATE(1970,1,1)+(-5/24)</f>
        <v>41537.637118055551</v>
      </c>
      <c r="U1270" s="41">
        <f t="shared" si="5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8">
        <f>E1271/L1271</f>
        <v>99.15533980582525</v>
      </c>
      <c r="Q1271" s="12" t="str">
        <f t="shared" si="57"/>
        <v>music</v>
      </c>
      <c r="R1271" s="12" t="str">
        <f t="shared" si="58"/>
        <v>rock</v>
      </c>
      <c r="S1271" s="13">
        <f>(((J1271/60)/60)/24)+DATE(1970,1,1)+(-5/24)</f>
        <v>42445.614722222213</v>
      </c>
      <c r="T1271" s="14">
        <f>(((I1271/60)/60)/24)+DATE(1970,1,1)+(-5/24)</f>
        <v>42475.791666666664</v>
      </c>
      <c r="U1271" s="41">
        <f t="shared" si="59"/>
        <v>30.176944444450783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8">
        <f>E1272/L1272</f>
        <v>67.881656804733723</v>
      </c>
      <c r="Q1272" s="12" t="str">
        <f t="shared" si="57"/>
        <v>music</v>
      </c>
      <c r="R1272" s="12" t="str">
        <f t="shared" si="58"/>
        <v>rock</v>
      </c>
      <c r="S1272" s="13">
        <f>(((J1272/60)/60)/24)+DATE(1970,1,1)+(-5/24)</f>
        <v>40933.648634259262</v>
      </c>
      <c r="T1272" s="14">
        <f>(((I1272/60)/60)/24)+DATE(1970,1,1)+(-5/24)</f>
        <v>40993.60696759259</v>
      </c>
      <c r="U1272" s="41">
        <f t="shared" si="59"/>
        <v>59.958333333328483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8">
        <f>E1273/L1273</f>
        <v>246.29032258064515</v>
      </c>
      <c r="Q1273" s="12" t="str">
        <f t="shared" si="57"/>
        <v>music</v>
      </c>
      <c r="R1273" s="12" t="str">
        <f t="shared" si="58"/>
        <v>rock</v>
      </c>
      <c r="S1273" s="13">
        <f>(((J1273/60)/60)/24)+DATE(1970,1,1)+(-5/24)</f>
        <v>41561.475219907406</v>
      </c>
      <c r="T1273" s="14">
        <f>(((I1273/60)/60)/24)+DATE(1970,1,1)+(-5/24)</f>
        <v>41591.516886574071</v>
      </c>
      <c r="U1273" s="41">
        <f t="shared" si="59"/>
        <v>30.041666666664241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8">
        <f>E1274/L1274</f>
        <v>189.28571428571428</v>
      </c>
      <c r="Q1274" s="12" t="str">
        <f t="shared" si="57"/>
        <v>music</v>
      </c>
      <c r="R1274" s="12" t="str">
        <f t="shared" si="58"/>
        <v>rock</v>
      </c>
      <c r="S1274" s="13">
        <f>(((J1274/60)/60)/24)+DATE(1970,1,1)+(-5/24)</f>
        <v>40274.536793981482</v>
      </c>
      <c r="T1274" s="14">
        <f>(((I1274/60)/60)/24)+DATE(1970,1,1)+(-5/24)</f>
        <v>40343.958333333328</v>
      </c>
      <c r="U1274" s="41">
        <f t="shared" si="59"/>
        <v>69.42153935184615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8">
        <f>E1275/L1275</f>
        <v>76.666666666666671</v>
      </c>
      <c r="Q1275" s="12" t="str">
        <f t="shared" si="57"/>
        <v>music</v>
      </c>
      <c r="R1275" s="12" t="str">
        <f t="shared" si="58"/>
        <v>rock</v>
      </c>
      <c r="S1275" s="13">
        <f>(((J1275/60)/60)/24)+DATE(1970,1,1)+(-5/24)</f>
        <v>41852.521886574068</v>
      </c>
      <c r="T1275" s="14">
        <f>(((I1275/60)/60)/24)+DATE(1970,1,1)+(-5/24)</f>
        <v>41882.521886574068</v>
      </c>
      <c r="U1275" s="41">
        <f t="shared" si="5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8">
        <f>E1276/L1276</f>
        <v>82.963254817987149</v>
      </c>
      <c r="Q1276" s="12" t="str">
        <f t="shared" si="57"/>
        <v>music</v>
      </c>
      <c r="R1276" s="12" t="str">
        <f t="shared" si="58"/>
        <v>rock</v>
      </c>
      <c r="S1276" s="13">
        <f>(((J1276/60)/60)/24)+DATE(1970,1,1)+(-5/24)</f>
        <v>41116.481770833328</v>
      </c>
      <c r="T1276" s="14">
        <f>(((I1276/60)/60)/24)+DATE(1970,1,1)+(-5/24)</f>
        <v>41151.481770833328</v>
      </c>
      <c r="U1276" s="41">
        <f t="shared" si="5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8">
        <f>E1277/L1277</f>
        <v>62.522107969151669</v>
      </c>
      <c r="Q1277" s="12" t="str">
        <f t="shared" si="57"/>
        <v>music</v>
      </c>
      <c r="R1277" s="12" t="str">
        <f t="shared" si="58"/>
        <v>rock</v>
      </c>
      <c r="S1277" s="13">
        <f>(((J1277/60)/60)/24)+DATE(1970,1,1)+(-5/24)</f>
        <v>41458.659571759257</v>
      </c>
      <c r="T1277" s="14">
        <f>(((I1277/60)/60)/24)+DATE(1970,1,1)+(-5/24)</f>
        <v>41493.659571759257</v>
      </c>
      <c r="U1277" s="41">
        <f t="shared" si="5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8">
        <f>E1278/L1278</f>
        <v>46.06808823529412</v>
      </c>
      <c r="Q1278" s="12" t="str">
        <f t="shared" si="57"/>
        <v>music</v>
      </c>
      <c r="R1278" s="12" t="str">
        <f t="shared" si="58"/>
        <v>rock</v>
      </c>
      <c r="S1278" s="13">
        <f>(((J1278/60)/60)/24)+DATE(1970,1,1)+(-5/24)</f>
        <v>40007.49591435185</v>
      </c>
      <c r="T1278" s="14">
        <f>(((I1278/60)/60)/24)+DATE(1970,1,1)+(-5/24)</f>
        <v>40056.958333333328</v>
      </c>
      <c r="U1278" s="41">
        <f t="shared" si="59"/>
        <v>49.46241898147855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8">
        <f>E1279/L1279</f>
        <v>38.543946731234868</v>
      </c>
      <c r="Q1279" s="12" t="str">
        <f t="shared" si="57"/>
        <v>music</v>
      </c>
      <c r="R1279" s="12" t="str">
        <f t="shared" si="58"/>
        <v>rock</v>
      </c>
      <c r="S1279" s="13">
        <f>(((J1279/60)/60)/24)+DATE(1970,1,1)+(-5/24)</f>
        <v>41121.35355324074</v>
      </c>
      <c r="T1279" s="14">
        <f>(((I1279/60)/60)/24)+DATE(1970,1,1)+(-5/24)</f>
        <v>41156.35355324074</v>
      </c>
      <c r="U1279" s="41">
        <f t="shared" si="5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8">
        <f>E1280/L1280</f>
        <v>53.005263157894738</v>
      </c>
      <c r="Q1280" s="12" t="str">
        <f t="shared" si="57"/>
        <v>music</v>
      </c>
      <c r="R1280" s="12" t="str">
        <f t="shared" si="58"/>
        <v>rock</v>
      </c>
      <c r="S1280" s="13">
        <f>(((J1280/60)/60)/24)+DATE(1970,1,1)+(-5/24)</f>
        <v>41786.346828703703</v>
      </c>
      <c r="T1280" s="14">
        <f>(((I1280/60)/60)/24)+DATE(1970,1,1)+(-5/24)</f>
        <v>41814.875</v>
      </c>
      <c r="U1280" s="41">
        <f t="shared" si="59"/>
        <v>28.528171296296932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8">
        <f>E1281/L1281</f>
        <v>73.355396825396824</v>
      </c>
      <c r="Q1281" s="12" t="str">
        <f t="shared" si="57"/>
        <v>music</v>
      </c>
      <c r="R1281" s="12" t="str">
        <f t="shared" si="58"/>
        <v>rock</v>
      </c>
      <c r="S1281" s="13">
        <f>(((J1281/60)/60)/24)+DATE(1970,1,1)+(-5/24)</f>
        <v>41681.890856481477</v>
      </c>
      <c r="T1281" s="14">
        <f>(((I1281/60)/60)/24)+DATE(1970,1,1)+(-5/24)</f>
        <v>41721.849189814813</v>
      </c>
      <c r="U1281" s="41">
        <f t="shared" si="59"/>
        <v>39.958333333335759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8">
        <f>E1282/L1282</f>
        <v>127.97523076923076</v>
      </c>
      <c r="Q1282" s="12" t="str">
        <f t="shared" si="57"/>
        <v>music</v>
      </c>
      <c r="R1282" s="12" t="str">
        <f t="shared" si="58"/>
        <v>rock</v>
      </c>
      <c r="S1282" s="13">
        <f>(((J1282/60)/60)/24)+DATE(1970,1,1)+(-5/24)</f>
        <v>40513.54923611111</v>
      </c>
      <c r="T1282" s="14">
        <f>(((I1282/60)/60)/24)+DATE(1970,1,1)+(-5/24)</f>
        <v>40603.54923611111</v>
      </c>
      <c r="U1282" s="41">
        <f t="shared" si="5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8">
        <f>E1283/L1283</f>
        <v>104.72972972972973</v>
      </c>
      <c r="Q1283" s="12" t="str">
        <f t="shared" ref="Q1283:Q1346" si="60">LEFT(N1283,( FIND("/",N1283,1))-1)</f>
        <v>music</v>
      </c>
      <c r="R1283" s="12" t="str">
        <f t="shared" ref="R1283:R1346" si="61">RIGHT(N1283,(LEN(N1283)-(FIND("/",N1283, FIND("/", N1283)-1))))</f>
        <v>rock</v>
      </c>
      <c r="S1283" s="13">
        <f>(((J1283/60)/60)/24)+DATE(1970,1,1)+(-5/24)</f>
        <v>41463.535138888888</v>
      </c>
      <c r="T1283" s="14">
        <f>(((I1283/60)/60)/24)+DATE(1970,1,1)+(-5/24)</f>
        <v>41483.535138888888</v>
      </c>
      <c r="U1283" s="41">
        <f t="shared" ref="U1283:U1346" si="62">T1283-S1283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8">
        <f>E1284/L1284</f>
        <v>67.671532846715323</v>
      </c>
      <c r="Q1284" s="12" t="str">
        <f t="shared" si="60"/>
        <v>music</v>
      </c>
      <c r="R1284" s="12" t="str">
        <f t="shared" si="61"/>
        <v>rock</v>
      </c>
      <c r="S1284" s="13">
        <f>(((J1284/60)/60)/24)+DATE(1970,1,1)+(-5/24)</f>
        <v>41586.266840277778</v>
      </c>
      <c r="T1284" s="14">
        <f>(((I1284/60)/60)/24)+DATE(1970,1,1)+(-5/24)</f>
        <v>41616.999305555553</v>
      </c>
      <c r="U1284" s="41">
        <f t="shared" si="62"/>
        <v>30.732465277775191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8">
        <f>E1285/L1285</f>
        <v>95.931818181818187</v>
      </c>
      <c r="Q1285" s="12" t="str">
        <f t="shared" si="60"/>
        <v>music</v>
      </c>
      <c r="R1285" s="12" t="str">
        <f t="shared" si="61"/>
        <v>rock</v>
      </c>
      <c r="S1285" s="13">
        <f>(((J1285/60)/60)/24)+DATE(1970,1,1)+(-5/24)</f>
        <v>41320.50913194444</v>
      </c>
      <c r="T1285" s="14">
        <f>(((I1285/60)/60)/24)+DATE(1970,1,1)+(-5/24)</f>
        <v>41343.958333333328</v>
      </c>
      <c r="U1285" s="41">
        <f t="shared" si="62"/>
        <v>23.449201388888469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8">
        <f>E1286/L1286</f>
        <v>65.161290322580641</v>
      </c>
      <c r="Q1286" s="12" t="str">
        <f t="shared" si="60"/>
        <v>theater</v>
      </c>
      <c r="R1286" s="12" t="str">
        <f t="shared" si="61"/>
        <v>plays</v>
      </c>
      <c r="S1286" s="13">
        <f>(((J1286/60)/60)/24)+DATE(1970,1,1)+(-5/24)</f>
        <v>42712.026412037034</v>
      </c>
      <c r="T1286" s="14">
        <f>(((I1286/60)/60)/24)+DATE(1970,1,1)+(-5/24)</f>
        <v>42735.499305555553</v>
      </c>
      <c r="U1286" s="41">
        <f t="shared" si="62"/>
        <v>23.472893518519413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8">
        <f>E1287/L1287</f>
        <v>32.269841269841272</v>
      </c>
      <c r="Q1287" s="12" t="str">
        <f t="shared" si="60"/>
        <v>theater</v>
      </c>
      <c r="R1287" s="12" t="str">
        <f t="shared" si="61"/>
        <v>plays</v>
      </c>
      <c r="S1287" s="13">
        <f>(((J1287/60)/60)/24)+DATE(1970,1,1)+(-5/24)</f>
        <v>42160.374710648146</v>
      </c>
      <c r="T1287" s="14">
        <f>(((I1287/60)/60)/24)+DATE(1970,1,1)+(-5/24)</f>
        <v>42175.374710648146</v>
      </c>
      <c r="U1287" s="41">
        <f t="shared" si="62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8">
        <f>E1288/L1288</f>
        <v>81.25</v>
      </c>
      <c r="Q1288" s="12" t="str">
        <f t="shared" si="60"/>
        <v>theater</v>
      </c>
      <c r="R1288" s="12" t="str">
        <f t="shared" si="61"/>
        <v>plays</v>
      </c>
      <c r="S1288" s="13">
        <f>(((J1288/60)/60)/24)+DATE(1970,1,1)+(-5/24)</f>
        <v>42039.176238425927</v>
      </c>
      <c r="T1288" s="14">
        <f>(((I1288/60)/60)/24)+DATE(1970,1,1)+(-5/24)</f>
        <v>42052.374999999993</v>
      </c>
      <c r="U1288" s="41">
        <f t="shared" si="62"/>
        <v>13.198761574065429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8">
        <f>E1289/L1289</f>
        <v>24.2</v>
      </c>
      <c r="Q1289" s="12" t="str">
        <f t="shared" si="60"/>
        <v>theater</v>
      </c>
      <c r="R1289" s="12" t="str">
        <f t="shared" si="61"/>
        <v>plays</v>
      </c>
      <c r="S1289" s="13">
        <f>(((J1289/60)/60)/24)+DATE(1970,1,1)+(-5/24)</f>
        <v>42107.412685185183</v>
      </c>
      <c r="T1289" s="14">
        <f>(((I1289/60)/60)/24)+DATE(1970,1,1)+(-5/24)</f>
        <v>42167.412685185183</v>
      </c>
      <c r="U1289" s="41">
        <f t="shared" si="62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8">
        <f>E1290/L1290</f>
        <v>65.868852459016395</v>
      </c>
      <c r="Q1290" s="12" t="str">
        <f t="shared" si="60"/>
        <v>theater</v>
      </c>
      <c r="R1290" s="12" t="str">
        <f t="shared" si="61"/>
        <v>plays</v>
      </c>
      <c r="S1290" s="13">
        <f>(((J1290/60)/60)/24)+DATE(1970,1,1)+(-5/24)</f>
        <v>42560.946331018517</v>
      </c>
      <c r="T1290" s="14">
        <f>(((I1290/60)/60)/24)+DATE(1970,1,1)+(-5/24)</f>
        <v>42591.958333333336</v>
      </c>
      <c r="U1290" s="41">
        <f t="shared" si="62"/>
        <v>31.012002314819256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8">
        <f>E1291/L1291</f>
        <v>36.07692307692308</v>
      </c>
      <c r="Q1291" s="12" t="str">
        <f t="shared" si="60"/>
        <v>theater</v>
      </c>
      <c r="R1291" s="12" t="str">
        <f t="shared" si="61"/>
        <v>plays</v>
      </c>
      <c r="S1291" s="13">
        <f>(((J1291/60)/60)/24)+DATE(1970,1,1)+(-5/24)</f>
        <v>42708.926446759251</v>
      </c>
      <c r="T1291" s="14">
        <f>(((I1291/60)/60)/24)+DATE(1970,1,1)+(-5/24)</f>
        <v>42738.926446759251</v>
      </c>
      <c r="U1291" s="41">
        <f t="shared" si="62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8">
        <f>E1292/L1292</f>
        <v>44.186046511627907</v>
      </c>
      <c r="Q1292" s="12" t="str">
        <f t="shared" si="60"/>
        <v>theater</v>
      </c>
      <c r="R1292" s="12" t="str">
        <f t="shared" si="61"/>
        <v>plays</v>
      </c>
      <c r="S1292" s="13">
        <f>(((J1292/60)/60)/24)+DATE(1970,1,1)+(-5/24)</f>
        <v>42086.406608796293</v>
      </c>
      <c r="T1292" s="14">
        <f>(((I1292/60)/60)/24)+DATE(1970,1,1)+(-5/24)</f>
        <v>42117.082638888889</v>
      </c>
      <c r="U1292" s="41">
        <f t="shared" si="62"/>
        <v>30.676030092596193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8">
        <f>E1293/L1293</f>
        <v>104.07142857142857</v>
      </c>
      <c r="Q1293" s="12" t="str">
        <f t="shared" si="60"/>
        <v>theater</v>
      </c>
      <c r="R1293" s="12" t="str">
        <f t="shared" si="61"/>
        <v>plays</v>
      </c>
      <c r="S1293" s="13">
        <f>(((J1293/60)/60)/24)+DATE(1970,1,1)+(-5/24)</f>
        <v>42064.444340277776</v>
      </c>
      <c r="T1293" s="14">
        <f>(((I1293/60)/60)/24)+DATE(1970,1,1)+(-5/24)</f>
        <v>42101.083333333336</v>
      </c>
      <c r="U1293" s="41">
        <f t="shared" si="62"/>
        <v>36.638993055559695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8">
        <f>E1294/L1294</f>
        <v>35.96153846153846</v>
      </c>
      <c r="Q1294" s="12" t="str">
        <f t="shared" si="60"/>
        <v>theater</v>
      </c>
      <c r="R1294" s="12" t="str">
        <f t="shared" si="61"/>
        <v>plays</v>
      </c>
      <c r="S1294" s="13">
        <f>(((J1294/60)/60)/24)+DATE(1970,1,1)+(-5/24)</f>
        <v>42256.555879629632</v>
      </c>
      <c r="T1294" s="14">
        <f>(((I1294/60)/60)/24)+DATE(1970,1,1)+(-5/24)</f>
        <v>42283.749305555553</v>
      </c>
      <c r="U1294" s="41">
        <f t="shared" si="62"/>
        <v>27.193425925921474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8">
        <f>E1295/L1295</f>
        <v>127.79166666666667</v>
      </c>
      <c r="Q1295" s="12" t="str">
        <f t="shared" si="60"/>
        <v>theater</v>
      </c>
      <c r="R1295" s="12" t="str">
        <f t="shared" si="61"/>
        <v>plays</v>
      </c>
      <c r="S1295" s="13">
        <f>(((J1295/60)/60)/24)+DATE(1970,1,1)+(-5/24)</f>
        <v>42292.492719907408</v>
      </c>
      <c r="T1295" s="14">
        <f>(((I1295/60)/60)/24)+DATE(1970,1,1)+(-5/24)</f>
        <v>42322.534386574065</v>
      </c>
      <c r="U1295" s="41">
        <f t="shared" si="62"/>
        <v>30.041666666656965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8">
        <f>E1296/L1296</f>
        <v>27.727272727272727</v>
      </c>
      <c r="Q1296" s="12" t="str">
        <f t="shared" si="60"/>
        <v>theater</v>
      </c>
      <c r="R1296" s="12" t="str">
        <f t="shared" si="61"/>
        <v>plays</v>
      </c>
      <c r="S1296" s="13">
        <f>(((J1296/60)/60)/24)+DATE(1970,1,1)+(-5/24)</f>
        <v>42278.245335648149</v>
      </c>
      <c r="T1296" s="14">
        <f>(((I1296/60)/60)/24)+DATE(1970,1,1)+(-5/24)</f>
        <v>42296.249999999993</v>
      </c>
      <c r="U1296" s="41">
        <f t="shared" si="62"/>
        <v>18.00466435184353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8">
        <f>E1297/L1297</f>
        <v>39.828125</v>
      </c>
      <c r="Q1297" s="12" t="str">
        <f t="shared" si="60"/>
        <v>theater</v>
      </c>
      <c r="R1297" s="12" t="str">
        <f t="shared" si="61"/>
        <v>plays</v>
      </c>
      <c r="S1297" s="13">
        <f>(((J1297/60)/60)/24)+DATE(1970,1,1)+(-5/24)</f>
        <v>42184.364548611113</v>
      </c>
      <c r="T1297" s="14">
        <f>(((I1297/60)/60)/24)+DATE(1970,1,1)+(-5/24)</f>
        <v>42214.499999999993</v>
      </c>
      <c r="U1297" s="41">
        <f t="shared" si="62"/>
        <v>30.135451388880028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8">
        <f>E1298/L1298</f>
        <v>52.173913043478258</v>
      </c>
      <c r="Q1298" s="12" t="str">
        <f t="shared" si="60"/>
        <v>theater</v>
      </c>
      <c r="R1298" s="12" t="str">
        <f t="shared" si="61"/>
        <v>plays</v>
      </c>
      <c r="S1298" s="13">
        <f>(((J1298/60)/60)/24)+DATE(1970,1,1)+(-5/24)</f>
        <v>42422.842280092591</v>
      </c>
      <c r="T1298" s="14">
        <f>(((I1298/60)/60)/24)+DATE(1970,1,1)+(-5/24)</f>
        <v>42442.800613425927</v>
      </c>
      <c r="U1298" s="41">
        <f t="shared" si="62"/>
        <v>19.958333333335759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8">
        <f>E1299/L1299</f>
        <v>92.037815126050418</v>
      </c>
      <c r="Q1299" s="12" t="str">
        <f t="shared" si="60"/>
        <v>theater</v>
      </c>
      <c r="R1299" s="12" t="str">
        <f t="shared" si="61"/>
        <v>plays</v>
      </c>
      <c r="S1299" s="13">
        <f>(((J1299/60)/60)/24)+DATE(1970,1,1)+(-5/24)</f>
        <v>42461.538865740738</v>
      </c>
      <c r="T1299" s="14">
        <f>(((I1299/60)/60)/24)+DATE(1970,1,1)+(-5/24)</f>
        <v>42491.538865740738</v>
      </c>
      <c r="U1299" s="41">
        <f t="shared" si="62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8">
        <f>E1300/L1300</f>
        <v>63.424242424242422</v>
      </c>
      <c r="Q1300" s="12" t="str">
        <f t="shared" si="60"/>
        <v>theater</v>
      </c>
      <c r="R1300" s="12" t="str">
        <f t="shared" si="61"/>
        <v>plays</v>
      </c>
      <c r="S1300" s="13">
        <f>(((J1300/60)/60)/24)+DATE(1970,1,1)+(-5/24)</f>
        <v>42458.472592592596</v>
      </c>
      <c r="T1300" s="14">
        <f>(((I1300/60)/60)/24)+DATE(1970,1,1)+(-5/24)</f>
        <v>42488.472592592596</v>
      </c>
      <c r="U1300" s="41">
        <f t="shared" si="62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8">
        <f>E1301/L1301</f>
        <v>135.625</v>
      </c>
      <c r="Q1301" s="12" t="str">
        <f t="shared" si="60"/>
        <v>theater</v>
      </c>
      <c r="R1301" s="12" t="str">
        <f t="shared" si="61"/>
        <v>plays</v>
      </c>
      <c r="S1301" s="13">
        <f>(((J1301/60)/60)/24)+DATE(1970,1,1)+(-5/24)</f>
        <v>42169.606006944443</v>
      </c>
      <c r="T1301" s="14">
        <f>(((I1301/60)/60)/24)+DATE(1970,1,1)+(-5/24)</f>
        <v>42199.606006944443</v>
      </c>
      <c r="U1301" s="41">
        <f t="shared" si="62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8">
        <f>E1302/L1302</f>
        <v>168.75</v>
      </c>
      <c r="Q1302" s="12" t="str">
        <f t="shared" si="60"/>
        <v>theater</v>
      </c>
      <c r="R1302" s="12" t="str">
        <f t="shared" si="61"/>
        <v>plays</v>
      </c>
      <c r="S1302" s="13">
        <f>(((J1302/60)/60)/24)+DATE(1970,1,1)+(-5/24)</f>
        <v>42483.466874999998</v>
      </c>
      <c r="T1302" s="14">
        <f>(((I1302/60)/60)/24)+DATE(1970,1,1)+(-5/24)</f>
        <v>42522.581249999996</v>
      </c>
      <c r="U1302" s="41">
        <f t="shared" si="62"/>
        <v>39.114374999997381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8">
        <f>E1303/L1303</f>
        <v>70.862068965517238</v>
      </c>
      <c r="Q1303" s="12" t="str">
        <f t="shared" si="60"/>
        <v>theater</v>
      </c>
      <c r="R1303" s="12" t="str">
        <f t="shared" si="61"/>
        <v>plays</v>
      </c>
      <c r="S1303" s="13">
        <f>(((J1303/60)/60)/24)+DATE(1970,1,1)+(-5/24)</f>
        <v>42195.541412037033</v>
      </c>
      <c r="T1303" s="14">
        <f>(((I1303/60)/60)/24)+DATE(1970,1,1)+(-5/24)</f>
        <v>42205.916666666664</v>
      </c>
      <c r="U1303" s="41">
        <f t="shared" si="62"/>
        <v>10.375254629630945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8">
        <f>E1304/L1304</f>
        <v>50</v>
      </c>
      <c r="Q1304" s="12" t="str">
        <f t="shared" si="60"/>
        <v>theater</v>
      </c>
      <c r="R1304" s="12" t="str">
        <f t="shared" si="61"/>
        <v>plays</v>
      </c>
      <c r="S1304" s="13">
        <f>(((J1304/60)/60)/24)+DATE(1970,1,1)+(-5/24)</f>
        <v>42674.849664351852</v>
      </c>
      <c r="T1304" s="14">
        <f>(((I1304/60)/60)/24)+DATE(1970,1,1)+(-5/24)</f>
        <v>42704.891331018516</v>
      </c>
      <c r="U1304" s="41">
        <f t="shared" si="62"/>
        <v>30.041666666664241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8">
        <f>E1305/L1305</f>
        <v>42.214166666666671</v>
      </c>
      <c r="Q1305" s="12" t="str">
        <f t="shared" si="60"/>
        <v>theater</v>
      </c>
      <c r="R1305" s="12" t="str">
        <f t="shared" si="61"/>
        <v>plays</v>
      </c>
      <c r="S1305" s="13">
        <f>(((J1305/60)/60)/24)+DATE(1970,1,1)+(-5/24)</f>
        <v>42566.232870370368</v>
      </c>
      <c r="T1305" s="14">
        <f>(((I1305/60)/60)/24)+DATE(1970,1,1)+(-5/24)</f>
        <v>42582.249999999993</v>
      </c>
      <c r="U1305" s="41">
        <f t="shared" si="62"/>
        <v>16.017129629624833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8">
        <f>E1306/L1306</f>
        <v>152.41346153846155</v>
      </c>
      <c r="Q1306" s="12" t="str">
        <f t="shared" si="60"/>
        <v>technology</v>
      </c>
      <c r="R1306" s="12" t="str">
        <f t="shared" si="61"/>
        <v>wearables</v>
      </c>
      <c r="S1306" s="13">
        <f>(((J1306/60)/60)/24)+DATE(1970,1,1)+(-5/24)</f>
        <v>42746.986168981479</v>
      </c>
      <c r="T1306" s="14">
        <f>(((I1306/60)/60)/24)+DATE(1970,1,1)+(-5/24)</f>
        <v>42806.944502314807</v>
      </c>
      <c r="U1306" s="41">
        <f t="shared" si="62"/>
        <v>59.958333333328483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8">
        <f>E1307/L1307</f>
        <v>90.616279069767444</v>
      </c>
      <c r="Q1307" s="12" t="str">
        <f t="shared" si="60"/>
        <v>technology</v>
      </c>
      <c r="R1307" s="12" t="str">
        <f t="shared" si="61"/>
        <v>wearables</v>
      </c>
      <c r="S1307" s="13">
        <f>(((J1307/60)/60)/24)+DATE(1970,1,1)+(-5/24)</f>
        <v>42543.457268518519</v>
      </c>
      <c r="T1307" s="14">
        <f>(((I1307/60)/60)/24)+DATE(1970,1,1)+(-5/24)</f>
        <v>42572.520833333336</v>
      </c>
      <c r="U1307" s="41">
        <f t="shared" si="62"/>
        <v>29.063564814816345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8">
        <f>E1308/L1308</f>
        <v>201.60393258426967</v>
      </c>
      <c r="Q1308" s="12" t="str">
        <f t="shared" si="60"/>
        <v>technology</v>
      </c>
      <c r="R1308" s="12" t="str">
        <f t="shared" si="61"/>
        <v>wearables</v>
      </c>
      <c r="S1308" s="13">
        <f>(((J1308/60)/60)/24)+DATE(1970,1,1)+(-5/24)</f>
        <v>41947.249236111107</v>
      </c>
      <c r="T1308" s="14">
        <f>(((I1308/60)/60)/24)+DATE(1970,1,1)+(-5/24)</f>
        <v>41977.249236111107</v>
      </c>
      <c r="U1308" s="41">
        <f t="shared" si="62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8">
        <f>E1309/L1309</f>
        <v>127.93333333333334</v>
      </c>
      <c r="Q1309" s="12" t="str">
        <f t="shared" si="60"/>
        <v>technology</v>
      </c>
      <c r="R1309" s="12" t="str">
        <f t="shared" si="61"/>
        <v>wearables</v>
      </c>
      <c r="S1309" s="13">
        <f>(((J1309/60)/60)/24)+DATE(1970,1,1)+(-5/24)</f>
        <v>42387.294895833329</v>
      </c>
      <c r="T1309" s="14">
        <f>(((I1309/60)/60)/24)+DATE(1970,1,1)+(-5/24)</f>
        <v>42417.294895833329</v>
      </c>
      <c r="U1309" s="41">
        <f t="shared" si="62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8">
        <f>E1310/L1310</f>
        <v>29.894736842105264</v>
      </c>
      <c r="Q1310" s="12" t="str">
        <f t="shared" si="60"/>
        <v>technology</v>
      </c>
      <c r="R1310" s="12" t="str">
        <f t="shared" si="61"/>
        <v>wearables</v>
      </c>
      <c r="S1310" s="13">
        <f>(((J1310/60)/60)/24)+DATE(1970,1,1)+(-5/24)</f>
        <v>42611.405231481483</v>
      </c>
      <c r="T1310" s="14">
        <f>(((I1310/60)/60)/24)+DATE(1970,1,1)+(-5/24)</f>
        <v>42651.405231481483</v>
      </c>
      <c r="U1310" s="41">
        <f t="shared" si="62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8">
        <f>E1311/L1311</f>
        <v>367.97142857142859</v>
      </c>
      <c r="Q1311" s="12" t="str">
        <f t="shared" si="60"/>
        <v>technology</v>
      </c>
      <c r="R1311" s="12" t="str">
        <f t="shared" si="61"/>
        <v>wearables</v>
      </c>
      <c r="S1311" s="13">
        <f>(((J1311/60)/60)/24)+DATE(1970,1,1)+(-5/24)</f>
        <v>42257.674398148149</v>
      </c>
      <c r="T1311" s="14">
        <f>(((I1311/60)/60)/24)+DATE(1970,1,1)+(-5/24)</f>
        <v>42292.674398148149</v>
      </c>
      <c r="U1311" s="41">
        <f t="shared" si="62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8">
        <f>E1312/L1312</f>
        <v>129.16666666666666</v>
      </c>
      <c r="Q1312" s="12" t="str">
        <f t="shared" si="60"/>
        <v>technology</v>
      </c>
      <c r="R1312" s="12" t="str">
        <f t="shared" si="61"/>
        <v>wearables</v>
      </c>
      <c r="S1312" s="13">
        <f>(((J1312/60)/60)/24)+DATE(1970,1,1)+(-5/24)</f>
        <v>42556.458912037029</v>
      </c>
      <c r="T1312" s="14">
        <f>(((I1312/60)/60)/24)+DATE(1970,1,1)+(-5/24)</f>
        <v>42601.458912037029</v>
      </c>
      <c r="U1312" s="41">
        <f t="shared" si="62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8">
        <f>E1313/L1313</f>
        <v>800.7</v>
      </c>
      <c r="Q1313" s="12" t="str">
        <f t="shared" si="60"/>
        <v>technology</v>
      </c>
      <c r="R1313" s="12" t="str">
        <f t="shared" si="61"/>
        <v>wearables</v>
      </c>
      <c r="S1313" s="13">
        <f>(((J1313/60)/60)/24)+DATE(1970,1,1)+(-5/24)</f>
        <v>42669.593969907401</v>
      </c>
      <c r="T1313" s="14">
        <f>(((I1313/60)/60)/24)+DATE(1970,1,1)+(-5/24)</f>
        <v>42704.635636574072</v>
      </c>
      <c r="U1313" s="41">
        <f t="shared" si="62"/>
        <v>35.041666666671517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8">
        <f>E1314/L1314</f>
        <v>28</v>
      </c>
      <c r="Q1314" s="12" t="str">
        <f t="shared" si="60"/>
        <v>technology</v>
      </c>
      <c r="R1314" s="12" t="str">
        <f t="shared" si="61"/>
        <v>wearables</v>
      </c>
      <c r="S1314" s="13">
        <f>(((J1314/60)/60)/24)+DATE(1970,1,1)+(-5/24)</f>
        <v>42082.494467592587</v>
      </c>
      <c r="T1314" s="14">
        <f>(((I1314/60)/60)/24)+DATE(1970,1,1)+(-5/24)</f>
        <v>42112.494467592587</v>
      </c>
      <c r="U1314" s="41">
        <f t="shared" si="62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8">
        <f>E1315/L1315</f>
        <v>102.01639344262296</v>
      </c>
      <c r="Q1315" s="12" t="str">
        <f t="shared" si="60"/>
        <v>technology</v>
      </c>
      <c r="R1315" s="12" t="str">
        <f t="shared" si="61"/>
        <v>wearables</v>
      </c>
      <c r="S1315" s="13">
        <f>(((J1315/60)/60)/24)+DATE(1970,1,1)+(-5/24)</f>
        <v>42402.50131944444</v>
      </c>
      <c r="T1315" s="14">
        <f>(((I1315/60)/60)/24)+DATE(1970,1,1)+(-5/24)</f>
        <v>42432.50131944444</v>
      </c>
      <c r="U1315" s="41">
        <f t="shared" si="62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8">
        <f>E1316/L1316</f>
        <v>184.36363636363637</v>
      </c>
      <c r="Q1316" s="12" t="str">
        <f t="shared" si="60"/>
        <v>technology</v>
      </c>
      <c r="R1316" s="12" t="str">
        <f t="shared" si="61"/>
        <v>wearables</v>
      </c>
      <c r="S1316" s="13">
        <f>(((J1316/60)/60)/24)+DATE(1970,1,1)+(-5/24)</f>
        <v>42604.461342592585</v>
      </c>
      <c r="T1316" s="14">
        <f>(((I1316/60)/60)/24)+DATE(1970,1,1)+(-5/24)</f>
        <v>42664.461342592585</v>
      </c>
      <c r="U1316" s="41">
        <f t="shared" si="62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8">
        <f>E1317/L1317</f>
        <v>162.91935483870967</v>
      </c>
      <c r="Q1317" s="12" t="str">
        <f t="shared" si="60"/>
        <v>technology</v>
      </c>
      <c r="R1317" s="12" t="str">
        <f t="shared" si="61"/>
        <v>wearables</v>
      </c>
      <c r="S1317" s="13">
        <f>(((J1317/60)/60)/24)+DATE(1970,1,1)+(-5/24)</f>
        <v>42278.289907407401</v>
      </c>
      <c r="T1317" s="14">
        <f>(((I1317/60)/60)/24)+DATE(1970,1,1)+(-5/24)</f>
        <v>42313.833333333336</v>
      </c>
      <c r="U1317" s="41">
        <f t="shared" si="62"/>
        <v>35.543425925934571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8">
        <f>E1318/L1318</f>
        <v>1</v>
      </c>
      <c r="Q1318" s="12" t="str">
        <f t="shared" si="60"/>
        <v>technology</v>
      </c>
      <c r="R1318" s="12" t="str">
        <f t="shared" si="61"/>
        <v>wearables</v>
      </c>
      <c r="S1318" s="13">
        <f>(((J1318/60)/60)/24)+DATE(1970,1,1)+(-5/24)</f>
        <v>42393.753576388881</v>
      </c>
      <c r="T1318" s="14">
        <f>(((I1318/60)/60)/24)+DATE(1970,1,1)+(-5/24)</f>
        <v>42428.753576388881</v>
      </c>
      <c r="U1318" s="41">
        <f t="shared" si="62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8">
        <f>E1319/L1319</f>
        <v>603.52631578947364</v>
      </c>
      <c r="Q1319" s="12" t="str">
        <f t="shared" si="60"/>
        <v>technology</v>
      </c>
      <c r="R1319" s="12" t="str">
        <f t="shared" si="61"/>
        <v>wearables</v>
      </c>
      <c r="S1319" s="13">
        <f>(((J1319/60)/60)/24)+DATE(1970,1,1)+(-5/24)</f>
        <v>42520.027152777773</v>
      </c>
      <c r="T1319" s="14">
        <f>(((I1319/60)/60)/24)+DATE(1970,1,1)+(-5/24)</f>
        <v>42572.374999999993</v>
      </c>
      <c r="U1319" s="41">
        <f t="shared" si="62"/>
        <v>52.347847222219571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8">
        <f>E1320/L1320</f>
        <v>45.407407407407405</v>
      </c>
      <c r="Q1320" s="12" t="str">
        <f t="shared" si="60"/>
        <v>technology</v>
      </c>
      <c r="R1320" s="12" t="str">
        <f t="shared" si="61"/>
        <v>wearables</v>
      </c>
      <c r="S1320" s="13">
        <f>(((J1320/60)/60)/24)+DATE(1970,1,1)+(-5/24)</f>
        <v>41984.835324074076</v>
      </c>
      <c r="T1320" s="14">
        <f>(((I1320/60)/60)/24)+DATE(1970,1,1)+(-5/24)</f>
        <v>42014.835324074076</v>
      </c>
      <c r="U1320" s="41">
        <f t="shared" si="62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8">
        <f>E1321/L1321</f>
        <v>97.333333333333329</v>
      </c>
      <c r="Q1321" s="12" t="str">
        <f t="shared" si="60"/>
        <v>technology</v>
      </c>
      <c r="R1321" s="12" t="str">
        <f t="shared" si="61"/>
        <v>wearables</v>
      </c>
      <c r="S1321" s="13">
        <f>(((J1321/60)/60)/24)+DATE(1970,1,1)+(-5/24)</f>
        <v>41816.603761574072</v>
      </c>
      <c r="T1321" s="14">
        <f>(((I1321/60)/60)/24)+DATE(1970,1,1)+(-5/24)</f>
        <v>41831.458333333328</v>
      </c>
      <c r="U1321" s="41">
        <f t="shared" si="62"/>
        <v>14.854571759256942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8">
        <f>E1322/L1322</f>
        <v>167.66666666666666</v>
      </c>
      <c r="Q1322" s="12" t="str">
        <f t="shared" si="60"/>
        <v>technology</v>
      </c>
      <c r="R1322" s="12" t="str">
        <f t="shared" si="61"/>
        <v>wearables</v>
      </c>
      <c r="S1322" s="13">
        <f>(((J1322/60)/60)/24)+DATE(1970,1,1)+(-5/24)</f>
        <v>42705.482013888883</v>
      </c>
      <c r="T1322" s="14">
        <f>(((I1322/60)/60)/24)+DATE(1970,1,1)+(-5/24)</f>
        <v>42734.749999999993</v>
      </c>
      <c r="U1322" s="41">
        <f t="shared" si="62"/>
        <v>29.267986111110076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8">
        <f>E1323/L1323</f>
        <v>859.85714285714289</v>
      </c>
      <c r="Q1323" s="12" t="str">
        <f t="shared" si="60"/>
        <v>technology</v>
      </c>
      <c r="R1323" s="12" t="str">
        <f t="shared" si="61"/>
        <v>wearables</v>
      </c>
      <c r="S1323" s="13">
        <f>(((J1323/60)/60)/24)+DATE(1970,1,1)+(-5/24)</f>
        <v>42697.540937499994</v>
      </c>
      <c r="T1323" s="14">
        <f>(((I1323/60)/60)/24)+DATE(1970,1,1)+(-5/24)</f>
        <v>42727.540937499994</v>
      </c>
      <c r="U1323" s="41">
        <f t="shared" si="62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8">
        <f>E1324/L1324</f>
        <v>26.5</v>
      </c>
      <c r="Q1324" s="12" t="str">
        <f t="shared" si="60"/>
        <v>technology</v>
      </c>
      <c r="R1324" s="12" t="str">
        <f t="shared" si="61"/>
        <v>wearables</v>
      </c>
      <c r="S1324" s="13">
        <f>(((J1324/60)/60)/24)+DATE(1970,1,1)+(-5/24)</f>
        <v>42115.448206018518</v>
      </c>
      <c r="T1324" s="14">
        <f>(((I1324/60)/60)/24)+DATE(1970,1,1)+(-5/24)</f>
        <v>42145.448206018518</v>
      </c>
      <c r="U1324" s="41">
        <f t="shared" si="62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8">
        <f>E1325/L1325</f>
        <v>30.272727272727273</v>
      </c>
      <c r="Q1325" s="12" t="str">
        <f t="shared" si="60"/>
        <v>technology</v>
      </c>
      <c r="R1325" s="12" t="str">
        <f t="shared" si="61"/>
        <v>wearables</v>
      </c>
      <c r="S1325" s="13">
        <f>(((J1325/60)/60)/24)+DATE(1970,1,1)+(-5/24)</f>
        <v>42451.490115740737</v>
      </c>
      <c r="T1325" s="14">
        <f>(((I1325/60)/60)/24)+DATE(1970,1,1)+(-5/24)</f>
        <v>42486.079861111109</v>
      </c>
      <c r="U1325" s="41">
        <f t="shared" si="62"/>
        <v>34.589745370372839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8">
        <f>E1326/L1326</f>
        <v>54.666666666666664</v>
      </c>
      <c r="Q1326" s="12" t="str">
        <f t="shared" si="60"/>
        <v>technology</v>
      </c>
      <c r="R1326" s="12" t="str">
        <f t="shared" si="61"/>
        <v>wearables</v>
      </c>
      <c r="S1326" s="13">
        <f>(((J1326/60)/60)/24)+DATE(1970,1,1)+(-5/24)</f>
        <v>42626.425370370365</v>
      </c>
      <c r="T1326" s="14">
        <f>(((I1326/60)/60)/24)+DATE(1970,1,1)+(-5/24)</f>
        <v>42656.425370370365</v>
      </c>
      <c r="U1326" s="41">
        <f t="shared" si="62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8">
        <f>E1327/L1327</f>
        <v>60.75</v>
      </c>
      <c r="Q1327" s="12" t="str">
        <f t="shared" si="60"/>
        <v>technology</v>
      </c>
      <c r="R1327" s="12" t="str">
        <f t="shared" si="61"/>
        <v>wearables</v>
      </c>
      <c r="S1327" s="13">
        <f>(((J1327/60)/60)/24)+DATE(1970,1,1)+(-5/24)</f>
        <v>42703.877719907403</v>
      </c>
      <c r="T1327" s="14">
        <f>(((I1327/60)/60)/24)+DATE(1970,1,1)+(-5/24)</f>
        <v>42733.877719907403</v>
      </c>
      <c r="U1327" s="41">
        <f t="shared" si="62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8">
        <f>E1328/L1328</f>
        <v>102.72727272727273</v>
      </c>
      <c r="Q1328" s="12" t="str">
        <f t="shared" si="60"/>
        <v>technology</v>
      </c>
      <c r="R1328" s="12" t="str">
        <f t="shared" si="61"/>
        <v>wearables</v>
      </c>
      <c r="S1328" s="13">
        <f>(((J1328/60)/60)/24)+DATE(1970,1,1)+(-5/24)</f>
        <v>41974.583657407398</v>
      </c>
      <c r="T1328" s="14">
        <f>(((I1328/60)/60)/24)+DATE(1970,1,1)+(-5/24)</f>
        <v>42019.583657407398</v>
      </c>
      <c r="U1328" s="41">
        <f t="shared" si="62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8">
        <f>E1329/L1329</f>
        <v>41.585365853658537</v>
      </c>
      <c r="Q1329" s="12" t="str">
        <f t="shared" si="60"/>
        <v>technology</v>
      </c>
      <c r="R1329" s="12" t="str">
        <f t="shared" si="61"/>
        <v>wearables</v>
      </c>
      <c r="S1329" s="13">
        <f>(((J1329/60)/60)/24)+DATE(1970,1,1)+(-5/24)</f>
        <v>42123.470312500001</v>
      </c>
      <c r="T1329" s="14">
        <f>(((I1329/60)/60)/24)+DATE(1970,1,1)+(-5/24)</f>
        <v>42153.470312500001</v>
      </c>
      <c r="U1329" s="41">
        <f t="shared" si="62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8">
        <f>E1330/L1330</f>
        <v>116.53333333333333</v>
      </c>
      <c r="Q1330" s="12" t="str">
        <f t="shared" si="60"/>
        <v>technology</v>
      </c>
      <c r="R1330" s="12" t="str">
        <f t="shared" si="61"/>
        <v>wearables</v>
      </c>
      <c r="S1330" s="13">
        <f>(((J1330/60)/60)/24)+DATE(1970,1,1)+(-5/24)</f>
        <v>42612.434421296297</v>
      </c>
      <c r="T1330" s="14">
        <f>(((I1330/60)/60)/24)+DATE(1970,1,1)+(-5/24)</f>
        <v>42657.434421296297</v>
      </c>
      <c r="U1330" s="41">
        <f t="shared" si="62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8">
        <f>E1331/L1331</f>
        <v>45.333333333333336</v>
      </c>
      <c r="Q1331" s="12" t="str">
        <f t="shared" si="60"/>
        <v>technology</v>
      </c>
      <c r="R1331" s="12" t="str">
        <f t="shared" si="61"/>
        <v>wearables</v>
      </c>
      <c r="S1331" s="13">
        <f>(((J1331/60)/60)/24)+DATE(1970,1,1)+(-5/24)</f>
        <v>41935.013252314813</v>
      </c>
      <c r="T1331" s="14">
        <f>(((I1331/60)/60)/24)+DATE(1970,1,1)+(-5/24)</f>
        <v>41975.054918981477</v>
      </c>
      <c r="U1331" s="41">
        <f t="shared" si="62"/>
        <v>40.041666666664241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8">
        <f>E1332/L1332</f>
        <v>157.46</v>
      </c>
      <c r="Q1332" s="12" t="str">
        <f t="shared" si="60"/>
        <v>technology</v>
      </c>
      <c r="R1332" s="12" t="str">
        <f t="shared" si="61"/>
        <v>wearables</v>
      </c>
      <c r="S1332" s="13">
        <f>(((J1332/60)/60)/24)+DATE(1970,1,1)+(-5/24)</f>
        <v>42522.068391203698</v>
      </c>
      <c r="T1332" s="14">
        <f>(((I1332/60)/60)/24)+DATE(1970,1,1)+(-5/24)</f>
        <v>42552.958333333336</v>
      </c>
      <c r="U1332" s="41">
        <f t="shared" si="62"/>
        <v>30.889942129637348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8">
        <f>E1333/L1333</f>
        <v>100.5</v>
      </c>
      <c r="Q1333" s="12" t="str">
        <f t="shared" si="60"/>
        <v>technology</v>
      </c>
      <c r="R1333" s="12" t="str">
        <f t="shared" si="61"/>
        <v>wearables</v>
      </c>
      <c r="S1333" s="13">
        <f>(((J1333/60)/60)/24)+DATE(1970,1,1)+(-5/24)</f>
        <v>42569.295763888884</v>
      </c>
      <c r="T1333" s="14">
        <f>(((I1333/60)/60)/24)+DATE(1970,1,1)+(-5/24)</f>
        <v>42599.295763888884</v>
      </c>
      <c r="U1333" s="41">
        <f t="shared" si="62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8" t="e">
        <f>E1334/L1334</f>
        <v>#DIV/0!</v>
      </c>
      <c r="Q1334" s="12" t="str">
        <f t="shared" si="60"/>
        <v>technology</v>
      </c>
      <c r="R1334" s="12" t="str">
        <f t="shared" si="61"/>
        <v>wearables</v>
      </c>
      <c r="S1334" s="13">
        <f>(((J1334/60)/60)/24)+DATE(1970,1,1)+(-5/24)</f>
        <v>42731.851944444446</v>
      </c>
      <c r="T1334" s="14">
        <f>(((I1334/60)/60)/24)+DATE(1970,1,1)+(-5/24)</f>
        <v>42761.851944444446</v>
      </c>
      <c r="U1334" s="41">
        <f t="shared" si="62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8" t="e">
        <f>E1335/L1335</f>
        <v>#DIV/0!</v>
      </c>
      <c r="Q1335" s="12" t="str">
        <f t="shared" si="60"/>
        <v>technology</v>
      </c>
      <c r="R1335" s="12" t="str">
        <f t="shared" si="61"/>
        <v>wearables</v>
      </c>
      <c r="S1335" s="13">
        <f>(((J1335/60)/60)/24)+DATE(1970,1,1)+(-5/24)</f>
        <v>41805.8984375</v>
      </c>
      <c r="T1335" s="14">
        <f>(((I1335/60)/60)/24)+DATE(1970,1,1)+(-5/24)</f>
        <v>41835.8984375</v>
      </c>
      <c r="U1335" s="41">
        <f t="shared" si="62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8">
        <f>E1336/L1336</f>
        <v>51.822463768115945</v>
      </c>
      <c r="Q1336" s="12" t="str">
        <f t="shared" si="60"/>
        <v>technology</v>
      </c>
      <c r="R1336" s="12" t="str">
        <f t="shared" si="61"/>
        <v>wearables</v>
      </c>
      <c r="S1336" s="13">
        <f>(((J1336/60)/60)/24)+DATE(1970,1,1)+(-5/24)</f>
        <v>42410.565821759257</v>
      </c>
      <c r="T1336" s="14">
        <f>(((I1336/60)/60)/24)+DATE(1970,1,1)+(-5/24)</f>
        <v>42440.565821759257</v>
      </c>
      <c r="U1336" s="41">
        <f t="shared" si="62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8">
        <f>E1337/L1337</f>
        <v>308.75</v>
      </c>
      <c r="Q1337" s="12" t="str">
        <f t="shared" si="60"/>
        <v>technology</v>
      </c>
      <c r="R1337" s="12" t="str">
        <f t="shared" si="61"/>
        <v>wearables</v>
      </c>
      <c r="S1337" s="13">
        <f>(((J1337/60)/60)/24)+DATE(1970,1,1)+(-5/24)</f>
        <v>42313.728032407402</v>
      </c>
      <c r="T1337" s="14">
        <f>(((I1337/60)/60)/24)+DATE(1970,1,1)+(-5/24)</f>
        <v>42343.728032407402</v>
      </c>
      <c r="U1337" s="41">
        <f t="shared" si="62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8">
        <f>E1338/L1338</f>
        <v>379.22767857142856</v>
      </c>
      <c r="Q1338" s="12" t="str">
        <f t="shared" si="60"/>
        <v>technology</v>
      </c>
      <c r="R1338" s="12" t="str">
        <f t="shared" si="61"/>
        <v>wearables</v>
      </c>
      <c r="S1338" s="13">
        <f>(((J1338/60)/60)/24)+DATE(1970,1,1)+(-5/24)</f>
        <v>41955.655416666668</v>
      </c>
      <c r="T1338" s="14">
        <f>(((I1338/60)/60)/24)+DATE(1970,1,1)+(-5/24)</f>
        <v>41990.655416666668</v>
      </c>
      <c r="U1338" s="41">
        <f t="shared" si="62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8">
        <f>E1339/L1339</f>
        <v>176.36428571428573</v>
      </c>
      <c r="Q1339" s="12" t="str">
        <f t="shared" si="60"/>
        <v>technology</v>
      </c>
      <c r="R1339" s="12" t="str">
        <f t="shared" si="61"/>
        <v>wearables</v>
      </c>
      <c r="S1339" s="13">
        <f>(((J1339/60)/60)/24)+DATE(1970,1,1)+(-5/24)</f>
        <v>42767.368969907409</v>
      </c>
      <c r="T1339" s="14">
        <f>(((I1339/60)/60)/24)+DATE(1970,1,1)+(-5/24)</f>
        <v>42797.368969907409</v>
      </c>
      <c r="U1339" s="41">
        <f t="shared" si="62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8">
        <f>E1340/L1340</f>
        <v>66.066666666666663</v>
      </c>
      <c r="Q1340" s="12" t="str">
        <f t="shared" si="60"/>
        <v>technology</v>
      </c>
      <c r="R1340" s="12" t="str">
        <f t="shared" si="61"/>
        <v>wearables</v>
      </c>
      <c r="S1340" s="13">
        <f>(((J1340/60)/60)/24)+DATE(1970,1,1)+(-5/24)</f>
        <v>42188.595289351848</v>
      </c>
      <c r="T1340" s="14">
        <f>(((I1340/60)/60)/24)+DATE(1970,1,1)+(-5/24)</f>
        <v>42218.595289351848</v>
      </c>
      <c r="U1340" s="41">
        <f t="shared" si="62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8">
        <f>E1341/L1341</f>
        <v>89.648648648648646</v>
      </c>
      <c r="Q1341" s="12" t="str">
        <f t="shared" si="60"/>
        <v>technology</v>
      </c>
      <c r="R1341" s="12" t="str">
        <f t="shared" si="61"/>
        <v>wearables</v>
      </c>
      <c r="S1341" s="13">
        <f>(((J1341/60)/60)/24)+DATE(1970,1,1)+(-5/24)</f>
        <v>41936.438831018517</v>
      </c>
      <c r="T1341" s="14">
        <f>(((I1341/60)/60)/24)+DATE(1970,1,1)+(-5/24)</f>
        <v>41981.480497685181</v>
      </c>
      <c r="U1341" s="41">
        <f t="shared" si="62"/>
        <v>45.041666666664241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8" t="e">
        <f>E1342/L1342</f>
        <v>#DIV/0!</v>
      </c>
      <c r="Q1342" s="12" t="str">
        <f t="shared" si="60"/>
        <v>technology</v>
      </c>
      <c r="R1342" s="12" t="str">
        <f t="shared" si="61"/>
        <v>wearables</v>
      </c>
      <c r="S1342" s="13">
        <f>(((J1342/60)/60)/24)+DATE(1970,1,1)+(-5/24)</f>
        <v>41836.387187499997</v>
      </c>
      <c r="T1342" s="14">
        <f>(((I1342/60)/60)/24)+DATE(1970,1,1)+(-5/24)</f>
        <v>41866.387187499997</v>
      </c>
      <c r="U1342" s="41">
        <f t="shared" si="62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8">
        <f>E1343/L1343</f>
        <v>382.39130434782606</v>
      </c>
      <c r="Q1343" s="12" t="str">
        <f t="shared" si="60"/>
        <v>technology</v>
      </c>
      <c r="R1343" s="12" t="str">
        <f t="shared" si="61"/>
        <v>wearables</v>
      </c>
      <c r="S1343" s="13">
        <f>(((J1343/60)/60)/24)+DATE(1970,1,1)+(-5/24)</f>
        <v>42612.415706018517</v>
      </c>
      <c r="T1343" s="14">
        <f>(((I1343/60)/60)/24)+DATE(1970,1,1)+(-5/24)</f>
        <v>42644.415706018517</v>
      </c>
      <c r="U1343" s="41">
        <f t="shared" si="62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8">
        <f>E1344/L1344</f>
        <v>100</v>
      </c>
      <c r="Q1344" s="12" t="str">
        <f t="shared" si="60"/>
        <v>technology</v>
      </c>
      <c r="R1344" s="12" t="str">
        <f t="shared" si="61"/>
        <v>wearables</v>
      </c>
      <c r="S1344" s="13">
        <f>(((J1344/60)/60)/24)+DATE(1970,1,1)+(-5/24)</f>
        <v>42172.608090277768</v>
      </c>
      <c r="T1344" s="14">
        <f>(((I1344/60)/60)/24)+DATE(1970,1,1)+(-5/24)</f>
        <v>42202.608090277768</v>
      </c>
      <c r="U1344" s="41">
        <f t="shared" si="62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8">
        <f>E1345/L1345</f>
        <v>158.35603715170279</v>
      </c>
      <c r="Q1345" s="12" t="str">
        <f t="shared" si="60"/>
        <v>technology</v>
      </c>
      <c r="R1345" s="12" t="str">
        <f t="shared" si="61"/>
        <v>wearables</v>
      </c>
      <c r="S1345" s="13">
        <f>(((J1345/60)/60)/24)+DATE(1970,1,1)+(-5/24)</f>
        <v>42542.318090277775</v>
      </c>
      <c r="T1345" s="14">
        <f>(((I1345/60)/60)/24)+DATE(1970,1,1)+(-5/24)</f>
        <v>42600.957638888889</v>
      </c>
      <c r="U1345" s="41">
        <f t="shared" si="62"/>
        <v>58.639548611114151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8">
        <f>E1346/L1346</f>
        <v>40.762589928057551</v>
      </c>
      <c r="Q1346" s="12" t="str">
        <f t="shared" si="60"/>
        <v>publishing</v>
      </c>
      <c r="R1346" s="12" t="str">
        <f t="shared" si="61"/>
        <v>nonfiction</v>
      </c>
      <c r="S1346" s="13">
        <f>(((J1346/60)/60)/24)+DATE(1970,1,1)+(-5/24)</f>
        <v>42522.581469907404</v>
      </c>
      <c r="T1346" s="14">
        <f>(((I1346/60)/60)/24)+DATE(1970,1,1)+(-5/24)</f>
        <v>42551.581469907404</v>
      </c>
      <c r="U1346" s="41">
        <f t="shared" si="62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8">
        <f>E1347/L1347</f>
        <v>53.571428571428569</v>
      </c>
      <c r="Q1347" s="12" t="str">
        <f t="shared" ref="Q1347:Q1410" si="63">LEFT(N1347,( FIND("/",N1347,1))-1)</f>
        <v>publishing</v>
      </c>
      <c r="R1347" s="12" t="str">
        <f t="shared" ref="R1347:R1410" si="64">RIGHT(N1347,(LEN(N1347)-(FIND("/",N1347, FIND("/", N1347)-1))))</f>
        <v>nonfiction</v>
      </c>
      <c r="S1347" s="13">
        <f>(((J1347/60)/60)/24)+DATE(1970,1,1)+(-5/24)</f>
        <v>41799.606006944443</v>
      </c>
      <c r="T1347" s="14">
        <f>(((I1347/60)/60)/24)+DATE(1970,1,1)+(-5/24)</f>
        <v>41834.606006944443</v>
      </c>
      <c r="U1347" s="41">
        <f t="shared" ref="U1347:U1410" si="65">T1347-S1347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8">
        <f>E1348/L1348</f>
        <v>48.449664429530202</v>
      </c>
      <c r="Q1348" s="12" t="str">
        <f t="shared" si="63"/>
        <v>publishing</v>
      </c>
      <c r="R1348" s="12" t="str">
        <f t="shared" si="64"/>
        <v>nonfiction</v>
      </c>
      <c r="S1348" s="13">
        <f>(((J1348/60)/60)/24)+DATE(1970,1,1)+(-5/24)</f>
        <v>41421.867488425924</v>
      </c>
      <c r="T1348" s="14">
        <f>(((I1348/60)/60)/24)+DATE(1970,1,1)+(-5/24)</f>
        <v>41451.867488425924</v>
      </c>
      <c r="U1348" s="41">
        <f t="shared" si="65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8">
        <f>E1349/L1349</f>
        <v>82.41935483870968</v>
      </c>
      <c r="Q1349" s="12" t="str">
        <f t="shared" si="63"/>
        <v>publishing</v>
      </c>
      <c r="R1349" s="12" t="str">
        <f t="shared" si="64"/>
        <v>nonfiction</v>
      </c>
      <c r="S1349" s="13">
        <f>(((J1349/60)/60)/24)+DATE(1970,1,1)+(-5/24)</f>
        <v>42040.429687499993</v>
      </c>
      <c r="T1349" s="14">
        <f>(((I1349/60)/60)/24)+DATE(1970,1,1)+(-5/24)</f>
        <v>42070.429687499993</v>
      </c>
      <c r="U1349" s="41">
        <f t="shared" si="65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8">
        <f>E1350/L1350</f>
        <v>230.19230769230768</v>
      </c>
      <c r="Q1350" s="12" t="str">
        <f t="shared" si="63"/>
        <v>publishing</v>
      </c>
      <c r="R1350" s="12" t="str">
        <f t="shared" si="64"/>
        <v>nonfiction</v>
      </c>
      <c r="S1350" s="13">
        <f>(((J1350/60)/60)/24)+DATE(1970,1,1)+(-5/24)</f>
        <v>41963.29783564814</v>
      </c>
      <c r="T1350" s="14">
        <f>(((I1350/60)/60)/24)+DATE(1970,1,1)+(-5/24)</f>
        <v>41991.29783564814</v>
      </c>
      <c r="U1350" s="41">
        <f t="shared" si="65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8">
        <f>E1351/L1351</f>
        <v>59.360465116279073</v>
      </c>
      <c r="Q1351" s="12" t="str">
        <f t="shared" si="63"/>
        <v>publishing</v>
      </c>
      <c r="R1351" s="12" t="str">
        <f t="shared" si="64"/>
        <v>nonfiction</v>
      </c>
      <c r="S1351" s="13">
        <f>(((J1351/60)/60)/24)+DATE(1970,1,1)+(-5/24)</f>
        <v>42317.124247685184</v>
      </c>
      <c r="T1351" s="14">
        <f>(((I1351/60)/60)/24)+DATE(1970,1,1)+(-5/24)</f>
        <v>42354.082638888889</v>
      </c>
      <c r="U1351" s="41">
        <f t="shared" si="65"/>
        <v>36.958391203705105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8">
        <f>E1352/L1352</f>
        <v>66.698717948717942</v>
      </c>
      <c r="Q1352" s="12" t="str">
        <f t="shared" si="63"/>
        <v>publishing</v>
      </c>
      <c r="R1352" s="12" t="str">
        <f t="shared" si="64"/>
        <v>nonfiction</v>
      </c>
      <c r="S1352" s="13">
        <f>(((J1352/60)/60)/24)+DATE(1970,1,1)+(-5/24)</f>
        <v>42333.804791666662</v>
      </c>
      <c r="T1352" s="14">
        <f>(((I1352/60)/60)/24)+DATE(1970,1,1)+(-5/24)</f>
        <v>42363.804791666662</v>
      </c>
      <c r="U1352" s="41">
        <f t="shared" si="65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8">
        <f>E1353/L1353</f>
        <v>168.77500000000001</v>
      </c>
      <c r="Q1353" s="12" t="str">
        <f t="shared" si="63"/>
        <v>publishing</v>
      </c>
      <c r="R1353" s="12" t="str">
        <f t="shared" si="64"/>
        <v>nonfiction</v>
      </c>
      <c r="S1353" s="13">
        <f>(((J1353/60)/60)/24)+DATE(1970,1,1)+(-5/24)</f>
        <v>42382.531759259255</v>
      </c>
      <c r="T1353" s="14">
        <f>(((I1353/60)/60)/24)+DATE(1970,1,1)+(-5/24)</f>
        <v>42412.531759259255</v>
      </c>
      <c r="U1353" s="41">
        <f t="shared" si="65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8">
        <f>E1354/L1354</f>
        <v>59.973568281938327</v>
      </c>
      <c r="Q1354" s="12" t="str">
        <f t="shared" si="63"/>
        <v>publishing</v>
      </c>
      <c r="R1354" s="12" t="str">
        <f t="shared" si="64"/>
        <v>nonfiction</v>
      </c>
      <c r="S1354" s="13">
        <f>(((J1354/60)/60)/24)+DATE(1970,1,1)+(-5/24)</f>
        <v>42200.369976851849</v>
      </c>
      <c r="T1354" s="14">
        <f>(((I1354/60)/60)/24)+DATE(1970,1,1)+(-5/24)</f>
        <v>42251.957638888889</v>
      </c>
      <c r="U1354" s="41">
        <f t="shared" si="65"/>
        <v>51.587662037039991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8">
        <f>E1355/L1355</f>
        <v>31.80952380952381</v>
      </c>
      <c r="Q1355" s="12" t="str">
        <f t="shared" si="63"/>
        <v>publishing</v>
      </c>
      <c r="R1355" s="12" t="str">
        <f t="shared" si="64"/>
        <v>nonfiction</v>
      </c>
      <c r="S1355" s="13">
        <f>(((J1355/60)/60)/24)+DATE(1970,1,1)+(-5/24)</f>
        <v>41308.909583333334</v>
      </c>
      <c r="T1355" s="14">
        <f>(((I1355/60)/60)/24)+DATE(1970,1,1)+(-5/24)</f>
        <v>41343.791666666664</v>
      </c>
      <c r="U1355" s="41">
        <f t="shared" si="65"/>
        <v>34.882083333330229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8">
        <f>E1356/L1356</f>
        <v>24.421875</v>
      </c>
      <c r="Q1356" s="12" t="str">
        <f t="shared" si="63"/>
        <v>publishing</v>
      </c>
      <c r="R1356" s="12" t="str">
        <f t="shared" si="64"/>
        <v>nonfiction</v>
      </c>
      <c r="S1356" s="13">
        <f>(((J1356/60)/60)/24)+DATE(1970,1,1)+(-5/24)</f>
        <v>42502.599293981482</v>
      </c>
      <c r="T1356" s="14">
        <f>(((I1356/60)/60)/24)+DATE(1970,1,1)+(-5/24)</f>
        <v>42532.599293981482</v>
      </c>
      <c r="U1356" s="41">
        <f t="shared" si="65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8">
        <f>E1357/L1357</f>
        <v>25.347107438016529</v>
      </c>
      <c r="Q1357" s="12" t="str">
        <f t="shared" si="63"/>
        <v>publishing</v>
      </c>
      <c r="R1357" s="12" t="str">
        <f t="shared" si="64"/>
        <v>nonfiction</v>
      </c>
      <c r="S1357" s="13">
        <f>(((J1357/60)/60)/24)+DATE(1970,1,1)+(-5/24)</f>
        <v>41213.046354166661</v>
      </c>
      <c r="T1357" s="14">
        <f>(((I1357/60)/60)/24)+DATE(1970,1,1)+(-5/24)</f>
        <v>41243.208333333328</v>
      </c>
      <c r="U1357" s="41">
        <f t="shared" si="65"/>
        <v>30.161979166667152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8">
        <f>E1358/L1358</f>
        <v>71.443218390804603</v>
      </c>
      <c r="Q1358" s="12" t="str">
        <f t="shared" si="63"/>
        <v>publishing</v>
      </c>
      <c r="R1358" s="12" t="str">
        <f t="shared" si="64"/>
        <v>nonfiction</v>
      </c>
      <c r="S1358" s="13">
        <f>(((J1358/60)/60)/24)+DATE(1970,1,1)+(-5/24)</f>
        <v>41429.830555555556</v>
      </c>
      <c r="T1358" s="14">
        <f>(((I1358/60)/60)/24)+DATE(1970,1,1)+(-5/24)</f>
        <v>41459.830555555556</v>
      </c>
      <c r="U1358" s="41">
        <f t="shared" si="65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8">
        <f>E1359/L1359</f>
        <v>38.553846153846152</v>
      </c>
      <c r="Q1359" s="12" t="str">
        <f t="shared" si="63"/>
        <v>publishing</v>
      </c>
      <c r="R1359" s="12" t="str">
        <f t="shared" si="64"/>
        <v>nonfiction</v>
      </c>
      <c r="S1359" s="13">
        <f>(((J1359/60)/60)/24)+DATE(1970,1,1)+(-5/24)</f>
        <v>41304.753900462958</v>
      </c>
      <c r="T1359" s="14">
        <f>(((I1359/60)/60)/24)+DATE(1970,1,1)+(-5/24)</f>
        <v>41334.040972222218</v>
      </c>
      <c r="U1359" s="41">
        <f t="shared" si="65"/>
        <v>29.287071759259561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8">
        <f>E1360/L1360</f>
        <v>68.367346938775512</v>
      </c>
      <c r="Q1360" s="12" t="str">
        <f t="shared" si="63"/>
        <v>publishing</v>
      </c>
      <c r="R1360" s="12" t="str">
        <f t="shared" si="64"/>
        <v>nonfiction</v>
      </c>
      <c r="S1360" s="13">
        <f>(((J1360/60)/60)/24)+DATE(1970,1,1)+(-5/24)</f>
        <v>40689.362534722219</v>
      </c>
      <c r="T1360" s="14">
        <f>(((I1360/60)/60)/24)+DATE(1970,1,1)+(-5/24)</f>
        <v>40719.362534722219</v>
      </c>
      <c r="U1360" s="41">
        <f t="shared" si="65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8">
        <f>E1361/L1361</f>
        <v>40.210526315789473</v>
      </c>
      <c r="Q1361" s="12" t="str">
        <f t="shared" si="63"/>
        <v>publishing</v>
      </c>
      <c r="R1361" s="12" t="str">
        <f t="shared" si="64"/>
        <v>nonfiction</v>
      </c>
      <c r="S1361" s="13">
        <f>(((J1361/60)/60)/24)+DATE(1970,1,1)+(-5/24)</f>
        <v>40668.606365740736</v>
      </c>
      <c r="T1361" s="14">
        <f>(((I1361/60)/60)/24)+DATE(1970,1,1)+(-5/24)</f>
        <v>40730.606365740736</v>
      </c>
      <c r="U1361" s="41">
        <f t="shared" si="65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8">
        <f>E1362/L1362</f>
        <v>32.074074074074076</v>
      </c>
      <c r="Q1362" s="12" t="str">
        <f t="shared" si="63"/>
        <v>publishing</v>
      </c>
      <c r="R1362" s="12" t="str">
        <f t="shared" si="64"/>
        <v>nonfiction</v>
      </c>
      <c r="S1362" s="13">
        <f>(((J1362/60)/60)/24)+DATE(1970,1,1)+(-5/24)</f>
        <v>41095.692361111105</v>
      </c>
      <c r="T1362" s="14">
        <f>(((I1362/60)/60)/24)+DATE(1970,1,1)+(-5/24)</f>
        <v>41123.692361111105</v>
      </c>
      <c r="U1362" s="41">
        <f t="shared" si="65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8">
        <f>E1363/L1363</f>
        <v>28.632575757575758</v>
      </c>
      <c r="Q1363" s="12" t="str">
        <f t="shared" si="63"/>
        <v>publishing</v>
      </c>
      <c r="R1363" s="12" t="str">
        <f t="shared" si="64"/>
        <v>nonfiction</v>
      </c>
      <c r="S1363" s="13">
        <f>(((J1363/60)/60)/24)+DATE(1970,1,1)+(-5/24)</f>
        <v>41781.508935185186</v>
      </c>
      <c r="T1363" s="14">
        <f>(((I1363/60)/60)/24)+DATE(1970,1,1)+(-5/24)</f>
        <v>41811.508935185186</v>
      </c>
      <c r="U1363" s="41">
        <f t="shared" si="65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8">
        <f>E1364/L1364</f>
        <v>43.64</v>
      </c>
      <c r="Q1364" s="12" t="str">
        <f t="shared" si="63"/>
        <v>publishing</v>
      </c>
      <c r="R1364" s="12" t="str">
        <f t="shared" si="64"/>
        <v>nonfiction</v>
      </c>
      <c r="S1364" s="13">
        <f>(((J1364/60)/60)/24)+DATE(1970,1,1)+(-5/24)</f>
        <v>41464.726053240738</v>
      </c>
      <c r="T1364" s="14">
        <f>(((I1364/60)/60)/24)+DATE(1970,1,1)+(-5/24)</f>
        <v>41524.726053240738</v>
      </c>
      <c r="U1364" s="41">
        <f t="shared" si="65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8">
        <f>E1365/L1365</f>
        <v>40</v>
      </c>
      <c r="Q1365" s="12" t="str">
        <f t="shared" si="63"/>
        <v>publishing</v>
      </c>
      <c r="R1365" s="12" t="str">
        <f t="shared" si="64"/>
        <v>nonfiction</v>
      </c>
      <c r="S1365" s="13">
        <f>(((J1365/60)/60)/24)+DATE(1970,1,1)+(-5/24)</f>
        <v>42396.635729166665</v>
      </c>
      <c r="T1365" s="14">
        <f>(((I1365/60)/60)/24)+DATE(1970,1,1)+(-5/24)</f>
        <v>42415.124305555553</v>
      </c>
      <c r="U1365" s="41">
        <f t="shared" si="65"/>
        <v>18.48857638888876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8">
        <f>E1366/L1366</f>
        <v>346.04166666666669</v>
      </c>
      <c r="Q1366" s="12" t="str">
        <f t="shared" si="63"/>
        <v>music</v>
      </c>
      <c r="R1366" s="12" t="str">
        <f t="shared" si="64"/>
        <v>rock</v>
      </c>
      <c r="S1366" s="13">
        <f>(((J1366/60)/60)/24)+DATE(1970,1,1)+(-5/24)</f>
        <v>41951.487337962957</v>
      </c>
      <c r="T1366" s="14">
        <f>(((I1366/60)/60)/24)+DATE(1970,1,1)+(-5/24)</f>
        <v>42011.487337962964</v>
      </c>
      <c r="U1366" s="41">
        <f t="shared" si="65"/>
        <v>60.000000000007276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8">
        <f>E1367/L1367</f>
        <v>81.739130434782609</v>
      </c>
      <c r="Q1367" s="12" t="str">
        <f t="shared" si="63"/>
        <v>music</v>
      </c>
      <c r="R1367" s="12" t="str">
        <f t="shared" si="64"/>
        <v>rock</v>
      </c>
      <c r="S1367" s="13">
        <f>(((J1367/60)/60)/24)+DATE(1970,1,1)+(-5/24)</f>
        <v>42049.524907407402</v>
      </c>
      <c r="T1367" s="14">
        <f>(((I1367/60)/60)/24)+DATE(1970,1,1)+(-5/24)</f>
        <v>42079.483240740738</v>
      </c>
      <c r="U1367" s="41">
        <f t="shared" si="65"/>
        <v>29.958333333335759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8">
        <f>E1368/L1368</f>
        <v>64.535306122448986</v>
      </c>
      <c r="Q1368" s="12" t="str">
        <f t="shared" si="63"/>
        <v>music</v>
      </c>
      <c r="R1368" s="12" t="str">
        <f t="shared" si="64"/>
        <v>rock</v>
      </c>
      <c r="S1368" s="13">
        <f>(((J1368/60)/60)/24)+DATE(1970,1,1)+(-5/24)</f>
        <v>41924.787766203699</v>
      </c>
      <c r="T1368" s="14">
        <f>(((I1368/60)/60)/24)+DATE(1970,1,1)+(-5/24)</f>
        <v>41969.829432870371</v>
      </c>
      <c r="U1368" s="41">
        <f t="shared" si="65"/>
        <v>45.041666666671517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8">
        <f>E1369/L1369</f>
        <v>63.477777777777774</v>
      </c>
      <c r="Q1369" s="12" t="str">
        <f t="shared" si="63"/>
        <v>music</v>
      </c>
      <c r="R1369" s="12" t="str">
        <f t="shared" si="64"/>
        <v>rock</v>
      </c>
      <c r="S1369" s="13">
        <f>(((J1369/60)/60)/24)+DATE(1970,1,1)+(-5/24)</f>
        <v>42291.794560185182</v>
      </c>
      <c r="T1369" s="14">
        <f>(((I1369/60)/60)/24)+DATE(1970,1,1)+(-5/24)</f>
        <v>42321.836226851847</v>
      </c>
      <c r="U1369" s="41">
        <f t="shared" si="65"/>
        <v>30.041666666664241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8">
        <f>E1370/L1370</f>
        <v>63.620689655172413</v>
      </c>
      <c r="Q1370" s="12" t="str">
        <f t="shared" si="63"/>
        <v>music</v>
      </c>
      <c r="R1370" s="12" t="str">
        <f t="shared" si="64"/>
        <v>rock</v>
      </c>
      <c r="S1370" s="13">
        <f>(((J1370/60)/60)/24)+DATE(1970,1,1)+(-5/24)</f>
        <v>42145.982569444437</v>
      </c>
      <c r="T1370" s="14">
        <f>(((I1370/60)/60)/24)+DATE(1970,1,1)+(-5/24)</f>
        <v>42169.982569444437</v>
      </c>
      <c r="U1370" s="41">
        <f t="shared" si="65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8">
        <f>E1371/L1371</f>
        <v>83.967068965517228</v>
      </c>
      <c r="Q1371" s="12" t="str">
        <f t="shared" si="63"/>
        <v>music</v>
      </c>
      <c r="R1371" s="12" t="str">
        <f t="shared" si="64"/>
        <v>rock</v>
      </c>
      <c r="S1371" s="13">
        <f>(((J1371/60)/60)/24)+DATE(1970,1,1)+(-5/24)</f>
        <v>41710.385949074072</v>
      </c>
      <c r="T1371" s="14">
        <f>(((I1371/60)/60)/24)+DATE(1970,1,1)+(-5/24)</f>
        <v>41740.385949074072</v>
      </c>
      <c r="U1371" s="41">
        <f t="shared" si="65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8">
        <f>E1372/L1372</f>
        <v>77.75</v>
      </c>
      <c r="Q1372" s="12" t="str">
        <f t="shared" si="63"/>
        <v>music</v>
      </c>
      <c r="R1372" s="12" t="str">
        <f t="shared" si="64"/>
        <v>rock</v>
      </c>
      <c r="S1372" s="13">
        <f>(((J1372/60)/60)/24)+DATE(1970,1,1)+(-5/24)</f>
        <v>41547.795023148145</v>
      </c>
      <c r="T1372" s="14">
        <f>(((I1372/60)/60)/24)+DATE(1970,1,1)+(-5/24)</f>
        <v>41562.795023148145</v>
      </c>
      <c r="U1372" s="41">
        <f t="shared" si="65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8">
        <f>E1373/L1373</f>
        <v>107.07142857142857</v>
      </c>
      <c r="Q1373" s="12" t="str">
        <f t="shared" si="63"/>
        <v>music</v>
      </c>
      <c r="R1373" s="12" t="str">
        <f t="shared" si="64"/>
        <v>rock</v>
      </c>
      <c r="S1373" s="13">
        <f>(((J1373/60)/60)/24)+DATE(1970,1,1)+(-5/24)</f>
        <v>42101.550254629627</v>
      </c>
      <c r="T1373" s="14">
        <f>(((I1373/60)/60)/24)+DATE(1970,1,1)+(-5/24)</f>
        <v>42131.550254629627</v>
      </c>
      <c r="U1373" s="41">
        <f t="shared" si="65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8">
        <f>E1374/L1374</f>
        <v>38.75</v>
      </c>
      <c r="Q1374" s="12" t="str">
        <f t="shared" si="63"/>
        <v>music</v>
      </c>
      <c r="R1374" s="12" t="str">
        <f t="shared" si="64"/>
        <v>rock</v>
      </c>
      <c r="S1374" s="13">
        <f>(((J1374/60)/60)/24)+DATE(1970,1,1)+(-5/24)</f>
        <v>41072.53162037037</v>
      </c>
      <c r="T1374" s="14">
        <f>(((I1374/60)/60)/24)+DATE(1970,1,1)+(-5/24)</f>
        <v>41102.53162037037</v>
      </c>
      <c r="U1374" s="41">
        <f t="shared" si="65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8">
        <f>E1375/L1375</f>
        <v>201.94230769230768</v>
      </c>
      <c r="Q1375" s="12" t="str">
        <f t="shared" si="63"/>
        <v>music</v>
      </c>
      <c r="R1375" s="12" t="str">
        <f t="shared" si="64"/>
        <v>rock</v>
      </c>
      <c r="S1375" s="13">
        <f>(((J1375/60)/60)/24)+DATE(1970,1,1)+(-5/24)</f>
        <v>42704.743437499994</v>
      </c>
      <c r="T1375" s="14">
        <f>(((I1375/60)/60)/24)+DATE(1970,1,1)+(-5/24)</f>
        <v>42734.743437499994</v>
      </c>
      <c r="U1375" s="41">
        <f t="shared" si="65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8">
        <f>E1376/L1376</f>
        <v>43.060606060606062</v>
      </c>
      <c r="Q1376" s="12" t="str">
        <f t="shared" si="63"/>
        <v>music</v>
      </c>
      <c r="R1376" s="12" t="str">
        <f t="shared" si="64"/>
        <v>rock</v>
      </c>
      <c r="S1376" s="13">
        <f>(((J1376/60)/60)/24)+DATE(1970,1,1)+(-5/24)</f>
        <v>42423.953564814808</v>
      </c>
      <c r="T1376" s="14">
        <f>(((I1376/60)/60)/24)+DATE(1970,1,1)+(-5/24)</f>
        <v>42453.911898148144</v>
      </c>
      <c r="U1376" s="41">
        <f t="shared" si="65"/>
        <v>29.958333333335759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8">
        <f>E1377/L1377</f>
        <v>62.871559633027523</v>
      </c>
      <c r="Q1377" s="12" t="str">
        <f t="shared" si="63"/>
        <v>music</v>
      </c>
      <c r="R1377" s="12" t="str">
        <f t="shared" si="64"/>
        <v>rock</v>
      </c>
      <c r="S1377" s="13">
        <f>(((J1377/60)/60)/24)+DATE(1970,1,1)+(-5/24)</f>
        <v>42719.857858796291</v>
      </c>
      <c r="T1377" s="14">
        <f>(((I1377/60)/60)/24)+DATE(1970,1,1)+(-5/24)</f>
        <v>42749.857858796291</v>
      </c>
      <c r="U1377" s="41">
        <f t="shared" si="65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8">
        <f>E1378/L1378</f>
        <v>55.607142857142854</v>
      </c>
      <c r="Q1378" s="12" t="str">
        <f t="shared" si="63"/>
        <v>music</v>
      </c>
      <c r="R1378" s="12" t="str">
        <f t="shared" si="64"/>
        <v>rock</v>
      </c>
      <c r="S1378" s="13">
        <f>(((J1378/60)/60)/24)+DATE(1970,1,1)+(-5/24)</f>
        <v>42677.460717592585</v>
      </c>
      <c r="T1378" s="14">
        <f>(((I1378/60)/60)/24)+DATE(1970,1,1)+(-5/24)</f>
        <v>42707.502384259256</v>
      </c>
      <c r="U1378" s="41">
        <f t="shared" si="65"/>
        <v>30.041666666671517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8">
        <f>E1379/L1379</f>
        <v>48.70967741935484</v>
      </c>
      <c r="Q1379" s="12" t="str">
        <f t="shared" si="63"/>
        <v>music</v>
      </c>
      <c r="R1379" s="12" t="str">
        <f t="shared" si="64"/>
        <v>rock</v>
      </c>
      <c r="S1379" s="13">
        <f>(((J1379/60)/60)/24)+DATE(1970,1,1)+(-5/24)</f>
        <v>42747.01122685185</v>
      </c>
      <c r="T1379" s="14">
        <f>(((I1379/60)/60)/24)+DATE(1970,1,1)+(-5/24)</f>
        <v>42768.96597222222</v>
      </c>
      <c r="U1379" s="41">
        <f t="shared" si="65"/>
        <v>21.954745370370802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8">
        <f>E1380/L1380</f>
        <v>30.578947368421051</v>
      </c>
      <c r="Q1380" s="12" t="str">
        <f t="shared" si="63"/>
        <v>music</v>
      </c>
      <c r="R1380" s="12" t="str">
        <f t="shared" si="64"/>
        <v>rock</v>
      </c>
      <c r="S1380" s="13">
        <f>(((J1380/60)/60)/24)+DATE(1970,1,1)+(-5/24)</f>
        <v>42568.551041666658</v>
      </c>
      <c r="T1380" s="14">
        <f>(((I1380/60)/60)/24)+DATE(1970,1,1)+(-5/24)</f>
        <v>42583.551041666658</v>
      </c>
      <c r="U1380" s="41">
        <f t="shared" si="65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8">
        <f>E1381/L1381</f>
        <v>73.907284768211923</v>
      </c>
      <c r="Q1381" s="12" t="str">
        <f t="shared" si="63"/>
        <v>music</v>
      </c>
      <c r="R1381" s="12" t="str">
        <f t="shared" si="64"/>
        <v>rock</v>
      </c>
      <c r="S1381" s="13">
        <f>(((J1381/60)/60)/24)+DATE(1970,1,1)+(-5/24)</f>
        <v>42130.28328703704</v>
      </c>
      <c r="T1381" s="14">
        <f>(((I1381/60)/60)/24)+DATE(1970,1,1)+(-5/24)</f>
        <v>42160.28328703704</v>
      </c>
      <c r="U1381" s="41">
        <f t="shared" si="65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8">
        <f>E1382/L1382</f>
        <v>21.2</v>
      </c>
      <c r="Q1382" s="12" t="str">
        <f t="shared" si="63"/>
        <v>music</v>
      </c>
      <c r="R1382" s="12" t="str">
        <f t="shared" si="64"/>
        <v>rock</v>
      </c>
      <c r="S1382" s="13">
        <f>(((J1382/60)/60)/24)+DATE(1970,1,1)+(-5/24)</f>
        <v>42141.554467592585</v>
      </c>
      <c r="T1382" s="14">
        <f>(((I1382/60)/60)/24)+DATE(1970,1,1)+(-5/24)</f>
        <v>42163.874999999993</v>
      </c>
      <c r="U1382" s="41">
        <f t="shared" si="65"/>
        <v>22.320532407407882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8">
        <f>E1383/L1383</f>
        <v>73.356164383561648</v>
      </c>
      <c r="Q1383" s="12" t="str">
        <f t="shared" si="63"/>
        <v>music</v>
      </c>
      <c r="R1383" s="12" t="str">
        <f t="shared" si="64"/>
        <v>rock</v>
      </c>
      <c r="S1383" s="13">
        <f>(((J1383/60)/60)/24)+DATE(1970,1,1)+(-5/24)</f>
        <v>42703.006076388883</v>
      </c>
      <c r="T1383" s="14">
        <f>(((I1383/60)/60)/24)+DATE(1970,1,1)+(-5/24)</f>
        <v>42733.006076388883</v>
      </c>
      <c r="U1383" s="41">
        <f t="shared" si="65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8">
        <f>E1384/L1384</f>
        <v>56.412162162162161</v>
      </c>
      <c r="Q1384" s="12" t="str">
        <f t="shared" si="63"/>
        <v>music</v>
      </c>
      <c r="R1384" s="12" t="str">
        <f t="shared" si="64"/>
        <v>rock</v>
      </c>
      <c r="S1384" s="13">
        <f>(((J1384/60)/60)/24)+DATE(1970,1,1)+(-5/24)</f>
        <v>41370.591851851852</v>
      </c>
      <c r="T1384" s="14">
        <f>(((I1384/60)/60)/24)+DATE(1970,1,1)+(-5/24)</f>
        <v>41400.591851851852</v>
      </c>
      <c r="U1384" s="41">
        <f t="shared" si="65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8">
        <f>E1385/L1385</f>
        <v>50.247311827956992</v>
      </c>
      <c r="Q1385" s="12" t="str">
        <f t="shared" si="63"/>
        <v>music</v>
      </c>
      <c r="R1385" s="12" t="str">
        <f t="shared" si="64"/>
        <v>rock</v>
      </c>
      <c r="S1385" s="13">
        <f>(((J1385/60)/60)/24)+DATE(1970,1,1)+(-5/24)</f>
        <v>42706.866643518515</v>
      </c>
      <c r="T1385" s="14">
        <f>(((I1385/60)/60)/24)+DATE(1970,1,1)+(-5/24)</f>
        <v>42726.866643518515</v>
      </c>
      <c r="U1385" s="41">
        <f t="shared" si="65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8">
        <f>E1386/L1386</f>
        <v>68.936507936507937</v>
      </c>
      <c r="Q1386" s="12" t="str">
        <f t="shared" si="63"/>
        <v>music</v>
      </c>
      <c r="R1386" s="12" t="str">
        <f t="shared" si="64"/>
        <v>rock</v>
      </c>
      <c r="S1386" s="13">
        <f>(((J1386/60)/60)/24)+DATE(1970,1,1)+(-5/24)</f>
        <v>42160.526874999996</v>
      </c>
      <c r="T1386" s="14">
        <f>(((I1386/60)/60)/24)+DATE(1970,1,1)+(-5/24)</f>
        <v>42190.526874999996</v>
      </c>
      <c r="U1386" s="41">
        <f t="shared" si="65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8">
        <f>E1387/L1387</f>
        <v>65.914104477611943</v>
      </c>
      <c r="Q1387" s="12" t="str">
        <f t="shared" si="63"/>
        <v>music</v>
      </c>
      <c r="R1387" s="12" t="str">
        <f t="shared" si="64"/>
        <v>rock</v>
      </c>
      <c r="S1387" s="13">
        <f>(((J1387/60)/60)/24)+DATE(1970,1,1)+(-5/24)</f>
        <v>42433.480567129627</v>
      </c>
      <c r="T1387" s="14">
        <f>(((I1387/60)/60)/24)+DATE(1970,1,1)+(-5/24)</f>
        <v>42489.299305555549</v>
      </c>
      <c r="U1387" s="41">
        <f t="shared" si="65"/>
        <v>55.818738425921765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8">
        <f>E1388/L1388</f>
        <v>62.5</v>
      </c>
      <c r="Q1388" s="12" t="str">
        <f t="shared" si="63"/>
        <v>music</v>
      </c>
      <c r="R1388" s="12" t="str">
        <f t="shared" si="64"/>
        <v>rock</v>
      </c>
      <c r="S1388" s="13">
        <f>(((J1388/60)/60)/24)+DATE(1970,1,1)+(-5/24)</f>
        <v>42184.438530092586</v>
      </c>
      <c r="T1388" s="14">
        <f>(((I1388/60)/60)/24)+DATE(1970,1,1)+(-5/24)</f>
        <v>42214.438530092586</v>
      </c>
      <c r="U1388" s="41">
        <f t="shared" si="65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8">
        <f>E1389/L1389</f>
        <v>70.064102564102569</v>
      </c>
      <c r="Q1389" s="12" t="str">
        <f t="shared" si="63"/>
        <v>music</v>
      </c>
      <c r="R1389" s="12" t="str">
        <f t="shared" si="64"/>
        <v>rock</v>
      </c>
      <c r="S1389" s="13">
        <f>(((J1389/60)/60)/24)+DATE(1970,1,1)+(-5/24)</f>
        <v>42126.712905092594</v>
      </c>
      <c r="T1389" s="14">
        <f>(((I1389/60)/60)/24)+DATE(1970,1,1)+(-5/24)</f>
        <v>42157.979166666664</v>
      </c>
      <c r="U1389" s="41">
        <f t="shared" si="65"/>
        <v>31.266261574070086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8">
        <f>E1390/L1390</f>
        <v>60.181874999999998</v>
      </c>
      <c r="Q1390" s="12" t="str">
        <f t="shared" si="63"/>
        <v>music</v>
      </c>
      <c r="R1390" s="12" t="str">
        <f t="shared" si="64"/>
        <v>rock</v>
      </c>
      <c r="S1390" s="13">
        <f>(((J1390/60)/60)/24)+DATE(1970,1,1)+(-5/24)</f>
        <v>42634.406446759262</v>
      </c>
      <c r="T1390" s="14">
        <f>(((I1390/60)/60)/24)+DATE(1970,1,1)+(-5/24)</f>
        <v>42660.468055555553</v>
      </c>
      <c r="U1390" s="41">
        <f t="shared" si="65"/>
        <v>26.061608796291694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8">
        <f>E1391/L1391</f>
        <v>21.382352941176471</v>
      </c>
      <c r="Q1391" s="12" t="str">
        <f t="shared" si="63"/>
        <v>music</v>
      </c>
      <c r="R1391" s="12" t="str">
        <f t="shared" si="64"/>
        <v>rock</v>
      </c>
      <c r="S1391" s="13">
        <f>(((J1391/60)/60)/24)+DATE(1970,1,1)+(-5/24)</f>
        <v>42565.272650462961</v>
      </c>
      <c r="T1391" s="14">
        <f>(((I1391/60)/60)/24)+DATE(1970,1,1)+(-5/24)</f>
        <v>42595.272650462961</v>
      </c>
      <c r="U1391" s="41">
        <f t="shared" si="65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8">
        <f>E1392/L1392</f>
        <v>160.78947368421052</v>
      </c>
      <c r="Q1392" s="12" t="str">
        <f t="shared" si="63"/>
        <v>music</v>
      </c>
      <c r="R1392" s="12" t="str">
        <f t="shared" si="64"/>
        <v>rock</v>
      </c>
      <c r="S1392" s="13">
        <f>(((J1392/60)/60)/24)+DATE(1970,1,1)+(-5/24)</f>
        <v>42087.594976851848</v>
      </c>
      <c r="T1392" s="14">
        <f>(((I1392/60)/60)/24)+DATE(1970,1,1)+(-5/24)</f>
        <v>42121.508333333331</v>
      </c>
      <c r="U1392" s="41">
        <f t="shared" si="65"/>
        <v>33.913356481483788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8">
        <f>E1393/L1393</f>
        <v>42.384615384615387</v>
      </c>
      <c r="Q1393" s="12" t="str">
        <f t="shared" si="63"/>
        <v>music</v>
      </c>
      <c r="R1393" s="12" t="str">
        <f t="shared" si="64"/>
        <v>rock</v>
      </c>
      <c r="S1393" s="13">
        <f>(((J1393/60)/60)/24)+DATE(1970,1,1)+(-5/24)</f>
        <v>42193.442337962959</v>
      </c>
      <c r="T1393" s="14">
        <f>(((I1393/60)/60)/24)+DATE(1970,1,1)+(-5/24)</f>
        <v>42237.999305555553</v>
      </c>
      <c r="U1393" s="41">
        <f t="shared" si="65"/>
        <v>44.556967592594447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8">
        <f>E1394/L1394</f>
        <v>27.317307692307693</v>
      </c>
      <c r="Q1394" s="12" t="str">
        <f t="shared" si="63"/>
        <v>music</v>
      </c>
      <c r="R1394" s="12" t="str">
        <f t="shared" si="64"/>
        <v>rock</v>
      </c>
      <c r="S1394" s="13">
        <f>(((J1394/60)/60)/24)+DATE(1970,1,1)+(-5/24)</f>
        <v>42400.946597222217</v>
      </c>
      <c r="T1394" s="14">
        <f>(((I1394/60)/60)/24)+DATE(1970,1,1)+(-5/24)</f>
        <v>42431.946597222217</v>
      </c>
      <c r="U1394" s="41">
        <f t="shared" si="65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8">
        <f>E1395/L1395</f>
        <v>196.82692307692307</v>
      </c>
      <c r="Q1395" s="12" t="str">
        <f t="shared" si="63"/>
        <v>music</v>
      </c>
      <c r="R1395" s="12" t="str">
        <f t="shared" si="64"/>
        <v>rock</v>
      </c>
      <c r="S1395" s="13">
        <f>(((J1395/60)/60)/24)+DATE(1970,1,1)+(-5/24)</f>
        <v>42553.473645833328</v>
      </c>
      <c r="T1395" s="14">
        <f>(((I1395/60)/60)/24)+DATE(1970,1,1)+(-5/24)</f>
        <v>42583.473645833328</v>
      </c>
      <c r="U1395" s="41">
        <f t="shared" si="65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8">
        <f>E1396/L1396</f>
        <v>53.882352941176471</v>
      </c>
      <c r="Q1396" s="12" t="str">
        <f t="shared" si="63"/>
        <v>music</v>
      </c>
      <c r="R1396" s="12" t="str">
        <f t="shared" si="64"/>
        <v>rock</v>
      </c>
      <c r="S1396" s="13">
        <f>(((J1396/60)/60)/24)+DATE(1970,1,1)+(-5/24)</f>
        <v>42751.936643518515</v>
      </c>
      <c r="T1396" s="14">
        <f>(((I1396/60)/60)/24)+DATE(1970,1,1)+(-5/24)</f>
        <v>42794.916666666664</v>
      </c>
      <c r="U1396" s="41">
        <f t="shared" si="65"/>
        <v>42.980023148149485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8">
        <f>E1397/L1397</f>
        <v>47.756097560975611</v>
      </c>
      <c r="Q1397" s="12" t="str">
        <f t="shared" si="63"/>
        <v>music</v>
      </c>
      <c r="R1397" s="12" t="str">
        <f t="shared" si="64"/>
        <v>rock</v>
      </c>
      <c r="S1397" s="13">
        <f>(((J1397/60)/60)/24)+DATE(1970,1,1)+(-5/24)</f>
        <v>42719.700011574074</v>
      </c>
      <c r="T1397" s="14">
        <f>(((I1397/60)/60)/24)+DATE(1970,1,1)+(-5/24)</f>
        <v>42749.700011574074</v>
      </c>
      <c r="U1397" s="41">
        <f t="shared" si="65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8">
        <f>E1398/L1398</f>
        <v>88.191780821917803</v>
      </c>
      <c r="Q1398" s="12" t="str">
        <f t="shared" si="63"/>
        <v>music</v>
      </c>
      <c r="R1398" s="12" t="str">
        <f t="shared" si="64"/>
        <v>rock</v>
      </c>
      <c r="S1398" s="13">
        <f>(((J1398/60)/60)/24)+DATE(1970,1,1)+(-5/24)</f>
        <v>42018.790300925924</v>
      </c>
      <c r="T1398" s="14">
        <f>(((I1398/60)/60)/24)+DATE(1970,1,1)+(-5/24)</f>
        <v>42048.790300925924</v>
      </c>
      <c r="U1398" s="41">
        <f t="shared" si="65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8">
        <f>E1399/L1399</f>
        <v>72.056962025316452</v>
      </c>
      <c r="Q1399" s="12" t="str">
        <f t="shared" si="63"/>
        <v>music</v>
      </c>
      <c r="R1399" s="12" t="str">
        <f t="shared" si="64"/>
        <v>rock</v>
      </c>
      <c r="S1399" s="13">
        <f>(((J1399/60)/60)/24)+DATE(1970,1,1)+(-5/24)</f>
        <v>42640.709606481476</v>
      </c>
      <c r="T1399" s="14">
        <f>(((I1399/60)/60)/24)+DATE(1970,1,1)+(-5/24)</f>
        <v>42670.679861111108</v>
      </c>
      <c r="U1399" s="41">
        <f t="shared" si="65"/>
        <v>29.970254629632109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8">
        <f>E1400/L1400</f>
        <v>74.246153846153845</v>
      </c>
      <c r="Q1400" s="12" t="str">
        <f t="shared" si="63"/>
        <v>music</v>
      </c>
      <c r="R1400" s="12" t="str">
        <f t="shared" si="64"/>
        <v>rock</v>
      </c>
      <c r="S1400" s="13">
        <f>(((J1400/60)/60)/24)+DATE(1970,1,1)+(-5/24)</f>
        <v>42526.665902777771</v>
      </c>
      <c r="T1400" s="14">
        <f>(((I1400/60)/60)/24)+DATE(1970,1,1)+(-5/24)</f>
        <v>42556.665902777771</v>
      </c>
      <c r="U1400" s="41">
        <f t="shared" si="65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8">
        <f>E1401/L1401</f>
        <v>61.701086956521742</v>
      </c>
      <c r="Q1401" s="12" t="str">
        <f t="shared" si="63"/>
        <v>music</v>
      </c>
      <c r="R1401" s="12" t="str">
        <f t="shared" si="64"/>
        <v>rock</v>
      </c>
      <c r="S1401" s="13">
        <f>(((J1401/60)/60)/24)+DATE(1970,1,1)+(-5/24)</f>
        <v>41888.795983796292</v>
      </c>
      <c r="T1401" s="14">
        <f>(((I1401/60)/60)/24)+DATE(1970,1,1)+(-5/24)</f>
        <v>41918.795983796292</v>
      </c>
      <c r="U1401" s="41">
        <f t="shared" si="65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8">
        <f>E1402/L1402</f>
        <v>17.235294117647058</v>
      </c>
      <c r="Q1402" s="12" t="str">
        <f t="shared" si="63"/>
        <v>music</v>
      </c>
      <c r="R1402" s="12" t="str">
        <f t="shared" si="64"/>
        <v>rock</v>
      </c>
      <c r="S1402" s="13">
        <f>(((J1402/60)/60)/24)+DATE(1970,1,1)+(-5/24)</f>
        <v>42498.132789351854</v>
      </c>
      <c r="T1402" s="14">
        <f>(((I1402/60)/60)/24)+DATE(1970,1,1)+(-5/24)</f>
        <v>42533.020833333336</v>
      </c>
      <c r="U1402" s="41">
        <f t="shared" si="65"/>
        <v>34.888043981482042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8">
        <f>E1403/L1403</f>
        <v>51.720833333333331</v>
      </c>
      <c r="Q1403" s="12" t="str">
        <f t="shared" si="63"/>
        <v>music</v>
      </c>
      <c r="R1403" s="12" t="str">
        <f t="shared" si="64"/>
        <v>rock</v>
      </c>
      <c r="S1403" s="13">
        <f>(((J1403/60)/60)/24)+DATE(1970,1,1)+(-5/24)</f>
        <v>41399.787893518514</v>
      </c>
      <c r="T1403" s="14">
        <f>(((I1403/60)/60)/24)+DATE(1970,1,1)+(-5/24)</f>
        <v>41420.787893518514</v>
      </c>
      <c r="U1403" s="41">
        <f t="shared" si="65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8">
        <f>E1404/L1404</f>
        <v>24.150442477876105</v>
      </c>
      <c r="Q1404" s="12" t="str">
        <f t="shared" si="63"/>
        <v>music</v>
      </c>
      <c r="R1404" s="12" t="str">
        <f t="shared" si="64"/>
        <v>rock</v>
      </c>
      <c r="S1404" s="13">
        <f>(((J1404/60)/60)/24)+DATE(1970,1,1)+(-5/24)</f>
        <v>42064.845034722217</v>
      </c>
      <c r="T1404" s="14">
        <f>(((I1404/60)/60)/24)+DATE(1970,1,1)+(-5/24)</f>
        <v>42124.80336805556</v>
      </c>
      <c r="U1404" s="41">
        <f t="shared" si="65"/>
        <v>59.958333333343035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8">
        <f>E1405/L1405</f>
        <v>62.166666666666664</v>
      </c>
      <c r="Q1405" s="12" t="str">
        <f t="shared" si="63"/>
        <v>music</v>
      </c>
      <c r="R1405" s="12" t="str">
        <f t="shared" si="64"/>
        <v>rock</v>
      </c>
      <c r="S1405" s="13">
        <f>(((J1405/60)/60)/24)+DATE(1970,1,1)+(-5/24)</f>
        <v>41450.854571759257</v>
      </c>
      <c r="T1405" s="14">
        <f>(((I1405/60)/60)/24)+DATE(1970,1,1)+(-5/24)</f>
        <v>41480.854571759257</v>
      </c>
      <c r="U1405" s="41">
        <f t="shared" si="65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8">
        <f>E1406/L1406</f>
        <v>48.2</v>
      </c>
      <c r="Q1406" s="12" t="str">
        <f t="shared" si="63"/>
        <v>publishing</v>
      </c>
      <c r="R1406" s="12" t="str">
        <f t="shared" si="64"/>
        <v>translations</v>
      </c>
      <c r="S1406" s="13">
        <f>(((J1406/60)/60)/24)+DATE(1970,1,1)+(-5/24)</f>
        <v>42032.30190972222</v>
      </c>
      <c r="T1406" s="14">
        <f>(((I1406/60)/60)/24)+DATE(1970,1,1)+(-5/24)</f>
        <v>42057.30190972222</v>
      </c>
      <c r="U1406" s="41">
        <f t="shared" si="65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8">
        <f>E1407/L1407</f>
        <v>6.1764705882352944</v>
      </c>
      <c r="Q1407" s="12" t="str">
        <f t="shared" si="63"/>
        <v>publishing</v>
      </c>
      <c r="R1407" s="12" t="str">
        <f t="shared" si="64"/>
        <v>translations</v>
      </c>
      <c r="S1407" s="13">
        <f>(((J1407/60)/60)/24)+DATE(1970,1,1)+(-5/24)</f>
        <v>41941.472233796296</v>
      </c>
      <c r="T1407" s="14">
        <f>(((I1407/60)/60)/24)+DATE(1970,1,1)+(-5/24)</f>
        <v>41971.51390046296</v>
      </c>
      <c r="U1407" s="41">
        <f t="shared" si="65"/>
        <v>30.041666666664241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8">
        <f>E1408/L1408</f>
        <v>5</v>
      </c>
      <c r="Q1408" s="12" t="str">
        <f t="shared" si="63"/>
        <v>publishing</v>
      </c>
      <c r="R1408" s="12" t="str">
        <f t="shared" si="64"/>
        <v>translations</v>
      </c>
      <c r="S1408" s="13">
        <f>(((J1408/60)/60)/24)+DATE(1970,1,1)+(-5/24)</f>
        <v>42297.224618055552</v>
      </c>
      <c r="T1408" s="14">
        <f>(((I1408/60)/60)/24)+DATE(1970,1,1)+(-5/24)</f>
        <v>42350.208333333336</v>
      </c>
      <c r="U1408" s="41">
        <f t="shared" si="65"/>
        <v>52.983715277783631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8">
        <f>E1409/L1409</f>
        <v>7.5</v>
      </c>
      <c r="Q1409" s="12" t="str">
        <f t="shared" si="63"/>
        <v>publishing</v>
      </c>
      <c r="R1409" s="12" t="str">
        <f t="shared" si="64"/>
        <v>translations</v>
      </c>
      <c r="S1409" s="13">
        <f>(((J1409/60)/60)/24)+DATE(1970,1,1)+(-5/24)</f>
        <v>41838.32844907407</v>
      </c>
      <c r="T1409" s="14">
        <f>(((I1409/60)/60)/24)+DATE(1970,1,1)+(-5/24)</f>
        <v>41863.32844907407</v>
      </c>
      <c r="U1409" s="41">
        <f t="shared" si="65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8">
        <f>E1410/L1410</f>
        <v>12</v>
      </c>
      <c r="Q1410" s="12" t="str">
        <f t="shared" si="63"/>
        <v>publishing</v>
      </c>
      <c r="R1410" s="12" t="str">
        <f t="shared" si="64"/>
        <v>translations</v>
      </c>
      <c r="S1410" s="13">
        <f>(((J1410/60)/60)/24)+DATE(1970,1,1)+(-5/24)</f>
        <v>42291.663842592585</v>
      </c>
      <c r="T1410" s="14">
        <f>(((I1410/60)/60)/24)+DATE(1970,1,1)+(-5/24)</f>
        <v>42321.705509259256</v>
      </c>
      <c r="U1410" s="41">
        <f t="shared" si="65"/>
        <v>30.041666666671517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8" t="e">
        <f>E1411/L1411</f>
        <v>#DIV/0!</v>
      </c>
      <c r="Q1411" s="12" t="str">
        <f t="shared" ref="Q1411:Q1474" si="66">LEFT(N1411,( FIND("/",N1411,1))-1)</f>
        <v>publishing</v>
      </c>
      <c r="R1411" s="12" t="str">
        <f t="shared" ref="R1411:R1474" si="67">RIGHT(N1411,(LEN(N1411)-(FIND("/",N1411, FIND("/", N1411)-1))))</f>
        <v>translations</v>
      </c>
      <c r="S1411" s="13">
        <f>(((J1411/60)/60)/24)+DATE(1970,1,1)+(-5/24)</f>
        <v>41944.925173611111</v>
      </c>
      <c r="T1411" s="14">
        <f>(((I1411/60)/60)/24)+DATE(1970,1,1)+(-5/24)</f>
        <v>42004.966840277775</v>
      </c>
      <c r="U1411" s="41">
        <f t="shared" ref="U1411:U1474" si="68">T1411-S1411</f>
        <v>60.041666666664241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8">
        <f>E1412/L1412</f>
        <v>1</v>
      </c>
      <c r="Q1412" s="12" t="str">
        <f t="shared" si="66"/>
        <v>publishing</v>
      </c>
      <c r="R1412" s="12" t="str">
        <f t="shared" si="67"/>
        <v>translations</v>
      </c>
      <c r="S1412" s="13">
        <f>(((J1412/60)/60)/24)+DATE(1970,1,1)+(-5/24)</f>
        <v>42479.110185185178</v>
      </c>
      <c r="T1412" s="14">
        <f>(((I1412/60)/60)/24)+DATE(1970,1,1)+(-5/24)</f>
        <v>42524.110185185178</v>
      </c>
      <c r="U1412" s="41">
        <f t="shared" si="68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8">
        <f>E1413/L1413</f>
        <v>2.3333333333333335</v>
      </c>
      <c r="Q1413" s="12" t="str">
        <f t="shared" si="66"/>
        <v>publishing</v>
      </c>
      <c r="R1413" s="12" t="str">
        <f t="shared" si="67"/>
        <v>translations</v>
      </c>
      <c r="S1413" s="13">
        <f>(((J1413/60)/60)/24)+DATE(1970,1,1)+(-5/24)</f>
        <v>42012.850694444445</v>
      </c>
      <c r="T1413" s="14">
        <f>(((I1413/60)/60)/24)+DATE(1970,1,1)+(-5/24)</f>
        <v>42040.850694444445</v>
      </c>
      <c r="U1413" s="41">
        <f t="shared" si="68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8">
        <f>E1414/L1414</f>
        <v>24.615384615384617</v>
      </c>
      <c r="Q1414" s="12" t="str">
        <f t="shared" si="66"/>
        <v>publishing</v>
      </c>
      <c r="R1414" s="12" t="str">
        <f t="shared" si="67"/>
        <v>translations</v>
      </c>
      <c r="S1414" s="13">
        <f>(((J1414/60)/60)/24)+DATE(1970,1,1)+(-5/24)</f>
        <v>41946.855312499996</v>
      </c>
      <c r="T1414" s="14">
        <f>(((I1414/60)/60)/24)+DATE(1970,1,1)+(-5/24)</f>
        <v>41976.855312499996</v>
      </c>
      <c r="U1414" s="41">
        <f t="shared" si="68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8">
        <f>E1415/L1415</f>
        <v>100</v>
      </c>
      <c r="Q1415" s="12" t="str">
        <f t="shared" si="66"/>
        <v>publishing</v>
      </c>
      <c r="R1415" s="12" t="str">
        <f t="shared" si="67"/>
        <v>translations</v>
      </c>
      <c r="S1415" s="13">
        <f>(((J1415/60)/60)/24)+DATE(1970,1,1)+(-5/24)</f>
        <v>42360.228819444441</v>
      </c>
      <c r="T1415" s="14">
        <f>(((I1415/60)/60)/24)+DATE(1970,1,1)+(-5/24)</f>
        <v>42420.228819444441</v>
      </c>
      <c r="U1415" s="41">
        <f t="shared" si="68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8">
        <f>E1416/L1416</f>
        <v>1</v>
      </c>
      <c r="Q1416" s="12" t="str">
        <f t="shared" si="66"/>
        <v>publishing</v>
      </c>
      <c r="R1416" s="12" t="str">
        <f t="shared" si="67"/>
        <v>translations</v>
      </c>
      <c r="S1416" s="13">
        <f>(((J1416/60)/60)/24)+DATE(1970,1,1)+(-5/24)</f>
        <v>42708.044756944444</v>
      </c>
      <c r="T1416" s="14">
        <f>(((I1416/60)/60)/24)+DATE(1970,1,1)+(-5/24)</f>
        <v>42738.044756944444</v>
      </c>
      <c r="U1416" s="41">
        <f t="shared" si="68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8">
        <f>E1417/L1417</f>
        <v>88.888888888888886</v>
      </c>
      <c r="Q1417" s="12" t="str">
        <f t="shared" si="66"/>
        <v>publishing</v>
      </c>
      <c r="R1417" s="12" t="str">
        <f t="shared" si="67"/>
        <v>translations</v>
      </c>
      <c r="S1417" s="13">
        <f>(((J1417/60)/60)/24)+DATE(1970,1,1)+(-5/24)</f>
        <v>42192.467488425922</v>
      </c>
      <c r="T1417" s="14">
        <f>(((I1417/60)/60)/24)+DATE(1970,1,1)+(-5/24)</f>
        <v>42232.467488425922</v>
      </c>
      <c r="U1417" s="41">
        <f t="shared" si="68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8" t="e">
        <f>E1418/L1418</f>
        <v>#DIV/0!</v>
      </c>
      <c r="Q1418" s="12" t="str">
        <f t="shared" si="66"/>
        <v>publishing</v>
      </c>
      <c r="R1418" s="12" t="str">
        <f t="shared" si="67"/>
        <v>translations</v>
      </c>
      <c r="S1418" s="13">
        <f>(((J1418/60)/60)/24)+DATE(1970,1,1)+(-5/24)</f>
        <v>42299.717812499999</v>
      </c>
      <c r="T1418" s="14">
        <f>(((I1418/60)/60)/24)+DATE(1970,1,1)+(-5/24)</f>
        <v>42329.759479166663</v>
      </c>
      <c r="U1418" s="41">
        <f t="shared" si="68"/>
        <v>30.041666666664241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8">
        <f>E1419/L1419</f>
        <v>27.5</v>
      </c>
      <c r="Q1419" s="12" t="str">
        <f t="shared" si="66"/>
        <v>publishing</v>
      </c>
      <c r="R1419" s="12" t="str">
        <f t="shared" si="67"/>
        <v>translations</v>
      </c>
      <c r="S1419" s="13">
        <f>(((J1419/60)/60)/24)+DATE(1970,1,1)+(-5/24)</f>
        <v>42231.941828703704</v>
      </c>
      <c r="T1419" s="14">
        <f>(((I1419/60)/60)/24)+DATE(1970,1,1)+(-5/24)</f>
        <v>42262.257638888892</v>
      </c>
      <c r="U1419" s="41">
        <f t="shared" si="68"/>
        <v>30.315810185187729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8">
        <f>E1420/L1420</f>
        <v>6</v>
      </c>
      <c r="Q1420" s="12" t="str">
        <f t="shared" si="66"/>
        <v>publishing</v>
      </c>
      <c r="R1420" s="12" t="str">
        <f t="shared" si="67"/>
        <v>translations</v>
      </c>
      <c r="S1420" s="13">
        <f>(((J1420/60)/60)/24)+DATE(1970,1,1)+(-5/24)</f>
        <v>42395.248078703698</v>
      </c>
      <c r="T1420" s="14">
        <f>(((I1420/60)/60)/24)+DATE(1970,1,1)+(-5/24)</f>
        <v>42425.248078703698</v>
      </c>
      <c r="U1420" s="41">
        <f t="shared" si="68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8">
        <f>E1421/L1421</f>
        <v>44.5</v>
      </c>
      <c r="Q1421" s="12" t="str">
        <f t="shared" si="66"/>
        <v>publishing</v>
      </c>
      <c r="R1421" s="12" t="str">
        <f t="shared" si="67"/>
        <v>translations</v>
      </c>
      <c r="S1421" s="13">
        <f>(((J1421/60)/60)/24)+DATE(1970,1,1)+(-5/24)</f>
        <v>42622.24790509259</v>
      </c>
      <c r="T1421" s="14">
        <f>(((I1421/60)/60)/24)+DATE(1970,1,1)+(-5/24)</f>
        <v>42652.24790509259</v>
      </c>
      <c r="U1421" s="41">
        <f t="shared" si="68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8">
        <f>E1422/L1422</f>
        <v>1</v>
      </c>
      <c r="Q1422" s="12" t="str">
        <f t="shared" si="66"/>
        <v>publishing</v>
      </c>
      <c r="R1422" s="12" t="str">
        <f t="shared" si="67"/>
        <v>translations</v>
      </c>
      <c r="S1422" s="13">
        <f>(((J1422/60)/60)/24)+DATE(1970,1,1)+(-5/24)</f>
        <v>42524.459328703706</v>
      </c>
      <c r="T1422" s="14">
        <f>(((I1422/60)/60)/24)+DATE(1970,1,1)+(-5/24)</f>
        <v>42549.459328703706</v>
      </c>
      <c r="U1422" s="41">
        <f t="shared" si="68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8">
        <f>E1423/L1423</f>
        <v>100</v>
      </c>
      <c r="Q1423" s="12" t="str">
        <f t="shared" si="66"/>
        <v>publishing</v>
      </c>
      <c r="R1423" s="12" t="str">
        <f t="shared" si="67"/>
        <v>translations</v>
      </c>
      <c r="S1423" s="13">
        <f>(((J1423/60)/60)/24)+DATE(1970,1,1)+(-5/24)</f>
        <v>42013.707280092589</v>
      </c>
      <c r="T1423" s="14">
        <f>(((I1423/60)/60)/24)+DATE(1970,1,1)+(-5/24)</f>
        <v>42043.707280092589</v>
      </c>
      <c r="U1423" s="41">
        <f t="shared" si="68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8">
        <f>E1424/L1424</f>
        <v>13</v>
      </c>
      <c r="Q1424" s="12" t="str">
        <f t="shared" si="66"/>
        <v>publishing</v>
      </c>
      <c r="R1424" s="12" t="str">
        <f t="shared" si="67"/>
        <v>translations</v>
      </c>
      <c r="S1424" s="13">
        <f>(((J1424/60)/60)/24)+DATE(1970,1,1)+(-5/24)</f>
        <v>42604.031296296293</v>
      </c>
      <c r="T1424" s="14">
        <f>(((I1424/60)/60)/24)+DATE(1970,1,1)+(-5/24)</f>
        <v>42634.031296296293</v>
      </c>
      <c r="U1424" s="41">
        <f t="shared" si="68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8">
        <f>E1425/L1425</f>
        <v>100</v>
      </c>
      <c r="Q1425" s="12" t="str">
        <f t="shared" si="66"/>
        <v>publishing</v>
      </c>
      <c r="R1425" s="12" t="str">
        <f t="shared" si="67"/>
        <v>translations</v>
      </c>
      <c r="S1425" s="13">
        <f>(((J1425/60)/60)/24)+DATE(1970,1,1)+(-5/24)</f>
        <v>42340.151979166665</v>
      </c>
      <c r="T1425" s="14">
        <f>(((I1425/60)/60)/24)+DATE(1970,1,1)+(-5/24)</f>
        <v>42370.151979166665</v>
      </c>
      <c r="U1425" s="41">
        <f t="shared" si="68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8">
        <f>E1426/L1426</f>
        <v>109.07142857142857</v>
      </c>
      <c r="Q1426" s="12" t="str">
        <f t="shared" si="66"/>
        <v>publishing</v>
      </c>
      <c r="R1426" s="12" t="str">
        <f t="shared" si="67"/>
        <v>translations</v>
      </c>
      <c r="S1426" s="13">
        <f>(((J1426/60)/60)/24)+DATE(1970,1,1)+(-5/24)</f>
        <v>42676.509282407402</v>
      </c>
      <c r="T1426" s="14">
        <f>(((I1426/60)/60)/24)+DATE(1970,1,1)+(-5/24)</f>
        <v>42689.550949074073</v>
      </c>
      <c r="U1426" s="41">
        <f t="shared" si="68"/>
        <v>13.041666666671517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8" t="e">
        <f>E1427/L1427</f>
        <v>#DIV/0!</v>
      </c>
      <c r="Q1427" s="12" t="str">
        <f t="shared" si="66"/>
        <v>publishing</v>
      </c>
      <c r="R1427" s="12" t="str">
        <f t="shared" si="67"/>
        <v>translations</v>
      </c>
      <c r="S1427" s="13">
        <f>(((J1427/60)/60)/24)+DATE(1970,1,1)+(-5/24)</f>
        <v>42092.923136574071</v>
      </c>
      <c r="T1427" s="14">
        <f>(((I1427/60)/60)/24)+DATE(1970,1,1)+(-5/24)</f>
        <v>42122.923136574071</v>
      </c>
      <c r="U1427" s="41">
        <f t="shared" si="68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8" t="e">
        <f>E1428/L1428</f>
        <v>#DIV/0!</v>
      </c>
      <c r="Q1428" s="12" t="str">
        <f t="shared" si="66"/>
        <v>publishing</v>
      </c>
      <c r="R1428" s="12" t="str">
        <f t="shared" si="67"/>
        <v>translations</v>
      </c>
      <c r="S1428" s="13">
        <f>(((J1428/60)/60)/24)+DATE(1970,1,1)+(-5/24)</f>
        <v>42180.181944444441</v>
      </c>
      <c r="T1428" s="14">
        <f>(((I1428/60)/60)/24)+DATE(1970,1,1)+(-5/24)</f>
        <v>42240.181944444441</v>
      </c>
      <c r="U1428" s="41">
        <f t="shared" si="68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8">
        <f>E1429/L1429</f>
        <v>104.75</v>
      </c>
      <c r="Q1429" s="12" t="str">
        <f t="shared" si="66"/>
        <v>publishing</v>
      </c>
      <c r="R1429" s="12" t="str">
        <f t="shared" si="67"/>
        <v>translations</v>
      </c>
      <c r="S1429" s="13">
        <f>(((J1429/60)/60)/24)+DATE(1970,1,1)+(-5/24)</f>
        <v>42601.643344907403</v>
      </c>
      <c r="T1429" s="14">
        <f>(((I1429/60)/60)/24)+DATE(1970,1,1)+(-5/24)</f>
        <v>42631.643344907403</v>
      </c>
      <c r="U1429" s="41">
        <f t="shared" si="68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8">
        <f>E1430/L1430</f>
        <v>15</v>
      </c>
      <c r="Q1430" s="12" t="str">
        <f t="shared" si="66"/>
        <v>publishing</v>
      </c>
      <c r="R1430" s="12" t="str">
        <f t="shared" si="67"/>
        <v>translations</v>
      </c>
      <c r="S1430" s="13">
        <f>(((J1430/60)/60)/24)+DATE(1970,1,1)+(-5/24)</f>
        <v>42432.171493055554</v>
      </c>
      <c r="T1430" s="14">
        <f>(((I1430/60)/60)/24)+DATE(1970,1,1)+(-5/24)</f>
        <v>42462.129826388882</v>
      </c>
      <c r="U1430" s="41">
        <f t="shared" si="68"/>
        <v>29.958333333328483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8" t="e">
        <f>E1431/L1431</f>
        <v>#DIV/0!</v>
      </c>
      <c r="Q1431" s="12" t="str">
        <f t="shared" si="66"/>
        <v>publishing</v>
      </c>
      <c r="R1431" s="12" t="str">
        <f t="shared" si="67"/>
        <v>translations</v>
      </c>
      <c r="S1431" s="13">
        <f>(((J1431/60)/60)/24)+DATE(1970,1,1)+(-5/24)</f>
        <v>42073.852337962955</v>
      </c>
      <c r="T1431" s="14">
        <f>(((I1431/60)/60)/24)+DATE(1970,1,1)+(-5/24)</f>
        <v>42103.852337962955</v>
      </c>
      <c r="U1431" s="41">
        <f t="shared" si="68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8">
        <f>E1432/L1432</f>
        <v>80.599999999999994</v>
      </c>
      <c r="Q1432" s="12" t="str">
        <f t="shared" si="66"/>
        <v>publishing</v>
      </c>
      <c r="R1432" s="12" t="str">
        <f t="shared" si="67"/>
        <v>translations</v>
      </c>
      <c r="S1432" s="13">
        <f>(((J1432/60)/60)/24)+DATE(1970,1,1)+(-5/24)</f>
        <v>41961.605185185181</v>
      </c>
      <c r="T1432" s="14">
        <f>(((I1432/60)/60)/24)+DATE(1970,1,1)+(-5/24)</f>
        <v>41992.605185185181</v>
      </c>
      <c r="U1432" s="41">
        <f t="shared" si="68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8">
        <f>E1433/L1433</f>
        <v>115.55319148936171</v>
      </c>
      <c r="Q1433" s="12" t="str">
        <f t="shared" si="66"/>
        <v>publishing</v>
      </c>
      <c r="R1433" s="12" t="str">
        <f t="shared" si="67"/>
        <v>translations</v>
      </c>
      <c r="S1433" s="13">
        <f>(((J1433/60)/60)/24)+DATE(1970,1,1)+(-5/24)</f>
        <v>42304.002499999995</v>
      </c>
      <c r="T1433" s="14">
        <f>(((I1433/60)/60)/24)+DATE(1970,1,1)+(-5/24)</f>
        <v>42334.044166666667</v>
      </c>
      <c r="U1433" s="41">
        <f t="shared" si="68"/>
        <v>30.041666666671517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8" t="e">
        <f>E1434/L1434</f>
        <v>#DIV/0!</v>
      </c>
      <c r="Q1434" s="12" t="str">
        <f t="shared" si="66"/>
        <v>publishing</v>
      </c>
      <c r="R1434" s="12" t="str">
        <f t="shared" si="67"/>
        <v>translations</v>
      </c>
      <c r="S1434" s="13">
        <f>(((J1434/60)/60)/24)+DATE(1970,1,1)+(-5/24)</f>
        <v>42175.572083333333</v>
      </c>
      <c r="T1434" s="14">
        <f>(((I1434/60)/60)/24)+DATE(1970,1,1)+(-5/24)</f>
        <v>42205.572083333333</v>
      </c>
      <c r="U1434" s="41">
        <f t="shared" si="68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8">
        <f>E1435/L1435</f>
        <v>80.5</v>
      </c>
      <c r="Q1435" s="12" t="str">
        <f t="shared" si="66"/>
        <v>publishing</v>
      </c>
      <c r="R1435" s="12" t="str">
        <f t="shared" si="67"/>
        <v>translations</v>
      </c>
      <c r="S1435" s="13">
        <f>(((J1435/60)/60)/24)+DATE(1970,1,1)+(-5/24)</f>
        <v>42673.417534722219</v>
      </c>
      <c r="T1435" s="14">
        <f>(((I1435/60)/60)/24)+DATE(1970,1,1)+(-5/24)</f>
        <v>42714.249999999993</v>
      </c>
      <c r="U1435" s="41">
        <f t="shared" si="68"/>
        <v>40.832465277773736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8">
        <f>E1436/L1436</f>
        <v>744.5454545454545</v>
      </c>
      <c r="Q1436" s="12" t="str">
        <f t="shared" si="66"/>
        <v>publishing</v>
      </c>
      <c r="R1436" s="12" t="str">
        <f t="shared" si="67"/>
        <v>translations</v>
      </c>
      <c r="S1436" s="13">
        <f>(((J1436/60)/60)/24)+DATE(1970,1,1)+(-5/24)</f>
        <v>42142.558773148143</v>
      </c>
      <c r="T1436" s="14">
        <f>(((I1436/60)/60)/24)+DATE(1970,1,1)+(-5/24)</f>
        <v>42163.416666666664</v>
      </c>
      <c r="U1436" s="41">
        <f t="shared" si="68"/>
        <v>20.85789351852145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8">
        <f>E1437/L1437</f>
        <v>7.5</v>
      </c>
      <c r="Q1437" s="12" t="str">
        <f t="shared" si="66"/>
        <v>publishing</v>
      </c>
      <c r="R1437" s="12" t="str">
        <f t="shared" si="67"/>
        <v>translations</v>
      </c>
      <c r="S1437" s="13">
        <f>(((J1437/60)/60)/24)+DATE(1970,1,1)+(-5/24)</f>
        <v>42258.57199074074</v>
      </c>
      <c r="T1437" s="14">
        <f>(((I1437/60)/60)/24)+DATE(1970,1,1)+(-5/24)</f>
        <v>42288.57199074074</v>
      </c>
      <c r="U1437" s="41">
        <f t="shared" si="68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8">
        <f>E1438/L1438</f>
        <v>38.5</v>
      </c>
      <c r="Q1438" s="12" t="str">
        <f t="shared" si="66"/>
        <v>publishing</v>
      </c>
      <c r="R1438" s="12" t="str">
        <f t="shared" si="67"/>
        <v>translations</v>
      </c>
      <c r="S1438" s="13">
        <f>(((J1438/60)/60)/24)+DATE(1970,1,1)+(-5/24)</f>
        <v>42391.141863425924</v>
      </c>
      <c r="T1438" s="14">
        <f>(((I1438/60)/60)/24)+DATE(1970,1,1)+(-5/24)</f>
        <v>42421.141863425924</v>
      </c>
      <c r="U1438" s="41">
        <f t="shared" si="68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8">
        <f>E1439/L1439</f>
        <v>36.68181818181818</v>
      </c>
      <c r="Q1439" s="12" t="str">
        <f t="shared" si="66"/>
        <v>publishing</v>
      </c>
      <c r="R1439" s="12" t="str">
        <f t="shared" si="67"/>
        <v>translations</v>
      </c>
      <c r="S1439" s="13">
        <f>(((J1439/60)/60)/24)+DATE(1970,1,1)+(-5/24)</f>
        <v>41796.32336805555</v>
      </c>
      <c r="T1439" s="14">
        <f>(((I1439/60)/60)/24)+DATE(1970,1,1)+(-5/24)</f>
        <v>41832.999305555553</v>
      </c>
      <c r="U1439" s="41">
        <f t="shared" si="68"/>
        <v>36.675937500003783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8">
        <f>E1440/L1440</f>
        <v>75</v>
      </c>
      <c r="Q1440" s="12" t="str">
        <f t="shared" si="66"/>
        <v>publishing</v>
      </c>
      <c r="R1440" s="12" t="str">
        <f t="shared" si="67"/>
        <v>translations</v>
      </c>
      <c r="S1440" s="13">
        <f>(((J1440/60)/60)/24)+DATE(1970,1,1)+(-5/24)</f>
        <v>42457.663182870368</v>
      </c>
      <c r="T1440" s="14">
        <f>(((I1440/60)/60)/24)+DATE(1970,1,1)+(-5/24)</f>
        <v>42487.371527777774</v>
      </c>
      <c r="U1440" s="41">
        <f t="shared" si="68"/>
        <v>29.708344907405262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8">
        <f>E1441/L1441</f>
        <v>30</v>
      </c>
      <c r="Q1441" s="12" t="str">
        <f t="shared" si="66"/>
        <v>publishing</v>
      </c>
      <c r="R1441" s="12" t="str">
        <f t="shared" si="67"/>
        <v>translations</v>
      </c>
      <c r="S1441" s="13">
        <f>(((J1441/60)/60)/24)+DATE(1970,1,1)+(-5/24)</f>
        <v>42040.621539351843</v>
      </c>
      <c r="T1441" s="14">
        <f>(((I1441/60)/60)/24)+DATE(1970,1,1)+(-5/24)</f>
        <v>42070.621539351843</v>
      </c>
      <c r="U1441" s="41">
        <f t="shared" si="68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8">
        <f>E1442/L1442</f>
        <v>1</v>
      </c>
      <c r="Q1442" s="12" t="str">
        <f t="shared" si="66"/>
        <v>publishing</v>
      </c>
      <c r="R1442" s="12" t="str">
        <f t="shared" si="67"/>
        <v>translations</v>
      </c>
      <c r="S1442" s="13">
        <f>(((J1442/60)/60)/24)+DATE(1970,1,1)+(-5/24)</f>
        <v>42486.540081018517</v>
      </c>
      <c r="T1442" s="14">
        <f>(((I1442/60)/60)/24)+DATE(1970,1,1)+(-5/24)</f>
        <v>42516.540081018517</v>
      </c>
      <c r="U1442" s="41">
        <f t="shared" si="68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8">
        <f>E1443/L1443</f>
        <v>673.33333333333337</v>
      </c>
      <c r="Q1443" s="12" t="str">
        <f t="shared" si="66"/>
        <v>publishing</v>
      </c>
      <c r="R1443" s="12" t="str">
        <f t="shared" si="67"/>
        <v>translations</v>
      </c>
      <c r="S1443" s="13">
        <f>(((J1443/60)/60)/24)+DATE(1970,1,1)+(-5/24)</f>
        <v>42198.557511574072</v>
      </c>
      <c r="T1443" s="14">
        <f>(((I1443/60)/60)/24)+DATE(1970,1,1)+(-5/24)</f>
        <v>42258.557511574072</v>
      </c>
      <c r="U1443" s="41">
        <f t="shared" si="68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8" t="e">
        <f>E1444/L1444</f>
        <v>#DIV/0!</v>
      </c>
      <c r="Q1444" s="12" t="str">
        <f t="shared" si="66"/>
        <v>publishing</v>
      </c>
      <c r="R1444" s="12" t="str">
        <f t="shared" si="67"/>
        <v>translations</v>
      </c>
      <c r="S1444" s="13">
        <f>(((J1444/60)/60)/24)+DATE(1970,1,1)+(-5/24)</f>
        <v>42485.437013888884</v>
      </c>
      <c r="T1444" s="14">
        <f>(((I1444/60)/60)/24)+DATE(1970,1,1)+(-5/24)</f>
        <v>42515.437013888884</v>
      </c>
      <c r="U1444" s="41">
        <f t="shared" si="68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8" t="e">
        <f>E1445/L1445</f>
        <v>#DIV/0!</v>
      </c>
      <c r="Q1445" s="12" t="str">
        <f t="shared" si="66"/>
        <v>publishing</v>
      </c>
      <c r="R1445" s="12" t="str">
        <f t="shared" si="67"/>
        <v>translations</v>
      </c>
      <c r="S1445" s="13">
        <f>(((J1445/60)/60)/24)+DATE(1970,1,1)+(-5/24)</f>
        <v>42707.71769675926</v>
      </c>
      <c r="T1445" s="14">
        <f>(((I1445/60)/60)/24)+DATE(1970,1,1)+(-5/24)</f>
        <v>42737.71769675926</v>
      </c>
      <c r="U1445" s="41">
        <f t="shared" si="68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8" t="e">
        <f>E1446/L1446</f>
        <v>#DIV/0!</v>
      </c>
      <c r="Q1446" s="12" t="str">
        <f t="shared" si="66"/>
        <v>publishing</v>
      </c>
      <c r="R1446" s="12" t="str">
        <f t="shared" si="67"/>
        <v>translations</v>
      </c>
      <c r="S1446" s="13">
        <f>(((J1446/60)/60)/24)+DATE(1970,1,1)+(-5/24)</f>
        <v>42199.665069444447</v>
      </c>
      <c r="T1446" s="14">
        <f>(((I1446/60)/60)/24)+DATE(1970,1,1)+(-5/24)</f>
        <v>42259.665069444447</v>
      </c>
      <c r="U1446" s="41">
        <f t="shared" si="68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8" t="e">
        <f>E1447/L1447</f>
        <v>#DIV/0!</v>
      </c>
      <c r="Q1447" s="12" t="str">
        <f t="shared" si="66"/>
        <v>publishing</v>
      </c>
      <c r="R1447" s="12" t="str">
        <f t="shared" si="67"/>
        <v>translations</v>
      </c>
      <c r="S1447" s="13">
        <f>(((J1447/60)/60)/24)+DATE(1970,1,1)+(-5/24)</f>
        <v>42139.333969907406</v>
      </c>
      <c r="T1447" s="14">
        <f>(((I1447/60)/60)/24)+DATE(1970,1,1)+(-5/24)</f>
        <v>42169.333969907406</v>
      </c>
      <c r="U1447" s="41">
        <f t="shared" si="68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8" t="e">
        <f>E1448/L1448</f>
        <v>#DIV/0!</v>
      </c>
      <c r="Q1448" s="12" t="str">
        <f t="shared" si="66"/>
        <v>publishing</v>
      </c>
      <c r="R1448" s="12" t="str">
        <f t="shared" si="67"/>
        <v>translations</v>
      </c>
      <c r="S1448" s="13">
        <f>(((J1448/60)/60)/24)+DATE(1970,1,1)+(-5/24)</f>
        <v>42461.239328703705</v>
      </c>
      <c r="T1448" s="14">
        <f>(((I1448/60)/60)/24)+DATE(1970,1,1)+(-5/24)</f>
        <v>42481.239328703705</v>
      </c>
      <c r="U1448" s="41">
        <f t="shared" si="68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8">
        <f>E1449/L1449</f>
        <v>25</v>
      </c>
      <c r="Q1449" s="12" t="str">
        <f t="shared" si="66"/>
        <v>publishing</v>
      </c>
      <c r="R1449" s="12" t="str">
        <f t="shared" si="67"/>
        <v>translations</v>
      </c>
      <c r="S1449" s="13">
        <f>(((J1449/60)/60)/24)+DATE(1970,1,1)+(-5/24)</f>
        <v>42529.52238425926</v>
      </c>
      <c r="T1449" s="14">
        <f>(((I1449/60)/60)/24)+DATE(1970,1,1)+(-5/24)</f>
        <v>42559.52238425926</v>
      </c>
      <c r="U1449" s="41">
        <f t="shared" si="68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8" t="e">
        <f>E1450/L1450</f>
        <v>#DIV/0!</v>
      </c>
      <c r="Q1450" s="12" t="str">
        <f t="shared" si="66"/>
        <v>publishing</v>
      </c>
      <c r="R1450" s="12" t="str">
        <f t="shared" si="67"/>
        <v>translations</v>
      </c>
      <c r="S1450" s="13">
        <f>(((J1450/60)/60)/24)+DATE(1970,1,1)+(-5/24)</f>
        <v>42115.728217592587</v>
      </c>
      <c r="T1450" s="14">
        <f>(((I1450/60)/60)/24)+DATE(1970,1,1)+(-5/24)</f>
        <v>42146.017361111109</v>
      </c>
      <c r="U1450" s="41">
        <f t="shared" si="68"/>
        <v>30.289143518522906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8" t="e">
        <f>E1451/L1451</f>
        <v>#DIV/0!</v>
      </c>
      <c r="Q1451" s="12" t="str">
        <f t="shared" si="66"/>
        <v>publishing</v>
      </c>
      <c r="R1451" s="12" t="str">
        <f t="shared" si="67"/>
        <v>translations</v>
      </c>
      <c r="S1451" s="13">
        <f>(((J1451/60)/60)/24)+DATE(1970,1,1)+(-5/24)</f>
        <v>42086.603067129625</v>
      </c>
      <c r="T1451" s="14">
        <f>(((I1451/60)/60)/24)+DATE(1970,1,1)+(-5/24)</f>
        <v>42134.603067129625</v>
      </c>
      <c r="U1451" s="41">
        <f t="shared" si="68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8">
        <f>E1452/L1452</f>
        <v>1</v>
      </c>
      <c r="Q1452" s="12" t="str">
        <f t="shared" si="66"/>
        <v>publishing</v>
      </c>
      <c r="R1452" s="12" t="str">
        <f t="shared" si="67"/>
        <v>translations</v>
      </c>
      <c r="S1452" s="13">
        <f>(((J1452/60)/60)/24)+DATE(1970,1,1)+(-5/24)</f>
        <v>42389.962928240733</v>
      </c>
      <c r="T1452" s="14">
        <f>(((I1452/60)/60)/24)+DATE(1970,1,1)+(-5/24)</f>
        <v>42419.962928240733</v>
      </c>
      <c r="U1452" s="41">
        <f t="shared" si="68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8">
        <f>E1453/L1453</f>
        <v>1</v>
      </c>
      <c r="Q1453" s="12" t="str">
        <f t="shared" si="66"/>
        <v>publishing</v>
      </c>
      <c r="R1453" s="12" t="str">
        <f t="shared" si="67"/>
        <v>translations</v>
      </c>
      <c r="S1453" s="13">
        <f>(((J1453/60)/60)/24)+DATE(1970,1,1)+(-5/24)</f>
        <v>41931.75068287037</v>
      </c>
      <c r="T1453" s="14">
        <f>(((I1453/60)/60)/24)+DATE(1970,1,1)+(-5/24)</f>
        <v>41961.792349537034</v>
      </c>
      <c r="U1453" s="41">
        <f t="shared" si="68"/>
        <v>30.041666666664241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8" t="e">
        <f>E1454/L1454</f>
        <v>#DIV/0!</v>
      </c>
      <c r="Q1454" s="12" t="str">
        <f t="shared" si="66"/>
        <v>publishing</v>
      </c>
      <c r="R1454" s="12" t="str">
        <f t="shared" si="67"/>
        <v>translations</v>
      </c>
      <c r="S1454" s="13">
        <f>(((J1454/60)/60)/24)+DATE(1970,1,1)+(-5/24)</f>
        <v>41818.494942129626</v>
      </c>
      <c r="T1454" s="14">
        <f>(((I1454/60)/60)/24)+DATE(1970,1,1)+(-5/24)</f>
        <v>41848.494942129626</v>
      </c>
      <c r="U1454" s="41">
        <f t="shared" si="68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8" t="e">
        <f>E1455/L1455</f>
        <v>#DIV/0!</v>
      </c>
      <c r="Q1455" s="12" t="str">
        <f t="shared" si="66"/>
        <v>publishing</v>
      </c>
      <c r="R1455" s="12" t="str">
        <f t="shared" si="67"/>
        <v>translations</v>
      </c>
      <c r="S1455" s="13">
        <f>(((J1455/60)/60)/24)+DATE(1970,1,1)+(-5/24)</f>
        <v>42795.487812499996</v>
      </c>
      <c r="T1455" s="14">
        <f>(((I1455/60)/60)/24)+DATE(1970,1,1)+(-5/24)</f>
        <v>42840.446145833332</v>
      </c>
      <c r="U1455" s="41">
        <f t="shared" si="68"/>
        <v>44.958333333335759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8">
        <f>E1456/L1456</f>
        <v>15</v>
      </c>
      <c r="Q1456" s="12" t="str">
        <f t="shared" si="66"/>
        <v>publishing</v>
      </c>
      <c r="R1456" s="12" t="str">
        <f t="shared" si="67"/>
        <v>translations</v>
      </c>
      <c r="S1456" s="13">
        <f>(((J1456/60)/60)/24)+DATE(1970,1,1)+(-5/24)</f>
        <v>42463.658333333333</v>
      </c>
      <c r="T1456" s="14">
        <f>(((I1456/60)/60)/24)+DATE(1970,1,1)+(-5/24)</f>
        <v>42484.707638888889</v>
      </c>
      <c r="U1456" s="41">
        <f t="shared" si="68"/>
        <v>21.049305555556202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8">
        <f>E1457/L1457</f>
        <v>225</v>
      </c>
      <c r="Q1457" s="12" t="str">
        <f t="shared" si="66"/>
        <v>publishing</v>
      </c>
      <c r="R1457" s="12" t="str">
        <f t="shared" si="67"/>
        <v>translations</v>
      </c>
      <c r="S1457" s="13">
        <f>(((J1457/60)/60)/24)+DATE(1970,1,1)+(-5/24)</f>
        <v>41832.46435185185</v>
      </c>
      <c r="T1457" s="14">
        <f>(((I1457/60)/60)/24)+DATE(1970,1,1)+(-5/24)</f>
        <v>41887.360416666663</v>
      </c>
      <c r="U1457" s="41">
        <f t="shared" si="68"/>
        <v>54.896064814813144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8">
        <f>E1458/L1458</f>
        <v>48.333333333333336</v>
      </c>
      <c r="Q1458" s="12" t="str">
        <f t="shared" si="66"/>
        <v>publishing</v>
      </c>
      <c r="R1458" s="12" t="str">
        <f t="shared" si="67"/>
        <v>translations</v>
      </c>
      <c r="S1458" s="13">
        <f>(((J1458/60)/60)/24)+DATE(1970,1,1)+(-5/24)</f>
        <v>42708.460243055553</v>
      </c>
      <c r="T1458" s="14">
        <f>(((I1458/60)/60)/24)+DATE(1970,1,1)+(-5/24)</f>
        <v>42738.460243055553</v>
      </c>
      <c r="U1458" s="41">
        <f t="shared" si="68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8" t="e">
        <f>E1459/L1459</f>
        <v>#DIV/0!</v>
      </c>
      <c r="Q1459" s="12" t="str">
        <f t="shared" si="66"/>
        <v>publishing</v>
      </c>
      <c r="R1459" s="12" t="str">
        <f t="shared" si="67"/>
        <v>translations</v>
      </c>
      <c r="S1459" s="13">
        <f>(((J1459/60)/60)/24)+DATE(1970,1,1)+(-5/24)</f>
        <v>42289.688009259255</v>
      </c>
      <c r="T1459" s="14">
        <f>(((I1459/60)/60)/24)+DATE(1970,1,1)+(-5/24)</f>
        <v>42319.729675925926</v>
      </c>
      <c r="U1459" s="41">
        <f t="shared" si="68"/>
        <v>30.041666666671517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8" t="e">
        <f>E1460/L1460</f>
        <v>#DIV/0!</v>
      </c>
      <c r="Q1460" s="12" t="str">
        <f t="shared" si="66"/>
        <v>publishing</v>
      </c>
      <c r="R1460" s="12" t="str">
        <f t="shared" si="67"/>
        <v>translations</v>
      </c>
      <c r="S1460" s="13">
        <f>(((J1460/60)/60)/24)+DATE(1970,1,1)+(-5/24)</f>
        <v>41831.49722222222</v>
      </c>
      <c r="T1460" s="14">
        <f>(((I1460/60)/60)/24)+DATE(1970,1,1)+(-5/24)</f>
        <v>41861.958333333328</v>
      </c>
      <c r="U1460" s="41">
        <f t="shared" si="68"/>
        <v>30.461111111108039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8" t="e">
        <f>E1461/L1461</f>
        <v>#DIV/0!</v>
      </c>
      <c r="Q1461" s="12" t="str">
        <f t="shared" si="66"/>
        <v>publishing</v>
      </c>
      <c r="R1461" s="12" t="str">
        <f t="shared" si="67"/>
        <v>translations</v>
      </c>
      <c r="S1461" s="13">
        <f>(((J1461/60)/60)/24)+DATE(1970,1,1)+(-5/24)</f>
        <v>42311.996481481481</v>
      </c>
      <c r="T1461" s="14">
        <f>(((I1461/60)/60)/24)+DATE(1970,1,1)+(-5/24)</f>
        <v>42340.517361111109</v>
      </c>
      <c r="U1461" s="41">
        <f t="shared" si="68"/>
        <v>28.520879629628325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8" t="e">
        <f>E1462/L1462</f>
        <v>#DIV/0!</v>
      </c>
      <c r="Q1462" s="12" t="str">
        <f t="shared" si="66"/>
        <v>publishing</v>
      </c>
      <c r="R1462" s="12" t="str">
        <f t="shared" si="67"/>
        <v>translations</v>
      </c>
      <c r="S1462" s="13">
        <f>(((J1462/60)/60)/24)+DATE(1970,1,1)+(-5/24)</f>
        <v>41915.688634259255</v>
      </c>
      <c r="T1462" s="14">
        <f>(((I1462/60)/60)/24)+DATE(1970,1,1)+(-5/24)</f>
        <v>41973.781249999993</v>
      </c>
      <c r="U1462" s="41">
        <f t="shared" si="68"/>
        <v>58.092615740737529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8">
        <f>E1463/L1463</f>
        <v>44.66673529411765</v>
      </c>
      <c r="Q1463" s="12" t="str">
        <f t="shared" si="66"/>
        <v>publishing</v>
      </c>
      <c r="R1463" s="12" t="str">
        <f t="shared" si="67"/>
        <v>radio &amp; podcasts</v>
      </c>
      <c r="S1463" s="13">
        <f>(((J1463/60)/60)/24)+DATE(1970,1,1)+(-5/24)</f>
        <v>41899.436967592592</v>
      </c>
      <c r="T1463" s="14">
        <f>(((I1463/60)/60)/24)+DATE(1970,1,1)+(-5/24)</f>
        <v>41932.791666666664</v>
      </c>
      <c r="U1463" s="41">
        <f t="shared" si="68"/>
        <v>33.354699074072414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8">
        <f>E1464/L1464</f>
        <v>28.937999999999999</v>
      </c>
      <c r="Q1464" s="12" t="str">
        <f t="shared" si="66"/>
        <v>publishing</v>
      </c>
      <c r="R1464" s="12" t="str">
        <f t="shared" si="67"/>
        <v>radio &amp; podcasts</v>
      </c>
      <c r="S1464" s="13">
        <f>(((J1464/60)/60)/24)+DATE(1970,1,1)+(-5/24)</f>
        <v>41344.454525462963</v>
      </c>
      <c r="T1464" s="14">
        <f>(((I1464/60)/60)/24)+DATE(1970,1,1)+(-5/24)</f>
        <v>41374.454525462963</v>
      </c>
      <c r="U1464" s="41">
        <f t="shared" si="68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8">
        <f>E1465/L1465</f>
        <v>35.44</v>
      </c>
      <c r="Q1465" s="12" t="str">
        <f t="shared" si="66"/>
        <v>publishing</v>
      </c>
      <c r="R1465" s="12" t="str">
        <f t="shared" si="67"/>
        <v>radio &amp; podcasts</v>
      </c>
      <c r="S1465" s="13">
        <f>(((J1465/60)/60)/24)+DATE(1970,1,1)+(-5/24)</f>
        <v>41326.702986111108</v>
      </c>
      <c r="T1465" s="14">
        <f>(((I1465/60)/60)/24)+DATE(1970,1,1)+(-5/24)</f>
        <v>41371.661319444444</v>
      </c>
      <c r="U1465" s="41">
        <f t="shared" si="68"/>
        <v>44.958333333335759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8">
        <f>E1466/L1466</f>
        <v>34.871794871794869</v>
      </c>
      <c r="Q1466" s="12" t="str">
        <f t="shared" si="66"/>
        <v>publishing</v>
      </c>
      <c r="R1466" s="12" t="str">
        <f t="shared" si="67"/>
        <v>radio &amp; podcasts</v>
      </c>
      <c r="S1466" s="13">
        <f>(((J1466/60)/60)/24)+DATE(1970,1,1)+(-5/24)</f>
        <v>41291.453217592592</v>
      </c>
      <c r="T1466" s="14">
        <f>(((I1466/60)/60)/24)+DATE(1970,1,1)+(-5/24)</f>
        <v>41321.453217592592</v>
      </c>
      <c r="U1466" s="41">
        <f t="shared" si="68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8">
        <f>E1467/L1467</f>
        <v>52.622732513451197</v>
      </c>
      <c r="Q1467" s="12" t="str">
        <f t="shared" si="66"/>
        <v>publishing</v>
      </c>
      <c r="R1467" s="12" t="str">
        <f t="shared" si="67"/>
        <v>radio &amp; podcasts</v>
      </c>
      <c r="S1467" s="13">
        <f>(((J1467/60)/60)/24)+DATE(1970,1,1)+(-5/24)</f>
        <v>40959.526064814811</v>
      </c>
      <c r="T1467" s="14">
        <f>(((I1467/60)/60)/24)+DATE(1970,1,1)+(-5/24)</f>
        <v>40989.916666666664</v>
      </c>
      <c r="U1467" s="41">
        <f t="shared" si="68"/>
        <v>30.390601851853717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8">
        <f>E1468/L1468</f>
        <v>69.598266129032254</v>
      </c>
      <c r="Q1468" s="12" t="str">
        <f t="shared" si="66"/>
        <v>publishing</v>
      </c>
      <c r="R1468" s="12" t="str">
        <f t="shared" si="67"/>
        <v>radio &amp; podcasts</v>
      </c>
      <c r="S1468" s="13">
        <f>(((J1468/60)/60)/24)+DATE(1970,1,1)+(-5/24)</f>
        <v>42339.963726851849</v>
      </c>
      <c r="T1468" s="14">
        <f>(((I1468/60)/60)/24)+DATE(1970,1,1)+(-5/24)</f>
        <v>42380.999999999993</v>
      </c>
      <c r="U1468" s="41">
        <f t="shared" si="68"/>
        <v>41.036273148143664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8">
        <f>E1469/L1469</f>
        <v>76.72</v>
      </c>
      <c r="Q1469" s="12" t="str">
        <f t="shared" si="66"/>
        <v>publishing</v>
      </c>
      <c r="R1469" s="12" t="str">
        <f t="shared" si="67"/>
        <v>radio &amp; podcasts</v>
      </c>
      <c r="S1469" s="13">
        <f>(((J1469/60)/60)/24)+DATE(1970,1,1)+(-5/24)</f>
        <v>40933.593576388885</v>
      </c>
      <c r="T1469" s="14">
        <f>(((I1469/60)/60)/24)+DATE(1970,1,1)+(-5/24)</f>
        <v>40993.55190972222</v>
      </c>
      <c r="U1469" s="41">
        <f t="shared" si="68"/>
        <v>59.958333333335759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8">
        <f>E1470/L1470</f>
        <v>33.191126279863482</v>
      </c>
      <c r="Q1470" s="12" t="str">
        <f t="shared" si="66"/>
        <v>publishing</v>
      </c>
      <c r="R1470" s="12" t="str">
        <f t="shared" si="67"/>
        <v>radio &amp; podcasts</v>
      </c>
      <c r="S1470" s="13">
        <f>(((J1470/60)/60)/24)+DATE(1970,1,1)+(-5/24)</f>
        <v>40645.806122685186</v>
      </c>
      <c r="T1470" s="14">
        <f>(((I1470/60)/60)/24)+DATE(1970,1,1)+(-5/24)</f>
        <v>40705.806122685186</v>
      </c>
      <c r="U1470" s="41">
        <f t="shared" si="68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8">
        <f>E1471/L1471</f>
        <v>149.46417445482865</v>
      </c>
      <c r="Q1471" s="12" t="str">
        <f t="shared" si="66"/>
        <v>publishing</v>
      </c>
      <c r="R1471" s="12" t="str">
        <f t="shared" si="67"/>
        <v>radio &amp; podcasts</v>
      </c>
      <c r="S1471" s="13">
        <f>(((J1471/60)/60)/24)+DATE(1970,1,1)+(-5/24)</f>
        <v>41290.390150462961</v>
      </c>
      <c r="T1471" s="14">
        <f>(((I1471/60)/60)/24)+DATE(1970,1,1)+(-5/24)</f>
        <v>41320.390150462961</v>
      </c>
      <c r="U1471" s="41">
        <f t="shared" si="68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8">
        <f>E1472/L1472</f>
        <v>23.172839506172838</v>
      </c>
      <c r="Q1472" s="12" t="str">
        <f t="shared" si="66"/>
        <v>publishing</v>
      </c>
      <c r="R1472" s="12" t="str">
        <f t="shared" si="67"/>
        <v>radio &amp; podcasts</v>
      </c>
      <c r="S1472" s="13">
        <f>(((J1472/60)/60)/24)+DATE(1970,1,1)+(-5/24)</f>
        <v>41250.618784722217</v>
      </c>
      <c r="T1472" s="14">
        <f>(((I1472/60)/60)/24)+DATE(1970,1,1)+(-5/24)</f>
        <v>41271.618784722217</v>
      </c>
      <c r="U1472" s="41">
        <f t="shared" si="68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8">
        <f>E1473/L1473</f>
        <v>96.877551020408163</v>
      </c>
      <c r="Q1473" s="12" t="str">
        <f t="shared" si="66"/>
        <v>publishing</v>
      </c>
      <c r="R1473" s="12" t="str">
        <f t="shared" si="67"/>
        <v>radio &amp; podcasts</v>
      </c>
      <c r="S1473" s="13">
        <f>(((J1473/60)/60)/24)+DATE(1970,1,1)+(-5/24)</f>
        <v>42073.749236111107</v>
      </c>
      <c r="T1473" s="14">
        <f>(((I1473/60)/60)/24)+DATE(1970,1,1)+(-5/24)</f>
        <v>42103.749236111107</v>
      </c>
      <c r="U1473" s="41">
        <f t="shared" si="68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8">
        <f>E1474/L1474</f>
        <v>103.20238095238095</v>
      </c>
      <c r="Q1474" s="12" t="str">
        <f t="shared" si="66"/>
        <v>publishing</v>
      </c>
      <c r="R1474" s="12" t="str">
        <f t="shared" si="67"/>
        <v>radio &amp; podcasts</v>
      </c>
      <c r="S1474" s="13">
        <f>(((J1474/60)/60)/24)+DATE(1970,1,1)+(-5/24)</f>
        <v>41533.33452546296</v>
      </c>
      <c r="T1474" s="14">
        <f>(((I1474/60)/60)/24)+DATE(1970,1,1)+(-5/24)</f>
        <v>41563.33452546296</v>
      </c>
      <c r="U1474" s="41">
        <f t="shared" si="68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8">
        <f>E1475/L1475</f>
        <v>38.462553191489363</v>
      </c>
      <c r="Q1475" s="12" t="str">
        <f t="shared" ref="Q1475:Q1538" si="69">LEFT(N1475,( FIND("/",N1475,1))-1)</f>
        <v>publishing</v>
      </c>
      <c r="R1475" s="12" t="str">
        <f t="shared" ref="R1475:R1538" si="70">RIGHT(N1475,(LEN(N1475)-(FIND("/",N1475, FIND("/", N1475)-1))))</f>
        <v>radio &amp; podcasts</v>
      </c>
      <c r="S1475" s="13">
        <f>(((J1475/60)/60)/24)+DATE(1970,1,1)+(-5/24)</f>
        <v>40939.771284722221</v>
      </c>
      <c r="T1475" s="14">
        <f>(((I1475/60)/60)/24)+DATE(1970,1,1)+(-5/24)</f>
        <v>40969.771284722221</v>
      </c>
      <c r="U1475" s="41">
        <f t="shared" ref="U1475:U1538" si="71">T1475-S1475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8">
        <f>E1476/L1476</f>
        <v>44.315789473684212</v>
      </c>
      <c r="Q1476" s="12" t="str">
        <f t="shared" si="69"/>
        <v>publishing</v>
      </c>
      <c r="R1476" s="12" t="str">
        <f t="shared" si="70"/>
        <v>radio &amp; podcasts</v>
      </c>
      <c r="S1476" s="13">
        <f>(((J1476/60)/60)/24)+DATE(1970,1,1)+(-5/24)</f>
        <v>41500.519583333327</v>
      </c>
      <c r="T1476" s="14">
        <f>(((I1476/60)/60)/24)+DATE(1970,1,1)+(-5/24)</f>
        <v>41530.519583333327</v>
      </c>
      <c r="U1476" s="41">
        <f t="shared" si="71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8">
        <f>E1477/L1477</f>
        <v>64.173356009070289</v>
      </c>
      <c r="Q1477" s="12" t="str">
        <f t="shared" si="69"/>
        <v>publishing</v>
      </c>
      <c r="R1477" s="12" t="str">
        <f t="shared" si="70"/>
        <v>radio &amp; podcasts</v>
      </c>
      <c r="S1477" s="13">
        <f>(((J1477/60)/60)/24)+DATE(1970,1,1)+(-5/24)</f>
        <v>41960.514618055553</v>
      </c>
      <c r="T1477" s="14">
        <f>(((I1477/60)/60)/24)+DATE(1970,1,1)+(-5/24)</f>
        <v>41992.999305555553</v>
      </c>
      <c r="U1477" s="41">
        <f t="shared" si="71"/>
        <v>32.484687500000291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8">
        <f>E1478/L1478</f>
        <v>43.333275109170302</v>
      </c>
      <c r="Q1478" s="12" t="str">
        <f t="shared" si="69"/>
        <v>publishing</v>
      </c>
      <c r="R1478" s="12" t="str">
        <f t="shared" si="70"/>
        <v>radio &amp; podcasts</v>
      </c>
      <c r="S1478" s="13">
        <f>(((J1478/60)/60)/24)+DATE(1970,1,1)+(-5/24)</f>
        <v>40765.833587962959</v>
      </c>
      <c r="T1478" s="14">
        <f>(((I1478/60)/60)/24)+DATE(1970,1,1)+(-5/24)</f>
        <v>40795.833587962959</v>
      </c>
      <c r="U1478" s="41">
        <f t="shared" si="71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8">
        <f>E1479/L1479</f>
        <v>90.495934959349597</v>
      </c>
      <c r="Q1479" s="12" t="str">
        <f t="shared" si="69"/>
        <v>publishing</v>
      </c>
      <c r="R1479" s="12" t="str">
        <f t="shared" si="70"/>
        <v>radio &amp; podcasts</v>
      </c>
      <c r="S1479" s="13">
        <f>(((J1479/60)/60)/24)+DATE(1970,1,1)+(-5/24)</f>
        <v>40840.407453703701</v>
      </c>
      <c r="T1479" s="14">
        <f>(((I1479/60)/60)/24)+DATE(1970,1,1)+(-5/24)</f>
        <v>40899.916666666664</v>
      </c>
      <c r="U1479" s="41">
        <f t="shared" si="71"/>
        <v>59.50921296296292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8">
        <f>E1480/L1480</f>
        <v>29.187190495010373</v>
      </c>
      <c r="Q1480" s="12" t="str">
        <f t="shared" si="69"/>
        <v>publishing</v>
      </c>
      <c r="R1480" s="12" t="str">
        <f t="shared" si="70"/>
        <v>radio &amp; podcasts</v>
      </c>
      <c r="S1480" s="13">
        <f>(((J1480/60)/60)/24)+DATE(1970,1,1)+(-5/24)</f>
        <v>41394.663344907407</v>
      </c>
      <c r="T1480" s="14">
        <f>(((I1480/60)/60)/24)+DATE(1970,1,1)+(-5/24)</f>
        <v>41408.663344907407</v>
      </c>
      <c r="U1480" s="41">
        <f t="shared" si="71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8">
        <f>E1481/L1481</f>
        <v>30.95774647887324</v>
      </c>
      <c r="Q1481" s="12" t="str">
        <f t="shared" si="69"/>
        <v>publishing</v>
      </c>
      <c r="R1481" s="12" t="str">
        <f t="shared" si="70"/>
        <v>radio &amp; podcasts</v>
      </c>
      <c r="S1481" s="13">
        <f>(((J1481/60)/60)/24)+DATE(1970,1,1)+(-5/24)</f>
        <v>41754.536909722221</v>
      </c>
      <c r="T1481" s="14">
        <f>(((I1481/60)/60)/24)+DATE(1970,1,1)+(-5/24)</f>
        <v>41768.957638888889</v>
      </c>
      <c r="U1481" s="41">
        <f t="shared" si="71"/>
        <v>14.420729166668025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8">
        <f>E1482/L1482</f>
        <v>92.157795275590544</v>
      </c>
      <c r="Q1482" s="12" t="str">
        <f t="shared" si="69"/>
        <v>publishing</v>
      </c>
      <c r="R1482" s="12" t="str">
        <f t="shared" si="70"/>
        <v>radio &amp; podcasts</v>
      </c>
      <c r="S1482" s="13">
        <f>(((J1482/60)/60)/24)+DATE(1970,1,1)+(-5/24)</f>
        <v>41464.725682870368</v>
      </c>
      <c r="T1482" s="14">
        <f>(((I1482/60)/60)/24)+DATE(1970,1,1)+(-5/24)</f>
        <v>41481.5</v>
      </c>
      <c r="U1482" s="41">
        <f t="shared" si="71"/>
        <v>16.774317129631527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8">
        <f>E1483/L1483</f>
        <v>17.5</v>
      </c>
      <c r="Q1483" s="12" t="str">
        <f t="shared" si="69"/>
        <v>publishing</v>
      </c>
      <c r="R1483" s="12" t="str">
        <f t="shared" si="70"/>
        <v>fiction</v>
      </c>
      <c r="S1483" s="13">
        <f>(((J1483/60)/60)/24)+DATE(1970,1,1)+(-5/24)</f>
        <v>41550.714641203704</v>
      </c>
      <c r="T1483" s="14">
        <f>(((I1483/60)/60)/24)+DATE(1970,1,1)+(-5/24)</f>
        <v>41580.714641203704</v>
      </c>
      <c r="U1483" s="41">
        <f t="shared" si="71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8">
        <f>E1484/L1484</f>
        <v>5</v>
      </c>
      <c r="Q1484" s="12" t="str">
        <f t="shared" si="69"/>
        <v>publishing</v>
      </c>
      <c r="R1484" s="12" t="str">
        <f t="shared" si="70"/>
        <v>fiction</v>
      </c>
      <c r="S1484" s="13">
        <f>(((J1484/60)/60)/24)+DATE(1970,1,1)+(-5/24)</f>
        <v>41136.649722222224</v>
      </c>
      <c r="T1484" s="14">
        <f>(((I1484/60)/60)/24)+DATE(1970,1,1)+(-5/24)</f>
        <v>41159.118749999994</v>
      </c>
      <c r="U1484" s="41">
        <f t="shared" si="71"/>
        <v>22.469027777769952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8">
        <f>E1485/L1485</f>
        <v>25</v>
      </c>
      <c r="Q1485" s="12" t="str">
        <f t="shared" si="69"/>
        <v>publishing</v>
      </c>
      <c r="R1485" s="12" t="str">
        <f t="shared" si="70"/>
        <v>fiction</v>
      </c>
      <c r="S1485" s="13">
        <f>(((J1485/60)/60)/24)+DATE(1970,1,1)+(-5/24)</f>
        <v>42547.984664351847</v>
      </c>
      <c r="T1485" s="14">
        <f>(((I1485/60)/60)/24)+DATE(1970,1,1)+(-5/24)</f>
        <v>42572.984664351847</v>
      </c>
      <c r="U1485" s="41">
        <f t="shared" si="71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8" t="e">
        <f>E1486/L1486</f>
        <v>#DIV/0!</v>
      </c>
      <c r="Q1486" s="12" t="str">
        <f t="shared" si="69"/>
        <v>publishing</v>
      </c>
      <c r="R1486" s="12" t="str">
        <f t="shared" si="70"/>
        <v>fiction</v>
      </c>
      <c r="S1486" s="13">
        <f>(((J1486/60)/60)/24)+DATE(1970,1,1)+(-5/24)</f>
        <v>41052.992627314808</v>
      </c>
      <c r="T1486" s="14">
        <f>(((I1486/60)/60)/24)+DATE(1970,1,1)+(-5/24)</f>
        <v>41111.410416666666</v>
      </c>
      <c r="U1486" s="41">
        <f t="shared" si="71"/>
        <v>58.417789351857209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8">
        <f>E1487/L1487</f>
        <v>50</v>
      </c>
      <c r="Q1487" s="12" t="str">
        <f t="shared" si="69"/>
        <v>publishing</v>
      </c>
      <c r="R1487" s="12" t="str">
        <f t="shared" si="70"/>
        <v>fiction</v>
      </c>
      <c r="S1487" s="13">
        <f>(((J1487/60)/60)/24)+DATE(1970,1,1)+(-5/24)</f>
        <v>42130.587650462963</v>
      </c>
      <c r="T1487" s="14">
        <f>(((I1487/60)/60)/24)+DATE(1970,1,1)+(-5/24)</f>
        <v>42175.587650462963</v>
      </c>
      <c r="U1487" s="41">
        <f t="shared" si="71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8">
        <f>E1488/L1488</f>
        <v>16</v>
      </c>
      <c r="Q1488" s="12" t="str">
        <f t="shared" si="69"/>
        <v>publishing</v>
      </c>
      <c r="R1488" s="12" t="str">
        <f t="shared" si="70"/>
        <v>fiction</v>
      </c>
      <c r="S1488" s="13">
        <f>(((J1488/60)/60)/24)+DATE(1970,1,1)+(-5/24)</f>
        <v>42031.960196759253</v>
      </c>
      <c r="T1488" s="14">
        <f>(((I1488/60)/60)/24)+DATE(1970,1,1)+(-5/24)</f>
        <v>42061.960196759253</v>
      </c>
      <c r="U1488" s="41">
        <f t="shared" si="71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8" t="e">
        <f>E1489/L1489</f>
        <v>#DIV/0!</v>
      </c>
      <c r="Q1489" s="12" t="str">
        <f t="shared" si="69"/>
        <v>publishing</v>
      </c>
      <c r="R1489" s="12" t="str">
        <f t="shared" si="70"/>
        <v>fiction</v>
      </c>
      <c r="S1489" s="13">
        <f>(((J1489/60)/60)/24)+DATE(1970,1,1)+(-5/24)</f>
        <v>42554.709155092591</v>
      </c>
      <c r="T1489" s="14">
        <f>(((I1489/60)/60)/24)+DATE(1970,1,1)+(-5/24)</f>
        <v>42584.709155092591</v>
      </c>
      <c r="U1489" s="41">
        <f t="shared" si="71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8">
        <f>E1490/L1490</f>
        <v>60</v>
      </c>
      <c r="Q1490" s="12" t="str">
        <f t="shared" si="69"/>
        <v>publishing</v>
      </c>
      <c r="R1490" s="12" t="str">
        <f t="shared" si="70"/>
        <v>fiction</v>
      </c>
      <c r="S1490" s="13">
        <f>(((J1490/60)/60)/24)+DATE(1970,1,1)+(-5/24)</f>
        <v>41614.354861111111</v>
      </c>
      <c r="T1490" s="14">
        <f>(((I1490/60)/60)/24)+DATE(1970,1,1)+(-5/24)</f>
        <v>41644.354861111111</v>
      </c>
      <c r="U1490" s="41">
        <f t="shared" si="71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8" t="e">
        <f>E1491/L1491</f>
        <v>#DIV/0!</v>
      </c>
      <c r="Q1491" s="12" t="str">
        <f t="shared" si="69"/>
        <v>publishing</v>
      </c>
      <c r="R1491" s="12" t="str">
        <f t="shared" si="70"/>
        <v>fiction</v>
      </c>
      <c r="S1491" s="13">
        <f>(((J1491/60)/60)/24)+DATE(1970,1,1)+(-5/24)</f>
        <v>41198.403379629628</v>
      </c>
      <c r="T1491" s="14">
        <f>(((I1491/60)/60)/24)+DATE(1970,1,1)+(-5/24)</f>
        <v>41228.445046296292</v>
      </c>
      <c r="U1491" s="41">
        <f t="shared" si="71"/>
        <v>30.041666666664241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8">
        <f>E1492/L1492</f>
        <v>47.10526315789474</v>
      </c>
      <c r="Q1492" s="12" t="str">
        <f t="shared" si="69"/>
        <v>publishing</v>
      </c>
      <c r="R1492" s="12" t="str">
        <f t="shared" si="70"/>
        <v>fiction</v>
      </c>
      <c r="S1492" s="13">
        <f>(((J1492/60)/60)/24)+DATE(1970,1,1)+(-5/24)</f>
        <v>41520.352708333332</v>
      </c>
      <c r="T1492" s="14">
        <f>(((I1492/60)/60)/24)+DATE(1970,1,1)+(-5/24)</f>
        <v>41549.352708333332</v>
      </c>
      <c r="U1492" s="41">
        <f t="shared" si="71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8">
        <f>E1493/L1493</f>
        <v>100</v>
      </c>
      <c r="Q1493" s="12" t="str">
        <f t="shared" si="69"/>
        <v>publishing</v>
      </c>
      <c r="R1493" s="12" t="str">
        <f t="shared" si="70"/>
        <v>fiction</v>
      </c>
      <c r="S1493" s="13">
        <f>(((J1493/60)/60)/24)+DATE(1970,1,1)+(-5/24)</f>
        <v>41991.505127314813</v>
      </c>
      <c r="T1493" s="14">
        <f>(((I1493/60)/60)/24)+DATE(1970,1,1)+(-5/24)</f>
        <v>42050.443055555552</v>
      </c>
      <c r="U1493" s="41">
        <f t="shared" si="71"/>
        <v>58.937928240738984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8">
        <f>E1494/L1494</f>
        <v>15</v>
      </c>
      <c r="Q1494" s="12" t="str">
        <f t="shared" si="69"/>
        <v>publishing</v>
      </c>
      <c r="R1494" s="12" t="str">
        <f t="shared" si="70"/>
        <v>fiction</v>
      </c>
      <c r="S1494" s="13">
        <f>(((J1494/60)/60)/24)+DATE(1970,1,1)+(-5/24)</f>
        <v>40682.676458333335</v>
      </c>
      <c r="T1494" s="14">
        <f>(((I1494/60)/60)/24)+DATE(1970,1,1)+(-5/24)</f>
        <v>40712.676458333335</v>
      </c>
      <c r="U1494" s="41">
        <f t="shared" si="71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8" t="e">
        <f>E1495/L1495</f>
        <v>#DIV/0!</v>
      </c>
      <c r="Q1495" s="12" t="str">
        <f t="shared" si="69"/>
        <v>publishing</v>
      </c>
      <c r="R1495" s="12" t="str">
        <f t="shared" si="70"/>
        <v>fiction</v>
      </c>
      <c r="S1495" s="13">
        <f>(((J1495/60)/60)/24)+DATE(1970,1,1)+(-5/24)</f>
        <v>41411.658275462964</v>
      </c>
      <c r="T1495" s="14">
        <f>(((I1495/60)/60)/24)+DATE(1970,1,1)+(-5/24)</f>
        <v>41441.658275462964</v>
      </c>
      <c r="U1495" s="41">
        <f t="shared" si="71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8">
        <f>E1496/L1496</f>
        <v>40.454545454545453</v>
      </c>
      <c r="Q1496" s="12" t="str">
        <f t="shared" si="69"/>
        <v>publishing</v>
      </c>
      <c r="R1496" s="12" t="str">
        <f t="shared" si="70"/>
        <v>fiction</v>
      </c>
      <c r="S1496" s="13">
        <f>(((J1496/60)/60)/24)+DATE(1970,1,1)+(-5/24)</f>
        <v>42067.514039351845</v>
      </c>
      <c r="T1496" s="14">
        <f>(((I1496/60)/60)/24)+DATE(1970,1,1)+(-5/24)</f>
        <v>42097.443055555552</v>
      </c>
      <c r="U1496" s="41">
        <f t="shared" si="71"/>
        <v>29.929016203706851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8" t="e">
        <f>E1497/L1497</f>
        <v>#DIV/0!</v>
      </c>
      <c r="Q1497" s="12" t="str">
        <f t="shared" si="69"/>
        <v>publishing</v>
      </c>
      <c r="R1497" s="12" t="str">
        <f t="shared" si="70"/>
        <v>fiction</v>
      </c>
      <c r="S1497" s="13">
        <f>(((J1497/60)/60)/24)+DATE(1970,1,1)+(-5/24)</f>
        <v>40752.581377314811</v>
      </c>
      <c r="T1497" s="14">
        <f>(((I1497/60)/60)/24)+DATE(1970,1,1)+(-5/24)</f>
        <v>40782.581377314811</v>
      </c>
      <c r="U1497" s="41">
        <f t="shared" si="71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8" t="e">
        <f>E1498/L1498</f>
        <v>#DIV/0!</v>
      </c>
      <c r="Q1498" s="12" t="str">
        <f t="shared" si="69"/>
        <v>publishing</v>
      </c>
      <c r="R1498" s="12" t="str">
        <f t="shared" si="70"/>
        <v>fiction</v>
      </c>
      <c r="S1498" s="13">
        <f>(((J1498/60)/60)/24)+DATE(1970,1,1)+(-5/24)</f>
        <v>41838.266886574071</v>
      </c>
      <c r="T1498" s="14">
        <f>(((I1498/60)/60)/24)+DATE(1970,1,1)+(-5/24)</f>
        <v>41898.266886574071</v>
      </c>
      <c r="U1498" s="41">
        <f t="shared" si="71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8">
        <f>E1499/L1499</f>
        <v>1</v>
      </c>
      <c r="Q1499" s="12" t="str">
        <f t="shared" si="69"/>
        <v>publishing</v>
      </c>
      <c r="R1499" s="12" t="str">
        <f t="shared" si="70"/>
        <v>fiction</v>
      </c>
      <c r="S1499" s="13">
        <f>(((J1499/60)/60)/24)+DATE(1970,1,1)+(-5/24)</f>
        <v>41444.434282407405</v>
      </c>
      <c r="T1499" s="14">
        <f>(((I1499/60)/60)/24)+DATE(1970,1,1)+(-5/24)</f>
        <v>41486.613194444442</v>
      </c>
      <c r="U1499" s="41">
        <f t="shared" si="71"/>
        <v>42.178912037037662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8">
        <f>E1500/L1500</f>
        <v>19</v>
      </c>
      <c r="Q1500" s="12" t="str">
        <f t="shared" si="69"/>
        <v>publishing</v>
      </c>
      <c r="R1500" s="12" t="str">
        <f t="shared" si="70"/>
        <v>fiction</v>
      </c>
      <c r="S1500" s="13">
        <f>(((J1500/60)/60)/24)+DATE(1970,1,1)+(-5/24)</f>
        <v>41840.775208333333</v>
      </c>
      <c r="T1500" s="14">
        <f>(((I1500/60)/60)/24)+DATE(1970,1,1)+(-5/24)</f>
        <v>41885.775208333333</v>
      </c>
      <c r="U1500" s="41">
        <f t="shared" si="71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8">
        <f>E1501/L1501</f>
        <v>5</v>
      </c>
      <c r="Q1501" s="12" t="str">
        <f t="shared" si="69"/>
        <v>publishing</v>
      </c>
      <c r="R1501" s="12" t="str">
        <f t="shared" si="70"/>
        <v>fiction</v>
      </c>
      <c r="S1501" s="13">
        <f>(((J1501/60)/60)/24)+DATE(1970,1,1)+(-5/24)</f>
        <v>42526.798993055556</v>
      </c>
      <c r="T1501" s="14">
        <f>(((I1501/60)/60)/24)+DATE(1970,1,1)+(-5/24)</f>
        <v>42586.798993055556</v>
      </c>
      <c r="U1501" s="41">
        <f t="shared" si="71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8">
        <f>E1502/L1502</f>
        <v>46.733333333333334</v>
      </c>
      <c r="Q1502" s="12" t="str">
        <f t="shared" si="69"/>
        <v>publishing</v>
      </c>
      <c r="R1502" s="12" t="str">
        <f t="shared" si="70"/>
        <v>fiction</v>
      </c>
      <c r="S1502" s="13">
        <f>(((J1502/60)/60)/24)+DATE(1970,1,1)+(-5/24)</f>
        <v>41365.69626157407</v>
      </c>
      <c r="T1502" s="14">
        <f>(((I1502/60)/60)/24)+DATE(1970,1,1)+(-5/24)</f>
        <v>41395.69626157407</v>
      </c>
      <c r="U1502" s="41">
        <f t="shared" si="71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8">
        <f>E1503/L1503</f>
        <v>97.731073446327684</v>
      </c>
      <c r="Q1503" s="12" t="str">
        <f t="shared" si="69"/>
        <v>photography</v>
      </c>
      <c r="R1503" s="12" t="str">
        <f t="shared" si="70"/>
        <v>photobooks</v>
      </c>
      <c r="S1503" s="13">
        <f>(((J1503/60)/60)/24)+DATE(1970,1,1)+(-5/24)</f>
        <v>42163.3752662037</v>
      </c>
      <c r="T1503" s="14">
        <f>(((I1503/60)/60)/24)+DATE(1970,1,1)+(-5/24)</f>
        <v>42193.3752662037</v>
      </c>
      <c r="U1503" s="41">
        <f t="shared" si="71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8">
        <f>E1504/L1504</f>
        <v>67.835866261398181</v>
      </c>
      <c r="Q1504" s="12" t="str">
        <f t="shared" si="69"/>
        <v>photography</v>
      </c>
      <c r="R1504" s="12" t="str">
        <f t="shared" si="70"/>
        <v>photobooks</v>
      </c>
      <c r="S1504" s="13">
        <f>(((J1504/60)/60)/24)+DATE(1970,1,1)+(-5/24)</f>
        <v>42426.33425925926</v>
      </c>
      <c r="T1504" s="14">
        <f>(((I1504/60)/60)/24)+DATE(1970,1,1)+(-5/24)</f>
        <v>42454.708333333336</v>
      </c>
      <c r="U1504" s="41">
        <f t="shared" si="71"/>
        <v>28.374074074075907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8">
        <f>E1505/L1505</f>
        <v>56.98492957746479</v>
      </c>
      <c r="Q1505" s="12" t="str">
        <f t="shared" si="69"/>
        <v>photography</v>
      </c>
      <c r="R1505" s="12" t="str">
        <f t="shared" si="70"/>
        <v>photobooks</v>
      </c>
      <c r="S1505" s="13">
        <f>(((J1505/60)/60)/24)+DATE(1970,1,1)+(-5/24)</f>
        <v>42606.13890046296</v>
      </c>
      <c r="T1505" s="14">
        <f>(((I1505/60)/60)/24)+DATE(1970,1,1)+(-5/24)</f>
        <v>42666.13890046296</v>
      </c>
      <c r="U1505" s="41">
        <f t="shared" si="71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8">
        <f>E1506/L1506</f>
        <v>67.159851301115239</v>
      </c>
      <c r="Q1506" s="12" t="str">
        <f t="shared" si="69"/>
        <v>photography</v>
      </c>
      <c r="R1506" s="12" t="str">
        <f t="shared" si="70"/>
        <v>photobooks</v>
      </c>
      <c r="S1506" s="13">
        <f>(((J1506/60)/60)/24)+DATE(1970,1,1)+(-5/24)</f>
        <v>41772.44935185185</v>
      </c>
      <c r="T1506" s="14">
        <f>(((I1506/60)/60)/24)+DATE(1970,1,1)+(-5/24)</f>
        <v>41800.147916666661</v>
      </c>
      <c r="U1506" s="41">
        <f t="shared" si="71"/>
        <v>27.698564814811107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8">
        <f>E1507/L1507</f>
        <v>48.037681159420288</v>
      </c>
      <c r="Q1507" s="12" t="str">
        <f t="shared" si="69"/>
        <v>photography</v>
      </c>
      <c r="R1507" s="12" t="str">
        <f t="shared" si="70"/>
        <v>photobooks</v>
      </c>
      <c r="S1507" s="13">
        <f>(((J1507/60)/60)/24)+DATE(1970,1,1)+(-5/24)</f>
        <v>42414.234988425924</v>
      </c>
      <c r="T1507" s="14">
        <f>(((I1507/60)/60)/24)+DATE(1970,1,1)+(-5/24)</f>
        <v>42451.625694444439</v>
      </c>
      <c r="U1507" s="41">
        <f t="shared" si="71"/>
        <v>37.39070601851563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8">
        <f>E1508/L1508</f>
        <v>38.860465116279073</v>
      </c>
      <c r="Q1508" s="12" t="str">
        <f t="shared" si="69"/>
        <v>photography</v>
      </c>
      <c r="R1508" s="12" t="str">
        <f t="shared" si="70"/>
        <v>photobooks</v>
      </c>
      <c r="S1508" s="13">
        <f>(((J1508/60)/60)/24)+DATE(1970,1,1)+(-5/24)</f>
        <v>41814.577592592592</v>
      </c>
      <c r="T1508" s="14">
        <f>(((I1508/60)/60)/24)+DATE(1970,1,1)+(-5/24)</f>
        <v>41844.577592592592</v>
      </c>
      <c r="U1508" s="41">
        <f t="shared" si="71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8">
        <f>E1509/L1509</f>
        <v>78.181818181818187</v>
      </c>
      <c r="Q1509" s="12" t="str">
        <f t="shared" si="69"/>
        <v>photography</v>
      </c>
      <c r="R1509" s="12" t="str">
        <f t="shared" si="70"/>
        <v>photobooks</v>
      </c>
      <c r="S1509" s="13">
        <f>(((J1509/60)/60)/24)+DATE(1970,1,1)+(-5/24)</f>
        <v>40254.242002314815</v>
      </c>
      <c r="T1509" s="14">
        <f>(((I1509/60)/60)/24)+DATE(1970,1,1)+(-5/24)</f>
        <v>40313.131944444445</v>
      </c>
      <c r="U1509" s="41">
        <f t="shared" si="71"/>
        <v>58.889942129630072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8">
        <f>E1510/L1510</f>
        <v>97.113744075829388</v>
      </c>
      <c r="Q1510" s="12" t="str">
        <f t="shared" si="69"/>
        <v>photography</v>
      </c>
      <c r="R1510" s="12" t="str">
        <f t="shared" si="70"/>
        <v>photobooks</v>
      </c>
      <c r="S1510" s="13">
        <f>(((J1510/60)/60)/24)+DATE(1970,1,1)+(-5/24)</f>
        <v>41786.406030092592</v>
      </c>
      <c r="T1510" s="14">
        <f>(((I1510/60)/60)/24)+DATE(1970,1,1)+(-5/24)</f>
        <v>41817.406030092592</v>
      </c>
      <c r="U1510" s="41">
        <f t="shared" si="71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8">
        <f>E1511/L1511</f>
        <v>110.39397959183674</v>
      </c>
      <c r="Q1511" s="12" t="str">
        <f t="shared" si="69"/>
        <v>photography</v>
      </c>
      <c r="R1511" s="12" t="str">
        <f t="shared" si="70"/>
        <v>photobooks</v>
      </c>
      <c r="S1511" s="13">
        <f>(((J1511/60)/60)/24)+DATE(1970,1,1)+(-5/24)</f>
        <v>42751.325057870366</v>
      </c>
      <c r="T1511" s="14">
        <f>(((I1511/60)/60)/24)+DATE(1970,1,1)+(-5/24)</f>
        <v>42780.749305555553</v>
      </c>
      <c r="U1511" s="41">
        <f t="shared" si="71"/>
        <v>29.424247685186856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8">
        <f>E1512/L1512</f>
        <v>39.91506172839506</v>
      </c>
      <c r="Q1512" s="12" t="str">
        <f t="shared" si="69"/>
        <v>photography</v>
      </c>
      <c r="R1512" s="12" t="str">
        <f t="shared" si="70"/>
        <v>photobooks</v>
      </c>
      <c r="S1512" s="13">
        <f>(((J1512/60)/60)/24)+DATE(1970,1,1)+(-5/24)</f>
        <v>41809.176828703698</v>
      </c>
      <c r="T1512" s="14">
        <f>(((I1512/60)/60)/24)+DATE(1970,1,1)+(-5/24)</f>
        <v>41839.176828703698</v>
      </c>
      <c r="U1512" s="41">
        <f t="shared" si="71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8">
        <f>E1513/L1513</f>
        <v>75.975728155339809</v>
      </c>
      <c r="Q1513" s="12" t="str">
        <f t="shared" si="69"/>
        <v>photography</v>
      </c>
      <c r="R1513" s="12" t="str">
        <f t="shared" si="70"/>
        <v>photobooks</v>
      </c>
      <c r="S1513" s="13">
        <f>(((J1513/60)/60)/24)+DATE(1970,1,1)+(-5/24)</f>
        <v>42296.375046296293</v>
      </c>
      <c r="T1513" s="14">
        <f>(((I1513/60)/60)/24)+DATE(1970,1,1)+(-5/24)</f>
        <v>42326.416712962957</v>
      </c>
      <c r="U1513" s="41">
        <f t="shared" si="71"/>
        <v>30.041666666664241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8">
        <f>E1514/L1514</f>
        <v>58.379104477611939</v>
      </c>
      <c r="Q1514" s="12" t="str">
        <f t="shared" si="69"/>
        <v>photography</v>
      </c>
      <c r="R1514" s="12" t="str">
        <f t="shared" si="70"/>
        <v>photobooks</v>
      </c>
      <c r="S1514" s="13">
        <f>(((J1514/60)/60)/24)+DATE(1970,1,1)+(-5/24)</f>
        <v>42741.476145833331</v>
      </c>
      <c r="T1514" s="14">
        <f>(((I1514/60)/60)/24)+DATE(1970,1,1)+(-5/24)</f>
        <v>42771.476145833331</v>
      </c>
      <c r="U1514" s="41">
        <f t="shared" si="71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8">
        <f>E1515/L1515</f>
        <v>55.82093023255814</v>
      </c>
      <c r="Q1515" s="12" t="str">
        <f t="shared" si="69"/>
        <v>photography</v>
      </c>
      <c r="R1515" s="12" t="str">
        <f t="shared" si="70"/>
        <v>photobooks</v>
      </c>
      <c r="S1515" s="13">
        <f>(((J1515/60)/60)/24)+DATE(1970,1,1)+(-5/24)</f>
        <v>41806.42900462963</v>
      </c>
      <c r="T1515" s="14">
        <f>(((I1515/60)/60)/24)+DATE(1970,1,1)+(-5/24)</f>
        <v>41836.42900462963</v>
      </c>
      <c r="U1515" s="41">
        <f t="shared" si="71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8">
        <f>E1516/L1516</f>
        <v>151.24431818181819</v>
      </c>
      <c r="Q1516" s="12" t="str">
        <f t="shared" si="69"/>
        <v>photography</v>
      </c>
      <c r="R1516" s="12" t="str">
        <f t="shared" si="70"/>
        <v>photobooks</v>
      </c>
      <c r="S1516" s="13">
        <f>(((J1516/60)/60)/24)+DATE(1970,1,1)+(-5/24)</f>
        <v>42234.389351851853</v>
      </c>
      <c r="T1516" s="14">
        <f>(((I1516/60)/60)/24)+DATE(1970,1,1)+(-5/24)</f>
        <v>42274.389351851853</v>
      </c>
      <c r="U1516" s="41">
        <f t="shared" si="71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8">
        <f>E1517/L1517</f>
        <v>849.67027027027029</v>
      </c>
      <c r="Q1517" s="12" t="str">
        <f t="shared" si="69"/>
        <v>photography</v>
      </c>
      <c r="R1517" s="12" t="str">
        <f t="shared" si="70"/>
        <v>photobooks</v>
      </c>
      <c r="S1517" s="13">
        <f>(((J1517/60)/60)/24)+DATE(1970,1,1)+(-5/24)</f>
        <v>42415.04510416666</v>
      </c>
      <c r="T1517" s="14">
        <f>(((I1517/60)/60)/24)+DATE(1970,1,1)+(-5/24)</f>
        <v>42445.003437499996</v>
      </c>
      <c r="U1517" s="41">
        <f t="shared" si="71"/>
        <v>29.958333333335759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8">
        <f>E1518/L1518</f>
        <v>159.24137931034483</v>
      </c>
      <c r="Q1518" s="12" t="str">
        <f t="shared" si="69"/>
        <v>photography</v>
      </c>
      <c r="R1518" s="12" t="str">
        <f t="shared" si="70"/>
        <v>photobooks</v>
      </c>
      <c r="S1518" s="13">
        <f>(((J1518/60)/60)/24)+DATE(1970,1,1)+(-5/24)</f>
        <v>42619.258009259262</v>
      </c>
      <c r="T1518" s="14">
        <f>(((I1518/60)/60)/24)+DATE(1970,1,1)+(-5/24)</f>
        <v>42649.374999999993</v>
      </c>
      <c r="U1518" s="41">
        <f t="shared" si="71"/>
        <v>30.116990740731126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8">
        <f>E1519/L1519</f>
        <v>39.507317073170732</v>
      </c>
      <c r="Q1519" s="12" t="str">
        <f t="shared" si="69"/>
        <v>photography</v>
      </c>
      <c r="R1519" s="12" t="str">
        <f t="shared" si="70"/>
        <v>photobooks</v>
      </c>
      <c r="S1519" s="13">
        <f>(((J1519/60)/60)/24)+DATE(1970,1,1)+(-5/24)</f>
        <v>41948.358252314814</v>
      </c>
      <c r="T1519" s="14">
        <f>(((I1519/60)/60)/24)+DATE(1970,1,1)+(-5/24)</f>
        <v>41979.041666666664</v>
      </c>
      <c r="U1519" s="41">
        <f t="shared" si="71"/>
        <v>30.683414351849933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8">
        <f>E1520/L1520</f>
        <v>130.52966101694915</v>
      </c>
      <c r="Q1520" s="12" t="str">
        <f t="shared" si="69"/>
        <v>photography</v>
      </c>
      <c r="R1520" s="12" t="str">
        <f t="shared" si="70"/>
        <v>photobooks</v>
      </c>
      <c r="S1520" s="13">
        <f>(((J1520/60)/60)/24)+DATE(1970,1,1)+(-5/24)</f>
        <v>41760.611712962964</v>
      </c>
      <c r="T1520" s="14">
        <f>(((I1520/60)/60)/24)+DATE(1970,1,1)+(-5/24)</f>
        <v>41790.611712962964</v>
      </c>
      <c r="U1520" s="41">
        <f t="shared" si="71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8">
        <f>E1521/L1521</f>
        <v>64.156896551724131</v>
      </c>
      <c r="Q1521" s="12" t="str">
        <f t="shared" si="69"/>
        <v>photography</v>
      </c>
      <c r="R1521" s="12" t="str">
        <f t="shared" si="70"/>
        <v>photobooks</v>
      </c>
      <c r="S1521" s="13">
        <f>(((J1521/60)/60)/24)+DATE(1970,1,1)+(-5/24)</f>
        <v>41782.533368055556</v>
      </c>
      <c r="T1521" s="14">
        <f>(((I1521/60)/60)/24)+DATE(1970,1,1)+(-5/24)</f>
        <v>41810.707638888889</v>
      </c>
      <c r="U1521" s="41">
        <f t="shared" si="71"/>
        <v>28.174270833333139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8">
        <f>E1522/L1522</f>
        <v>111.52694610778443</v>
      </c>
      <c r="Q1522" s="12" t="str">
        <f t="shared" si="69"/>
        <v>photography</v>
      </c>
      <c r="R1522" s="12" t="str">
        <f t="shared" si="70"/>
        <v>photobooks</v>
      </c>
      <c r="S1522" s="13">
        <f>(((J1522/60)/60)/24)+DATE(1970,1,1)+(-5/24)</f>
        <v>41955.649456018517</v>
      </c>
      <c r="T1522" s="14">
        <f>(((I1522/60)/60)/24)+DATE(1970,1,1)+(-5/24)</f>
        <v>41991.958333333336</v>
      </c>
      <c r="U1522" s="41">
        <f t="shared" si="71"/>
        <v>36.308877314819256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8">
        <f>E1523/L1523</f>
        <v>170.44680851063831</v>
      </c>
      <c r="Q1523" s="12" t="str">
        <f t="shared" si="69"/>
        <v>photography</v>
      </c>
      <c r="R1523" s="12" t="str">
        <f t="shared" si="70"/>
        <v>photobooks</v>
      </c>
      <c r="S1523" s="13">
        <f>(((J1523/60)/60)/24)+DATE(1970,1,1)+(-5/24)</f>
        <v>42492.959386574068</v>
      </c>
      <c r="T1523" s="14">
        <f>(((I1523/60)/60)/24)+DATE(1970,1,1)+(-5/24)</f>
        <v>42527.959386574068</v>
      </c>
      <c r="U1523" s="41">
        <f t="shared" si="71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8">
        <f>E1524/L1524</f>
        <v>133.7391592920354</v>
      </c>
      <c r="Q1524" s="12" t="str">
        <f t="shared" si="69"/>
        <v>photography</v>
      </c>
      <c r="R1524" s="12" t="str">
        <f t="shared" si="70"/>
        <v>photobooks</v>
      </c>
      <c r="S1524" s="13">
        <f>(((J1524/60)/60)/24)+DATE(1970,1,1)+(-5/24)</f>
        <v>41899.621979166666</v>
      </c>
      <c r="T1524" s="14">
        <f>(((I1524/60)/60)/24)+DATE(1970,1,1)+(-5/24)</f>
        <v>41929.621979166666</v>
      </c>
      <c r="U1524" s="41">
        <f t="shared" si="71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8">
        <f>E1525/L1525</f>
        <v>95.834024896265561</v>
      </c>
      <c r="Q1525" s="12" t="str">
        <f t="shared" si="69"/>
        <v>photography</v>
      </c>
      <c r="R1525" s="12" t="str">
        <f t="shared" si="70"/>
        <v>photobooks</v>
      </c>
      <c r="S1525" s="13">
        <f>(((J1525/60)/60)/24)+DATE(1970,1,1)+(-5/24)</f>
        <v>41964.543009259258</v>
      </c>
      <c r="T1525" s="14">
        <f>(((I1525/60)/60)/24)+DATE(1970,1,1)+(-5/24)</f>
        <v>41995.791666666664</v>
      </c>
      <c r="U1525" s="41">
        <f t="shared" si="71"/>
        <v>31.248657407406427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8">
        <f>E1526/L1526</f>
        <v>221.78571428571428</v>
      </c>
      <c r="Q1526" s="12" t="str">
        <f t="shared" si="69"/>
        <v>photography</v>
      </c>
      <c r="R1526" s="12" t="str">
        <f t="shared" si="70"/>
        <v>photobooks</v>
      </c>
      <c r="S1526" s="13">
        <f>(((J1526/60)/60)/24)+DATE(1970,1,1)+(-5/24)</f>
        <v>42756.292708333327</v>
      </c>
      <c r="T1526" s="14">
        <f>(((I1526/60)/60)/24)+DATE(1970,1,1)+(-5/24)</f>
        <v>42786.292708333327</v>
      </c>
      <c r="U1526" s="41">
        <f t="shared" si="71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8">
        <f>E1527/L1527</f>
        <v>32.315357142857138</v>
      </c>
      <c r="Q1527" s="12" t="str">
        <f t="shared" si="69"/>
        <v>photography</v>
      </c>
      <c r="R1527" s="12" t="str">
        <f t="shared" si="70"/>
        <v>photobooks</v>
      </c>
      <c r="S1527" s="13">
        <f>(((J1527/60)/60)/24)+DATE(1970,1,1)+(-5/24)</f>
        <v>42570.494652777772</v>
      </c>
      <c r="T1527" s="14">
        <f>(((I1527/60)/60)/24)+DATE(1970,1,1)+(-5/24)</f>
        <v>42600.494652777772</v>
      </c>
      <c r="U1527" s="41">
        <f t="shared" si="71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8">
        <f>E1528/L1528</f>
        <v>98.839285714285708</v>
      </c>
      <c r="Q1528" s="12" t="str">
        <f t="shared" si="69"/>
        <v>photography</v>
      </c>
      <c r="R1528" s="12" t="str">
        <f t="shared" si="70"/>
        <v>photobooks</v>
      </c>
      <c r="S1528" s="13">
        <f>(((J1528/60)/60)/24)+DATE(1970,1,1)+(-5/24)</f>
        <v>42339.067673611113</v>
      </c>
      <c r="T1528" s="14">
        <f>(((I1528/60)/60)/24)+DATE(1970,1,1)+(-5/24)</f>
        <v>42388.067673611113</v>
      </c>
      <c r="U1528" s="41">
        <f t="shared" si="71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8">
        <f>E1529/L1529</f>
        <v>55.222142857142863</v>
      </c>
      <c r="Q1529" s="12" t="str">
        <f t="shared" si="69"/>
        <v>photography</v>
      </c>
      <c r="R1529" s="12" t="str">
        <f t="shared" si="70"/>
        <v>photobooks</v>
      </c>
      <c r="S1529" s="13">
        <f>(((J1529/60)/60)/24)+DATE(1970,1,1)+(-5/24)</f>
        <v>42780.392199074071</v>
      </c>
      <c r="T1529" s="14">
        <f>(((I1529/60)/60)/24)+DATE(1970,1,1)+(-5/24)</f>
        <v>42808.350532407399</v>
      </c>
      <c r="U1529" s="41">
        <f t="shared" si="71"/>
        <v>27.958333333328483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8">
        <f>E1530/L1530</f>
        <v>52.793750000000003</v>
      </c>
      <c r="Q1530" s="12" t="str">
        <f t="shared" si="69"/>
        <v>photography</v>
      </c>
      <c r="R1530" s="12" t="str">
        <f t="shared" si="70"/>
        <v>photobooks</v>
      </c>
      <c r="S1530" s="13">
        <f>(((J1530/60)/60)/24)+DATE(1970,1,1)+(-5/24)</f>
        <v>42736.524560185186</v>
      </c>
      <c r="T1530" s="14">
        <f>(((I1530/60)/60)/24)+DATE(1970,1,1)+(-5/24)</f>
        <v>42766.791666666664</v>
      </c>
      <c r="U1530" s="41">
        <f t="shared" si="71"/>
        <v>30.26710648147855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8">
        <f>E1531/L1531</f>
        <v>135.66666666666666</v>
      </c>
      <c r="Q1531" s="12" t="str">
        <f t="shared" si="69"/>
        <v>photography</v>
      </c>
      <c r="R1531" s="12" t="str">
        <f t="shared" si="70"/>
        <v>photobooks</v>
      </c>
      <c r="S1531" s="13">
        <f>(((J1531/60)/60)/24)+DATE(1970,1,1)+(-5/24)</f>
        <v>42052.420370370368</v>
      </c>
      <c r="T1531" s="14">
        <f>(((I1531/60)/60)/24)+DATE(1970,1,1)+(-5/24)</f>
        <v>42082.378703703704</v>
      </c>
      <c r="U1531" s="41">
        <f t="shared" si="71"/>
        <v>29.958333333335759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8">
        <f>E1532/L1532</f>
        <v>53.991990846681922</v>
      </c>
      <c r="Q1532" s="12" t="str">
        <f t="shared" si="69"/>
        <v>photography</v>
      </c>
      <c r="R1532" s="12" t="str">
        <f t="shared" si="70"/>
        <v>photobooks</v>
      </c>
      <c r="S1532" s="13">
        <f>(((J1532/60)/60)/24)+DATE(1970,1,1)+(-5/24)</f>
        <v>42275.558969907412</v>
      </c>
      <c r="T1532" s="14">
        <f>(((I1532/60)/60)/24)+DATE(1970,1,1)+(-5/24)</f>
        <v>42300.558969907412</v>
      </c>
      <c r="U1532" s="41">
        <f t="shared" si="71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8">
        <f>E1533/L1533</f>
        <v>56.643835616438359</v>
      </c>
      <c r="Q1533" s="12" t="str">
        <f t="shared" si="69"/>
        <v>photography</v>
      </c>
      <c r="R1533" s="12" t="str">
        <f t="shared" si="70"/>
        <v>photobooks</v>
      </c>
      <c r="S1533" s="13">
        <f>(((J1533/60)/60)/24)+DATE(1970,1,1)+(-5/24)</f>
        <v>41941.594050925924</v>
      </c>
      <c r="T1533" s="14">
        <f>(((I1533/60)/60)/24)+DATE(1970,1,1)+(-5/24)</f>
        <v>41973.916666666664</v>
      </c>
      <c r="U1533" s="41">
        <f t="shared" si="71"/>
        <v>32.32261574074073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8">
        <f>E1534/L1534</f>
        <v>82.316326530612244</v>
      </c>
      <c r="Q1534" s="12" t="str">
        <f t="shared" si="69"/>
        <v>photography</v>
      </c>
      <c r="R1534" s="12" t="str">
        <f t="shared" si="70"/>
        <v>photobooks</v>
      </c>
      <c r="S1534" s="13">
        <f>(((J1534/60)/60)/24)+DATE(1970,1,1)+(-5/24)</f>
        <v>42391.266956018517</v>
      </c>
      <c r="T1534" s="14">
        <f>(((I1534/60)/60)/24)+DATE(1970,1,1)+(-5/24)</f>
        <v>42415.416666666664</v>
      </c>
      <c r="U1534" s="41">
        <f t="shared" si="71"/>
        <v>24.149710648147448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8">
        <f>E1535/L1535</f>
        <v>88.26081081081081</v>
      </c>
      <c r="Q1535" s="12" t="str">
        <f t="shared" si="69"/>
        <v>photography</v>
      </c>
      <c r="R1535" s="12" t="str">
        <f t="shared" si="70"/>
        <v>photobooks</v>
      </c>
      <c r="S1535" s="13">
        <f>(((J1535/60)/60)/24)+DATE(1970,1,1)+(-5/24)</f>
        <v>42442.793715277774</v>
      </c>
      <c r="T1535" s="14">
        <f>(((I1535/60)/60)/24)+DATE(1970,1,1)+(-5/24)</f>
        <v>42491.957638888889</v>
      </c>
      <c r="U1535" s="41">
        <f t="shared" si="71"/>
        <v>49.163923611115024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8">
        <f>E1536/L1536</f>
        <v>84.905149051490511</v>
      </c>
      <c r="Q1536" s="12" t="str">
        <f t="shared" si="69"/>
        <v>photography</v>
      </c>
      <c r="R1536" s="12" t="str">
        <f t="shared" si="70"/>
        <v>photobooks</v>
      </c>
      <c r="S1536" s="13">
        <f>(((J1536/60)/60)/24)+DATE(1970,1,1)+(-5/24)</f>
        <v>42221.465995370374</v>
      </c>
      <c r="T1536" s="14">
        <f>(((I1536/60)/60)/24)+DATE(1970,1,1)+(-5/24)</f>
        <v>42251.465995370374</v>
      </c>
      <c r="U1536" s="41">
        <f t="shared" si="71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8">
        <f>E1537/L1537</f>
        <v>48.154545454545456</v>
      </c>
      <c r="Q1537" s="12" t="str">
        <f t="shared" si="69"/>
        <v>photography</v>
      </c>
      <c r="R1537" s="12" t="str">
        <f t="shared" si="70"/>
        <v>photobooks</v>
      </c>
      <c r="S1537" s="13">
        <f>(((J1537/60)/60)/24)+DATE(1970,1,1)+(-5/24)</f>
        <v>42484.620729166665</v>
      </c>
      <c r="T1537" s="14">
        <f>(((I1537/60)/60)/24)+DATE(1970,1,1)+(-5/24)</f>
        <v>42513.708333333336</v>
      </c>
      <c r="U1537" s="41">
        <f t="shared" si="71"/>
        <v>29.087604166670644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8">
        <f>E1538/L1538</f>
        <v>66.015406593406595</v>
      </c>
      <c r="Q1538" s="12" t="str">
        <f t="shared" si="69"/>
        <v>photography</v>
      </c>
      <c r="R1538" s="12" t="str">
        <f t="shared" si="70"/>
        <v>photobooks</v>
      </c>
      <c r="S1538" s="13">
        <f>(((J1538/60)/60)/24)+DATE(1970,1,1)+(-5/24)</f>
        <v>42213.593865740739</v>
      </c>
      <c r="T1538" s="14">
        <f>(((I1538/60)/60)/24)+DATE(1970,1,1)+(-5/24)</f>
        <v>42243.593865740739</v>
      </c>
      <c r="U1538" s="41">
        <f t="shared" si="71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8">
        <f>E1539/L1539</f>
        <v>96.375</v>
      </c>
      <c r="Q1539" s="12" t="str">
        <f t="shared" ref="Q1539:Q1602" si="72">LEFT(N1539,( FIND("/",N1539,1))-1)</f>
        <v>photography</v>
      </c>
      <c r="R1539" s="12" t="str">
        <f t="shared" ref="R1539:R1602" si="73">RIGHT(N1539,(LEN(N1539)-(FIND("/",N1539, FIND("/", N1539)-1))))</f>
        <v>photobooks</v>
      </c>
      <c r="S1539" s="13">
        <f>(((J1539/60)/60)/24)+DATE(1970,1,1)+(-5/24)</f>
        <v>42552.106793981475</v>
      </c>
      <c r="T1539" s="14">
        <f>(((I1539/60)/60)/24)+DATE(1970,1,1)+(-5/24)</f>
        <v>42588.541666666664</v>
      </c>
      <c r="U1539" s="41">
        <f t="shared" ref="U1539:U1602" si="74">T1539-S1539</f>
        <v>36.434872685189475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8">
        <f>E1540/L1540</f>
        <v>156.17391304347825</v>
      </c>
      <c r="Q1540" s="12" t="str">
        <f t="shared" si="72"/>
        <v>photography</v>
      </c>
      <c r="R1540" s="12" t="str">
        <f t="shared" si="73"/>
        <v>photobooks</v>
      </c>
      <c r="S1540" s="13">
        <f>(((J1540/60)/60)/24)+DATE(1970,1,1)+(-5/24)</f>
        <v>41981.57372685185</v>
      </c>
      <c r="T1540" s="14">
        <f>(((I1540/60)/60)/24)+DATE(1970,1,1)+(-5/24)</f>
        <v>42026.57372685185</v>
      </c>
      <c r="U1540" s="41">
        <f t="shared" si="7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8">
        <f>E1541/L1541</f>
        <v>95.764859154929582</v>
      </c>
      <c r="Q1541" s="12" t="str">
        <f t="shared" si="72"/>
        <v>photography</v>
      </c>
      <c r="R1541" s="12" t="str">
        <f t="shared" si="73"/>
        <v>photobooks</v>
      </c>
      <c r="S1541" s="13">
        <f>(((J1541/60)/60)/24)+DATE(1970,1,1)+(-5/24)</f>
        <v>42705.710868055547</v>
      </c>
      <c r="T1541" s="14">
        <f>(((I1541/60)/60)/24)+DATE(1970,1,1)+(-5/24)</f>
        <v>42738.710868055547</v>
      </c>
      <c r="U1541" s="41">
        <f t="shared" si="7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8">
        <f>E1542/L1542</f>
        <v>180.40816326530611</v>
      </c>
      <c r="Q1542" s="12" t="str">
        <f t="shared" si="72"/>
        <v>photography</v>
      </c>
      <c r="R1542" s="12" t="str">
        <f t="shared" si="73"/>
        <v>photobooks</v>
      </c>
      <c r="S1542" s="13">
        <f>(((J1542/60)/60)/24)+DATE(1970,1,1)+(-5/24)</f>
        <v>41938.798796296294</v>
      </c>
      <c r="T1542" s="14">
        <f>(((I1542/60)/60)/24)+DATE(1970,1,1)+(-5/24)</f>
        <v>41968.843749999993</v>
      </c>
      <c r="U1542" s="41">
        <f t="shared" si="74"/>
        <v>30.044953703698411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8">
        <f>E1543/L1543</f>
        <v>3</v>
      </c>
      <c r="Q1543" s="12" t="str">
        <f t="shared" si="72"/>
        <v>photography</v>
      </c>
      <c r="R1543" s="12" t="str">
        <f t="shared" si="73"/>
        <v>nature</v>
      </c>
      <c r="S1543" s="13">
        <f>(((J1543/60)/60)/24)+DATE(1970,1,1)+(-5/24)</f>
        <v>41974.503912037035</v>
      </c>
      <c r="T1543" s="14">
        <f>(((I1543/60)/60)/24)+DATE(1970,1,1)+(-5/24)</f>
        <v>42004.503912037035</v>
      </c>
      <c r="U1543" s="41">
        <f t="shared" si="7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8">
        <f>E1544/L1544</f>
        <v>20</v>
      </c>
      <c r="Q1544" s="12" t="str">
        <f t="shared" si="72"/>
        <v>photography</v>
      </c>
      <c r="R1544" s="12" t="str">
        <f t="shared" si="73"/>
        <v>nature</v>
      </c>
      <c r="S1544" s="13">
        <f>(((J1544/60)/60)/24)+DATE(1970,1,1)+(-5/24)</f>
        <v>42170.788194444445</v>
      </c>
      <c r="T1544" s="14">
        <f>(((I1544/60)/60)/24)+DATE(1970,1,1)+(-5/24)</f>
        <v>42185.788194444445</v>
      </c>
      <c r="U1544" s="41">
        <f t="shared" si="7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8">
        <f>E1545/L1545</f>
        <v>10</v>
      </c>
      <c r="Q1545" s="12" t="str">
        <f t="shared" si="72"/>
        <v>photography</v>
      </c>
      <c r="R1545" s="12" t="str">
        <f t="shared" si="73"/>
        <v>nature</v>
      </c>
      <c r="S1545" s="13">
        <f>(((J1545/60)/60)/24)+DATE(1970,1,1)+(-5/24)</f>
        <v>41935.301319444443</v>
      </c>
      <c r="T1545" s="14">
        <f>(((I1545/60)/60)/24)+DATE(1970,1,1)+(-5/24)</f>
        <v>41965.342986111107</v>
      </c>
      <c r="U1545" s="41">
        <f t="shared" si="74"/>
        <v>30.041666666664241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8" t="e">
        <f>E1546/L1546</f>
        <v>#DIV/0!</v>
      </c>
      <c r="Q1546" s="12" t="str">
        <f t="shared" si="72"/>
        <v>photography</v>
      </c>
      <c r="R1546" s="12" t="str">
        <f t="shared" si="73"/>
        <v>nature</v>
      </c>
      <c r="S1546" s="13">
        <f>(((J1546/60)/60)/24)+DATE(1970,1,1)+(-5/24)</f>
        <v>42052.842870370368</v>
      </c>
      <c r="T1546" s="14">
        <f>(((I1546/60)/60)/24)+DATE(1970,1,1)+(-5/24)</f>
        <v>42094.804166666661</v>
      </c>
      <c r="U1546" s="41">
        <f t="shared" si="74"/>
        <v>41.961296296292858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8">
        <f>E1547/L1547</f>
        <v>1</v>
      </c>
      <c r="Q1547" s="12" t="str">
        <f t="shared" si="72"/>
        <v>photography</v>
      </c>
      <c r="R1547" s="12" t="str">
        <f t="shared" si="73"/>
        <v>nature</v>
      </c>
      <c r="S1547" s="13">
        <f>(((J1547/60)/60)/24)+DATE(1970,1,1)+(-5/24)</f>
        <v>42031.676319444443</v>
      </c>
      <c r="T1547" s="14">
        <f>(((I1547/60)/60)/24)+DATE(1970,1,1)+(-5/24)</f>
        <v>42065.677777777775</v>
      </c>
      <c r="U1547" s="41">
        <f t="shared" si="74"/>
        <v>34.001458333332266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8">
        <f>E1548/L1548</f>
        <v>26.272727272727273</v>
      </c>
      <c r="Q1548" s="12" t="str">
        <f t="shared" si="72"/>
        <v>photography</v>
      </c>
      <c r="R1548" s="12" t="str">
        <f t="shared" si="73"/>
        <v>nature</v>
      </c>
      <c r="S1548" s="13">
        <f>(((J1548/60)/60)/24)+DATE(1970,1,1)+(-5/24)</f>
        <v>41839.004618055551</v>
      </c>
      <c r="T1548" s="14">
        <f>(((I1548/60)/60)/24)+DATE(1970,1,1)+(-5/24)</f>
        <v>41899.004618055551</v>
      </c>
      <c r="U1548" s="41">
        <f t="shared" si="7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8" t="e">
        <f>E1549/L1549</f>
        <v>#DIV/0!</v>
      </c>
      <c r="Q1549" s="12" t="str">
        <f t="shared" si="72"/>
        <v>photography</v>
      </c>
      <c r="R1549" s="12" t="str">
        <f t="shared" si="73"/>
        <v>nature</v>
      </c>
      <c r="S1549" s="13">
        <f>(((J1549/60)/60)/24)+DATE(1970,1,1)+(-5/24)</f>
        <v>42782.218541666669</v>
      </c>
      <c r="T1549" s="14">
        <f>(((I1549/60)/60)/24)+DATE(1970,1,1)+(-5/24)</f>
        <v>42789.218541666669</v>
      </c>
      <c r="U1549" s="41">
        <f t="shared" si="7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8">
        <f>E1550/L1550</f>
        <v>60</v>
      </c>
      <c r="Q1550" s="12" t="str">
        <f t="shared" si="72"/>
        <v>photography</v>
      </c>
      <c r="R1550" s="12" t="str">
        <f t="shared" si="73"/>
        <v>nature</v>
      </c>
      <c r="S1550" s="13">
        <f>(((J1550/60)/60)/24)+DATE(1970,1,1)+(-5/24)</f>
        <v>42286.673842592594</v>
      </c>
      <c r="T1550" s="14">
        <f>(((I1550/60)/60)/24)+DATE(1970,1,1)+(-5/24)</f>
        <v>42316.715509259251</v>
      </c>
      <c r="U1550" s="41">
        <f t="shared" si="74"/>
        <v>30.041666666656965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8">
        <f>E1551/L1551</f>
        <v>28.333333333333332</v>
      </c>
      <c r="Q1551" s="12" t="str">
        <f t="shared" si="72"/>
        <v>photography</v>
      </c>
      <c r="R1551" s="12" t="str">
        <f t="shared" si="73"/>
        <v>nature</v>
      </c>
      <c r="S1551" s="13">
        <f>(((J1551/60)/60)/24)+DATE(1970,1,1)+(-5/24)</f>
        <v>42280.927766203698</v>
      </c>
      <c r="T1551" s="14">
        <f>(((I1551/60)/60)/24)+DATE(1970,1,1)+(-5/24)</f>
        <v>42310.96943287037</v>
      </c>
      <c r="U1551" s="41">
        <f t="shared" si="74"/>
        <v>30.041666666671517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8">
        <f>E1552/L1552</f>
        <v>14.428571428571429</v>
      </c>
      <c r="Q1552" s="12" t="str">
        <f t="shared" si="72"/>
        <v>photography</v>
      </c>
      <c r="R1552" s="12" t="str">
        <f t="shared" si="73"/>
        <v>nature</v>
      </c>
      <c r="S1552" s="13">
        <f>(((J1552/60)/60)/24)+DATE(1970,1,1)+(-5/24)</f>
        <v>42472.24113425926</v>
      </c>
      <c r="T1552" s="14">
        <f>(((I1552/60)/60)/24)+DATE(1970,1,1)+(-5/24)</f>
        <v>42502.24113425926</v>
      </c>
      <c r="U1552" s="41">
        <f t="shared" si="7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8" t="e">
        <f>E1553/L1553</f>
        <v>#DIV/0!</v>
      </c>
      <c r="Q1553" s="12" t="str">
        <f t="shared" si="72"/>
        <v>photography</v>
      </c>
      <c r="R1553" s="12" t="str">
        <f t="shared" si="73"/>
        <v>nature</v>
      </c>
      <c r="S1553" s="13">
        <f>(((J1553/60)/60)/24)+DATE(1970,1,1)+(-5/24)</f>
        <v>42121.616192129623</v>
      </c>
      <c r="T1553" s="14">
        <f>(((I1553/60)/60)/24)+DATE(1970,1,1)+(-5/24)</f>
        <v>42151.616192129623</v>
      </c>
      <c r="U1553" s="41">
        <f t="shared" si="7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8">
        <f>E1554/L1554</f>
        <v>132.1875</v>
      </c>
      <c r="Q1554" s="12" t="str">
        <f t="shared" si="72"/>
        <v>photography</v>
      </c>
      <c r="R1554" s="12" t="str">
        <f t="shared" si="73"/>
        <v>nature</v>
      </c>
      <c r="S1554" s="13">
        <f>(((J1554/60)/60)/24)+DATE(1970,1,1)+(-5/24)</f>
        <v>41892.480416666665</v>
      </c>
      <c r="T1554" s="14">
        <f>(((I1554/60)/60)/24)+DATE(1970,1,1)+(-5/24)</f>
        <v>41912.957638888889</v>
      </c>
      <c r="U1554" s="41">
        <f t="shared" si="74"/>
        <v>20.477222222223645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8" t="e">
        <f>E1555/L1555</f>
        <v>#DIV/0!</v>
      </c>
      <c r="Q1555" s="12" t="str">
        <f t="shared" si="72"/>
        <v>photography</v>
      </c>
      <c r="R1555" s="12" t="str">
        <f t="shared" si="73"/>
        <v>nature</v>
      </c>
      <c r="S1555" s="13">
        <f>(((J1555/60)/60)/24)+DATE(1970,1,1)+(-5/24)</f>
        <v>42219.074618055551</v>
      </c>
      <c r="T1555" s="14">
        <f>(((I1555/60)/60)/24)+DATE(1970,1,1)+(-5/24)</f>
        <v>42249.074618055551</v>
      </c>
      <c r="U1555" s="41">
        <f t="shared" si="7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8" t="e">
        <f>E1556/L1556</f>
        <v>#DIV/0!</v>
      </c>
      <c r="Q1556" s="12" t="str">
        <f t="shared" si="72"/>
        <v>photography</v>
      </c>
      <c r="R1556" s="12" t="str">
        <f t="shared" si="73"/>
        <v>nature</v>
      </c>
      <c r="S1556" s="13">
        <f>(((J1556/60)/60)/24)+DATE(1970,1,1)+(-5/24)</f>
        <v>42188.043865740743</v>
      </c>
      <c r="T1556" s="14">
        <f>(((I1556/60)/60)/24)+DATE(1970,1,1)+(-5/24)</f>
        <v>42218.043865740743</v>
      </c>
      <c r="U1556" s="41">
        <f t="shared" si="7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8" t="e">
        <f>E1557/L1557</f>
        <v>#DIV/0!</v>
      </c>
      <c r="Q1557" s="12" t="str">
        <f t="shared" si="72"/>
        <v>photography</v>
      </c>
      <c r="R1557" s="12" t="str">
        <f t="shared" si="73"/>
        <v>nature</v>
      </c>
      <c r="S1557" s="13">
        <f>(((J1557/60)/60)/24)+DATE(1970,1,1)+(-5/24)</f>
        <v>42241.405462962961</v>
      </c>
      <c r="T1557" s="14">
        <f>(((I1557/60)/60)/24)+DATE(1970,1,1)+(-5/24)</f>
        <v>42264.499999999993</v>
      </c>
      <c r="U1557" s="41">
        <f t="shared" si="74"/>
        <v>23.094537037031841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8">
        <f>E1558/L1558</f>
        <v>56.416666666666664</v>
      </c>
      <c r="Q1558" s="12" t="str">
        <f t="shared" si="72"/>
        <v>photography</v>
      </c>
      <c r="R1558" s="12" t="str">
        <f t="shared" si="73"/>
        <v>nature</v>
      </c>
      <c r="S1558" s="13">
        <f>(((J1558/60)/60)/24)+DATE(1970,1,1)+(-5/24)</f>
        <v>42524.944722222215</v>
      </c>
      <c r="T1558" s="14">
        <f>(((I1558/60)/60)/24)+DATE(1970,1,1)+(-5/24)</f>
        <v>42554.944722222215</v>
      </c>
      <c r="U1558" s="41">
        <f t="shared" si="7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8">
        <f>E1559/L1559</f>
        <v>100</v>
      </c>
      <c r="Q1559" s="12" t="str">
        <f t="shared" si="72"/>
        <v>photography</v>
      </c>
      <c r="R1559" s="12" t="str">
        <f t="shared" si="73"/>
        <v>nature</v>
      </c>
      <c r="S1559" s="13">
        <f>(((J1559/60)/60)/24)+DATE(1970,1,1)+(-5/24)</f>
        <v>41871.444826388884</v>
      </c>
      <c r="T1559" s="14">
        <f>(((I1559/60)/60)/24)+DATE(1970,1,1)+(-5/24)</f>
        <v>41902.444826388884</v>
      </c>
      <c r="U1559" s="41">
        <f t="shared" si="7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8">
        <f>E1560/L1560</f>
        <v>11.666666666666666</v>
      </c>
      <c r="Q1560" s="12" t="str">
        <f t="shared" si="72"/>
        <v>photography</v>
      </c>
      <c r="R1560" s="12" t="str">
        <f t="shared" si="73"/>
        <v>nature</v>
      </c>
      <c r="S1560" s="13">
        <f>(((J1560/60)/60)/24)+DATE(1970,1,1)+(-5/24)</f>
        <v>42185.189340277771</v>
      </c>
      <c r="T1560" s="14">
        <f>(((I1560/60)/60)/24)+DATE(1970,1,1)+(-5/24)</f>
        <v>42244.299999999996</v>
      </c>
      <c r="U1560" s="41">
        <f t="shared" si="74"/>
        <v>59.110659722224227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8">
        <f>E1561/L1561</f>
        <v>50</v>
      </c>
      <c r="Q1561" s="12" t="str">
        <f t="shared" si="72"/>
        <v>photography</v>
      </c>
      <c r="R1561" s="12" t="str">
        <f t="shared" si="73"/>
        <v>nature</v>
      </c>
      <c r="S1561" s="13">
        <f>(((J1561/60)/60)/24)+DATE(1970,1,1)+(-5/24)</f>
        <v>42107.844895833325</v>
      </c>
      <c r="T1561" s="14">
        <f>(((I1561/60)/60)/24)+DATE(1970,1,1)+(-5/24)</f>
        <v>42122.844895833325</v>
      </c>
      <c r="U1561" s="41">
        <f t="shared" si="7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8">
        <f>E1562/L1562</f>
        <v>23.5</v>
      </c>
      <c r="Q1562" s="12" t="str">
        <f t="shared" si="72"/>
        <v>photography</v>
      </c>
      <c r="R1562" s="12" t="str">
        <f t="shared" si="73"/>
        <v>nature</v>
      </c>
      <c r="S1562" s="13">
        <f>(((J1562/60)/60)/24)+DATE(1970,1,1)+(-5/24)</f>
        <v>41935.812418981477</v>
      </c>
      <c r="T1562" s="14">
        <f>(((I1562/60)/60)/24)+DATE(1970,1,1)+(-5/24)</f>
        <v>41955.854085648149</v>
      </c>
      <c r="U1562" s="41">
        <f t="shared" si="74"/>
        <v>20.041666666671517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8">
        <f>E1563/L1563</f>
        <v>67</v>
      </c>
      <c r="Q1563" s="12" t="str">
        <f t="shared" si="72"/>
        <v>publishing</v>
      </c>
      <c r="R1563" s="12" t="str">
        <f t="shared" si="73"/>
        <v>art books</v>
      </c>
      <c r="S1563" s="13">
        <f>(((J1563/60)/60)/24)+DATE(1970,1,1)+(-5/24)</f>
        <v>41554.833368055552</v>
      </c>
      <c r="T1563" s="14">
        <f>(((I1563/60)/60)/24)+DATE(1970,1,1)+(-5/24)</f>
        <v>41584.875034722223</v>
      </c>
      <c r="U1563" s="41">
        <f t="shared" si="74"/>
        <v>30.041666666671517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8" t="e">
        <f>E1564/L1564</f>
        <v>#DIV/0!</v>
      </c>
      <c r="Q1564" s="12" t="str">
        <f t="shared" si="72"/>
        <v>publishing</v>
      </c>
      <c r="R1564" s="12" t="str">
        <f t="shared" si="73"/>
        <v>art books</v>
      </c>
      <c r="S1564" s="13">
        <f>(((J1564/60)/60)/24)+DATE(1970,1,1)+(-5/24)</f>
        <v>40079.357824074068</v>
      </c>
      <c r="T1564" s="14">
        <f>(((I1564/60)/60)/24)+DATE(1970,1,1)+(-5/24)</f>
        <v>40148.826388888883</v>
      </c>
      <c r="U1564" s="41">
        <f t="shared" si="74"/>
        <v>69.468564814815181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8">
        <f>E1565/L1565</f>
        <v>42.5</v>
      </c>
      <c r="Q1565" s="12" t="str">
        <f t="shared" si="72"/>
        <v>publishing</v>
      </c>
      <c r="R1565" s="12" t="str">
        <f t="shared" si="73"/>
        <v>art books</v>
      </c>
      <c r="S1565" s="13">
        <f>(((J1565/60)/60)/24)+DATE(1970,1,1)+(-5/24)</f>
        <v>41652.534155092588</v>
      </c>
      <c r="T1565" s="14">
        <f>(((I1565/60)/60)/24)+DATE(1970,1,1)+(-5/24)</f>
        <v>41712.492488425924</v>
      </c>
      <c r="U1565" s="41">
        <f t="shared" si="74"/>
        <v>59.958333333335759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8">
        <f>E1566/L1566</f>
        <v>10</v>
      </c>
      <c r="Q1566" s="12" t="str">
        <f t="shared" si="72"/>
        <v>publishing</v>
      </c>
      <c r="R1566" s="12" t="str">
        <f t="shared" si="73"/>
        <v>art books</v>
      </c>
      <c r="S1566" s="13">
        <f>(((J1566/60)/60)/24)+DATE(1970,1,1)+(-5/24)</f>
        <v>42121.158668981479</v>
      </c>
      <c r="T1566" s="14">
        <f>(((I1566/60)/60)/24)+DATE(1970,1,1)+(-5/24)</f>
        <v>42152.628472222219</v>
      </c>
      <c r="U1566" s="41">
        <f t="shared" si="74"/>
        <v>31.469803240739566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8">
        <f>E1567/L1567</f>
        <v>100</v>
      </c>
      <c r="Q1567" s="12" t="str">
        <f t="shared" si="72"/>
        <v>publishing</v>
      </c>
      <c r="R1567" s="12" t="str">
        <f t="shared" si="73"/>
        <v>art books</v>
      </c>
      <c r="S1567" s="13">
        <f>(((J1567/60)/60)/24)+DATE(1970,1,1)+(-5/24)</f>
        <v>40672.521539351852</v>
      </c>
      <c r="T1567" s="14">
        <f>(((I1567/60)/60)/24)+DATE(1970,1,1)+(-5/24)</f>
        <v>40702.521539351852</v>
      </c>
      <c r="U1567" s="41">
        <f t="shared" si="7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8">
        <f>E1568/L1568</f>
        <v>108.05084745762711</v>
      </c>
      <c r="Q1568" s="12" t="str">
        <f t="shared" si="72"/>
        <v>publishing</v>
      </c>
      <c r="R1568" s="12" t="str">
        <f t="shared" si="73"/>
        <v>art books</v>
      </c>
      <c r="S1568" s="13">
        <f>(((J1568/60)/60)/24)+DATE(1970,1,1)+(-5/24)</f>
        <v>42549.708379629628</v>
      </c>
      <c r="T1568" s="14">
        <f>(((I1568/60)/60)/24)+DATE(1970,1,1)+(-5/24)</f>
        <v>42578.708333333336</v>
      </c>
      <c r="U1568" s="41">
        <f t="shared" si="74"/>
        <v>28.999953703707433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8">
        <f>E1569/L1569</f>
        <v>26.923076923076923</v>
      </c>
      <c r="Q1569" s="12" t="str">
        <f t="shared" si="72"/>
        <v>publishing</v>
      </c>
      <c r="R1569" s="12" t="str">
        <f t="shared" si="73"/>
        <v>art books</v>
      </c>
      <c r="S1569" s="13">
        <f>(((J1569/60)/60)/24)+DATE(1970,1,1)+(-5/24)</f>
        <v>41671.728530092587</v>
      </c>
      <c r="T1569" s="14">
        <f>(((I1569/60)/60)/24)+DATE(1970,1,1)+(-5/24)</f>
        <v>41686.791666666664</v>
      </c>
      <c r="U1569" s="41">
        <f t="shared" si="74"/>
        <v>15.063136574077362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8">
        <f>E1570/L1570</f>
        <v>155</v>
      </c>
      <c r="Q1570" s="12" t="str">
        <f t="shared" si="72"/>
        <v>publishing</v>
      </c>
      <c r="R1570" s="12" t="str">
        <f t="shared" si="73"/>
        <v>art books</v>
      </c>
      <c r="S1570" s="13">
        <f>(((J1570/60)/60)/24)+DATE(1970,1,1)+(-5/24)</f>
        <v>41961.853993055549</v>
      </c>
      <c r="T1570" s="14">
        <f>(((I1570/60)/60)/24)+DATE(1970,1,1)+(-5/24)</f>
        <v>41996.853993055549</v>
      </c>
      <c r="U1570" s="41">
        <f t="shared" si="7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8" t="e">
        <f>E1571/L1571</f>
        <v>#DIV/0!</v>
      </c>
      <c r="Q1571" s="12" t="str">
        <f t="shared" si="72"/>
        <v>publishing</v>
      </c>
      <c r="R1571" s="12" t="str">
        <f t="shared" si="73"/>
        <v>art books</v>
      </c>
      <c r="S1571" s="13">
        <f>(((J1571/60)/60)/24)+DATE(1970,1,1)+(-5/24)</f>
        <v>41389.471226851849</v>
      </c>
      <c r="T1571" s="14">
        <f>(((I1571/60)/60)/24)+DATE(1970,1,1)+(-5/24)</f>
        <v>41419.471226851849</v>
      </c>
      <c r="U1571" s="41">
        <f t="shared" si="7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8">
        <f>E1572/L1572</f>
        <v>47.769230769230766</v>
      </c>
      <c r="Q1572" s="12" t="str">
        <f t="shared" si="72"/>
        <v>publishing</v>
      </c>
      <c r="R1572" s="12" t="str">
        <f t="shared" si="73"/>
        <v>art books</v>
      </c>
      <c r="S1572" s="13">
        <f>(((J1572/60)/60)/24)+DATE(1970,1,1)+(-5/24)</f>
        <v>42438.605115740742</v>
      </c>
      <c r="T1572" s="14">
        <f>(((I1572/60)/60)/24)+DATE(1970,1,1)+(-5/24)</f>
        <v>42468.56344907407</v>
      </c>
      <c r="U1572" s="41">
        <f t="shared" si="74"/>
        <v>29.958333333328483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8">
        <f>E1573/L1573</f>
        <v>20</v>
      </c>
      <c r="Q1573" s="12" t="str">
        <f t="shared" si="72"/>
        <v>publishing</v>
      </c>
      <c r="R1573" s="12" t="str">
        <f t="shared" si="73"/>
        <v>art books</v>
      </c>
      <c r="S1573" s="13">
        <f>(((J1573/60)/60)/24)+DATE(1970,1,1)+(-5/24)</f>
        <v>42144.561145833337</v>
      </c>
      <c r="T1573" s="14">
        <f>(((I1573/60)/60)/24)+DATE(1970,1,1)+(-5/24)</f>
        <v>42174.561145833337</v>
      </c>
      <c r="U1573" s="41">
        <f t="shared" si="74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8">
        <f>E1574/L1574</f>
        <v>41.666666666666664</v>
      </c>
      <c r="Q1574" s="12" t="str">
        <f t="shared" si="72"/>
        <v>publishing</v>
      </c>
      <c r="R1574" s="12" t="str">
        <f t="shared" si="73"/>
        <v>art books</v>
      </c>
      <c r="S1574" s="13">
        <f>(((J1574/60)/60)/24)+DATE(1970,1,1)+(-5/24)</f>
        <v>42403.824756944443</v>
      </c>
      <c r="T1574" s="14">
        <f>(((I1574/60)/60)/24)+DATE(1970,1,1)+(-5/24)</f>
        <v>42428.790972222218</v>
      </c>
      <c r="U1574" s="41">
        <f t="shared" si="74"/>
        <v>24.966215277774609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8">
        <f>E1575/L1575</f>
        <v>74.333333333333329</v>
      </c>
      <c r="Q1575" s="12" t="str">
        <f t="shared" si="72"/>
        <v>publishing</v>
      </c>
      <c r="R1575" s="12" t="str">
        <f t="shared" si="73"/>
        <v>art books</v>
      </c>
      <c r="S1575" s="13">
        <f>(((J1575/60)/60)/24)+DATE(1970,1,1)+(-5/24)</f>
        <v>42785.791689814818</v>
      </c>
      <c r="T1575" s="14">
        <f>(((I1575/60)/60)/24)+DATE(1970,1,1)+(-5/24)</f>
        <v>42825.957638888889</v>
      </c>
      <c r="U1575" s="41">
        <f t="shared" si="74"/>
        <v>40.16594907407125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8">
        <f>E1576/L1576</f>
        <v>84.333333333333329</v>
      </c>
      <c r="Q1576" s="12" t="str">
        <f t="shared" si="72"/>
        <v>publishing</v>
      </c>
      <c r="R1576" s="12" t="str">
        <f t="shared" si="73"/>
        <v>art books</v>
      </c>
      <c r="S1576" s="13">
        <f>(((J1576/60)/60)/24)+DATE(1970,1,1)+(-5/24)</f>
        <v>42017.719085648147</v>
      </c>
      <c r="T1576" s="14">
        <f>(((I1576/60)/60)/24)+DATE(1970,1,1)+(-5/24)</f>
        <v>42052.719085648147</v>
      </c>
      <c r="U1576" s="41">
        <f t="shared" si="7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8">
        <f>E1577/L1577</f>
        <v>65.457142857142856</v>
      </c>
      <c r="Q1577" s="12" t="str">
        <f t="shared" si="72"/>
        <v>publishing</v>
      </c>
      <c r="R1577" s="12" t="str">
        <f t="shared" si="73"/>
        <v>art books</v>
      </c>
      <c r="S1577" s="13">
        <f>(((J1577/60)/60)/24)+DATE(1970,1,1)+(-5/24)</f>
        <v>41799.315925925926</v>
      </c>
      <c r="T1577" s="14">
        <f>(((I1577/60)/60)/24)+DATE(1970,1,1)+(-5/24)</f>
        <v>41829.315925925926</v>
      </c>
      <c r="U1577" s="41">
        <f t="shared" si="74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8">
        <f>E1578/L1578</f>
        <v>65</v>
      </c>
      <c r="Q1578" s="12" t="str">
        <f t="shared" si="72"/>
        <v>publishing</v>
      </c>
      <c r="R1578" s="12" t="str">
        <f t="shared" si="73"/>
        <v>art books</v>
      </c>
      <c r="S1578" s="13">
        <f>(((J1578/60)/60)/24)+DATE(1970,1,1)+(-5/24)</f>
        <v>42140.670925925922</v>
      </c>
      <c r="T1578" s="14">
        <f>(((I1578/60)/60)/24)+DATE(1970,1,1)+(-5/24)</f>
        <v>42185.670925925922</v>
      </c>
      <c r="U1578" s="41">
        <f t="shared" si="74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8">
        <f>E1579/L1579</f>
        <v>27.5</v>
      </c>
      <c r="Q1579" s="12" t="str">
        <f t="shared" si="72"/>
        <v>publishing</v>
      </c>
      <c r="R1579" s="12" t="str">
        <f t="shared" si="73"/>
        <v>art books</v>
      </c>
      <c r="S1579" s="13">
        <f>(((J1579/60)/60)/24)+DATE(1970,1,1)+(-5/24)</f>
        <v>41054.639444444445</v>
      </c>
      <c r="T1579" s="14">
        <f>(((I1579/60)/60)/24)+DATE(1970,1,1)+(-5/24)</f>
        <v>41114.639444444445</v>
      </c>
      <c r="U1579" s="41">
        <f t="shared" si="7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8">
        <f>E1580/L1580</f>
        <v>51.25</v>
      </c>
      <c r="Q1580" s="12" t="str">
        <f t="shared" si="72"/>
        <v>publishing</v>
      </c>
      <c r="R1580" s="12" t="str">
        <f t="shared" si="73"/>
        <v>art books</v>
      </c>
      <c r="S1580" s="13">
        <f>(((J1580/60)/60)/24)+DATE(1970,1,1)+(-5/24)</f>
        <v>40398.857534722221</v>
      </c>
      <c r="T1580" s="14">
        <f>(((I1580/60)/60)/24)+DATE(1970,1,1)+(-5/24)</f>
        <v>40422.875</v>
      </c>
      <c r="U1580" s="41">
        <f t="shared" si="74"/>
        <v>24.017465277778683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8">
        <f>E1581/L1581</f>
        <v>14</v>
      </c>
      <c r="Q1581" s="12" t="str">
        <f t="shared" si="72"/>
        <v>publishing</v>
      </c>
      <c r="R1581" s="12" t="str">
        <f t="shared" si="73"/>
        <v>art books</v>
      </c>
      <c r="S1581" s="13">
        <f>(((J1581/60)/60)/24)+DATE(1970,1,1)+(-5/24)</f>
        <v>41481.788090277776</v>
      </c>
      <c r="T1581" s="14">
        <f>(((I1581/60)/60)/24)+DATE(1970,1,1)+(-5/24)</f>
        <v>41514.788090277776</v>
      </c>
      <c r="U1581" s="41">
        <f t="shared" si="7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8" t="e">
        <f>E1582/L1582</f>
        <v>#DIV/0!</v>
      </c>
      <c r="Q1582" s="12" t="str">
        <f t="shared" si="72"/>
        <v>publishing</v>
      </c>
      <c r="R1582" s="12" t="str">
        <f t="shared" si="73"/>
        <v>art books</v>
      </c>
      <c r="S1582" s="13">
        <f>(((J1582/60)/60)/24)+DATE(1970,1,1)+(-5/24)</f>
        <v>40989.841736111113</v>
      </c>
      <c r="T1582" s="14">
        <f>(((I1582/60)/60)/24)+DATE(1970,1,1)+(-5/24)</f>
        <v>41049.841736111113</v>
      </c>
      <c r="U1582" s="41">
        <f t="shared" si="7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8">
        <f>E1583/L1583</f>
        <v>5</v>
      </c>
      <c r="Q1583" s="12" t="str">
        <f t="shared" si="72"/>
        <v>photography</v>
      </c>
      <c r="R1583" s="12" t="str">
        <f t="shared" si="73"/>
        <v>places</v>
      </c>
      <c r="S1583" s="13">
        <f>(((J1583/60)/60)/24)+DATE(1970,1,1)+(-5/24)</f>
        <v>42325.240624999999</v>
      </c>
      <c r="T1583" s="14">
        <f>(((I1583/60)/60)/24)+DATE(1970,1,1)+(-5/24)</f>
        <v>42357.240624999999</v>
      </c>
      <c r="U1583" s="41">
        <f t="shared" si="7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8">
        <f>E1584/L1584</f>
        <v>31</v>
      </c>
      <c r="Q1584" s="12" t="str">
        <f t="shared" si="72"/>
        <v>photography</v>
      </c>
      <c r="R1584" s="12" t="str">
        <f t="shared" si="73"/>
        <v>places</v>
      </c>
      <c r="S1584" s="13">
        <f>(((J1584/60)/60)/24)+DATE(1970,1,1)+(-5/24)</f>
        <v>42246.581631944442</v>
      </c>
      <c r="T1584" s="14">
        <f>(((I1584/60)/60)/24)+DATE(1970,1,1)+(-5/24)</f>
        <v>42303.680555555555</v>
      </c>
      <c r="U1584" s="41">
        <f t="shared" si="74"/>
        <v>57.098923611112696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8">
        <f>E1585/L1585</f>
        <v>15</v>
      </c>
      <c r="Q1585" s="12" t="str">
        <f t="shared" si="72"/>
        <v>photography</v>
      </c>
      <c r="R1585" s="12" t="str">
        <f t="shared" si="73"/>
        <v>places</v>
      </c>
      <c r="S1585" s="13">
        <f>(((J1585/60)/60)/24)+DATE(1970,1,1)+(-5/24)</f>
        <v>41877.696655092594</v>
      </c>
      <c r="T1585" s="14">
        <f>(((I1585/60)/60)/24)+DATE(1970,1,1)+(-5/24)</f>
        <v>41907.696655092594</v>
      </c>
      <c r="U1585" s="41">
        <f t="shared" si="7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8" t="e">
        <f>E1586/L1586</f>
        <v>#DIV/0!</v>
      </c>
      <c r="Q1586" s="12" t="str">
        <f t="shared" si="72"/>
        <v>photography</v>
      </c>
      <c r="R1586" s="12" t="str">
        <f t="shared" si="73"/>
        <v>places</v>
      </c>
      <c r="S1586" s="13">
        <f>(((J1586/60)/60)/24)+DATE(1970,1,1)+(-5/24)</f>
        <v>41779.440983796296</v>
      </c>
      <c r="T1586" s="14">
        <f>(((I1586/60)/60)/24)+DATE(1970,1,1)+(-5/24)</f>
        <v>41789.440983796296</v>
      </c>
      <c r="U1586" s="41">
        <f t="shared" si="7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8">
        <f>E1587/L1587</f>
        <v>131.66666666666666</v>
      </c>
      <c r="Q1587" s="12" t="str">
        <f t="shared" si="72"/>
        <v>photography</v>
      </c>
      <c r="R1587" s="12" t="str">
        <f t="shared" si="73"/>
        <v>places</v>
      </c>
      <c r="S1587" s="13">
        <f>(((J1587/60)/60)/24)+DATE(1970,1,1)+(-5/24)</f>
        <v>42707.687129629623</v>
      </c>
      <c r="T1587" s="14">
        <f>(((I1587/60)/60)/24)+DATE(1970,1,1)+(-5/24)</f>
        <v>42729.249999999993</v>
      </c>
      <c r="U1587" s="41">
        <f t="shared" si="74"/>
        <v>21.562870370369637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8" t="e">
        <f>E1588/L1588</f>
        <v>#DIV/0!</v>
      </c>
      <c r="Q1588" s="12" t="str">
        <f t="shared" si="72"/>
        <v>photography</v>
      </c>
      <c r="R1588" s="12" t="str">
        <f t="shared" si="73"/>
        <v>places</v>
      </c>
      <c r="S1588" s="13">
        <f>(((J1588/60)/60)/24)+DATE(1970,1,1)+(-5/24)</f>
        <v>42068.896087962967</v>
      </c>
      <c r="T1588" s="14">
        <f>(((I1588/60)/60)/24)+DATE(1970,1,1)+(-5/24)</f>
        <v>42098.854421296295</v>
      </c>
      <c r="U1588" s="41">
        <f t="shared" si="74"/>
        <v>29.958333333328483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8">
        <f>E1589/L1589</f>
        <v>1</v>
      </c>
      <c r="Q1589" s="12" t="str">
        <f t="shared" si="72"/>
        <v>photography</v>
      </c>
      <c r="R1589" s="12" t="str">
        <f t="shared" si="73"/>
        <v>places</v>
      </c>
      <c r="S1589" s="13">
        <f>(((J1589/60)/60)/24)+DATE(1970,1,1)+(-5/24)</f>
        <v>41956.742650462962</v>
      </c>
      <c r="T1589" s="14">
        <f>(((I1589/60)/60)/24)+DATE(1970,1,1)+(-5/24)</f>
        <v>41986.742650462962</v>
      </c>
      <c r="U1589" s="41">
        <f t="shared" si="7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8" t="e">
        <f>E1590/L1590</f>
        <v>#DIV/0!</v>
      </c>
      <c r="Q1590" s="12" t="str">
        <f t="shared" si="72"/>
        <v>photography</v>
      </c>
      <c r="R1590" s="12" t="str">
        <f t="shared" si="73"/>
        <v>places</v>
      </c>
      <c r="S1590" s="13">
        <f>(((J1590/60)/60)/24)+DATE(1970,1,1)+(-5/24)</f>
        <v>42005.041655092595</v>
      </c>
      <c r="T1590" s="14">
        <f>(((I1590/60)/60)/24)+DATE(1970,1,1)+(-5/24)</f>
        <v>42035.633333333331</v>
      </c>
      <c r="U1590" s="41">
        <f t="shared" si="74"/>
        <v>30.591678240736655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8" t="e">
        <f>E1591/L1591</f>
        <v>#DIV/0!</v>
      </c>
      <c r="Q1591" s="12" t="str">
        <f t="shared" si="72"/>
        <v>photography</v>
      </c>
      <c r="R1591" s="12" t="str">
        <f t="shared" si="73"/>
        <v>places</v>
      </c>
      <c r="S1591" s="13">
        <f>(((J1591/60)/60)/24)+DATE(1970,1,1)+(-5/24)</f>
        <v>42256.776458333326</v>
      </c>
      <c r="T1591" s="14">
        <f>(((I1591/60)/60)/24)+DATE(1970,1,1)+(-5/24)</f>
        <v>42286.776458333326</v>
      </c>
      <c r="U1591" s="41">
        <f t="shared" si="7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8">
        <f>E1592/L1592</f>
        <v>510</v>
      </c>
      <c r="Q1592" s="12" t="str">
        <f t="shared" si="72"/>
        <v>photography</v>
      </c>
      <c r="R1592" s="12" t="str">
        <f t="shared" si="73"/>
        <v>places</v>
      </c>
      <c r="S1592" s="13">
        <f>(((J1592/60)/60)/24)+DATE(1970,1,1)+(-5/24)</f>
        <v>42240.648888888885</v>
      </c>
      <c r="T1592" s="14">
        <f>(((I1592/60)/60)/24)+DATE(1970,1,1)+(-5/24)</f>
        <v>42270.648888888885</v>
      </c>
      <c r="U1592" s="41">
        <f t="shared" si="7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8">
        <f>E1593/L1593</f>
        <v>44.478260869565219</v>
      </c>
      <c r="Q1593" s="12" t="str">
        <f t="shared" si="72"/>
        <v>photography</v>
      </c>
      <c r="R1593" s="12" t="str">
        <f t="shared" si="73"/>
        <v>places</v>
      </c>
      <c r="S1593" s="13">
        <f>(((J1593/60)/60)/24)+DATE(1970,1,1)+(-5/24)</f>
        <v>42433.517835648141</v>
      </c>
      <c r="T1593" s="14">
        <f>(((I1593/60)/60)/24)+DATE(1970,1,1)+(-5/24)</f>
        <v>42463.476168981484</v>
      </c>
      <c r="U1593" s="41">
        <f t="shared" si="74"/>
        <v>29.958333333343035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8" t="e">
        <f>E1594/L1594</f>
        <v>#DIV/0!</v>
      </c>
      <c r="Q1594" s="12" t="str">
        <f t="shared" si="72"/>
        <v>photography</v>
      </c>
      <c r="R1594" s="12" t="str">
        <f t="shared" si="73"/>
        <v>places</v>
      </c>
      <c r="S1594" s="13">
        <f>(((J1594/60)/60)/24)+DATE(1970,1,1)+(-5/24)</f>
        <v>42045.86440972222</v>
      </c>
      <c r="T1594" s="14">
        <f>(((I1594/60)/60)/24)+DATE(1970,1,1)+(-5/24)</f>
        <v>42090.822743055549</v>
      </c>
      <c r="U1594" s="41">
        <f t="shared" si="74"/>
        <v>44.958333333328483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8">
        <f>E1595/L1595</f>
        <v>1</v>
      </c>
      <c r="Q1595" s="12" t="str">
        <f t="shared" si="72"/>
        <v>photography</v>
      </c>
      <c r="R1595" s="12" t="str">
        <f t="shared" si="73"/>
        <v>places</v>
      </c>
      <c r="S1595" s="13">
        <f>(((J1595/60)/60)/24)+DATE(1970,1,1)+(-5/24)</f>
        <v>42033.63721064815</v>
      </c>
      <c r="T1595" s="14">
        <f>(((I1595/60)/60)/24)+DATE(1970,1,1)+(-5/24)</f>
        <v>42063.63721064815</v>
      </c>
      <c r="U1595" s="41">
        <f t="shared" si="7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8">
        <f>E1596/L1596</f>
        <v>20.5</v>
      </c>
      <c r="Q1596" s="12" t="str">
        <f t="shared" si="72"/>
        <v>photography</v>
      </c>
      <c r="R1596" s="12" t="str">
        <f t="shared" si="73"/>
        <v>places</v>
      </c>
      <c r="S1596" s="13">
        <f>(((J1596/60)/60)/24)+DATE(1970,1,1)+(-5/24)</f>
        <v>42445.504421296289</v>
      </c>
      <c r="T1596" s="14">
        <f>(((I1596/60)/60)/24)+DATE(1970,1,1)+(-5/24)</f>
        <v>42505.472916666658</v>
      </c>
      <c r="U1596" s="41">
        <f t="shared" si="74"/>
        <v>59.968495370369055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8">
        <f>E1597/L1597</f>
        <v>40</v>
      </c>
      <c r="Q1597" s="12" t="str">
        <f t="shared" si="72"/>
        <v>photography</v>
      </c>
      <c r="R1597" s="12" t="str">
        <f t="shared" si="73"/>
        <v>places</v>
      </c>
      <c r="S1597" s="13">
        <f>(((J1597/60)/60)/24)+DATE(1970,1,1)+(-5/24)</f>
        <v>41779.84175925926</v>
      </c>
      <c r="T1597" s="14">
        <f>(((I1597/60)/60)/24)+DATE(1970,1,1)+(-5/24)</f>
        <v>41808.634027777778</v>
      </c>
      <c r="U1597" s="41">
        <f t="shared" si="74"/>
        <v>28.79226851851854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8">
        <f>E1598/L1598</f>
        <v>25</v>
      </c>
      <c r="Q1598" s="12" t="str">
        <f t="shared" si="72"/>
        <v>photography</v>
      </c>
      <c r="R1598" s="12" t="str">
        <f t="shared" si="73"/>
        <v>places</v>
      </c>
      <c r="S1598" s="13">
        <f>(((J1598/60)/60)/24)+DATE(1970,1,1)+(-5/24)</f>
        <v>41941.221863425926</v>
      </c>
      <c r="T1598" s="14">
        <f>(((I1598/60)/60)/24)+DATE(1970,1,1)+(-5/24)</f>
        <v>41986.26353009259</v>
      </c>
      <c r="U1598" s="41">
        <f t="shared" si="74"/>
        <v>45.041666666664241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8" t="e">
        <f>E1599/L1599</f>
        <v>#DIV/0!</v>
      </c>
      <c r="Q1599" s="12" t="str">
        <f t="shared" si="72"/>
        <v>photography</v>
      </c>
      <c r="R1599" s="12" t="str">
        <f t="shared" si="73"/>
        <v>places</v>
      </c>
      <c r="S1599" s="13">
        <f>(((J1599/60)/60)/24)+DATE(1970,1,1)+(-5/24)</f>
        <v>42603.145798611113</v>
      </c>
      <c r="T1599" s="14">
        <f>(((I1599/60)/60)/24)+DATE(1970,1,1)+(-5/24)</f>
        <v>42633.145798611113</v>
      </c>
      <c r="U1599" s="41">
        <f t="shared" si="7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8">
        <f>E1600/L1600</f>
        <v>1</v>
      </c>
      <c r="Q1600" s="12" t="str">
        <f t="shared" si="72"/>
        <v>photography</v>
      </c>
      <c r="R1600" s="12" t="str">
        <f t="shared" si="73"/>
        <v>places</v>
      </c>
      <c r="S1600" s="13">
        <f>(((J1600/60)/60)/24)+DATE(1970,1,1)+(-5/24)</f>
        <v>42151.459004629629</v>
      </c>
      <c r="T1600" s="14">
        <f>(((I1600/60)/60)/24)+DATE(1970,1,1)+(-5/24)</f>
        <v>42211.459004629629</v>
      </c>
      <c r="U1600" s="41">
        <f t="shared" si="7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8" t="e">
        <f>E1601/L1601</f>
        <v>#DIV/0!</v>
      </c>
      <c r="Q1601" s="12" t="str">
        <f t="shared" si="72"/>
        <v>photography</v>
      </c>
      <c r="R1601" s="12" t="str">
        <f t="shared" si="73"/>
        <v>places</v>
      </c>
      <c r="S1601" s="13">
        <f>(((J1601/60)/60)/24)+DATE(1970,1,1)+(-5/24)</f>
        <v>42438.330740740734</v>
      </c>
      <c r="T1601" s="14">
        <f>(((I1601/60)/60)/24)+DATE(1970,1,1)+(-5/24)</f>
        <v>42468.289074074077</v>
      </c>
      <c r="U1601" s="41">
        <f t="shared" si="74"/>
        <v>29.958333333343035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8">
        <f>E1602/L1602</f>
        <v>40.777777777777779</v>
      </c>
      <c r="Q1602" s="12" t="str">
        <f t="shared" si="72"/>
        <v>photography</v>
      </c>
      <c r="R1602" s="12" t="str">
        <f t="shared" si="73"/>
        <v>places</v>
      </c>
      <c r="S1602" s="13">
        <f>(((J1602/60)/60)/24)+DATE(1970,1,1)+(-5/24)</f>
        <v>41790.848981481482</v>
      </c>
      <c r="T1602" s="14">
        <f>(((I1602/60)/60)/24)+DATE(1970,1,1)+(-5/24)</f>
        <v>41835.007638888885</v>
      </c>
      <c r="U1602" s="41">
        <f t="shared" si="74"/>
        <v>44.158657407402643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8">
        <f>E1603/L1603</f>
        <v>48.325535714285714</v>
      </c>
      <c r="Q1603" s="12" t="str">
        <f t="shared" ref="Q1603:Q1666" si="75">LEFT(N1603,( FIND("/",N1603,1))-1)</f>
        <v>music</v>
      </c>
      <c r="R1603" s="12" t="str">
        <f t="shared" ref="R1603:R1666" si="76">RIGHT(N1603,(LEN(N1603)-(FIND("/",N1603, FIND("/", N1603)-1))))</f>
        <v>rock</v>
      </c>
      <c r="S1603" s="13">
        <f>(((J1603/60)/60)/24)+DATE(1970,1,1)+(-5/24)</f>
        <v>40637.884641203702</v>
      </c>
      <c r="T1603" s="14">
        <f>(((I1603/60)/60)/24)+DATE(1970,1,1)+(-5/24)</f>
        <v>40667.884641203702</v>
      </c>
      <c r="U1603" s="41">
        <f t="shared" ref="U1603:U1666" si="77">T1603-S1603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8">
        <f>E1604/L1604</f>
        <v>46.953125</v>
      </c>
      <c r="Q1604" s="12" t="str">
        <f t="shared" si="75"/>
        <v>music</v>
      </c>
      <c r="R1604" s="12" t="str">
        <f t="shared" si="76"/>
        <v>rock</v>
      </c>
      <c r="S1604" s="13">
        <f>(((J1604/60)/60)/24)+DATE(1970,1,1)+(-5/24)</f>
        <v>40788.089317129627</v>
      </c>
      <c r="T1604" s="14">
        <f>(((I1604/60)/60)/24)+DATE(1970,1,1)+(-5/24)</f>
        <v>40830.75</v>
      </c>
      <c r="U1604" s="41">
        <f t="shared" si="77"/>
        <v>42.660682870373421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8">
        <f>E1605/L1605</f>
        <v>66.688666666666663</v>
      </c>
      <c r="Q1605" s="12" t="str">
        <f t="shared" si="75"/>
        <v>music</v>
      </c>
      <c r="R1605" s="12" t="str">
        <f t="shared" si="76"/>
        <v>rock</v>
      </c>
      <c r="S1605" s="13">
        <f>(((J1605/60)/60)/24)+DATE(1970,1,1)+(-5/24)</f>
        <v>40875.961331018516</v>
      </c>
      <c r="T1605" s="14">
        <f>(((I1605/60)/60)/24)+DATE(1970,1,1)+(-5/24)</f>
        <v>40935.961331018516</v>
      </c>
      <c r="U1605" s="41">
        <f t="shared" si="77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8">
        <f>E1606/L1606</f>
        <v>48.842857142857142</v>
      </c>
      <c r="Q1606" s="12" t="str">
        <f t="shared" si="75"/>
        <v>music</v>
      </c>
      <c r="R1606" s="12" t="str">
        <f t="shared" si="76"/>
        <v>rock</v>
      </c>
      <c r="S1606" s="13">
        <f>(((J1606/60)/60)/24)+DATE(1970,1,1)+(-5/24)</f>
        <v>40945.636979166666</v>
      </c>
      <c r="T1606" s="14">
        <f>(((I1606/60)/60)/24)+DATE(1970,1,1)+(-5/24)</f>
        <v>40985.595312499994</v>
      </c>
      <c r="U1606" s="41">
        <f t="shared" si="77"/>
        <v>39.958333333328483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8">
        <f>E1607/L1607</f>
        <v>137.30909090909091</v>
      </c>
      <c r="Q1607" s="12" t="str">
        <f t="shared" si="75"/>
        <v>music</v>
      </c>
      <c r="R1607" s="12" t="str">
        <f t="shared" si="76"/>
        <v>rock</v>
      </c>
      <c r="S1607" s="13">
        <f>(((J1607/60)/60)/24)+DATE(1970,1,1)+(-5/24)</f>
        <v>40746.804548611108</v>
      </c>
      <c r="T1607" s="14">
        <f>(((I1607/60)/60)/24)+DATE(1970,1,1)+(-5/24)</f>
        <v>40756.083333333328</v>
      </c>
      <c r="U1607" s="41">
        <f t="shared" si="77"/>
        <v>9.2787847222207347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8">
        <f>E1608/L1608</f>
        <v>87.829673913043479</v>
      </c>
      <c r="Q1608" s="12" t="str">
        <f t="shared" si="75"/>
        <v>music</v>
      </c>
      <c r="R1608" s="12" t="str">
        <f t="shared" si="76"/>
        <v>rock</v>
      </c>
      <c r="S1608" s="13">
        <f>(((J1608/60)/60)/24)+DATE(1970,1,1)+(-5/24)</f>
        <v>40535.903217592589</v>
      </c>
      <c r="T1608" s="14">
        <f>(((I1608/60)/60)/24)+DATE(1970,1,1)+(-5/24)</f>
        <v>40625.861550925925</v>
      </c>
      <c r="U1608" s="41">
        <f t="shared" si="77"/>
        <v>89.958333333335759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8">
        <f>E1609/L1609</f>
        <v>70.785365853658533</v>
      </c>
      <c r="Q1609" s="12" t="str">
        <f t="shared" si="75"/>
        <v>music</v>
      </c>
      <c r="R1609" s="12" t="str">
        <f t="shared" si="76"/>
        <v>rock</v>
      </c>
      <c r="S1609" s="13">
        <f>(((J1609/60)/60)/24)+DATE(1970,1,1)+(-5/24)</f>
        <v>41053.600127314814</v>
      </c>
      <c r="T1609" s="14">
        <f>(((I1609/60)/60)/24)+DATE(1970,1,1)+(-5/24)</f>
        <v>41074.600127314814</v>
      </c>
      <c r="U1609" s="41">
        <f t="shared" si="77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8">
        <f>E1610/L1610</f>
        <v>52.826086956521742</v>
      </c>
      <c r="Q1610" s="12" t="str">
        <f t="shared" si="75"/>
        <v>music</v>
      </c>
      <c r="R1610" s="12" t="str">
        <f t="shared" si="76"/>
        <v>rock</v>
      </c>
      <c r="S1610" s="13">
        <f>(((J1610/60)/60)/24)+DATE(1970,1,1)+(-5/24)</f>
        <v>41607.622523148144</v>
      </c>
      <c r="T1610" s="14">
        <f>(((I1610/60)/60)/24)+DATE(1970,1,1)+(-5/24)</f>
        <v>41640.018055555556</v>
      </c>
      <c r="U1610" s="41">
        <f t="shared" si="77"/>
        <v>32.395532407412247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8">
        <f>E1611/L1611</f>
        <v>443.75</v>
      </c>
      <c r="Q1611" s="12" t="str">
        <f t="shared" si="75"/>
        <v>music</v>
      </c>
      <c r="R1611" s="12" t="str">
        <f t="shared" si="76"/>
        <v>rock</v>
      </c>
      <c r="S1611" s="13">
        <f>(((J1611/60)/60)/24)+DATE(1970,1,1)+(-5/24)</f>
        <v>40795.792928240735</v>
      </c>
      <c r="T1611" s="14">
        <f>(((I1611/60)/60)/24)+DATE(1970,1,1)+(-5/24)</f>
        <v>40849.125</v>
      </c>
      <c r="U1611" s="41">
        <f t="shared" si="77"/>
        <v>53.332071759265091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8">
        <f>E1612/L1612</f>
        <v>48.544642857142854</v>
      </c>
      <c r="Q1612" s="12" t="str">
        <f t="shared" si="75"/>
        <v>music</v>
      </c>
      <c r="R1612" s="12" t="str">
        <f t="shared" si="76"/>
        <v>rock</v>
      </c>
      <c r="S1612" s="13">
        <f>(((J1612/60)/60)/24)+DATE(1970,1,1)+(-5/24)</f>
        <v>41228.716550925921</v>
      </c>
      <c r="T1612" s="14">
        <f>(((I1612/60)/60)/24)+DATE(1970,1,1)+(-5/24)</f>
        <v>41258.716550925921</v>
      </c>
      <c r="U1612" s="41">
        <f t="shared" si="77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8">
        <f>E1613/L1613</f>
        <v>37.074074074074076</v>
      </c>
      <c r="Q1613" s="12" t="str">
        <f t="shared" si="75"/>
        <v>music</v>
      </c>
      <c r="R1613" s="12" t="str">
        <f t="shared" si="76"/>
        <v>rock</v>
      </c>
      <c r="S1613" s="13">
        <f>(((J1613/60)/60)/24)+DATE(1970,1,1)+(-5/24)</f>
        <v>41408.792037037034</v>
      </c>
      <c r="T1613" s="14">
        <f>(((I1613/60)/60)/24)+DATE(1970,1,1)+(-5/24)</f>
        <v>41429.792037037034</v>
      </c>
      <c r="U1613" s="41">
        <f t="shared" si="77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8">
        <f>E1614/L1614</f>
        <v>50</v>
      </c>
      <c r="Q1614" s="12" t="str">
        <f t="shared" si="75"/>
        <v>music</v>
      </c>
      <c r="R1614" s="12" t="str">
        <f t="shared" si="76"/>
        <v>rock</v>
      </c>
      <c r="S1614" s="13">
        <f>(((J1614/60)/60)/24)+DATE(1970,1,1)+(-5/24)</f>
        <v>41246.666481481479</v>
      </c>
      <c r="T1614" s="14">
        <f>(((I1614/60)/60)/24)+DATE(1970,1,1)+(-5/24)</f>
        <v>41276.666481481479</v>
      </c>
      <c r="U1614" s="41">
        <f t="shared" si="77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8">
        <f>E1615/L1615</f>
        <v>39.03846153846154</v>
      </c>
      <c r="Q1615" s="12" t="str">
        <f t="shared" si="75"/>
        <v>music</v>
      </c>
      <c r="R1615" s="12" t="str">
        <f t="shared" si="76"/>
        <v>rock</v>
      </c>
      <c r="S1615" s="13">
        <f>(((J1615/60)/60)/24)+DATE(1970,1,1)+(-5/24)</f>
        <v>41081.861134259256</v>
      </c>
      <c r="T1615" s="14">
        <f>(((I1615/60)/60)/24)+DATE(1970,1,1)+(-5/24)</f>
        <v>41111.861134259256</v>
      </c>
      <c r="U1615" s="41">
        <f t="shared" si="77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8">
        <f>E1616/L1616</f>
        <v>66.688311688311686</v>
      </c>
      <c r="Q1616" s="12" t="str">
        <f t="shared" si="75"/>
        <v>music</v>
      </c>
      <c r="R1616" s="12" t="str">
        <f t="shared" si="76"/>
        <v>rock</v>
      </c>
      <c r="S1616" s="13">
        <f>(((J1616/60)/60)/24)+DATE(1970,1,1)+(-5/24)</f>
        <v>41794.772789351846</v>
      </c>
      <c r="T1616" s="14">
        <f>(((I1616/60)/60)/24)+DATE(1970,1,1)+(-5/24)</f>
        <v>41854.5</v>
      </c>
      <c r="U1616" s="41">
        <f t="shared" si="77"/>
        <v>59.727210648154141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8">
        <f>E1617/L1617</f>
        <v>67.132352941176464</v>
      </c>
      <c r="Q1617" s="12" t="str">
        <f t="shared" si="75"/>
        <v>music</v>
      </c>
      <c r="R1617" s="12" t="str">
        <f t="shared" si="76"/>
        <v>rock</v>
      </c>
      <c r="S1617" s="13">
        <f>(((J1617/60)/60)/24)+DATE(1970,1,1)+(-5/24)</f>
        <v>40844.842546296291</v>
      </c>
      <c r="T1617" s="14">
        <f>(((I1617/60)/60)/24)+DATE(1970,1,1)+(-5/24)</f>
        <v>40889.884212962963</v>
      </c>
      <c r="U1617" s="41">
        <f t="shared" si="77"/>
        <v>45.041666666671517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8">
        <f>E1618/L1618</f>
        <v>66.369426751592357</v>
      </c>
      <c r="Q1618" s="12" t="str">
        <f t="shared" si="75"/>
        <v>music</v>
      </c>
      <c r="R1618" s="12" t="str">
        <f t="shared" si="76"/>
        <v>rock</v>
      </c>
      <c r="S1618" s="13">
        <f>(((J1618/60)/60)/24)+DATE(1970,1,1)+(-5/24)</f>
        <v>41194.507187499999</v>
      </c>
      <c r="T1618" s="14">
        <f>(((I1618/60)/60)/24)+DATE(1970,1,1)+(-5/24)</f>
        <v>41235.708333333328</v>
      </c>
      <c r="U1618" s="41">
        <f t="shared" si="77"/>
        <v>41.201145833329065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8">
        <f>E1619/L1619</f>
        <v>64.620253164556956</v>
      </c>
      <c r="Q1619" s="12" t="str">
        <f t="shared" si="75"/>
        <v>music</v>
      </c>
      <c r="R1619" s="12" t="str">
        <f t="shared" si="76"/>
        <v>rock</v>
      </c>
      <c r="S1619" s="13">
        <f>(((J1619/60)/60)/24)+DATE(1970,1,1)+(-5/24)</f>
        <v>41546.455879629626</v>
      </c>
      <c r="T1619" s="14">
        <f>(((I1619/60)/60)/24)+DATE(1970,1,1)+(-5/24)</f>
        <v>41579.583333333328</v>
      </c>
      <c r="U1619" s="41">
        <f t="shared" si="77"/>
        <v>33.127453703702486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8">
        <f>E1620/L1620</f>
        <v>58.370370370370374</v>
      </c>
      <c r="Q1620" s="12" t="str">
        <f t="shared" si="75"/>
        <v>music</v>
      </c>
      <c r="R1620" s="12" t="str">
        <f t="shared" si="76"/>
        <v>rock</v>
      </c>
      <c r="S1620" s="13">
        <f>(((J1620/60)/60)/24)+DATE(1970,1,1)+(-5/24)</f>
        <v>41301.446006944439</v>
      </c>
      <c r="T1620" s="14">
        <f>(((I1620/60)/60)/24)+DATE(1970,1,1)+(-5/24)</f>
        <v>41341.446006944439</v>
      </c>
      <c r="U1620" s="41">
        <f t="shared" si="77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8">
        <f>E1621/L1621</f>
        <v>86.956521739130437</v>
      </c>
      <c r="Q1621" s="12" t="str">
        <f t="shared" si="75"/>
        <v>music</v>
      </c>
      <c r="R1621" s="12" t="str">
        <f t="shared" si="76"/>
        <v>rock</v>
      </c>
      <c r="S1621" s="13">
        <f>(((J1621/60)/60)/24)+DATE(1970,1,1)+(-5/24)</f>
        <v>41875.977847222224</v>
      </c>
      <c r="T1621" s="14">
        <f>(((I1621/60)/60)/24)+DATE(1970,1,1)+(-5/24)</f>
        <v>41896.977847222224</v>
      </c>
      <c r="U1621" s="41">
        <f t="shared" si="77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8">
        <f>E1622/L1622</f>
        <v>66.470588235294116</v>
      </c>
      <c r="Q1622" s="12" t="str">
        <f t="shared" si="75"/>
        <v>music</v>
      </c>
      <c r="R1622" s="12" t="str">
        <f t="shared" si="76"/>
        <v>rock</v>
      </c>
      <c r="S1622" s="13">
        <f>(((J1622/60)/60)/24)+DATE(1970,1,1)+(-5/24)</f>
        <v>41321.131249999999</v>
      </c>
      <c r="T1622" s="14">
        <f>(((I1622/60)/60)/24)+DATE(1970,1,1)+(-5/24)</f>
        <v>41328.131249999999</v>
      </c>
      <c r="U1622" s="41">
        <f t="shared" si="77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8">
        <f>E1623/L1623</f>
        <v>163.78378378378378</v>
      </c>
      <c r="Q1623" s="12" t="str">
        <f t="shared" si="75"/>
        <v>music</v>
      </c>
      <c r="R1623" s="12" t="str">
        <f t="shared" si="76"/>
        <v>rock</v>
      </c>
      <c r="S1623" s="13">
        <f>(((J1623/60)/60)/24)+DATE(1970,1,1)+(-5/24)</f>
        <v>41003.398321759254</v>
      </c>
      <c r="T1623" s="14">
        <f>(((I1623/60)/60)/24)+DATE(1970,1,1)+(-5/24)</f>
        <v>41056.957638888889</v>
      </c>
      <c r="U1623" s="41">
        <f t="shared" si="77"/>
        <v>53.559317129635019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8">
        <f>E1624/L1624</f>
        <v>107.98461538461538</v>
      </c>
      <c r="Q1624" s="12" t="str">
        <f t="shared" si="75"/>
        <v>music</v>
      </c>
      <c r="R1624" s="12" t="str">
        <f t="shared" si="76"/>
        <v>rock</v>
      </c>
      <c r="S1624" s="13">
        <f>(((J1624/60)/60)/24)+DATE(1970,1,1)+(-5/24)</f>
        <v>41950.086504629624</v>
      </c>
      <c r="T1624" s="14">
        <f>(((I1624/60)/60)/24)+DATE(1970,1,1)+(-5/24)</f>
        <v>41990.124305555553</v>
      </c>
      <c r="U1624" s="41">
        <f t="shared" si="77"/>
        <v>40.037800925929332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8">
        <f>E1625/L1625</f>
        <v>42.111111111111114</v>
      </c>
      <c r="Q1625" s="12" t="str">
        <f t="shared" si="75"/>
        <v>music</v>
      </c>
      <c r="R1625" s="12" t="str">
        <f t="shared" si="76"/>
        <v>rock</v>
      </c>
      <c r="S1625" s="13">
        <f>(((J1625/60)/60)/24)+DATE(1970,1,1)+(-5/24)</f>
        <v>41453.480196759258</v>
      </c>
      <c r="T1625" s="14">
        <f>(((I1625/60)/60)/24)+DATE(1970,1,1)+(-5/24)</f>
        <v>41513.480196759258</v>
      </c>
      <c r="U1625" s="41">
        <f t="shared" si="77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8">
        <f>E1626/L1626</f>
        <v>47.2</v>
      </c>
      <c r="Q1626" s="12" t="str">
        <f t="shared" si="75"/>
        <v>music</v>
      </c>
      <c r="R1626" s="12" t="str">
        <f t="shared" si="76"/>
        <v>rock</v>
      </c>
      <c r="S1626" s="13">
        <f>(((J1626/60)/60)/24)+DATE(1970,1,1)+(-5/24)</f>
        <v>41243.158969907403</v>
      </c>
      <c r="T1626" s="14">
        <f>(((I1626/60)/60)/24)+DATE(1970,1,1)+(-5/24)</f>
        <v>41283.158969907403</v>
      </c>
      <c r="U1626" s="41">
        <f t="shared" si="77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8">
        <f>E1627/L1627</f>
        <v>112.01923076923077</v>
      </c>
      <c r="Q1627" s="12" t="str">
        <f t="shared" si="75"/>
        <v>music</v>
      </c>
      <c r="R1627" s="12" t="str">
        <f t="shared" si="76"/>
        <v>rock</v>
      </c>
      <c r="S1627" s="13">
        <f>(((J1627/60)/60)/24)+DATE(1970,1,1)+(-5/24)</f>
        <v>41135.491354166668</v>
      </c>
      <c r="T1627" s="14">
        <f>(((I1627/60)/60)/24)+DATE(1970,1,1)+(-5/24)</f>
        <v>41163.491354166668</v>
      </c>
      <c r="U1627" s="41">
        <f t="shared" si="77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8">
        <f>E1628/L1628</f>
        <v>74.953703703703709</v>
      </c>
      <c r="Q1628" s="12" t="str">
        <f t="shared" si="75"/>
        <v>music</v>
      </c>
      <c r="R1628" s="12" t="str">
        <f t="shared" si="76"/>
        <v>rock</v>
      </c>
      <c r="S1628" s="13">
        <f>(((J1628/60)/60)/24)+DATE(1970,1,1)+(-5/24)</f>
        <v>41579.639664351853</v>
      </c>
      <c r="T1628" s="14">
        <f>(((I1628/60)/60)/24)+DATE(1970,1,1)+(-5/24)</f>
        <v>41609.681331018517</v>
      </c>
      <c r="U1628" s="41">
        <f t="shared" si="77"/>
        <v>30.041666666664241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8">
        <f>E1629/L1629</f>
        <v>61.578947368421055</v>
      </c>
      <c r="Q1629" s="12" t="str">
        <f t="shared" si="75"/>
        <v>music</v>
      </c>
      <c r="R1629" s="12" t="str">
        <f t="shared" si="76"/>
        <v>rock</v>
      </c>
      <c r="S1629" s="13">
        <f>(((J1629/60)/60)/24)+DATE(1970,1,1)+(-5/24)</f>
        <v>41205.498715277776</v>
      </c>
      <c r="T1629" s="14">
        <f>(((I1629/60)/60)/24)+DATE(1970,1,1)+(-5/24)</f>
        <v>41238.999305555553</v>
      </c>
      <c r="U1629" s="41">
        <f t="shared" si="77"/>
        <v>33.500590277777519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8">
        <f>E1630/L1630</f>
        <v>45.875</v>
      </c>
      <c r="Q1630" s="12" t="str">
        <f t="shared" si="75"/>
        <v>music</v>
      </c>
      <c r="R1630" s="12" t="str">
        <f t="shared" si="76"/>
        <v>rock</v>
      </c>
      <c r="S1630" s="13">
        <f>(((J1630/60)/60)/24)+DATE(1970,1,1)+(-5/24)</f>
        <v>41774.528726851851</v>
      </c>
      <c r="T1630" s="14">
        <f>(((I1630/60)/60)/24)+DATE(1970,1,1)+(-5/24)</f>
        <v>41807.528726851851</v>
      </c>
      <c r="U1630" s="41">
        <f t="shared" si="77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8">
        <f>E1631/L1631</f>
        <v>75.853658536585371</v>
      </c>
      <c r="Q1631" s="12" t="str">
        <f t="shared" si="75"/>
        <v>music</v>
      </c>
      <c r="R1631" s="12" t="str">
        <f t="shared" si="76"/>
        <v>rock</v>
      </c>
      <c r="S1631" s="13">
        <f>(((J1631/60)/60)/24)+DATE(1970,1,1)+(-5/24)</f>
        <v>41645.658946759257</v>
      </c>
      <c r="T1631" s="14">
        <f>(((I1631/60)/60)/24)+DATE(1970,1,1)+(-5/24)</f>
        <v>41690.658946759257</v>
      </c>
      <c r="U1631" s="41">
        <f t="shared" si="77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8">
        <f>E1632/L1632</f>
        <v>84.206349206349202</v>
      </c>
      <c r="Q1632" s="12" t="str">
        <f t="shared" si="75"/>
        <v>music</v>
      </c>
      <c r="R1632" s="12" t="str">
        <f t="shared" si="76"/>
        <v>rock</v>
      </c>
      <c r="S1632" s="13">
        <f>(((J1632/60)/60)/24)+DATE(1970,1,1)+(-5/24)</f>
        <v>40939.629340277774</v>
      </c>
      <c r="T1632" s="14">
        <f>(((I1632/60)/60)/24)+DATE(1970,1,1)+(-5/24)</f>
        <v>40970.082638888889</v>
      </c>
      <c r="U1632" s="41">
        <f t="shared" si="77"/>
        <v>30.453298611115315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8">
        <f>E1633/L1633</f>
        <v>117.22556390977444</v>
      </c>
      <c r="Q1633" s="12" t="str">
        <f t="shared" si="75"/>
        <v>music</v>
      </c>
      <c r="R1633" s="12" t="str">
        <f t="shared" si="76"/>
        <v>rock</v>
      </c>
      <c r="S1633" s="13">
        <f>(((J1633/60)/60)/24)+DATE(1970,1,1)+(-5/24)</f>
        <v>41164.65116898148</v>
      </c>
      <c r="T1633" s="14">
        <f>(((I1633/60)/60)/24)+DATE(1970,1,1)+(-5/24)</f>
        <v>41194.65116898148</v>
      </c>
      <c r="U1633" s="41">
        <f t="shared" si="77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8">
        <f>E1634/L1634</f>
        <v>86.489361702127653</v>
      </c>
      <c r="Q1634" s="12" t="str">
        <f t="shared" si="75"/>
        <v>music</v>
      </c>
      <c r="R1634" s="12" t="str">
        <f t="shared" si="76"/>
        <v>rock</v>
      </c>
      <c r="S1634" s="13">
        <f>(((J1634/60)/60)/24)+DATE(1970,1,1)+(-5/24)</f>
        <v>40750.132569444439</v>
      </c>
      <c r="T1634" s="14">
        <f>(((I1634/60)/60)/24)+DATE(1970,1,1)+(-5/24)</f>
        <v>40810.132569444439</v>
      </c>
      <c r="U1634" s="41">
        <f t="shared" si="77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8">
        <f>E1635/L1635</f>
        <v>172.41379310344828</v>
      </c>
      <c r="Q1635" s="12" t="str">
        <f t="shared" si="75"/>
        <v>music</v>
      </c>
      <c r="R1635" s="12" t="str">
        <f t="shared" si="76"/>
        <v>rock</v>
      </c>
      <c r="S1635" s="13">
        <f>(((J1635/60)/60)/24)+DATE(1970,1,1)+(-5/24)</f>
        <v>40896.675416666665</v>
      </c>
      <c r="T1635" s="14">
        <f>(((I1635/60)/60)/24)+DATE(1970,1,1)+(-5/24)</f>
        <v>40924</v>
      </c>
      <c r="U1635" s="41">
        <f t="shared" si="77"/>
        <v>27.324583333334886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8">
        <f>E1636/L1636</f>
        <v>62.8125</v>
      </c>
      <c r="Q1636" s="12" t="str">
        <f t="shared" si="75"/>
        <v>music</v>
      </c>
      <c r="R1636" s="12" t="str">
        <f t="shared" si="76"/>
        <v>rock</v>
      </c>
      <c r="S1636" s="13">
        <f>(((J1636/60)/60)/24)+DATE(1970,1,1)+(-5/24)</f>
        <v>40657.981493055551</v>
      </c>
      <c r="T1636" s="14">
        <f>(((I1636/60)/60)/24)+DATE(1970,1,1)+(-5/24)</f>
        <v>40696.040972222218</v>
      </c>
      <c r="U1636" s="41">
        <f t="shared" si="77"/>
        <v>38.059479166666279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8">
        <f>E1637/L1637</f>
        <v>67.729729729729726</v>
      </c>
      <c r="Q1637" s="12" t="str">
        <f t="shared" si="75"/>
        <v>music</v>
      </c>
      <c r="R1637" s="12" t="str">
        <f t="shared" si="76"/>
        <v>rock</v>
      </c>
      <c r="S1637" s="13">
        <f>(((J1637/60)/60)/24)+DATE(1970,1,1)+(-5/24)</f>
        <v>42502.660428240742</v>
      </c>
      <c r="T1637" s="14">
        <f>(((I1637/60)/60)/24)+DATE(1970,1,1)+(-5/24)</f>
        <v>42562.660428240742</v>
      </c>
      <c r="U1637" s="41">
        <f t="shared" si="77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8">
        <f>E1638/L1638</f>
        <v>53.5632183908046</v>
      </c>
      <c r="Q1638" s="12" t="str">
        <f t="shared" si="75"/>
        <v>music</v>
      </c>
      <c r="R1638" s="12" t="str">
        <f t="shared" si="76"/>
        <v>rock</v>
      </c>
      <c r="S1638" s="13">
        <f>(((J1638/60)/60)/24)+DATE(1970,1,1)+(-5/24)</f>
        <v>40662.878333333334</v>
      </c>
      <c r="T1638" s="14">
        <f>(((I1638/60)/60)/24)+DATE(1970,1,1)+(-5/24)</f>
        <v>40705.958333333328</v>
      </c>
      <c r="U1638" s="41">
        <f t="shared" si="77"/>
        <v>43.07999999999447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8">
        <f>E1639/L1639</f>
        <v>34.6</v>
      </c>
      <c r="Q1639" s="12" t="str">
        <f t="shared" si="75"/>
        <v>music</v>
      </c>
      <c r="R1639" s="12" t="str">
        <f t="shared" si="76"/>
        <v>rock</v>
      </c>
      <c r="S1639" s="13">
        <f>(((J1639/60)/60)/24)+DATE(1970,1,1)+(-5/24)</f>
        <v>40122.543287037035</v>
      </c>
      <c r="T1639" s="14">
        <f>(((I1639/60)/60)/24)+DATE(1970,1,1)+(-5/24)</f>
        <v>40178.777083333334</v>
      </c>
      <c r="U1639" s="41">
        <f t="shared" si="77"/>
        <v>56.233796296299261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8">
        <f>E1640/L1640</f>
        <v>38.888888888888886</v>
      </c>
      <c r="Q1640" s="12" t="str">
        <f t="shared" si="75"/>
        <v>music</v>
      </c>
      <c r="R1640" s="12" t="str">
        <f t="shared" si="76"/>
        <v>rock</v>
      </c>
      <c r="S1640" s="13">
        <f>(((J1640/60)/60)/24)+DATE(1970,1,1)+(-5/24)</f>
        <v>41288.478796296295</v>
      </c>
      <c r="T1640" s="14">
        <f>(((I1640/60)/60)/24)+DATE(1970,1,1)+(-5/24)</f>
        <v>41333.684027777774</v>
      </c>
      <c r="U1640" s="41">
        <f t="shared" si="77"/>
        <v>45.205231481479132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8">
        <f>E1641/L1641</f>
        <v>94.736842105263165</v>
      </c>
      <c r="Q1641" s="12" t="str">
        <f t="shared" si="75"/>
        <v>music</v>
      </c>
      <c r="R1641" s="12" t="str">
        <f t="shared" si="76"/>
        <v>rock</v>
      </c>
      <c r="S1641" s="13">
        <f>(((J1641/60)/60)/24)+DATE(1970,1,1)+(-5/24)</f>
        <v>40941.444039351853</v>
      </c>
      <c r="T1641" s="14">
        <f>(((I1641/60)/60)/24)+DATE(1970,1,1)+(-5/24)</f>
        <v>40971.444039351853</v>
      </c>
      <c r="U1641" s="41">
        <f t="shared" si="77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8">
        <f>E1642/L1642</f>
        <v>39.967058823529413</v>
      </c>
      <c r="Q1642" s="12" t="str">
        <f t="shared" si="75"/>
        <v>music</v>
      </c>
      <c r="R1642" s="12" t="str">
        <f t="shared" si="76"/>
        <v>rock</v>
      </c>
      <c r="S1642" s="13">
        <f>(((J1642/60)/60)/24)+DATE(1970,1,1)+(-5/24)</f>
        <v>40379.022627314815</v>
      </c>
      <c r="T1642" s="14">
        <f>(((I1642/60)/60)/24)+DATE(1970,1,1)+(-5/24)</f>
        <v>40392.874305555553</v>
      </c>
      <c r="U1642" s="41">
        <f t="shared" si="77"/>
        <v>13.851678240738693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8">
        <f>E1643/L1643</f>
        <v>97.5</v>
      </c>
      <c r="Q1643" s="12" t="str">
        <f t="shared" si="75"/>
        <v>music</v>
      </c>
      <c r="R1643" s="12" t="str">
        <f t="shared" si="76"/>
        <v>pop</v>
      </c>
      <c r="S1643" s="13">
        <f>(((J1643/60)/60)/24)+DATE(1970,1,1)+(-5/24)</f>
        <v>41962.388240740744</v>
      </c>
      <c r="T1643" s="14">
        <f>(((I1643/60)/60)/24)+DATE(1970,1,1)+(-5/24)</f>
        <v>41992.388240740744</v>
      </c>
      <c r="U1643" s="41">
        <f t="shared" si="77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8">
        <f>E1644/L1644</f>
        <v>42.857142857142854</v>
      </c>
      <c r="Q1644" s="12" t="str">
        <f t="shared" si="75"/>
        <v>music</v>
      </c>
      <c r="R1644" s="12" t="str">
        <f t="shared" si="76"/>
        <v>pop</v>
      </c>
      <c r="S1644" s="13">
        <f>(((J1644/60)/60)/24)+DATE(1970,1,1)+(-5/24)</f>
        <v>40687.816284722219</v>
      </c>
      <c r="T1644" s="14">
        <f>(((I1644/60)/60)/24)+DATE(1970,1,1)+(-5/24)</f>
        <v>40707.816284722219</v>
      </c>
      <c r="U1644" s="41">
        <f t="shared" si="77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8">
        <f>E1645/L1645</f>
        <v>168.51351351351352</v>
      </c>
      <c r="Q1645" s="12" t="str">
        <f t="shared" si="75"/>
        <v>music</v>
      </c>
      <c r="R1645" s="12" t="str">
        <f t="shared" si="76"/>
        <v>pop</v>
      </c>
      <c r="S1645" s="13">
        <f>(((J1645/60)/60)/24)+DATE(1970,1,1)+(-5/24)</f>
        <v>41146.615879629629</v>
      </c>
      <c r="T1645" s="14">
        <f>(((I1645/60)/60)/24)+DATE(1970,1,1)+(-5/24)</f>
        <v>41176.615879629629</v>
      </c>
      <c r="U1645" s="41">
        <f t="shared" si="77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8">
        <f>E1646/L1646</f>
        <v>85.546875</v>
      </c>
      <c r="Q1646" s="12" t="str">
        <f t="shared" si="75"/>
        <v>music</v>
      </c>
      <c r="R1646" s="12" t="str">
        <f t="shared" si="76"/>
        <v>pop</v>
      </c>
      <c r="S1646" s="13">
        <f>(((J1646/60)/60)/24)+DATE(1970,1,1)+(-5/24)</f>
        <v>41174.851388888885</v>
      </c>
      <c r="T1646" s="14">
        <f>(((I1646/60)/60)/24)+DATE(1970,1,1)+(-5/24)</f>
        <v>41234.893055555556</v>
      </c>
      <c r="U1646" s="41">
        <f t="shared" si="77"/>
        <v>60.041666666671517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8">
        <f>E1647/L1647</f>
        <v>554</v>
      </c>
      <c r="Q1647" s="12" t="str">
        <f t="shared" si="75"/>
        <v>music</v>
      </c>
      <c r="R1647" s="12" t="str">
        <f t="shared" si="76"/>
        <v>pop</v>
      </c>
      <c r="S1647" s="13">
        <f>(((J1647/60)/60)/24)+DATE(1970,1,1)+(-5/24)</f>
        <v>41521.409027777772</v>
      </c>
      <c r="T1647" s="14">
        <f>(((I1647/60)/60)/24)+DATE(1970,1,1)+(-5/24)</f>
        <v>41535.409027777772</v>
      </c>
      <c r="U1647" s="41">
        <f t="shared" si="77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8">
        <f>E1648/L1648</f>
        <v>26.554216867469879</v>
      </c>
      <c r="Q1648" s="12" t="str">
        <f t="shared" si="75"/>
        <v>music</v>
      </c>
      <c r="R1648" s="12" t="str">
        <f t="shared" si="76"/>
        <v>pop</v>
      </c>
      <c r="S1648" s="13">
        <f>(((J1648/60)/60)/24)+DATE(1970,1,1)+(-5/24)</f>
        <v>41833.241932870369</v>
      </c>
      <c r="T1648" s="14">
        <f>(((I1648/60)/60)/24)+DATE(1970,1,1)+(-5/24)</f>
        <v>41865.549305555556</v>
      </c>
      <c r="U1648" s="41">
        <f t="shared" si="77"/>
        <v>32.307372685187147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8">
        <f>E1649/L1649</f>
        <v>113.82608695652173</v>
      </c>
      <c r="Q1649" s="12" t="str">
        <f t="shared" si="75"/>
        <v>music</v>
      </c>
      <c r="R1649" s="12" t="str">
        <f t="shared" si="76"/>
        <v>pop</v>
      </c>
      <c r="S1649" s="13">
        <f>(((J1649/60)/60)/24)+DATE(1970,1,1)+(-5/24)</f>
        <v>41039.201122685183</v>
      </c>
      <c r="T1649" s="14">
        <f>(((I1649/60)/60)/24)+DATE(1970,1,1)+(-5/24)</f>
        <v>41069.201122685183</v>
      </c>
      <c r="U1649" s="41">
        <f t="shared" si="77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8">
        <f>E1650/L1650</f>
        <v>32.011111111111113</v>
      </c>
      <c r="Q1650" s="12" t="str">
        <f t="shared" si="75"/>
        <v>music</v>
      </c>
      <c r="R1650" s="12" t="str">
        <f t="shared" si="76"/>
        <v>pop</v>
      </c>
      <c r="S1650" s="13">
        <f>(((J1650/60)/60)/24)+DATE(1970,1,1)+(-5/24)</f>
        <v>40592.496319444443</v>
      </c>
      <c r="T1650" s="14">
        <f>(((I1650/60)/60)/24)+DATE(1970,1,1)+(-5/24)</f>
        <v>40622.454652777778</v>
      </c>
      <c r="U1650" s="41">
        <f t="shared" si="77"/>
        <v>29.958333333335759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8">
        <f>E1651/L1651</f>
        <v>47.189259259259259</v>
      </c>
      <c r="Q1651" s="12" t="str">
        <f t="shared" si="75"/>
        <v>music</v>
      </c>
      <c r="R1651" s="12" t="str">
        <f t="shared" si="76"/>
        <v>pop</v>
      </c>
      <c r="S1651" s="13">
        <f>(((J1651/60)/60)/24)+DATE(1970,1,1)+(-5/24)</f>
        <v>41737.476331018515</v>
      </c>
      <c r="T1651" s="14">
        <f>(((I1651/60)/60)/24)+DATE(1970,1,1)+(-5/24)</f>
        <v>41782.476331018515</v>
      </c>
      <c r="U1651" s="41">
        <f t="shared" si="77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8">
        <f>E1652/L1652</f>
        <v>88.46875</v>
      </c>
      <c r="Q1652" s="12" t="str">
        <f t="shared" si="75"/>
        <v>music</v>
      </c>
      <c r="R1652" s="12" t="str">
        <f t="shared" si="76"/>
        <v>pop</v>
      </c>
      <c r="S1652" s="13">
        <f>(((J1652/60)/60)/24)+DATE(1970,1,1)+(-5/24)</f>
        <v>41526.227280092593</v>
      </c>
      <c r="T1652" s="14">
        <f>(((I1652/60)/60)/24)+DATE(1970,1,1)+(-5/24)</f>
        <v>41556.227280092593</v>
      </c>
      <c r="U1652" s="41">
        <f t="shared" si="77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8">
        <f>E1653/L1653</f>
        <v>100.75</v>
      </c>
      <c r="Q1653" s="12" t="str">
        <f t="shared" si="75"/>
        <v>music</v>
      </c>
      <c r="R1653" s="12" t="str">
        <f t="shared" si="76"/>
        <v>pop</v>
      </c>
      <c r="S1653" s="13">
        <f>(((J1653/60)/60)/24)+DATE(1970,1,1)+(-5/24)</f>
        <v>40625.692361111105</v>
      </c>
      <c r="T1653" s="14">
        <f>(((I1653/60)/60)/24)+DATE(1970,1,1)+(-5/24)</f>
        <v>40659.082638888889</v>
      </c>
      <c r="U1653" s="41">
        <f t="shared" si="77"/>
        <v>33.390277777783922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8">
        <f>E1654/L1654</f>
        <v>64.714285714285708</v>
      </c>
      <c r="Q1654" s="12" t="str">
        <f t="shared" si="75"/>
        <v>music</v>
      </c>
      <c r="R1654" s="12" t="str">
        <f t="shared" si="76"/>
        <v>pop</v>
      </c>
      <c r="S1654" s="13">
        <f>(((J1654/60)/60)/24)+DATE(1970,1,1)+(-5/24)</f>
        <v>41572.284641203703</v>
      </c>
      <c r="T1654" s="14">
        <f>(((I1654/60)/60)/24)+DATE(1970,1,1)+(-5/24)</f>
        <v>41602.326307870368</v>
      </c>
      <c r="U1654" s="41">
        <f t="shared" si="77"/>
        <v>30.041666666664241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8">
        <f>E1655/L1655</f>
        <v>51.854285714285716</v>
      </c>
      <c r="Q1655" s="12" t="str">
        <f t="shared" si="75"/>
        <v>music</v>
      </c>
      <c r="R1655" s="12" t="str">
        <f t="shared" si="76"/>
        <v>pop</v>
      </c>
      <c r="S1655" s="13">
        <f>(((J1655/60)/60)/24)+DATE(1970,1,1)+(-5/24)</f>
        <v>40626.626111111109</v>
      </c>
      <c r="T1655" s="14">
        <f>(((I1655/60)/60)/24)+DATE(1970,1,1)+(-5/24)</f>
        <v>40657.626111111109</v>
      </c>
      <c r="U1655" s="41">
        <f t="shared" si="77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8">
        <f>E1656/L1656</f>
        <v>38.794117647058826</v>
      </c>
      <c r="Q1656" s="12" t="str">
        <f t="shared" si="75"/>
        <v>music</v>
      </c>
      <c r="R1656" s="12" t="str">
        <f t="shared" si="76"/>
        <v>pop</v>
      </c>
      <c r="S1656" s="13">
        <f>(((J1656/60)/60)/24)+DATE(1970,1,1)+(-5/24)</f>
        <v>40987.682407407403</v>
      </c>
      <c r="T1656" s="14">
        <f>(((I1656/60)/60)/24)+DATE(1970,1,1)+(-5/24)</f>
        <v>41017.682407407403</v>
      </c>
      <c r="U1656" s="41">
        <f t="shared" si="77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8">
        <f>E1657/L1657</f>
        <v>44.645833333333336</v>
      </c>
      <c r="Q1657" s="12" t="str">
        <f t="shared" si="75"/>
        <v>music</v>
      </c>
      <c r="R1657" s="12" t="str">
        <f t="shared" si="76"/>
        <v>pop</v>
      </c>
      <c r="S1657" s="13">
        <f>(((J1657/60)/60)/24)+DATE(1970,1,1)+(-5/24)</f>
        <v>40974.583564814813</v>
      </c>
      <c r="T1657" s="14">
        <f>(((I1657/60)/60)/24)+DATE(1970,1,1)+(-5/24)</f>
        <v>41004.541898148142</v>
      </c>
      <c r="U1657" s="41">
        <f t="shared" si="77"/>
        <v>29.958333333328483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8">
        <f>E1658/L1658</f>
        <v>156.77333333333334</v>
      </c>
      <c r="Q1658" s="12" t="str">
        <f t="shared" si="75"/>
        <v>music</v>
      </c>
      <c r="R1658" s="12" t="str">
        <f t="shared" si="76"/>
        <v>pop</v>
      </c>
      <c r="S1658" s="13">
        <f>(((J1658/60)/60)/24)+DATE(1970,1,1)+(-5/24)</f>
        <v>41226.720509259256</v>
      </c>
      <c r="T1658" s="14">
        <f>(((I1658/60)/60)/24)+DATE(1970,1,1)+(-5/24)</f>
        <v>41256.720509259256</v>
      </c>
      <c r="U1658" s="41">
        <f t="shared" si="77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8">
        <f>E1659/L1659</f>
        <v>118.70339366515837</v>
      </c>
      <c r="Q1659" s="12" t="str">
        <f t="shared" si="75"/>
        <v>music</v>
      </c>
      <c r="R1659" s="12" t="str">
        <f t="shared" si="76"/>
        <v>pop</v>
      </c>
      <c r="S1659" s="13">
        <f>(((J1659/60)/60)/24)+DATE(1970,1,1)+(-5/24)</f>
        <v>41023.573703703703</v>
      </c>
      <c r="T1659" s="14">
        <f>(((I1659/60)/60)/24)+DATE(1970,1,1)+(-5/24)</f>
        <v>41053.573703703703</v>
      </c>
      <c r="U1659" s="41">
        <f t="shared" si="77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8">
        <f>E1660/L1660</f>
        <v>74.149532710280369</v>
      </c>
      <c r="Q1660" s="12" t="str">
        <f t="shared" si="75"/>
        <v>music</v>
      </c>
      <c r="R1660" s="12" t="str">
        <f t="shared" si="76"/>
        <v>pop</v>
      </c>
      <c r="S1660" s="13">
        <f>(((J1660/60)/60)/24)+DATE(1970,1,1)+(-5/24)</f>
        <v>41223.013506944444</v>
      </c>
      <c r="T1660" s="14">
        <f>(((I1660/60)/60)/24)+DATE(1970,1,1)+(-5/24)</f>
        <v>41261.388888888883</v>
      </c>
      <c r="U1660" s="41">
        <f t="shared" si="77"/>
        <v>38.375381944439141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8">
        <f>E1661/L1661</f>
        <v>12.533333333333333</v>
      </c>
      <c r="Q1661" s="12" t="str">
        <f t="shared" si="75"/>
        <v>music</v>
      </c>
      <c r="R1661" s="12" t="str">
        <f t="shared" si="76"/>
        <v>pop</v>
      </c>
      <c r="S1661" s="13">
        <f>(((J1661/60)/60)/24)+DATE(1970,1,1)+(-5/24)</f>
        <v>41596.705104166664</v>
      </c>
      <c r="T1661" s="14">
        <f>(((I1661/60)/60)/24)+DATE(1970,1,1)+(-5/24)</f>
        <v>41625.291666666664</v>
      </c>
      <c r="U1661" s="41">
        <f t="shared" si="77"/>
        <v>28.586562500000582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8">
        <f>E1662/L1662</f>
        <v>27.861111111111111</v>
      </c>
      <c r="Q1662" s="12" t="str">
        <f t="shared" si="75"/>
        <v>music</v>
      </c>
      <c r="R1662" s="12" t="str">
        <f t="shared" si="76"/>
        <v>pop</v>
      </c>
      <c r="S1662" s="13">
        <f>(((J1662/60)/60)/24)+DATE(1970,1,1)+(-5/24)</f>
        <v>42459.485532407409</v>
      </c>
      <c r="T1662" s="14">
        <f>(((I1662/60)/60)/24)+DATE(1970,1,1)+(-5/24)</f>
        <v>42490.707638888889</v>
      </c>
      <c r="U1662" s="41">
        <f t="shared" si="77"/>
        <v>31.222106481480296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8">
        <f>E1663/L1663</f>
        <v>80.178217821782184</v>
      </c>
      <c r="Q1663" s="12" t="str">
        <f t="shared" si="75"/>
        <v>music</v>
      </c>
      <c r="R1663" s="12" t="str">
        <f t="shared" si="76"/>
        <v>pop</v>
      </c>
      <c r="S1663" s="13">
        <f>(((J1663/60)/60)/24)+DATE(1970,1,1)+(-5/24)</f>
        <v>42343.789710648147</v>
      </c>
      <c r="T1663" s="14">
        <f>(((I1663/60)/60)/24)+DATE(1970,1,1)+(-5/24)</f>
        <v>42386.666666666664</v>
      </c>
      <c r="U1663" s="41">
        <f t="shared" si="77"/>
        <v>42.876956018517376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8">
        <f>E1664/L1664</f>
        <v>132.43548387096774</v>
      </c>
      <c r="Q1664" s="12" t="str">
        <f t="shared" si="75"/>
        <v>music</v>
      </c>
      <c r="R1664" s="12" t="str">
        <f t="shared" si="76"/>
        <v>pop</v>
      </c>
      <c r="S1664" s="13">
        <f>(((J1664/60)/60)/24)+DATE(1970,1,1)+(-5/24)</f>
        <v>40847.99</v>
      </c>
      <c r="T1664" s="14">
        <f>(((I1664/60)/60)/24)+DATE(1970,1,1)+(-5/24)</f>
        <v>40908.031666666662</v>
      </c>
      <c r="U1664" s="41">
        <f t="shared" si="77"/>
        <v>60.041666666664241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8">
        <f>E1665/L1665</f>
        <v>33.75</v>
      </c>
      <c r="Q1665" s="12" t="str">
        <f t="shared" si="75"/>
        <v>music</v>
      </c>
      <c r="R1665" s="12" t="str">
        <f t="shared" si="76"/>
        <v>pop</v>
      </c>
      <c r="S1665" s="13">
        <f>(((J1665/60)/60)/24)+DATE(1970,1,1)+(-5/24)</f>
        <v>42005.813738425924</v>
      </c>
      <c r="T1665" s="14">
        <f>(((I1665/60)/60)/24)+DATE(1970,1,1)+(-5/24)</f>
        <v>42035.813738425924</v>
      </c>
      <c r="U1665" s="41">
        <f t="shared" si="77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8">
        <f>E1666/L1666</f>
        <v>34.384494382022467</v>
      </c>
      <c r="Q1666" s="12" t="str">
        <f t="shared" si="75"/>
        <v>music</v>
      </c>
      <c r="R1666" s="12" t="str">
        <f t="shared" si="76"/>
        <v>pop</v>
      </c>
      <c r="S1666" s="13">
        <f>(((J1666/60)/60)/24)+DATE(1970,1,1)+(-5/24)</f>
        <v>40939.553449074068</v>
      </c>
      <c r="T1666" s="14">
        <f>(((I1666/60)/60)/24)+DATE(1970,1,1)+(-5/24)</f>
        <v>40983.957638888889</v>
      </c>
      <c r="U1666" s="41">
        <f t="shared" si="77"/>
        <v>44.404189814820711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8">
        <f>E1667/L1667</f>
        <v>44.956989247311824</v>
      </c>
      <c r="Q1667" s="12" t="str">
        <f t="shared" ref="Q1667:Q1730" si="78">LEFT(N1667,( FIND("/",N1667,1))-1)</f>
        <v>music</v>
      </c>
      <c r="R1667" s="12" t="str">
        <f t="shared" ref="R1667:R1730" si="79">RIGHT(N1667,(LEN(N1667)-(FIND("/",N1667, FIND("/", N1667)-1))))</f>
        <v>pop</v>
      </c>
      <c r="S1667" s="13">
        <f>(((J1667/60)/60)/24)+DATE(1970,1,1)+(-5/24)</f>
        <v>40564.441122685181</v>
      </c>
      <c r="T1667" s="14">
        <f>(((I1667/60)/60)/24)+DATE(1970,1,1)+(-5/24)</f>
        <v>40595.916666666664</v>
      </c>
      <c r="U1667" s="41">
        <f t="shared" ref="U1667:U1730" si="80">T1667-S1667</f>
        <v>31.475543981483497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8">
        <f>E1668/L1668</f>
        <v>41.04081632653061</v>
      </c>
      <c r="Q1668" s="12" t="str">
        <f t="shared" si="78"/>
        <v>music</v>
      </c>
      <c r="R1668" s="12" t="str">
        <f t="shared" si="79"/>
        <v>pop</v>
      </c>
      <c r="S1668" s="13">
        <f>(((J1668/60)/60)/24)+DATE(1970,1,1)+(-5/24)</f>
        <v>41331.04482638889</v>
      </c>
      <c r="T1668" s="14">
        <f>(((I1668/60)/60)/24)+DATE(1970,1,1)+(-5/24)</f>
        <v>41361.003159722219</v>
      </c>
      <c r="U1668" s="41">
        <f t="shared" si="80"/>
        <v>29.958333333328483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8">
        <f>E1669/L1669</f>
        <v>52.597560975609753</v>
      </c>
      <c r="Q1669" s="12" t="str">
        <f t="shared" si="78"/>
        <v>music</v>
      </c>
      <c r="R1669" s="12" t="str">
        <f t="shared" si="79"/>
        <v>pop</v>
      </c>
      <c r="S1669" s="13">
        <f>(((J1669/60)/60)/24)+DATE(1970,1,1)+(-5/24)</f>
        <v>41681.862245370365</v>
      </c>
      <c r="T1669" s="14">
        <f>(((I1669/60)/60)/24)+DATE(1970,1,1)+(-5/24)</f>
        <v>41709.082638888889</v>
      </c>
      <c r="U1669" s="41">
        <f t="shared" si="80"/>
        <v>27.220393518524361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8">
        <f>E1670/L1670</f>
        <v>70.784482758620683</v>
      </c>
      <c r="Q1670" s="12" t="str">
        <f t="shared" si="78"/>
        <v>music</v>
      </c>
      <c r="R1670" s="12" t="str">
        <f t="shared" si="79"/>
        <v>pop</v>
      </c>
      <c r="S1670" s="13">
        <f>(((J1670/60)/60)/24)+DATE(1970,1,1)+(-5/24)</f>
        <v>40844.941423611104</v>
      </c>
      <c r="T1670" s="14">
        <f>(((I1670/60)/60)/24)+DATE(1970,1,1)+(-5/24)</f>
        <v>40874.983090277776</v>
      </c>
      <c r="U1670" s="41">
        <f t="shared" si="80"/>
        <v>30.041666666671517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8">
        <f>E1671/L1671</f>
        <v>53.75</v>
      </c>
      <c r="Q1671" s="12" t="str">
        <f t="shared" si="78"/>
        <v>music</v>
      </c>
      <c r="R1671" s="12" t="str">
        <f t="shared" si="79"/>
        <v>pop</v>
      </c>
      <c r="S1671" s="13">
        <f>(((J1671/60)/60)/24)+DATE(1970,1,1)+(-5/24)</f>
        <v>42461.676805555551</v>
      </c>
      <c r="T1671" s="14">
        <f>(((I1671/60)/60)/24)+DATE(1970,1,1)+(-5/24)</f>
        <v>42521.676805555551</v>
      </c>
      <c r="U1671" s="41">
        <f t="shared" si="80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8">
        <f>E1672/L1672</f>
        <v>44.608695652173914</v>
      </c>
      <c r="Q1672" s="12" t="str">
        <f t="shared" si="78"/>
        <v>music</v>
      </c>
      <c r="R1672" s="12" t="str">
        <f t="shared" si="79"/>
        <v>pop</v>
      </c>
      <c r="S1672" s="13">
        <f>(((J1672/60)/60)/24)+DATE(1970,1,1)+(-5/24)</f>
        <v>40313.722210648149</v>
      </c>
      <c r="T1672" s="14">
        <f>(((I1672/60)/60)/24)+DATE(1970,1,1)+(-5/24)</f>
        <v>40363.958333333328</v>
      </c>
      <c r="U1672" s="41">
        <f t="shared" si="80"/>
        <v>50.236122685178998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8">
        <f>E1673/L1673</f>
        <v>26.148961038961041</v>
      </c>
      <c r="Q1673" s="12" t="str">
        <f t="shared" si="78"/>
        <v>music</v>
      </c>
      <c r="R1673" s="12" t="str">
        <f t="shared" si="79"/>
        <v>pop</v>
      </c>
      <c r="S1673" s="13">
        <f>(((J1673/60)/60)/24)+DATE(1970,1,1)+(-5/24)</f>
        <v>42553.335810185185</v>
      </c>
      <c r="T1673" s="14">
        <f>(((I1673/60)/60)/24)+DATE(1970,1,1)+(-5/24)</f>
        <v>42583.335810185185</v>
      </c>
      <c r="U1673" s="41">
        <f t="shared" si="80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8">
        <f>E1674/L1674</f>
        <v>39.183673469387756</v>
      </c>
      <c r="Q1674" s="12" t="str">
        <f t="shared" si="78"/>
        <v>music</v>
      </c>
      <c r="R1674" s="12" t="str">
        <f t="shared" si="79"/>
        <v>pop</v>
      </c>
      <c r="S1674" s="13">
        <f>(((J1674/60)/60)/24)+DATE(1970,1,1)+(-5/24)</f>
        <v>41034.448263888888</v>
      </c>
      <c r="T1674" s="14">
        <f>(((I1674/60)/60)/24)+DATE(1970,1,1)+(-5/24)</f>
        <v>41064.448263888888</v>
      </c>
      <c r="U1674" s="41">
        <f t="shared" si="80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8">
        <f>E1675/L1675</f>
        <v>45.593220338983052</v>
      </c>
      <c r="Q1675" s="12" t="str">
        <f t="shared" si="78"/>
        <v>music</v>
      </c>
      <c r="R1675" s="12" t="str">
        <f t="shared" si="79"/>
        <v>pop</v>
      </c>
      <c r="S1675" s="13">
        <f>(((J1675/60)/60)/24)+DATE(1970,1,1)+(-5/24)</f>
        <v>42039.670046296298</v>
      </c>
      <c r="T1675" s="14">
        <f>(((I1675/60)/60)/24)+DATE(1970,1,1)+(-5/24)</f>
        <v>42069.670046296298</v>
      </c>
      <c r="U1675" s="41">
        <f t="shared" si="80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8">
        <f>E1676/L1676</f>
        <v>89.247787610619469</v>
      </c>
      <c r="Q1676" s="12" t="str">
        <f t="shared" si="78"/>
        <v>music</v>
      </c>
      <c r="R1676" s="12" t="str">
        <f t="shared" si="79"/>
        <v>pop</v>
      </c>
      <c r="S1676" s="13">
        <f>(((J1676/60)/60)/24)+DATE(1970,1,1)+(-5/24)</f>
        <v>42569.397060185183</v>
      </c>
      <c r="T1676" s="14">
        <f>(((I1676/60)/60)/24)+DATE(1970,1,1)+(-5/24)</f>
        <v>42600.082638888889</v>
      </c>
      <c r="U1676" s="41">
        <f t="shared" si="80"/>
        <v>30.685578703705687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8">
        <f>E1677/L1677</f>
        <v>40.416470588235299</v>
      </c>
      <c r="Q1677" s="12" t="str">
        <f t="shared" si="78"/>
        <v>music</v>
      </c>
      <c r="R1677" s="12" t="str">
        <f t="shared" si="79"/>
        <v>pop</v>
      </c>
      <c r="S1677" s="13">
        <f>(((J1677/60)/60)/24)+DATE(1970,1,1)+(-5/24)</f>
        <v>40802.524768518517</v>
      </c>
      <c r="T1677" s="14">
        <f>(((I1677/60)/60)/24)+DATE(1970,1,1)+(-5/24)</f>
        <v>40832.710416666661</v>
      </c>
      <c r="U1677" s="41">
        <f t="shared" si="80"/>
        <v>30.185648148144537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8">
        <f>E1678/L1678</f>
        <v>82.38095238095238</v>
      </c>
      <c r="Q1678" s="12" t="str">
        <f t="shared" si="78"/>
        <v>music</v>
      </c>
      <c r="R1678" s="12" t="str">
        <f t="shared" si="79"/>
        <v>pop</v>
      </c>
      <c r="S1678" s="13">
        <f>(((J1678/60)/60)/24)+DATE(1970,1,1)+(-5/24)</f>
        <v>40973.517905092594</v>
      </c>
      <c r="T1678" s="14">
        <f>(((I1678/60)/60)/24)+DATE(1970,1,1)+(-5/24)</f>
        <v>41019.957638888889</v>
      </c>
      <c r="U1678" s="41">
        <f t="shared" si="80"/>
        <v>46.439733796294604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8">
        <f>E1679/L1679</f>
        <v>159.52380952380952</v>
      </c>
      <c r="Q1679" s="12" t="str">
        <f t="shared" si="78"/>
        <v>music</v>
      </c>
      <c r="R1679" s="12" t="str">
        <f t="shared" si="79"/>
        <v>pop</v>
      </c>
      <c r="S1679" s="13">
        <f>(((J1679/60)/60)/24)+DATE(1970,1,1)+(-5/24)</f>
        <v>42416.198796296296</v>
      </c>
      <c r="T1679" s="14">
        <f>(((I1679/60)/60)/24)+DATE(1970,1,1)+(-5/24)</f>
        <v>42476.040972222218</v>
      </c>
      <c r="U1679" s="41">
        <f t="shared" si="80"/>
        <v>59.842175925921765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8">
        <f>E1680/L1680</f>
        <v>36.244897959183675</v>
      </c>
      <c r="Q1680" s="12" t="str">
        <f t="shared" si="78"/>
        <v>music</v>
      </c>
      <c r="R1680" s="12" t="str">
        <f t="shared" si="79"/>
        <v>pop</v>
      </c>
      <c r="S1680" s="13">
        <f>(((J1680/60)/60)/24)+DATE(1970,1,1)+(-5/24)</f>
        <v>41662.646655092591</v>
      </c>
      <c r="T1680" s="14">
        <f>(((I1680/60)/60)/24)+DATE(1970,1,1)+(-5/24)</f>
        <v>41676.646655092591</v>
      </c>
      <c r="U1680" s="41">
        <f t="shared" si="80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8">
        <f>E1681/L1681</f>
        <v>62.5</v>
      </c>
      <c r="Q1681" s="12" t="str">
        <f t="shared" si="78"/>
        <v>music</v>
      </c>
      <c r="R1681" s="12" t="str">
        <f t="shared" si="79"/>
        <v>pop</v>
      </c>
      <c r="S1681" s="13">
        <f>(((J1681/60)/60)/24)+DATE(1970,1,1)+(-5/24)</f>
        <v>40722.860474537032</v>
      </c>
      <c r="T1681" s="14">
        <f>(((I1681/60)/60)/24)+DATE(1970,1,1)+(-5/24)</f>
        <v>40745.860474537032</v>
      </c>
      <c r="U1681" s="41">
        <f t="shared" si="80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8">
        <f>E1682/L1682</f>
        <v>47</v>
      </c>
      <c r="Q1682" s="12" t="str">
        <f t="shared" si="78"/>
        <v>music</v>
      </c>
      <c r="R1682" s="12" t="str">
        <f t="shared" si="79"/>
        <v>pop</v>
      </c>
      <c r="S1682" s="13">
        <f>(((J1682/60)/60)/24)+DATE(1970,1,1)+(-5/24)</f>
        <v>41802.549386574072</v>
      </c>
      <c r="T1682" s="14">
        <f>(((I1682/60)/60)/24)+DATE(1970,1,1)+(-5/24)</f>
        <v>41832.549386574072</v>
      </c>
      <c r="U1682" s="41">
        <f t="shared" si="80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8">
        <f>E1683/L1683</f>
        <v>74.575090497737563</v>
      </c>
      <c r="Q1683" s="12" t="str">
        <f t="shared" si="78"/>
        <v>music</v>
      </c>
      <c r="R1683" s="12" t="str">
        <f t="shared" si="79"/>
        <v>faith</v>
      </c>
      <c r="S1683" s="13">
        <f>(((J1683/60)/60)/24)+DATE(1970,1,1)+(-5/24)</f>
        <v>42773.91300925926</v>
      </c>
      <c r="T1683" s="14">
        <f>(((I1683/60)/60)/24)+DATE(1970,1,1)+(-5/24)</f>
        <v>42822.874999999993</v>
      </c>
      <c r="U1683" s="41">
        <f t="shared" si="80"/>
        <v>48.96199074073229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8" t="e">
        <f>E1684/L1684</f>
        <v>#DIV/0!</v>
      </c>
      <c r="Q1684" s="12" t="str">
        <f t="shared" si="78"/>
        <v>music</v>
      </c>
      <c r="R1684" s="12" t="str">
        <f t="shared" si="79"/>
        <v>faith</v>
      </c>
      <c r="S1684" s="13">
        <f>(((J1684/60)/60)/24)+DATE(1970,1,1)+(-5/24)</f>
        <v>42779.005324074074</v>
      </c>
      <c r="T1684" s="14">
        <f>(((I1684/60)/60)/24)+DATE(1970,1,1)+(-5/24)</f>
        <v>42838.963657407403</v>
      </c>
      <c r="U1684" s="41">
        <f t="shared" si="80"/>
        <v>59.958333333328483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8">
        <f>E1685/L1685</f>
        <v>76</v>
      </c>
      <c r="Q1685" s="12" t="str">
        <f t="shared" si="78"/>
        <v>music</v>
      </c>
      <c r="R1685" s="12" t="str">
        <f t="shared" si="79"/>
        <v>faith</v>
      </c>
      <c r="S1685" s="13">
        <f>(((J1685/60)/60)/24)+DATE(1970,1,1)+(-5/24)</f>
        <v>42808.57335648148</v>
      </c>
      <c r="T1685" s="14">
        <f>(((I1685/60)/60)/24)+DATE(1970,1,1)+(-5/24)</f>
        <v>42832.57335648148</v>
      </c>
      <c r="U1685" s="41">
        <f t="shared" si="80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8">
        <f>E1686/L1686</f>
        <v>86.43564356435644</v>
      </c>
      <c r="Q1686" s="12" t="str">
        <f t="shared" si="78"/>
        <v>music</v>
      </c>
      <c r="R1686" s="12" t="str">
        <f t="shared" si="79"/>
        <v>faith</v>
      </c>
      <c r="S1686" s="13">
        <f>(((J1686/60)/60)/24)+DATE(1970,1,1)+(-5/24)</f>
        <v>42783.606956018521</v>
      </c>
      <c r="T1686" s="14">
        <f>(((I1686/60)/60)/24)+DATE(1970,1,1)+(-5/24)</f>
        <v>42811.565289351849</v>
      </c>
      <c r="U1686" s="41">
        <f t="shared" si="80"/>
        <v>27.958333333328483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8">
        <f>E1687/L1687</f>
        <v>24</v>
      </c>
      <c r="Q1687" s="12" t="str">
        <f t="shared" si="78"/>
        <v>music</v>
      </c>
      <c r="R1687" s="12" t="str">
        <f t="shared" si="79"/>
        <v>faith</v>
      </c>
      <c r="S1687" s="13">
        <f>(((J1687/60)/60)/24)+DATE(1970,1,1)+(-5/24)</f>
        <v>42788.041932870365</v>
      </c>
      <c r="T1687" s="14">
        <f>(((I1687/60)/60)/24)+DATE(1970,1,1)+(-5/24)</f>
        <v>42818.0002662037</v>
      </c>
      <c r="U1687" s="41">
        <f t="shared" si="80"/>
        <v>29.958333333335759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8">
        <f>E1688/L1688</f>
        <v>18</v>
      </c>
      <c r="Q1688" s="12" t="str">
        <f t="shared" si="78"/>
        <v>music</v>
      </c>
      <c r="R1688" s="12" t="str">
        <f t="shared" si="79"/>
        <v>faith</v>
      </c>
      <c r="S1688" s="13">
        <f>(((J1688/60)/60)/24)+DATE(1970,1,1)+(-5/24)</f>
        <v>42792.635636574072</v>
      </c>
      <c r="T1688" s="14">
        <f>(((I1688/60)/60)/24)+DATE(1970,1,1)+(-5/24)</f>
        <v>42852.593969907401</v>
      </c>
      <c r="U1688" s="41">
        <f t="shared" si="80"/>
        <v>59.958333333328483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8">
        <f>E1689/L1689</f>
        <v>80.128205128205124</v>
      </c>
      <c r="Q1689" s="12" t="str">
        <f t="shared" si="78"/>
        <v>music</v>
      </c>
      <c r="R1689" s="12" t="str">
        <f t="shared" si="79"/>
        <v>faith</v>
      </c>
      <c r="S1689" s="13">
        <f>(((J1689/60)/60)/24)+DATE(1970,1,1)+(-5/24)</f>
        <v>42801.838483796295</v>
      </c>
      <c r="T1689" s="14">
        <f>(((I1689/60)/60)/24)+DATE(1970,1,1)+(-5/24)</f>
        <v>42835.635416666664</v>
      </c>
      <c r="U1689" s="41">
        <f t="shared" si="80"/>
        <v>33.796932870369346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8">
        <f>E1690/L1690</f>
        <v>253.14285714285714</v>
      </c>
      <c r="Q1690" s="12" t="str">
        <f t="shared" si="78"/>
        <v>music</v>
      </c>
      <c r="R1690" s="12" t="str">
        <f t="shared" si="79"/>
        <v>faith</v>
      </c>
      <c r="S1690" s="13">
        <f>(((J1690/60)/60)/24)+DATE(1970,1,1)+(-5/24)</f>
        <v>42804.326319444437</v>
      </c>
      <c r="T1690" s="14">
        <f>(((I1690/60)/60)/24)+DATE(1970,1,1)+(-5/24)</f>
        <v>42834.28465277778</v>
      </c>
      <c r="U1690" s="41">
        <f t="shared" si="80"/>
        <v>29.958333333343035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8">
        <f>E1691/L1691</f>
        <v>171.42857142857142</v>
      </c>
      <c r="Q1691" s="12" t="str">
        <f t="shared" si="78"/>
        <v>music</v>
      </c>
      <c r="R1691" s="12" t="str">
        <f t="shared" si="79"/>
        <v>faith</v>
      </c>
      <c r="S1691" s="13">
        <f>(((J1691/60)/60)/24)+DATE(1970,1,1)+(-5/24)</f>
        <v>42780.734143518515</v>
      </c>
      <c r="T1691" s="14">
        <f>(((I1691/60)/60)/24)+DATE(1970,1,1)+(-5/24)</f>
        <v>42810.692476851851</v>
      </c>
      <c r="U1691" s="41">
        <f t="shared" si="80"/>
        <v>29.958333333335759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8">
        <f>E1692/L1692</f>
        <v>57.727272727272727</v>
      </c>
      <c r="Q1692" s="12" t="str">
        <f t="shared" si="78"/>
        <v>music</v>
      </c>
      <c r="R1692" s="12" t="str">
        <f t="shared" si="79"/>
        <v>faith</v>
      </c>
      <c r="S1692" s="13">
        <f>(((J1692/60)/60)/24)+DATE(1970,1,1)+(-5/24)</f>
        <v>42801.222708333335</v>
      </c>
      <c r="T1692" s="14">
        <f>(((I1692/60)/60)/24)+DATE(1970,1,1)+(-5/24)</f>
        <v>42831.181041666663</v>
      </c>
      <c r="U1692" s="41">
        <f t="shared" si="80"/>
        <v>29.958333333328483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8">
        <f>E1693/L1693</f>
        <v>264.26315789473682</v>
      </c>
      <c r="Q1693" s="12" t="str">
        <f t="shared" si="78"/>
        <v>music</v>
      </c>
      <c r="R1693" s="12" t="str">
        <f t="shared" si="79"/>
        <v>faith</v>
      </c>
      <c r="S1693" s="13">
        <f>(((J1693/60)/60)/24)+DATE(1970,1,1)+(-5/24)</f>
        <v>42795.49314814814</v>
      </c>
      <c r="T1693" s="14">
        <f>(((I1693/60)/60)/24)+DATE(1970,1,1)+(-5/24)</f>
        <v>42827.833333333336</v>
      </c>
      <c r="U1693" s="41">
        <f t="shared" si="80"/>
        <v>32.340185185195878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8">
        <f>E1694/L1694</f>
        <v>159.33333333333334</v>
      </c>
      <c r="Q1694" s="12" t="str">
        <f t="shared" si="78"/>
        <v>music</v>
      </c>
      <c r="R1694" s="12" t="str">
        <f t="shared" si="79"/>
        <v>faith</v>
      </c>
      <c r="S1694" s="13">
        <f>(((J1694/60)/60)/24)+DATE(1970,1,1)+(-5/24)</f>
        <v>42787.94290509259</v>
      </c>
      <c r="T1694" s="14">
        <f>(((I1694/60)/60)/24)+DATE(1970,1,1)+(-5/24)</f>
        <v>42820.790972222218</v>
      </c>
      <c r="U1694" s="41">
        <f t="shared" si="80"/>
        <v>32.848067129627452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8">
        <f>E1695/L1695</f>
        <v>35</v>
      </c>
      <c r="Q1695" s="12" t="str">
        <f t="shared" si="78"/>
        <v>music</v>
      </c>
      <c r="R1695" s="12" t="str">
        <f t="shared" si="79"/>
        <v>faith</v>
      </c>
      <c r="S1695" s="13">
        <f>(((J1695/60)/60)/24)+DATE(1970,1,1)+(-5/24)</f>
        <v>42803.711944444447</v>
      </c>
      <c r="T1695" s="14">
        <f>(((I1695/60)/60)/24)+DATE(1970,1,1)+(-5/24)</f>
        <v>42834.624999999993</v>
      </c>
      <c r="U1695" s="41">
        <f t="shared" si="80"/>
        <v>30.913055555545725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8">
        <f>E1696/L1696</f>
        <v>5</v>
      </c>
      <c r="Q1696" s="12" t="str">
        <f t="shared" si="78"/>
        <v>music</v>
      </c>
      <c r="R1696" s="12" t="str">
        <f t="shared" si="79"/>
        <v>faith</v>
      </c>
      <c r="S1696" s="13">
        <f>(((J1696/60)/60)/24)+DATE(1970,1,1)+(-5/24)</f>
        <v>42791.461504629631</v>
      </c>
      <c r="T1696" s="14">
        <f>(((I1696/60)/60)/24)+DATE(1970,1,1)+(-5/24)</f>
        <v>42820.98333333333</v>
      </c>
      <c r="U1696" s="41">
        <f t="shared" si="80"/>
        <v>29.521828703698702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8">
        <f>E1697/L1697</f>
        <v>61.086956521739133</v>
      </c>
      <c r="Q1697" s="12" t="str">
        <f t="shared" si="78"/>
        <v>music</v>
      </c>
      <c r="R1697" s="12" t="str">
        <f t="shared" si="79"/>
        <v>faith</v>
      </c>
      <c r="S1697" s="13">
        <f>(((J1697/60)/60)/24)+DATE(1970,1,1)+(-5/24)</f>
        <v>42800.823078703703</v>
      </c>
      <c r="T1697" s="14">
        <f>(((I1697/60)/60)/24)+DATE(1970,1,1)+(-5/24)</f>
        <v>42834.833333333336</v>
      </c>
      <c r="U1697" s="41">
        <f t="shared" si="80"/>
        <v>34.010254629632982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8" t="e">
        <f>E1698/L1698</f>
        <v>#DIV/0!</v>
      </c>
      <c r="Q1698" s="12" t="str">
        <f t="shared" si="78"/>
        <v>music</v>
      </c>
      <c r="R1698" s="12" t="str">
        <f t="shared" si="79"/>
        <v>faith</v>
      </c>
      <c r="S1698" s="13">
        <f>(((J1698/60)/60)/24)+DATE(1970,1,1)+(-5/24)</f>
        <v>42795.861238425925</v>
      </c>
      <c r="T1698" s="14">
        <f>(((I1698/60)/60)/24)+DATE(1970,1,1)+(-5/24)</f>
        <v>42825.819571759253</v>
      </c>
      <c r="U1698" s="41">
        <f t="shared" si="80"/>
        <v>29.958333333328483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8">
        <f>E1699/L1699</f>
        <v>114.81818181818181</v>
      </c>
      <c r="Q1699" s="12" t="str">
        <f t="shared" si="78"/>
        <v>music</v>
      </c>
      <c r="R1699" s="12" t="str">
        <f t="shared" si="79"/>
        <v>faith</v>
      </c>
      <c r="S1699" s="13">
        <f>(((J1699/60)/60)/24)+DATE(1970,1,1)+(-5/24)</f>
        <v>42804.82462962962</v>
      </c>
      <c r="T1699" s="14">
        <f>(((I1699/60)/60)/24)+DATE(1970,1,1)+(-5/24)</f>
        <v>42834.782962962963</v>
      </c>
      <c r="U1699" s="41">
        <f t="shared" si="80"/>
        <v>29.958333333343035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8" t="e">
        <f>E1700/L1700</f>
        <v>#DIV/0!</v>
      </c>
      <c r="Q1700" s="12" t="str">
        <f t="shared" si="78"/>
        <v>music</v>
      </c>
      <c r="R1700" s="12" t="str">
        <f t="shared" si="79"/>
        <v>faith</v>
      </c>
      <c r="S1700" s="13">
        <f>(((J1700/60)/60)/24)+DATE(1970,1,1)+(-5/24)</f>
        <v>42795.999537037038</v>
      </c>
      <c r="T1700" s="14">
        <f>(((I1700/60)/60)/24)+DATE(1970,1,1)+(-5/24)</f>
        <v>42819.939583333333</v>
      </c>
      <c r="U1700" s="41">
        <f t="shared" si="80"/>
        <v>23.940046296294895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8">
        <f>E1701/L1701</f>
        <v>54</v>
      </c>
      <c r="Q1701" s="12" t="str">
        <f t="shared" si="78"/>
        <v>music</v>
      </c>
      <c r="R1701" s="12" t="str">
        <f t="shared" si="79"/>
        <v>faith</v>
      </c>
      <c r="S1701" s="13">
        <f>(((J1701/60)/60)/24)+DATE(1970,1,1)+(-5/24)</f>
        <v>42806.655613425923</v>
      </c>
      <c r="T1701" s="14">
        <f>(((I1701/60)/60)/24)+DATE(1970,1,1)+(-5/24)</f>
        <v>42836.655613425923</v>
      </c>
      <c r="U1701" s="41">
        <f t="shared" si="80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8">
        <f>E1702/L1702</f>
        <v>65.974683544303801</v>
      </c>
      <c r="Q1702" s="12" t="str">
        <f t="shared" si="78"/>
        <v>music</v>
      </c>
      <c r="R1702" s="12" t="str">
        <f t="shared" si="79"/>
        <v>faith</v>
      </c>
      <c r="S1702" s="13">
        <f>(((J1702/60)/60)/24)+DATE(1970,1,1)+(-5/24)</f>
        <v>42795.863310185181</v>
      </c>
      <c r="T1702" s="14">
        <f>(((I1702/60)/60)/24)+DATE(1970,1,1)+(-5/24)</f>
        <v>42825.958333333336</v>
      </c>
      <c r="U1702" s="41">
        <f t="shared" si="80"/>
        <v>30.095023148154723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8">
        <f>E1703/L1703</f>
        <v>5</v>
      </c>
      <c r="Q1703" s="12" t="str">
        <f t="shared" si="78"/>
        <v>music</v>
      </c>
      <c r="R1703" s="12" t="str">
        <f t="shared" si="79"/>
        <v>faith</v>
      </c>
      <c r="S1703" s="13">
        <f>(((J1703/60)/60)/24)+DATE(1970,1,1)+(-5/24)</f>
        <v>41989.456076388888</v>
      </c>
      <c r="T1703" s="14">
        <f>(((I1703/60)/60)/24)+DATE(1970,1,1)+(-5/24)</f>
        <v>42019.456076388888</v>
      </c>
      <c r="U1703" s="41">
        <f t="shared" si="80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8">
        <f>E1704/L1704</f>
        <v>1</v>
      </c>
      <c r="Q1704" s="12" t="str">
        <f t="shared" si="78"/>
        <v>music</v>
      </c>
      <c r="R1704" s="12" t="str">
        <f t="shared" si="79"/>
        <v>faith</v>
      </c>
      <c r="S1704" s="13">
        <f>(((J1704/60)/60)/24)+DATE(1970,1,1)+(-5/24)</f>
        <v>42063.661458333336</v>
      </c>
      <c r="T1704" s="14">
        <f>(((I1704/60)/60)/24)+DATE(1970,1,1)+(-5/24)</f>
        <v>42093.619791666664</v>
      </c>
      <c r="U1704" s="41">
        <f t="shared" si="80"/>
        <v>29.958333333328483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8">
        <f>E1705/L1705</f>
        <v>25.5</v>
      </c>
      <c r="Q1705" s="12" t="str">
        <f t="shared" si="78"/>
        <v>music</v>
      </c>
      <c r="R1705" s="12" t="str">
        <f t="shared" si="79"/>
        <v>faith</v>
      </c>
      <c r="S1705" s="13">
        <f>(((J1705/60)/60)/24)+DATE(1970,1,1)+(-5/24)</f>
        <v>42187.073344907411</v>
      </c>
      <c r="T1705" s="14">
        <f>(((I1705/60)/60)/24)+DATE(1970,1,1)+(-5/24)</f>
        <v>42247.073344907411</v>
      </c>
      <c r="U1705" s="41">
        <f t="shared" si="80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8">
        <f>E1706/L1706</f>
        <v>118.36363636363636</v>
      </c>
      <c r="Q1706" s="12" t="str">
        <f t="shared" si="78"/>
        <v>music</v>
      </c>
      <c r="R1706" s="12" t="str">
        <f t="shared" si="79"/>
        <v>faith</v>
      </c>
      <c r="S1706" s="13">
        <f>(((J1706/60)/60)/24)+DATE(1970,1,1)+(-5/24)</f>
        <v>42020.931400462963</v>
      </c>
      <c r="T1706" s="14">
        <f>(((I1706/60)/60)/24)+DATE(1970,1,1)+(-5/24)</f>
        <v>42050.931400462963</v>
      </c>
      <c r="U1706" s="41">
        <f t="shared" si="80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8" t="e">
        <f>E1707/L1707</f>
        <v>#DIV/0!</v>
      </c>
      <c r="Q1707" s="12" t="str">
        <f t="shared" si="78"/>
        <v>music</v>
      </c>
      <c r="R1707" s="12" t="str">
        <f t="shared" si="79"/>
        <v>faith</v>
      </c>
      <c r="S1707" s="13">
        <f>(((J1707/60)/60)/24)+DATE(1970,1,1)+(-5/24)</f>
        <v>42244.808402777773</v>
      </c>
      <c r="T1707" s="14">
        <f>(((I1707/60)/60)/24)+DATE(1970,1,1)+(-5/24)</f>
        <v>42256.458333333336</v>
      </c>
      <c r="U1707" s="41">
        <f t="shared" si="80"/>
        <v>11.649930555562605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8" t="e">
        <f>E1708/L1708</f>
        <v>#DIV/0!</v>
      </c>
      <c r="Q1708" s="12" t="str">
        <f t="shared" si="78"/>
        <v>music</v>
      </c>
      <c r="R1708" s="12" t="str">
        <f t="shared" si="79"/>
        <v>faith</v>
      </c>
      <c r="S1708" s="13">
        <f>(((J1708/60)/60)/24)+DATE(1970,1,1)+(-5/24)</f>
        <v>42179.098055555551</v>
      </c>
      <c r="T1708" s="14">
        <f>(((I1708/60)/60)/24)+DATE(1970,1,1)+(-5/24)</f>
        <v>42239.098055555551</v>
      </c>
      <c r="U1708" s="41">
        <f t="shared" si="80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8">
        <f>E1709/L1709</f>
        <v>54.111111111111114</v>
      </c>
      <c r="Q1709" s="12" t="str">
        <f t="shared" si="78"/>
        <v>music</v>
      </c>
      <c r="R1709" s="12" t="str">
        <f t="shared" si="79"/>
        <v>faith</v>
      </c>
      <c r="S1709" s="13">
        <f>(((J1709/60)/60)/24)+DATE(1970,1,1)+(-5/24)</f>
        <v>42427.512673611105</v>
      </c>
      <c r="T1709" s="14">
        <f>(((I1709/60)/60)/24)+DATE(1970,1,1)+(-5/24)</f>
        <v>42457.471006944441</v>
      </c>
      <c r="U1709" s="41">
        <f t="shared" si="80"/>
        <v>29.958333333335759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8" t="e">
        <f>E1710/L1710</f>
        <v>#DIV/0!</v>
      </c>
      <c r="Q1710" s="12" t="str">
        <f t="shared" si="78"/>
        <v>music</v>
      </c>
      <c r="R1710" s="12" t="str">
        <f t="shared" si="79"/>
        <v>faith</v>
      </c>
      <c r="S1710" s="13">
        <f>(((J1710/60)/60)/24)+DATE(1970,1,1)+(-5/24)</f>
        <v>42451.658634259256</v>
      </c>
      <c r="T1710" s="14">
        <f>(((I1710/60)/60)/24)+DATE(1970,1,1)+(-5/24)</f>
        <v>42491.658634259256</v>
      </c>
      <c r="U1710" s="41">
        <f t="shared" si="80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8">
        <f>E1711/L1711</f>
        <v>21.25</v>
      </c>
      <c r="Q1711" s="12" t="str">
        <f t="shared" si="78"/>
        <v>music</v>
      </c>
      <c r="R1711" s="12" t="str">
        <f t="shared" si="79"/>
        <v>faith</v>
      </c>
      <c r="S1711" s="13">
        <f>(((J1711/60)/60)/24)+DATE(1970,1,1)+(-5/24)</f>
        <v>41841.355486111104</v>
      </c>
      <c r="T1711" s="14">
        <f>(((I1711/60)/60)/24)+DATE(1970,1,1)+(-5/24)</f>
        <v>41882.610416666663</v>
      </c>
      <c r="U1711" s="41">
        <f t="shared" si="80"/>
        <v>41.254930555558531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8">
        <f>E1712/L1712</f>
        <v>34</v>
      </c>
      <c r="Q1712" s="12" t="str">
        <f t="shared" si="78"/>
        <v>music</v>
      </c>
      <c r="R1712" s="12" t="str">
        <f t="shared" si="79"/>
        <v>faith</v>
      </c>
      <c r="S1712" s="13">
        <f>(((J1712/60)/60)/24)+DATE(1970,1,1)+(-5/24)</f>
        <v>42341.382962962954</v>
      </c>
      <c r="T1712" s="14">
        <f>(((I1712/60)/60)/24)+DATE(1970,1,1)+(-5/24)</f>
        <v>42387.333333333336</v>
      </c>
      <c r="U1712" s="41">
        <f t="shared" si="80"/>
        <v>45.950370370381279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8">
        <f>E1713/L1713</f>
        <v>525</v>
      </c>
      <c r="Q1713" s="12" t="str">
        <f t="shared" si="78"/>
        <v>music</v>
      </c>
      <c r="R1713" s="12" t="str">
        <f t="shared" si="79"/>
        <v>faith</v>
      </c>
      <c r="S1713" s="13">
        <f>(((J1713/60)/60)/24)+DATE(1970,1,1)+(-5/24)</f>
        <v>41852.437893518516</v>
      </c>
      <c r="T1713" s="14">
        <f>(((I1713/60)/60)/24)+DATE(1970,1,1)+(-5/24)</f>
        <v>41883.437893518516</v>
      </c>
      <c r="U1713" s="41">
        <f t="shared" si="80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8" t="e">
        <f>E1714/L1714</f>
        <v>#DIV/0!</v>
      </c>
      <c r="Q1714" s="12" t="str">
        <f t="shared" si="78"/>
        <v>music</v>
      </c>
      <c r="R1714" s="12" t="str">
        <f t="shared" si="79"/>
        <v>faith</v>
      </c>
      <c r="S1714" s="13">
        <f>(((J1714/60)/60)/24)+DATE(1970,1,1)+(-5/24)</f>
        <v>42125.705474537033</v>
      </c>
      <c r="T1714" s="14">
        <f>(((I1714/60)/60)/24)+DATE(1970,1,1)+(-5/24)</f>
        <v>42185.705474537033</v>
      </c>
      <c r="U1714" s="41">
        <f t="shared" si="80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8">
        <f>E1715/L1715</f>
        <v>50</v>
      </c>
      <c r="Q1715" s="12" t="str">
        <f t="shared" si="78"/>
        <v>music</v>
      </c>
      <c r="R1715" s="12" t="str">
        <f t="shared" si="79"/>
        <v>faith</v>
      </c>
      <c r="S1715" s="13">
        <f>(((J1715/60)/60)/24)+DATE(1970,1,1)+(-5/24)</f>
        <v>41887.592731481483</v>
      </c>
      <c r="T1715" s="14">
        <f>(((I1715/60)/60)/24)+DATE(1970,1,1)+(-5/24)</f>
        <v>41917.592731481483</v>
      </c>
      <c r="U1715" s="41">
        <f t="shared" si="80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8">
        <f>E1716/L1716</f>
        <v>115.70588235294117</v>
      </c>
      <c r="Q1716" s="12" t="str">
        <f t="shared" si="78"/>
        <v>music</v>
      </c>
      <c r="R1716" s="12" t="str">
        <f t="shared" si="79"/>
        <v>faith</v>
      </c>
      <c r="S1716" s="13">
        <f>(((J1716/60)/60)/24)+DATE(1970,1,1)+(-5/24)</f>
        <v>42095.710196759253</v>
      </c>
      <c r="T1716" s="14">
        <f>(((I1716/60)/60)/24)+DATE(1970,1,1)+(-5/24)</f>
        <v>42125.710196759253</v>
      </c>
      <c r="U1716" s="41">
        <f t="shared" si="80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8">
        <f>E1717/L1717</f>
        <v>5.5</v>
      </c>
      <c r="Q1717" s="12" t="str">
        <f t="shared" si="78"/>
        <v>music</v>
      </c>
      <c r="R1717" s="12" t="str">
        <f t="shared" si="79"/>
        <v>faith</v>
      </c>
      <c r="S1717" s="13">
        <f>(((J1717/60)/60)/24)+DATE(1970,1,1)+(-5/24)</f>
        <v>42064.009085648147</v>
      </c>
      <c r="T1717" s="14">
        <f>(((I1717/60)/60)/24)+DATE(1970,1,1)+(-5/24)</f>
        <v>42093.931944444441</v>
      </c>
      <c r="U1717" s="41">
        <f t="shared" si="80"/>
        <v>29.92285879629344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8">
        <f>E1718/L1718</f>
        <v>50</v>
      </c>
      <c r="Q1718" s="12" t="str">
        <f t="shared" si="78"/>
        <v>music</v>
      </c>
      <c r="R1718" s="12" t="str">
        <f t="shared" si="79"/>
        <v>faith</v>
      </c>
      <c r="S1718" s="13">
        <f>(((J1718/60)/60)/24)+DATE(1970,1,1)+(-5/24)</f>
        <v>42673.369201388887</v>
      </c>
      <c r="T1718" s="14">
        <f>(((I1718/60)/60)/24)+DATE(1970,1,1)+(-5/24)</f>
        <v>42713.410868055551</v>
      </c>
      <c r="U1718" s="41">
        <f t="shared" si="80"/>
        <v>40.041666666664241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8">
        <f>E1719/L1719</f>
        <v>34.024390243902438</v>
      </c>
      <c r="Q1719" s="12" t="str">
        <f t="shared" si="78"/>
        <v>music</v>
      </c>
      <c r="R1719" s="12" t="str">
        <f t="shared" si="79"/>
        <v>faith</v>
      </c>
      <c r="S1719" s="13">
        <f>(((J1719/60)/60)/24)+DATE(1970,1,1)+(-5/24)</f>
        <v>42460.773587962954</v>
      </c>
      <c r="T1719" s="14">
        <f>(((I1719/60)/60)/24)+DATE(1970,1,1)+(-5/24)</f>
        <v>42480.958333333336</v>
      </c>
      <c r="U1719" s="41">
        <f t="shared" si="80"/>
        <v>20.184745370381279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8">
        <f>E1720/L1720</f>
        <v>37.5</v>
      </c>
      <c r="Q1720" s="12" t="str">
        <f t="shared" si="78"/>
        <v>music</v>
      </c>
      <c r="R1720" s="12" t="str">
        <f t="shared" si="79"/>
        <v>faith</v>
      </c>
      <c r="S1720" s="13">
        <f>(((J1720/60)/60)/24)+DATE(1970,1,1)+(-5/24)</f>
        <v>42460.402187499996</v>
      </c>
      <c r="T1720" s="14">
        <f>(((I1720/60)/60)/24)+DATE(1970,1,1)+(-5/24)</f>
        <v>42503.999305555553</v>
      </c>
      <c r="U1720" s="41">
        <f t="shared" si="80"/>
        <v>43.597118055557075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8">
        <f>E1721/L1721</f>
        <v>11.666666666666666</v>
      </c>
      <c r="Q1721" s="12" t="str">
        <f t="shared" si="78"/>
        <v>music</v>
      </c>
      <c r="R1721" s="12" t="str">
        <f t="shared" si="79"/>
        <v>faith</v>
      </c>
      <c r="S1721" s="13">
        <f>(((J1721/60)/60)/24)+DATE(1970,1,1)+(-5/24)</f>
        <v>41869.326284722221</v>
      </c>
      <c r="T1721" s="14">
        <f>(((I1721/60)/60)/24)+DATE(1970,1,1)+(-5/24)</f>
        <v>41899.326284722221</v>
      </c>
      <c r="U1721" s="41">
        <f t="shared" si="80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8">
        <f>E1722/L1722</f>
        <v>28.125</v>
      </c>
      <c r="Q1722" s="12" t="str">
        <f t="shared" si="78"/>
        <v>music</v>
      </c>
      <c r="R1722" s="12" t="str">
        <f t="shared" si="79"/>
        <v>faith</v>
      </c>
      <c r="S1722" s="13">
        <f>(((J1722/60)/60)/24)+DATE(1970,1,1)+(-5/24)</f>
        <v>41922.574895833335</v>
      </c>
      <c r="T1722" s="14">
        <f>(((I1722/60)/60)/24)+DATE(1970,1,1)+(-5/24)</f>
        <v>41952.616562499999</v>
      </c>
      <c r="U1722" s="41">
        <f t="shared" si="80"/>
        <v>30.041666666664241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8" t="e">
        <f>E1723/L1723</f>
        <v>#DIV/0!</v>
      </c>
      <c r="Q1723" s="12" t="str">
        <f t="shared" si="78"/>
        <v>music</v>
      </c>
      <c r="R1723" s="12" t="str">
        <f t="shared" si="79"/>
        <v>faith</v>
      </c>
      <c r="S1723" s="13">
        <f>(((J1723/60)/60)/24)+DATE(1970,1,1)+(-5/24)</f>
        <v>42319.25304398148</v>
      </c>
      <c r="T1723" s="14">
        <f>(((I1723/60)/60)/24)+DATE(1970,1,1)+(-5/24)</f>
        <v>42349.25304398148</v>
      </c>
      <c r="U1723" s="41">
        <f t="shared" si="80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8">
        <f>E1724/L1724</f>
        <v>1</v>
      </c>
      <c r="Q1724" s="12" t="str">
        <f t="shared" si="78"/>
        <v>music</v>
      </c>
      <c r="R1724" s="12" t="str">
        <f t="shared" si="79"/>
        <v>faith</v>
      </c>
      <c r="S1724" s="13">
        <f>(((J1724/60)/60)/24)+DATE(1970,1,1)+(-5/24)</f>
        <v>42425.752650462957</v>
      </c>
      <c r="T1724" s="14">
        <f>(((I1724/60)/60)/24)+DATE(1970,1,1)+(-5/24)</f>
        <v>42462.798611111109</v>
      </c>
      <c r="U1724" s="41">
        <f t="shared" si="80"/>
        <v>37.045960648152686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8">
        <f>E1725/L1725</f>
        <v>216.66666666666666</v>
      </c>
      <c r="Q1725" s="12" t="str">
        <f t="shared" si="78"/>
        <v>music</v>
      </c>
      <c r="R1725" s="12" t="str">
        <f t="shared" si="79"/>
        <v>faith</v>
      </c>
      <c r="S1725" s="13">
        <f>(((J1725/60)/60)/24)+DATE(1970,1,1)+(-5/24)</f>
        <v>42129.617071759254</v>
      </c>
      <c r="T1725" s="14">
        <f>(((I1725/60)/60)/24)+DATE(1970,1,1)+(-5/24)</f>
        <v>42186.041666666664</v>
      </c>
      <c r="U1725" s="41">
        <f t="shared" si="80"/>
        <v>56.42459490741021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8">
        <f>E1726/L1726</f>
        <v>8.75</v>
      </c>
      <c r="Q1726" s="12" t="str">
        <f t="shared" si="78"/>
        <v>music</v>
      </c>
      <c r="R1726" s="12" t="str">
        <f t="shared" si="79"/>
        <v>faith</v>
      </c>
      <c r="S1726" s="13">
        <f>(((J1726/60)/60)/24)+DATE(1970,1,1)+(-5/24)</f>
        <v>41912.724097222221</v>
      </c>
      <c r="T1726" s="14">
        <f>(((I1726/60)/60)/24)+DATE(1970,1,1)+(-5/24)</f>
        <v>41942.724097222221</v>
      </c>
      <c r="U1726" s="41">
        <f t="shared" si="80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8">
        <f>E1727/L1727</f>
        <v>62.222222222222221</v>
      </c>
      <c r="Q1727" s="12" t="str">
        <f t="shared" si="78"/>
        <v>music</v>
      </c>
      <c r="R1727" s="12" t="str">
        <f t="shared" si="79"/>
        <v>faith</v>
      </c>
      <c r="S1727" s="13">
        <f>(((J1727/60)/60)/24)+DATE(1970,1,1)+(-5/24)</f>
        <v>41845.759826388887</v>
      </c>
      <c r="T1727" s="14">
        <f>(((I1727/60)/60)/24)+DATE(1970,1,1)+(-5/24)</f>
        <v>41875.759826388887</v>
      </c>
      <c r="U1727" s="41">
        <f t="shared" si="80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8">
        <f>E1728/L1728</f>
        <v>137.25</v>
      </c>
      <c r="Q1728" s="12" t="str">
        <f t="shared" si="78"/>
        <v>music</v>
      </c>
      <c r="R1728" s="12" t="str">
        <f t="shared" si="79"/>
        <v>faith</v>
      </c>
      <c r="S1728" s="13">
        <f>(((J1728/60)/60)/24)+DATE(1970,1,1)+(-5/24)</f>
        <v>41788.711388888885</v>
      </c>
      <c r="T1728" s="14">
        <f>(((I1728/60)/60)/24)+DATE(1970,1,1)+(-5/24)</f>
        <v>41817.711388888885</v>
      </c>
      <c r="U1728" s="41">
        <f t="shared" si="80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8">
        <f>E1729/L1729</f>
        <v>1</v>
      </c>
      <c r="Q1729" s="12" t="str">
        <f t="shared" si="78"/>
        <v>music</v>
      </c>
      <c r="R1729" s="12" t="str">
        <f t="shared" si="79"/>
        <v>faith</v>
      </c>
      <c r="S1729" s="13">
        <f>(((J1729/60)/60)/24)+DATE(1970,1,1)+(-5/24)</f>
        <v>42044.719641203708</v>
      </c>
      <c r="T1729" s="14">
        <f>(((I1729/60)/60)/24)+DATE(1970,1,1)+(-5/24)</f>
        <v>42099.249999999993</v>
      </c>
      <c r="U1729" s="41">
        <f t="shared" si="80"/>
        <v>54.530358796284418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8">
        <f>E1730/L1730</f>
        <v>122.14285714285714</v>
      </c>
      <c r="Q1730" s="12" t="str">
        <f t="shared" si="78"/>
        <v>music</v>
      </c>
      <c r="R1730" s="12" t="str">
        <f t="shared" si="79"/>
        <v>faith</v>
      </c>
      <c r="S1730" s="13">
        <f>(((J1730/60)/60)/24)+DATE(1970,1,1)+(-5/24)</f>
        <v>42268.417523148142</v>
      </c>
      <c r="T1730" s="14">
        <f>(((I1730/60)/60)/24)+DATE(1970,1,1)+(-5/24)</f>
        <v>42298.417523148142</v>
      </c>
      <c r="U1730" s="41">
        <f t="shared" si="80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8" t="e">
        <f>E1731/L1731</f>
        <v>#DIV/0!</v>
      </c>
      <c r="Q1731" s="12" t="str">
        <f t="shared" ref="Q1731:Q1794" si="81">LEFT(N1731,( FIND("/",N1731,1))-1)</f>
        <v>music</v>
      </c>
      <c r="R1731" s="12" t="str">
        <f t="shared" ref="R1731:R1794" si="82">RIGHT(N1731,(LEN(N1731)-(FIND("/",N1731, FIND("/", N1731)-1))))</f>
        <v>faith</v>
      </c>
      <c r="S1731" s="13">
        <f>(((J1731/60)/60)/24)+DATE(1970,1,1)+(-5/24)</f>
        <v>42470.843819444439</v>
      </c>
      <c r="T1731" s="14">
        <f>(((I1731/60)/60)/24)+DATE(1970,1,1)+(-5/24)</f>
        <v>42530.843819444439</v>
      </c>
      <c r="U1731" s="41">
        <f t="shared" ref="U1731:U1794" si="83">T1731-S1731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8" t="e">
        <f>E1732/L1732</f>
        <v>#DIV/0!</v>
      </c>
      <c r="Q1732" s="12" t="str">
        <f t="shared" si="81"/>
        <v>music</v>
      </c>
      <c r="R1732" s="12" t="str">
        <f t="shared" si="82"/>
        <v>faith</v>
      </c>
      <c r="S1732" s="13">
        <f>(((J1732/60)/60)/24)+DATE(1970,1,1)+(-5/24)</f>
        <v>42271.879432870373</v>
      </c>
      <c r="T1732" s="14">
        <f>(((I1732/60)/60)/24)+DATE(1970,1,1)+(-5/24)</f>
        <v>42301.879432870373</v>
      </c>
      <c r="U1732" s="41">
        <f t="shared" si="83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8" t="e">
        <f>E1733/L1733</f>
        <v>#DIV/0!</v>
      </c>
      <c r="Q1733" s="12" t="str">
        <f t="shared" si="81"/>
        <v>music</v>
      </c>
      <c r="R1733" s="12" t="str">
        <f t="shared" si="82"/>
        <v>faith</v>
      </c>
      <c r="S1733" s="13">
        <f>(((J1733/60)/60)/24)+DATE(1970,1,1)+(-5/24)</f>
        <v>42152.698518518511</v>
      </c>
      <c r="T1733" s="14">
        <f>(((I1733/60)/60)/24)+DATE(1970,1,1)+(-5/24)</f>
        <v>42166.416666666664</v>
      </c>
      <c r="U1733" s="41">
        <f t="shared" si="83"/>
        <v>13.718148148152977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8" t="e">
        <f>E1734/L1734</f>
        <v>#DIV/0!</v>
      </c>
      <c r="Q1734" s="12" t="str">
        <f t="shared" si="81"/>
        <v>music</v>
      </c>
      <c r="R1734" s="12" t="str">
        <f t="shared" si="82"/>
        <v>faith</v>
      </c>
      <c r="S1734" s="13">
        <f>(((J1734/60)/60)/24)+DATE(1970,1,1)+(-5/24)</f>
        <v>42325.475474537037</v>
      </c>
      <c r="T1734" s="14">
        <f>(((I1734/60)/60)/24)+DATE(1970,1,1)+(-5/24)</f>
        <v>42384.999999999993</v>
      </c>
      <c r="U1734" s="41">
        <f t="shared" si="83"/>
        <v>59.524525462955353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8" t="e">
        <f>E1735/L1735</f>
        <v>#DIV/0!</v>
      </c>
      <c r="Q1735" s="12" t="str">
        <f t="shared" si="81"/>
        <v>music</v>
      </c>
      <c r="R1735" s="12" t="str">
        <f t="shared" si="82"/>
        <v>faith</v>
      </c>
      <c r="S1735" s="13">
        <f>(((J1735/60)/60)/24)+DATE(1970,1,1)+(-5/24)</f>
        <v>42614.467291666668</v>
      </c>
      <c r="T1735" s="14">
        <f>(((I1735/60)/60)/24)+DATE(1970,1,1)+(-5/24)</f>
        <v>42626.687499999993</v>
      </c>
      <c r="U1735" s="41">
        <f t="shared" si="83"/>
        <v>12.22020833332499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8">
        <f>E1736/L1736</f>
        <v>1</v>
      </c>
      <c r="Q1736" s="12" t="str">
        <f t="shared" si="81"/>
        <v>music</v>
      </c>
      <c r="R1736" s="12" t="str">
        <f t="shared" si="82"/>
        <v>faith</v>
      </c>
      <c r="S1736" s="13">
        <f>(((J1736/60)/60)/24)+DATE(1970,1,1)+(-5/24)</f>
        <v>42101.828194444439</v>
      </c>
      <c r="T1736" s="14">
        <f>(((I1736/60)/60)/24)+DATE(1970,1,1)+(-5/24)</f>
        <v>42131.828194444439</v>
      </c>
      <c r="U1736" s="41">
        <f t="shared" si="83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8">
        <f>E1737/L1737</f>
        <v>55</v>
      </c>
      <c r="Q1737" s="12" t="str">
        <f t="shared" si="81"/>
        <v>music</v>
      </c>
      <c r="R1737" s="12" t="str">
        <f t="shared" si="82"/>
        <v>faith</v>
      </c>
      <c r="S1737" s="13">
        <f>(((J1737/60)/60)/24)+DATE(1970,1,1)+(-5/24)</f>
        <v>42559.605844907412</v>
      </c>
      <c r="T1737" s="14">
        <f>(((I1737/60)/60)/24)+DATE(1970,1,1)+(-5/24)</f>
        <v>42589.605844907412</v>
      </c>
      <c r="U1737" s="41">
        <f t="shared" si="83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8">
        <f>E1738/L1738</f>
        <v>22</v>
      </c>
      <c r="Q1738" s="12" t="str">
        <f t="shared" si="81"/>
        <v>music</v>
      </c>
      <c r="R1738" s="12" t="str">
        <f t="shared" si="82"/>
        <v>faith</v>
      </c>
      <c r="S1738" s="13">
        <f>(((J1738/60)/60)/24)+DATE(1970,1,1)+(-5/24)</f>
        <v>42286.65315972222</v>
      </c>
      <c r="T1738" s="14">
        <f>(((I1738/60)/60)/24)+DATE(1970,1,1)+(-5/24)</f>
        <v>42316.694826388884</v>
      </c>
      <c r="U1738" s="41">
        <f t="shared" si="83"/>
        <v>30.041666666664241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8">
        <f>E1739/L1739</f>
        <v>56.666666666666664</v>
      </c>
      <c r="Q1739" s="12" t="str">
        <f t="shared" si="81"/>
        <v>music</v>
      </c>
      <c r="R1739" s="12" t="str">
        <f t="shared" si="82"/>
        <v>faith</v>
      </c>
      <c r="S1739" s="13">
        <f>(((J1739/60)/60)/24)+DATE(1970,1,1)+(-5/24)</f>
        <v>42175.740648148152</v>
      </c>
      <c r="T1739" s="14">
        <f>(((I1739/60)/60)/24)+DATE(1970,1,1)+(-5/24)</f>
        <v>42205.740648148152</v>
      </c>
      <c r="U1739" s="41">
        <f t="shared" si="83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8">
        <f>E1740/L1740</f>
        <v>20</v>
      </c>
      <c r="Q1740" s="12" t="str">
        <f t="shared" si="81"/>
        <v>music</v>
      </c>
      <c r="R1740" s="12" t="str">
        <f t="shared" si="82"/>
        <v>faith</v>
      </c>
      <c r="S1740" s="13">
        <f>(((J1740/60)/60)/24)+DATE(1970,1,1)+(-5/24)</f>
        <v>41884.665995370371</v>
      </c>
      <c r="T1740" s="14">
        <f>(((I1740/60)/60)/24)+DATE(1970,1,1)+(-5/24)</f>
        <v>41914.665995370371</v>
      </c>
      <c r="U1740" s="41">
        <f t="shared" si="83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8">
        <f>E1741/L1741</f>
        <v>1</v>
      </c>
      <c r="Q1741" s="12" t="str">
        <f t="shared" si="81"/>
        <v>music</v>
      </c>
      <c r="R1741" s="12" t="str">
        <f t="shared" si="82"/>
        <v>faith</v>
      </c>
      <c r="S1741" s="13">
        <f>(((J1741/60)/60)/24)+DATE(1970,1,1)+(-5/24)</f>
        <v>42435.665879629632</v>
      </c>
      <c r="T1741" s="14">
        <f>(((I1741/60)/60)/24)+DATE(1970,1,1)+(-5/24)</f>
        <v>42494.624212962961</v>
      </c>
      <c r="U1741" s="41">
        <f t="shared" si="83"/>
        <v>58.958333333328483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8" t="e">
        <f>E1742/L1742</f>
        <v>#DIV/0!</v>
      </c>
      <c r="Q1742" s="12" t="str">
        <f t="shared" si="81"/>
        <v>music</v>
      </c>
      <c r="R1742" s="12" t="str">
        <f t="shared" si="82"/>
        <v>faith</v>
      </c>
      <c r="S1742" s="13">
        <f>(((J1742/60)/60)/24)+DATE(1970,1,1)+(-5/24)</f>
        <v>42171.60905092593</v>
      </c>
      <c r="T1742" s="14">
        <f>(((I1742/60)/60)/24)+DATE(1970,1,1)+(-5/24)</f>
        <v>42201.60905092593</v>
      </c>
      <c r="U1742" s="41">
        <f t="shared" si="83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8">
        <f>E1743/L1743</f>
        <v>25.576923076923077</v>
      </c>
      <c r="Q1743" s="12" t="str">
        <f t="shared" si="81"/>
        <v>photography</v>
      </c>
      <c r="R1743" s="12" t="str">
        <f t="shared" si="82"/>
        <v>photobooks</v>
      </c>
      <c r="S1743" s="13">
        <f>(((J1743/60)/60)/24)+DATE(1970,1,1)+(-5/24)</f>
        <v>42120.419803240737</v>
      </c>
      <c r="T1743" s="14">
        <f>(((I1743/60)/60)/24)+DATE(1970,1,1)+(-5/24)</f>
        <v>42165.419803240737</v>
      </c>
      <c r="U1743" s="41">
        <f t="shared" si="83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8">
        <f>E1744/L1744</f>
        <v>63.970588235294116</v>
      </c>
      <c r="Q1744" s="12" t="str">
        <f t="shared" si="81"/>
        <v>photography</v>
      </c>
      <c r="R1744" s="12" t="str">
        <f t="shared" si="82"/>
        <v>photobooks</v>
      </c>
      <c r="S1744" s="13">
        <f>(((J1744/60)/60)/24)+DATE(1970,1,1)+(-5/24)</f>
        <v>42710.668634259251</v>
      </c>
      <c r="T1744" s="14">
        <f>(((I1744/60)/60)/24)+DATE(1970,1,1)+(-5/24)</f>
        <v>42742.666666666664</v>
      </c>
      <c r="U1744" s="41">
        <f t="shared" si="83"/>
        <v>31.99803240741312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8">
        <f>E1745/L1745</f>
        <v>89.925373134328353</v>
      </c>
      <c r="Q1745" s="12" t="str">
        <f t="shared" si="81"/>
        <v>photography</v>
      </c>
      <c r="R1745" s="12" t="str">
        <f t="shared" si="82"/>
        <v>photobooks</v>
      </c>
      <c r="S1745" s="13">
        <f>(((J1745/60)/60)/24)+DATE(1970,1,1)+(-5/24)</f>
        <v>42586.717303240737</v>
      </c>
      <c r="T1745" s="14">
        <f>(((I1745/60)/60)/24)+DATE(1970,1,1)+(-5/24)</f>
        <v>42608.957638888889</v>
      </c>
      <c r="U1745" s="41">
        <f t="shared" si="83"/>
        <v>22.240335648151813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8">
        <f>E1746/L1746</f>
        <v>93.071428571428569</v>
      </c>
      <c r="Q1746" s="12" t="str">
        <f t="shared" si="81"/>
        <v>photography</v>
      </c>
      <c r="R1746" s="12" t="str">
        <f t="shared" si="82"/>
        <v>photobooks</v>
      </c>
      <c r="S1746" s="13">
        <f>(((J1746/60)/60)/24)+DATE(1970,1,1)+(-5/24)</f>
        <v>42026.396724537037</v>
      </c>
      <c r="T1746" s="14">
        <f>(((I1746/60)/60)/24)+DATE(1970,1,1)+(-5/24)</f>
        <v>42071.355057870365</v>
      </c>
      <c r="U1746" s="41">
        <f t="shared" si="83"/>
        <v>44.958333333328483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8">
        <f>E1747/L1747</f>
        <v>89.674157303370791</v>
      </c>
      <c r="Q1747" s="12" t="str">
        <f t="shared" si="81"/>
        <v>photography</v>
      </c>
      <c r="R1747" s="12" t="str">
        <f t="shared" si="82"/>
        <v>photobooks</v>
      </c>
      <c r="S1747" s="13">
        <f>(((J1747/60)/60)/24)+DATE(1970,1,1)+(-5/24)</f>
        <v>42690.051365740735</v>
      </c>
      <c r="T1747" s="14">
        <f>(((I1747/60)/60)/24)+DATE(1970,1,1)+(-5/24)</f>
        <v>42725.874999999993</v>
      </c>
      <c r="U1747" s="41">
        <f t="shared" si="83"/>
        <v>35.823634259257233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8">
        <f>E1748/L1748</f>
        <v>207.61682242990653</v>
      </c>
      <c r="Q1748" s="12" t="str">
        <f t="shared" si="81"/>
        <v>photography</v>
      </c>
      <c r="R1748" s="12" t="str">
        <f t="shared" si="82"/>
        <v>photobooks</v>
      </c>
      <c r="S1748" s="13">
        <f>(((J1748/60)/60)/24)+DATE(1970,1,1)+(-5/24)</f>
        <v>42667.968368055554</v>
      </c>
      <c r="T1748" s="14">
        <f>(((I1748/60)/60)/24)+DATE(1970,1,1)+(-5/24)</f>
        <v>42697.874999999993</v>
      </c>
      <c r="U1748" s="41">
        <f t="shared" si="83"/>
        <v>29.906631944439141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8">
        <f>E1749/L1749</f>
        <v>59.408805031446541</v>
      </c>
      <c r="Q1749" s="12" t="str">
        <f t="shared" si="81"/>
        <v>photography</v>
      </c>
      <c r="R1749" s="12" t="str">
        <f t="shared" si="82"/>
        <v>photobooks</v>
      </c>
      <c r="S1749" s="13">
        <f>(((J1749/60)/60)/24)+DATE(1970,1,1)+(-5/24)</f>
        <v>42292.227199074077</v>
      </c>
      <c r="T1749" s="14">
        <f>(((I1749/60)/60)/24)+DATE(1970,1,1)+(-5/24)</f>
        <v>42321.416666666664</v>
      </c>
      <c r="U1749" s="41">
        <f t="shared" si="83"/>
        <v>29.18946759258688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8">
        <f>E1750/L1750</f>
        <v>358.97237569060775</v>
      </c>
      <c r="Q1750" s="12" t="str">
        <f t="shared" si="81"/>
        <v>photography</v>
      </c>
      <c r="R1750" s="12" t="str">
        <f t="shared" si="82"/>
        <v>photobooks</v>
      </c>
      <c r="S1750" s="13">
        <f>(((J1750/60)/60)/24)+DATE(1970,1,1)+(-5/24)</f>
        <v>42219.742395833331</v>
      </c>
      <c r="T1750" s="14">
        <f>(((I1750/60)/60)/24)+DATE(1970,1,1)+(-5/24)</f>
        <v>42249.742395833331</v>
      </c>
      <c r="U1750" s="41">
        <f t="shared" si="83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8">
        <f>E1751/L1751</f>
        <v>94.736641221374043</v>
      </c>
      <c r="Q1751" s="12" t="str">
        <f t="shared" si="81"/>
        <v>photography</v>
      </c>
      <c r="R1751" s="12" t="str">
        <f t="shared" si="82"/>
        <v>photobooks</v>
      </c>
      <c r="S1751" s="13">
        <f>(((J1751/60)/60)/24)+DATE(1970,1,1)+(-5/24)</f>
        <v>42758.767604166664</v>
      </c>
      <c r="T1751" s="14">
        <f>(((I1751/60)/60)/24)+DATE(1970,1,1)+(-5/24)</f>
        <v>42795.583333333336</v>
      </c>
      <c r="U1751" s="41">
        <f t="shared" si="83"/>
        <v>36.815729166672099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8">
        <f>E1752/L1752</f>
        <v>80.647999999999996</v>
      </c>
      <c r="Q1752" s="12" t="str">
        <f t="shared" si="81"/>
        <v>photography</v>
      </c>
      <c r="R1752" s="12" t="str">
        <f t="shared" si="82"/>
        <v>photobooks</v>
      </c>
      <c r="S1752" s="13">
        <f>(((J1752/60)/60)/24)+DATE(1970,1,1)+(-5/24)</f>
        <v>42454.628518518519</v>
      </c>
      <c r="T1752" s="14">
        <f>(((I1752/60)/60)/24)+DATE(1970,1,1)+(-5/24)</f>
        <v>42479.628518518519</v>
      </c>
      <c r="U1752" s="41">
        <f t="shared" si="83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8">
        <f>E1753/L1753</f>
        <v>168.68852459016392</v>
      </c>
      <c r="Q1753" s="12" t="str">
        <f t="shared" si="81"/>
        <v>photography</v>
      </c>
      <c r="R1753" s="12" t="str">
        <f t="shared" si="82"/>
        <v>photobooks</v>
      </c>
      <c r="S1753" s="13">
        <f>(((J1753/60)/60)/24)+DATE(1970,1,1)+(-5/24)</f>
        <v>42052.573182870365</v>
      </c>
      <c r="T1753" s="14">
        <f>(((I1753/60)/60)/24)+DATE(1970,1,1)+(-5/24)</f>
        <v>42082.5315162037</v>
      </c>
      <c r="U1753" s="41">
        <f t="shared" si="83"/>
        <v>29.958333333335759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8">
        <f>E1754/L1754</f>
        <v>34.68888888888889</v>
      </c>
      <c r="Q1754" s="12" t="str">
        <f t="shared" si="81"/>
        <v>photography</v>
      </c>
      <c r="R1754" s="12" t="str">
        <f t="shared" si="82"/>
        <v>photobooks</v>
      </c>
      <c r="S1754" s="13">
        <f>(((J1754/60)/60)/24)+DATE(1970,1,1)+(-5/24)</f>
        <v>42627.044930555552</v>
      </c>
      <c r="T1754" s="14">
        <f>(((I1754/60)/60)/24)+DATE(1970,1,1)+(-5/24)</f>
        <v>42657.044930555552</v>
      </c>
      <c r="U1754" s="41">
        <f t="shared" si="83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8">
        <f>E1755/L1755</f>
        <v>462.85714285714283</v>
      </c>
      <c r="Q1755" s="12" t="str">
        <f t="shared" si="81"/>
        <v>photography</v>
      </c>
      <c r="R1755" s="12" t="str">
        <f t="shared" si="82"/>
        <v>photobooks</v>
      </c>
      <c r="S1755" s="13">
        <f>(((J1755/60)/60)/24)+DATE(1970,1,1)+(-5/24)</f>
        <v>42420.541296296295</v>
      </c>
      <c r="T1755" s="14">
        <f>(((I1755/60)/60)/24)+DATE(1970,1,1)+(-5/24)</f>
        <v>42450.499629629623</v>
      </c>
      <c r="U1755" s="41">
        <f t="shared" si="83"/>
        <v>29.958333333328483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8">
        <f>E1756/L1756</f>
        <v>104.38888888888889</v>
      </c>
      <c r="Q1756" s="12" t="str">
        <f t="shared" si="81"/>
        <v>photography</v>
      </c>
      <c r="R1756" s="12" t="str">
        <f t="shared" si="82"/>
        <v>photobooks</v>
      </c>
      <c r="S1756" s="13">
        <f>(((J1756/60)/60)/24)+DATE(1970,1,1)+(-5/24)</f>
        <v>42067.668437499997</v>
      </c>
      <c r="T1756" s="14">
        <f>(((I1756/60)/60)/24)+DATE(1970,1,1)+(-5/24)</f>
        <v>42097.626770833333</v>
      </c>
      <c r="U1756" s="41">
        <f t="shared" si="83"/>
        <v>29.958333333335759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8">
        <f>E1757/L1757</f>
        <v>7.5</v>
      </c>
      <c r="Q1757" s="12" t="str">
        <f t="shared" si="81"/>
        <v>photography</v>
      </c>
      <c r="R1757" s="12" t="str">
        <f t="shared" si="82"/>
        <v>photobooks</v>
      </c>
      <c r="S1757" s="13">
        <f>(((J1757/60)/60)/24)+DATE(1970,1,1)+(-5/24)</f>
        <v>42252.580567129626</v>
      </c>
      <c r="T1757" s="14">
        <f>(((I1757/60)/60)/24)+DATE(1970,1,1)+(-5/24)</f>
        <v>42282.580567129626</v>
      </c>
      <c r="U1757" s="41">
        <f t="shared" si="83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8">
        <f>E1758/L1758</f>
        <v>47.13</v>
      </c>
      <c r="Q1758" s="12" t="str">
        <f t="shared" si="81"/>
        <v>photography</v>
      </c>
      <c r="R1758" s="12" t="str">
        <f t="shared" si="82"/>
        <v>photobooks</v>
      </c>
      <c r="S1758" s="13">
        <f>(((J1758/60)/60)/24)+DATE(1970,1,1)+(-5/24)</f>
        <v>42570.959131944437</v>
      </c>
      <c r="T1758" s="14">
        <f>(((I1758/60)/60)/24)+DATE(1970,1,1)+(-5/24)</f>
        <v>42610.959131944437</v>
      </c>
      <c r="U1758" s="41">
        <f t="shared" si="83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8">
        <f>E1759/L1759</f>
        <v>414.28571428571428</v>
      </c>
      <c r="Q1759" s="12" t="str">
        <f t="shared" si="81"/>
        <v>photography</v>
      </c>
      <c r="R1759" s="12" t="str">
        <f t="shared" si="82"/>
        <v>photobooks</v>
      </c>
      <c r="S1759" s="13">
        <f>(((J1759/60)/60)/24)+DATE(1970,1,1)+(-5/24)</f>
        <v>42733.619016203702</v>
      </c>
      <c r="T1759" s="14">
        <f>(((I1759/60)/60)/24)+DATE(1970,1,1)+(-5/24)</f>
        <v>42763.603472222218</v>
      </c>
      <c r="U1759" s="41">
        <f t="shared" si="83"/>
        <v>29.98445601851563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8">
        <f>E1760/L1760</f>
        <v>42.481481481481481</v>
      </c>
      <c r="Q1760" s="12" t="str">
        <f t="shared" si="81"/>
        <v>photography</v>
      </c>
      <c r="R1760" s="12" t="str">
        <f t="shared" si="82"/>
        <v>photobooks</v>
      </c>
      <c r="S1760" s="13">
        <f>(((J1760/60)/60)/24)+DATE(1970,1,1)+(-5/24)</f>
        <v>42505.74759259259</v>
      </c>
      <c r="T1760" s="14">
        <f>(((I1760/60)/60)/24)+DATE(1970,1,1)+(-5/24)</f>
        <v>42565.74759259259</v>
      </c>
      <c r="U1760" s="41">
        <f t="shared" si="83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8">
        <f>E1761/L1761</f>
        <v>108.77551020408163</v>
      </c>
      <c r="Q1761" s="12" t="str">
        <f t="shared" si="81"/>
        <v>photography</v>
      </c>
      <c r="R1761" s="12" t="str">
        <f t="shared" si="82"/>
        <v>photobooks</v>
      </c>
      <c r="S1761" s="13">
        <f>(((J1761/60)/60)/24)+DATE(1970,1,1)+(-5/24)</f>
        <v>42068.620706018519</v>
      </c>
      <c r="T1761" s="14">
        <f>(((I1761/60)/60)/24)+DATE(1970,1,1)+(-5/24)</f>
        <v>42088.579039351847</v>
      </c>
      <c r="U1761" s="41">
        <f t="shared" si="83"/>
        <v>19.958333333328483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8">
        <f>E1762/L1762</f>
        <v>81.098039215686271</v>
      </c>
      <c r="Q1762" s="12" t="str">
        <f t="shared" si="81"/>
        <v>photography</v>
      </c>
      <c r="R1762" s="12" t="str">
        <f t="shared" si="82"/>
        <v>photobooks</v>
      </c>
      <c r="S1762" s="13">
        <f>(((J1762/60)/60)/24)+DATE(1970,1,1)+(-5/24)</f>
        <v>42405.464270833334</v>
      </c>
      <c r="T1762" s="14">
        <f>(((I1762/60)/60)/24)+DATE(1970,1,1)+(-5/24)</f>
        <v>42425.464270833334</v>
      </c>
      <c r="U1762" s="41">
        <f t="shared" si="83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8">
        <f>E1763/L1763</f>
        <v>51.666666666666664</v>
      </c>
      <c r="Q1763" s="12" t="str">
        <f t="shared" si="81"/>
        <v>photography</v>
      </c>
      <c r="R1763" s="12" t="str">
        <f t="shared" si="82"/>
        <v>photobooks</v>
      </c>
      <c r="S1763" s="13">
        <f>(((J1763/60)/60)/24)+DATE(1970,1,1)+(-5/24)</f>
        <v>42209.359490740739</v>
      </c>
      <c r="T1763" s="14">
        <f>(((I1763/60)/60)/24)+DATE(1970,1,1)+(-5/24)</f>
        <v>42259.359490740739</v>
      </c>
      <c r="U1763" s="41">
        <f t="shared" si="83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8">
        <f>E1764/L1764</f>
        <v>35.4</v>
      </c>
      <c r="Q1764" s="12" t="str">
        <f t="shared" si="81"/>
        <v>photography</v>
      </c>
      <c r="R1764" s="12" t="str">
        <f t="shared" si="82"/>
        <v>photobooks</v>
      </c>
      <c r="S1764" s="13">
        <f>(((J1764/60)/60)/24)+DATE(1970,1,1)+(-5/24)</f>
        <v>42410.773668981477</v>
      </c>
      <c r="T1764" s="14">
        <f>(((I1764/60)/60)/24)+DATE(1970,1,1)+(-5/24)</f>
        <v>42440.773668981477</v>
      </c>
      <c r="U1764" s="41">
        <f t="shared" si="83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8">
        <f>E1765/L1765</f>
        <v>103.63559322033899</v>
      </c>
      <c r="Q1765" s="12" t="str">
        <f t="shared" si="81"/>
        <v>photography</v>
      </c>
      <c r="R1765" s="12" t="str">
        <f t="shared" si="82"/>
        <v>photobooks</v>
      </c>
      <c r="S1765" s="13">
        <f>(((J1765/60)/60)/24)+DATE(1970,1,1)+(-5/24)</f>
        <v>42636.660185185181</v>
      </c>
      <c r="T1765" s="14">
        <f>(((I1765/60)/60)/24)+DATE(1970,1,1)+(-5/24)</f>
        <v>42666.660185185181</v>
      </c>
      <c r="U1765" s="41">
        <f t="shared" si="83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8">
        <f>E1766/L1766</f>
        <v>55.282051282051285</v>
      </c>
      <c r="Q1766" s="12" t="str">
        <f t="shared" si="81"/>
        <v>photography</v>
      </c>
      <c r="R1766" s="12" t="str">
        <f t="shared" si="82"/>
        <v>photobooks</v>
      </c>
      <c r="S1766" s="13">
        <f>(((J1766/60)/60)/24)+DATE(1970,1,1)+(-5/24)</f>
        <v>41825.27753472222</v>
      </c>
      <c r="T1766" s="14">
        <f>(((I1766/60)/60)/24)+DATE(1970,1,1)+(-5/24)</f>
        <v>41854.27753472222</v>
      </c>
      <c r="U1766" s="41">
        <f t="shared" si="83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8">
        <f>E1767/L1767</f>
        <v>72.16970873786407</v>
      </c>
      <c r="Q1767" s="12" t="str">
        <f t="shared" si="81"/>
        <v>photography</v>
      </c>
      <c r="R1767" s="12" t="str">
        <f t="shared" si="82"/>
        <v>photobooks</v>
      </c>
      <c r="S1767" s="13">
        <f>(((J1767/60)/60)/24)+DATE(1970,1,1)+(-5/24)</f>
        <v>41834.772129629629</v>
      </c>
      <c r="T1767" s="14">
        <f>(((I1767/60)/60)/24)+DATE(1970,1,1)+(-5/24)</f>
        <v>41864.772129629629</v>
      </c>
      <c r="U1767" s="41">
        <f t="shared" si="83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8" t="e">
        <f>E1768/L1768</f>
        <v>#DIV/0!</v>
      </c>
      <c r="Q1768" s="12" t="str">
        <f t="shared" si="81"/>
        <v>photography</v>
      </c>
      <c r="R1768" s="12" t="str">
        <f t="shared" si="82"/>
        <v>photobooks</v>
      </c>
      <c r="S1768" s="13">
        <f>(((J1768/60)/60)/24)+DATE(1970,1,1)+(-5/24)</f>
        <v>41855.65148148148</v>
      </c>
      <c r="T1768" s="14">
        <f>(((I1768/60)/60)/24)+DATE(1970,1,1)+(-5/24)</f>
        <v>41876.65148148148</v>
      </c>
      <c r="U1768" s="41">
        <f t="shared" si="83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8">
        <f>E1769/L1769</f>
        <v>58.615384615384613</v>
      </c>
      <c r="Q1769" s="12" t="str">
        <f t="shared" si="81"/>
        <v>photography</v>
      </c>
      <c r="R1769" s="12" t="str">
        <f t="shared" si="82"/>
        <v>photobooks</v>
      </c>
      <c r="S1769" s="13">
        <f>(((J1769/60)/60)/24)+DATE(1970,1,1)+(-5/24)</f>
        <v>41824.450046296297</v>
      </c>
      <c r="T1769" s="14">
        <f>(((I1769/60)/60)/24)+DATE(1970,1,1)+(-5/24)</f>
        <v>41854.450046296297</v>
      </c>
      <c r="U1769" s="41">
        <f t="shared" si="83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8">
        <f>E1770/L1770</f>
        <v>12.466666666666667</v>
      </c>
      <c r="Q1770" s="12" t="str">
        <f t="shared" si="81"/>
        <v>photography</v>
      </c>
      <c r="R1770" s="12" t="str">
        <f t="shared" si="82"/>
        <v>photobooks</v>
      </c>
      <c r="S1770" s="13">
        <f>(((J1770/60)/60)/24)+DATE(1970,1,1)+(-5/24)</f>
        <v>41849.352361111109</v>
      </c>
      <c r="T1770" s="14">
        <f>(((I1770/60)/60)/24)+DATE(1970,1,1)+(-5/24)</f>
        <v>41909.352361111109</v>
      </c>
      <c r="U1770" s="41">
        <f t="shared" si="83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8">
        <f>E1771/L1771</f>
        <v>49.136363636363633</v>
      </c>
      <c r="Q1771" s="12" t="str">
        <f t="shared" si="81"/>
        <v>photography</v>
      </c>
      <c r="R1771" s="12" t="str">
        <f t="shared" si="82"/>
        <v>photobooks</v>
      </c>
      <c r="S1771" s="13">
        <f>(((J1771/60)/60)/24)+DATE(1970,1,1)+(-5/24)</f>
        <v>41987.610636574071</v>
      </c>
      <c r="T1771" s="14">
        <f>(((I1771/60)/60)/24)+DATE(1970,1,1)+(-5/24)</f>
        <v>42017.610636574071</v>
      </c>
      <c r="U1771" s="41">
        <f t="shared" si="83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8">
        <f>E1772/L1772</f>
        <v>150.5</v>
      </c>
      <c r="Q1772" s="12" t="str">
        <f t="shared" si="81"/>
        <v>photography</v>
      </c>
      <c r="R1772" s="12" t="str">
        <f t="shared" si="82"/>
        <v>photobooks</v>
      </c>
      <c r="S1772" s="13">
        <f>(((J1772/60)/60)/24)+DATE(1970,1,1)+(-5/24)</f>
        <v>41891.571689814817</v>
      </c>
      <c r="T1772" s="14">
        <f>(((I1772/60)/60)/24)+DATE(1970,1,1)+(-5/24)</f>
        <v>41926.571689814817</v>
      </c>
      <c r="U1772" s="41">
        <f t="shared" si="83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8">
        <f>E1773/L1773</f>
        <v>35.799999999999997</v>
      </c>
      <c r="Q1773" s="12" t="str">
        <f t="shared" si="81"/>
        <v>photography</v>
      </c>
      <c r="R1773" s="12" t="str">
        <f t="shared" si="82"/>
        <v>photobooks</v>
      </c>
      <c r="S1773" s="13">
        <f>(((J1773/60)/60)/24)+DATE(1970,1,1)+(-5/24)</f>
        <v>41905.771296296298</v>
      </c>
      <c r="T1773" s="14">
        <f>(((I1773/60)/60)/24)+DATE(1970,1,1)+(-5/24)</f>
        <v>41935.771296296298</v>
      </c>
      <c r="U1773" s="41">
        <f t="shared" si="83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8">
        <f>E1774/L1774</f>
        <v>45.157894736842103</v>
      </c>
      <c r="Q1774" s="12" t="str">
        <f t="shared" si="81"/>
        <v>photography</v>
      </c>
      <c r="R1774" s="12" t="str">
        <f t="shared" si="82"/>
        <v>photobooks</v>
      </c>
      <c r="S1774" s="13">
        <f>(((J1774/60)/60)/24)+DATE(1970,1,1)+(-5/24)</f>
        <v>41766.509675925925</v>
      </c>
      <c r="T1774" s="14">
        <f>(((I1774/60)/60)/24)+DATE(1970,1,1)+(-5/24)</f>
        <v>41826.509675925925</v>
      </c>
      <c r="U1774" s="41">
        <f t="shared" si="83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8">
        <f>E1775/L1775</f>
        <v>98.78947368421052</v>
      </c>
      <c r="Q1775" s="12" t="str">
        <f t="shared" si="81"/>
        <v>photography</v>
      </c>
      <c r="R1775" s="12" t="str">
        <f t="shared" si="82"/>
        <v>photobooks</v>
      </c>
      <c r="S1775" s="13">
        <f>(((J1775/60)/60)/24)+DATE(1970,1,1)+(-5/24)</f>
        <v>41978.552060185182</v>
      </c>
      <c r="T1775" s="14">
        <f>(((I1775/60)/60)/24)+DATE(1970,1,1)+(-5/24)</f>
        <v>42023.552060185182</v>
      </c>
      <c r="U1775" s="41">
        <f t="shared" si="83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8">
        <f>E1776/L1776</f>
        <v>88.307692307692307</v>
      </c>
      <c r="Q1776" s="12" t="str">
        <f t="shared" si="81"/>
        <v>photography</v>
      </c>
      <c r="R1776" s="12" t="str">
        <f t="shared" si="82"/>
        <v>photobooks</v>
      </c>
      <c r="S1776" s="13">
        <f>(((J1776/60)/60)/24)+DATE(1970,1,1)+(-5/24)</f>
        <v>41930.010324074072</v>
      </c>
      <c r="T1776" s="14">
        <f>(((I1776/60)/60)/24)+DATE(1970,1,1)+(-5/24)</f>
        <v>41972.415972222218</v>
      </c>
      <c r="U1776" s="41">
        <f t="shared" si="83"/>
        <v>42.405648148145701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8">
        <f>E1777/L1777</f>
        <v>170.62903225806451</v>
      </c>
      <c r="Q1777" s="12" t="str">
        <f t="shared" si="81"/>
        <v>photography</v>
      </c>
      <c r="R1777" s="12" t="str">
        <f t="shared" si="82"/>
        <v>photobooks</v>
      </c>
      <c r="S1777" s="13">
        <f>(((J1777/60)/60)/24)+DATE(1970,1,1)+(-5/24)</f>
        <v>41891.768055555556</v>
      </c>
      <c r="T1777" s="14">
        <f>(((I1777/60)/60)/24)+DATE(1970,1,1)+(-5/24)</f>
        <v>41936.768055555556</v>
      </c>
      <c r="U1777" s="41">
        <f t="shared" si="83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8">
        <f>E1778/L1778</f>
        <v>83.75</v>
      </c>
      <c r="Q1778" s="12" t="str">
        <f t="shared" si="81"/>
        <v>photography</v>
      </c>
      <c r="R1778" s="12" t="str">
        <f t="shared" si="82"/>
        <v>photobooks</v>
      </c>
      <c r="S1778" s="13">
        <f>(((J1778/60)/60)/24)+DATE(1970,1,1)+(-5/24)</f>
        <v>41905.748506944445</v>
      </c>
      <c r="T1778" s="14">
        <f>(((I1778/60)/60)/24)+DATE(1970,1,1)+(-5/24)</f>
        <v>41941.748506944445</v>
      </c>
      <c r="U1778" s="41">
        <f t="shared" si="83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8">
        <f>E1779/L1779</f>
        <v>65.099999999999994</v>
      </c>
      <c r="Q1779" s="12" t="str">
        <f t="shared" si="81"/>
        <v>photography</v>
      </c>
      <c r="R1779" s="12" t="str">
        <f t="shared" si="82"/>
        <v>photobooks</v>
      </c>
      <c r="S1779" s="13">
        <f>(((J1779/60)/60)/24)+DATE(1970,1,1)+(-5/24)</f>
        <v>42025.14876157407</v>
      </c>
      <c r="T1779" s="14">
        <f>(((I1779/60)/60)/24)+DATE(1970,1,1)+(-5/24)</f>
        <v>42055.14876157407</v>
      </c>
      <c r="U1779" s="41">
        <f t="shared" si="83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8">
        <f>E1780/L1780</f>
        <v>66.333333333333329</v>
      </c>
      <c r="Q1780" s="12" t="str">
        <f t="shared" si="81"/>
        <v>photography</v>
      </c>
      <c r="R1780" s="12" t="str">
        <f t="shared" si="82"/>
        <v>photobooks</v>
      </c>
      <c r="S1780" s="13">
        <f>(((J1780/60)/60)/24)+DATE(1970,1,1)+(-5/24)</f>
        <v>42045.655034722215</v>
      </c>
      <c r="T1780" s="14">
        <f>(((I1780/60)/60)/24)+DATE(1970,1,1)+(-5/24)</f>
        <v>42090.613368055558</v>
      </c>
      <c r="U1780" s="41">
        <f t="shared" si="83"/>
        <v>44.958333333343035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8">
        <f>E1781/L1781</f>
        <v>104.89473684210526</v>
      </c>
      <c r="Q1781" s="12" t="str">
        <f t="shared" si="81"/>
        <v>photography</v>
      </c>
      <c r="R1781" s="12" t="str">
        <f t="shared" si="82"/>
        <v>photobooks</v>
      </c>
      <c r="S1781" s="13">
        <f>(((J1781/60)/60)/24)+DATE(1970,1,1)+(-5/24)</f>
        <v>42585.483564814807</v>
      </c>
      <c r="T1781" s="14">
        <f>(((I1781/60)/60)/24)+DATE(1970,1,1)+(-5/24)</f>
        <v>42615.483564814807</v>
      </c>
      <c r="U1781" s="41">
        <f t="shared" si="83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8">
        <f>E1782/L1782</f>
        <v>78.440789473684205</v>
      </c>
      <c r="Q1782" s="12" t="str">
        <f t="shared" si="81"/>
        <v>photography</v>
      </c>
      <c r="R1782" s="12" t="str">
        <f t="shared" si="82"/>
        <v>photobooks</v>
      </c>
      <c r="S1782" s="13">
        <f>(((J1782/60)/60)/24)+DATE(1970,1,1)+(-5/24)</f>
        <v>42493.392476851855</v>
      </c>
      <c r="T1782" s="14">
        <f>(((I1782/60)/60)/24)+DATE(1970,1,1)+(-5/24)</f>
        <v>42553.392476851855</v>
      </c>
      <c r="U1782" s="41">
        <f t="shared" si="83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8">
        <f>E1783/L1783</f>
        <v>59.041666666666664</v>
      </c>
      <c r="Q1783" s="12" t="str">
        <f t="shared" si="81"/>
        <v>photography</v>
      </c>
      <c r="R1783" s="12" t="str">
        <f t="shared" si="82"/>
        <v>photobooks</v>
      </c>
      <c r="S1783" s="13">
        <f>(((J1783/60)/60)/24)+DATE(1970,1,1)+(-5/24)</f>
        <v>42597.409085648142</v>
      </c>
      <c r="T1783" s="14">
        <f>(((I1783/60)/60)/24)+DATE(1970,1,1)+(-5/24)</f>
        <v>42628.409085648142</v>
      </c>
      <c r="U1783" s="41">
        <f t="shared" si="83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8">
        <f>E1784/L1784</f>
        <v>71.34210526315789</v>
      </c>
      <c r="Q1784" s="12" t="str">
        <f t="shared" si="81"/>
        <v>photography</v>
      </c>
      <c r="R1784" s="12" t="str">
        <f t="shared" si="82"/>
        <v>photobooks</v>
      </c>
      <c r="S1784" s="13">
        <f>(((J1784/60)/60)/24)+DATE(1970,1,1)+(-5/24)</f>
        <v>42388.366770833331</v>
      </c>
      <c r="T1784" s="14">
        <f>(((I1784/60)/60)/24)+DATE(1970,1,1)+(-5/24)</f>
        <v>42421.366770833331</v>
      </c>
      <c r="U1784" s="41">
        <f t="shared" si="83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8">
        <f>E1785/L1785</f>
        <v>51.227027027027027</v>
      </c>
      <c r="Q1785" s="12" t="str">
        <f t="shared" si="81"/>
        <v>photography</v>
      </c>
      <c r="R1785" s="12" t="str">
        <f t="shared" si="82"/>
        <v>photobooks</v>
      </c>
      <c r="S1785" s="13">
        <f>(((J1785/60)/60)/24)+DATE(1970,1,1)+(-5/24)</f>
        <v>42115.741643518515</v>
      </c>
      <c r="T1785" s="14">
        <f>(((I1785/60)/60)/24)+DATE(1970,1,1)+(-5/24)</f>
        <v>42145.741643518515</v>
      </c>
      <c r="U1785" s="41">
        <f t="shared" si="83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8">
        <f>E1786/L1786</f>
        <v>60.242424242424242</v>
      </c>
      <c r="Q1786" s="12" t="str">
        <f t="shared" si="81"/>
        <v>photography</v>
      </c>
      <c r="R1786" s="12" t="str">
        <f t="shared" si="82"/>
        <v>photobooks</v>
      </c>
      <c r="S1786" s="13">
        <f>(((J1786/60)/60)/24)+DATE(1970,1,1)+(-5/24)</f>
        <v>42003.447222222218</v>
      </c>
      <c r="T1786" s="14">
        <f>(((I1786/60)/60)/24)+DATE(1970,1,1)+(-5/24)</f>
        <v>42034.934027777774</v>
      </c>
      <c r="U1786" s="41">
        <f t="shared" si="83"/>
        <v>31.486805555556202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8">
        <f>E1787/L1787</f>
        <v>44.935185185185183</v>
      </c>
      <c r="Q1787" s="12" t="str">
        <f t="shared" si="81"/>
        <v>photography</v>
      </c>
      <c r="R1787" s="12" t="str">
        <f t="shared" si="82"/>
        <v>photobooks</v>
      </c>
      <c r="S1787" s="13">
        <f>(((J1787/60)/60)/24)+DATE(1970,1,1)+(-5/24)</f>
        <v>41896.926562499997</v>
      </c>
      <c r="T1787" s="14">
        <f>(((I1787/60)/60)/24)+DATE(1970,1,1)+(-5/24)</f>
        <v>41927.791666666664</v>
      </c>
      <c r="U1787" s="41">
        <f t="shared" si="83"/>
        <v>30.865104166667152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8">
        <f>E1788/L1788</f>
        <v>31.206896551724139</v>
      </c>
      <c r="Q1788" s="12" t="str">
        <f t="shared" si="81"/>
        <v>photography</v>
      </c>
      <c r="R1788" s="12" t="str">
        <f t="shared" si="82"/>
        <v>photobooks</v>
      </c>
      <c r="S1788" s="13">
        <f>(((J1788/60)/60)/24)+DATE(1970,1,1)+(-5/24)</f>
        <v>41958.342326388891</v>
      </c>
      <c r="T1788" s="14">
        <f>(((I1788/60)/60)/24)+DATE(1970,1,1)+(-5/24)</f>
        <v>41988.342326388891</v>
      </c>
      <c r="U1788" s="41">
        <f t="shared" si="83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8">
        <f>E1789/L1789</f>
        <v>63.875</v>
      </c>
      <c r="Q1789" s="12" t="str">
        <f t="shared" si="81"/>
        <v>photography</v>
      </c>
      <c r="R1789" s="12" t="str">
        <f t="shared" si="82"/>
        <v>photobooks</v>
      </c>
      <c r="S1789" s="13">
        <f>(((J1789/60)/60)/24)+DATE(1970,1,1)+(-5/24)</f>
        <v>42068.447187499994</v>
      </c>
      <c r="T1789" s="14">
        <f>(((I1789/60)/60)/24)+DATE(1970,1,1)+(-5/24)</f>
        <v>42098.40552083333</v>
      </c>
      <c r="U1789" s="41">
        <f t="shared" si="83"/>
        <v>29.958333333335759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8">
        <f>E1790/L1790</f>
        <v>19</v>
      </c>
      <c r="Q1790" s="12" t="str">
        <f t="shared" si="81"/>
        <v>photography</v>
      </c>
      <c r="R1790" s="12" t="str">
        <f t="shared" si="82"/>
        <v>photobooks</v>
      </c>
      <c r="S1790" s="13">
        <f>(((J1790/60)/60)/24)+DATE(1970,1,1)+(-5/24)</f>
        <v>41913.740069444444</v>
      </c>
      <c r="T1790" s="14">
        <f>(((I1790/60)/60)/24)+DATE(1970,1,1)+(-5/24)</f>
        <v>41943.740069444444</v>
      </c>
      <c r="U1790" s="41">
        <f t="shared" si="83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8">
        <f>E1791/L1791</f>
        <v>10</v>
      </c>
      <c r="Q1791" s="12" t="str">
        <f t="shared" si="81"/>
        <v>photography</v>
      </c>
      <c r="R1791" s="12" t="str">
        <f t="shared" si="82"/>
        <v>photobooks</v>
      </c>
      <c r="S1791" s="13">
        <f>(((J1791/60)/60)/24)+DATE(1970,1,1)+(-5/24)</f>
        <v>41956.041701388887</v>
      </c>
      <c r="T1791" s="14">
        <f>(((I1791/60)/60)/24)+DATE(1970,1,1)+(-5/24)</f>
        <v>42016.041701388887</v>
      </c>
      <c r="U1791" s="41">
        <f t="shared" si="83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8">
        <f>E1792/L1792</f>
        <v>109.06666666666666</v>
      </c>
      <c r="Q1792" s="12" t="str">
        <f t="shared" si="81"/>
        <v>photography</v>
      </c>
      <c r="R1792" s="12" t="str">
        <f t="shared" si="82"/>
        <v>photobooks</v>
      </c>
      <c r="S1792" s="13">
        <f>(((J1792/60)/60)/24)+DATE(1970,1,1)+(-5/24)</f>
        <v>42010.466180555559</v>
      </c>
      <c r="T1792" s="14">
        <f>(((I1792/60)/60)/24)+DATE(1970,1,1)+(-5/24)</f>
        <v>42040.466180555559</v>
      </c>
      <c r="U1792" s="41">
        <f t="shared" si="83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8">
        <f>E1793/L1793</f>
        <v>26.75</v>
      </c>
      <c r="Q1793" s="12" t="str">
        <f t="shared" si="81"/>
        <v>photography</v>
      </c>
      <c r="R1793" s="12" t="str">
        <f t="shared" si="82"/>
        <v>photobooks</v>
      </c>
      <c r="S1793" s="13">
        <f>(((J1793/60)/60)/24)+DATE(1970,1,1)+(-5/24)</f>
        <v>41973.532002314816</v>
      </c>
      <c r="T1793" s="14">
        <f>(((I1793/60)/60)/24)+DATE(1970,1,1)+(-5/24)</f>
        <v>42033.532002314816</v>
      </c>
      <c r="U1793" s="41">
        <f t="shared" si="83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8">
        <f>E1794/L1794</f>
        <v>109.93525179856115</v>
      </c>
      <c r="Q1794" s="12" t="str">
        <f t="shared" si="81"/>
        <v>photography</v>
      </c>
      <c r="R1794" s="12" t="str">
        <f t="shared" si="82"/>
        <v>photobooks</v>
      </c>
      <c r="S1794" s="13">
        <f>(((J1794/60)/60)/24)+DATE(1970,1,1)+(-5/24)</f>
        <v>42188.822708333326</v>
      </c>
      <c r="T1794" s="14">
        <f>(((I1794/60)/60)/24)+DATE(1970,1,1)+(-5/24)</f>
        <v>42226.082638888889</v>
      </c>
      <c r="U1794" s="41">
        <f t="shared" si="83"/>
        <v>37.259930555563187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8">
        <f>E1795/L1795</f>
        <v>20</v>
      </c>
      <c r="Q1795" s="12" t="str">
        <f t="shared" ref="Q1795:Q1858" si="84">LEFT(N1795,( FIND("/",N1795,1))-1)</f>
        <v>photography</v>
      </c>
      <c r="R1795" s="12" t="str">
        <f t="shared" ref="R1795:R1858" si="85">RIGHT(N1795,(LEN(N1795)-(FIND("/",N1795, FIND("/", N1795)-1))))</f>
        <v>photobooks</v>
      </c>
      <c r="S1795" s="13">
        <f>(((J1795/60)/60)/24)+DATE(1970,1,1)+(-5/24)</f>
        <v>41940.683333333334</v>
      </c>
      <c r="T1795" s="14">
        <f>(((I1795/60)/60)/24)+DATE(1970,1,1)+(-5/24)</f>
        <v>41970.724999999999</v>
      </c>
      <c r="U1795" s="41">
        <f t="shared" ref="U1795:U1858" si="86">T1795-S1795</f>
        <v>30.041666666664241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8">
        <f>E1796/L1796</f>
        <v>55.388888888888886</v>
      </c>
      <c r="Q1796" s="12" t="str">
        <f t="shared" si="84"/>
        <v>photography</v>
      </c>
      <c r="R1796" s="12" t="str">
        <f t="shared" si="85"/>
        <v>photobooks</v>
      </c>
      <c r="S1796" s="13">
        <f>(((J1796/60)/60)/24)+DATE(1970,1,1)+(-5/24)</f>
        <v>42011.342847222222</v>
      </c>
      <c r="T1796" s="14">
        <f>(((I1796/60)/60)/24)+DATE(1970,1,1)+(-5/24)</f>
        <v>42046.342847222222</v>
      </c>
      <c r="U1796" s="41">
        <f t="shared" si="86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8">
        <f>E1797/L1797</f>
        <v>133.90123456790124</v>
      </c>
      <c r="Q1797" s="12" t="str">
        <f t="shared" si="84"/>
        <v>photography</v>
      </c>
      <c r="R1797" s="12" t="str">
        <f t="shared" si="85"/>
        <v>photobooks</v>
      </c>
      <c r="S1797" s="13">
        <f>(((J1797/60)/60)/24)+DATE(1970,1,1)+(-5/24)</f>
        <v>42628.080335648141</v>
      </c>
      <c r="T1797" s="14">
        <f>(((I1797/60)/60)/24)+DATE(1970,1,1)+(-5/24)</f>
        <v>42657.458333333336</v>
      </c>
      <c r="U1797" s="41">
        <f t="shared" si="86"/>
        <v>29.377997685194714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8">
        <f>E1798/L1798</f>
        <v>48.720930232558139</v>
      </c>
      <c r="Q1798" s="12" t="str">
        <f t="shared" si="84"/>
        <v>photography</v>
      </c>
      <c r="R1798" s="12" t="str">
        <f t="shared" si="85"/>
        <v>photobooks</v>
      </c>
      <c r="S1798" s="13">
        <f>(((J1798/60)/60)/24)+DATE(1970,1,1)+(-5/24)</f>
        <v>42515.231087962959</v>
      </c>
      <c r="T1798" s="14">
        <f>(((I1798/60)/60)/24)+DATE(1970,1,1)+(-5/24)</f>
        <v>42575.231087962959</v>
      </c>
      <c r="U1798" s="41">
        <f t="shared" si="86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8">
        <f>E1799/L1799</f>
        <v>48.25</v>
      </c>
      <c r="Q1799" s="12" t="str">
        <f t="shared" si="84"/>
        <v>photography</v>
      </c>
      <c r="R1799" s="12" t="str">
        <f t="shared" si="85"/>
        <v>photobooks</v>
      </c>
      <c r="S1799" s="13">
        <f>(((J1799/60)/60)/24)+DATE(1970,1,1)+(-5/24)</f>
        <v>42689.360983796294</v>
      </c>
      <c r="T1799" s="14">
        <f>(((I1799/60)/60)/24)+DATE(1970,1,1)+(-5/24)</f>
        <v>42719.360983796294</v>
      </c>
      <c r="U1799" s="41">
        <f t="shared" si="86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8">
        <f>E1800/L1800</f>
        <v>58.972972972972975</v>
      </c>
      <c r="Q1800" s="12" t="str">
        <f t="shared" si="84"/>
        <v>photography</v>
      </c>
      <c r="R1800" s="12" t="str">
        <f t="shared" si="85"/>
        <v>photobooks</v>
      </c>
      <c r="S1800" s="13">
        <f>(((J1800/60)/60)/24)+DATE(1970,1,1)+(-5/24)</f>
        <v>42344.118437499994</v>
      </c>
      <c r="T1800" s="14">
        <f>(((I1800/60)/60)/24)+DATE(1970,1,1)+(-5/24)</f>
        <v>42404.118437499994</v>
      </c>
      <c r="U1800" s="41">
        <f t="shared" si="86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8">
        <f>E1801/L1801</f>
        <v>11.638333333333334</v>
      </c>
      <c r="Q1801" s="12" t="str">
        <f t="shared" si="84"/>
        <v>photography</v>
      </c>
      <c r="R1801" s="12" t="str">
        <f t="shared" si="85"/>
        <v>photobooks</v>
      </c>
      <c r="S1801" s="13">
        <f>(((J1801/60)/60)/24)+DATE(1970,1,1)+(-5/24)</f>
        <v>41934.634351851848</v>
      </c>
      <c r="T1801" s="14">
        <f>(((I1801/60)/60)/24)+DATE(1970,1,1)+(-5/24)</f>
        <v>41954.676018518519</v>
      </c>
      <c r="U1801" s="41">
        <f t="shared" si="86"/>
        <v>20.041666666671517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8">
        <f>E1802/L1802</f>
        <v>83.716814159292042</v>
      </c>
      <c r="Q1802" s="12" t="str">
        <f t="shared" si="84"/>
        <v>photography</v>
      </c>
      <c r="R1802" s="12" t="str">
        <f t="shared" si="85"/>
        <v>photobooks</v>
      </c>
      <c r="S1802" s="13">
        <f>(((J1802/60)/60)/24)+DATE(1970,1,1)+(-5/24)</f>
        <v>42623.397800925923</v>
      </c>
      <c r="T1802" s="14">
        <f>(((I1802/60)/60)/24)+DATE(1970,1,1)+(-5/24)</f>
        <v>42653.397800925923</v>
      </c>
      <c r="U1802" s="41">
        <f t="shared" si="86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8">
        <f>E1803/L1803</f>
        <v>63.648648648648646</v>
      </c>
      <c r="Q1803" s="12" t="str">
        <f t="shared" si="84"/>
        <v>photography</v>
      </c>
      <c r="R1803" s="12" t="str">
        <f t="shared" si="85"/>
        <v>photobooks</v>
      </c>
      <c r="S1803" s="13">
        <f>(((J1803/60)/60)/24)+DATE(1970,1,1)+(-5/24)</f>
        <v>42321.452175925922</v>
      </c>
      <c r="T1803" s="14">
        <f>(((I1803/60)/60)/24)+DATE(1970,1,1)+(-5/24)</f>
        <v>42353.298611111109</v>
      </c>
      <c r="U1803" s="41">
        <f t="shared" si="86"/>
        <v>31.846435185187147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8">
        <f>E1804/L1804</f>
        <v>94.277777777777771</v>
      </c>
      <c r="Q1804" s="12" t="str">
        <f t="shared" si="84"/>
        <v>photography</v>
      </c>
      <c r="R1804" s="12" t="str">
        <f t="shared" si="85"/>
        <v>photobooks</v>
      </c>
      <c r="S1804" s="13">
        <f>(((J1804/60)/60)/24)+DATE(1970,1,1)+(-5/24)</f>
        <v>42159.264236111114</v>
      </c>
      <c r="T1804" s="14">
        <f>(((I1804/60)/60)/24)+DATE(1970,1,1)+(-5/24)</f>
        <v>42182.707638888889</v>
      </c>
      <c r="U1804" s="41">
        <f t="shared" si="86"/>
        <v>23.443402777775191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8">
        <f>E1805/L1805</f>
        <v>71.86666666666666</v>
      </c>
      <c r="Q1805" s="12" t="str">
        <f t="shared" si="84"/>
        <v>photography</v>
      </c>
      <c r="R1805" s="12" t="str">
        <f t="shared" si="85"/>
        <v>photobooks</v>
      </c>
      <c r="S1805" s="13">
        <f>(((J1805/60)/60)/24)+DATE(1970,1,1)+(-5/24)</f>
        <v>42017.863217592596</v>
      </c>
      <c r="T1805" s="14">
        <f>(((I1805/60)/60)/24)+DATE(1970,1,1)+(-5/24)</f>
        <v>42048.863217592596</v>
      </c>
      <c r="U1805" s="41">
        <f t="shared" si="86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8">
        <f>E1806/L1806</f>
        <v>104.84615384615384</v>
      </c>
      <c r="Q1806" s="12" t="str">
        <f t="shared" si="84"/>
        <v>photography</v>
      </c>
      <c r="R1806" s="12" t="str">
        <f t="shared" si="85"/>
        <v>photobooks</v>
      </c>
      <c r="S1806" s="13">
        <f>(((J1806/60)/60)/24)+DATE(1970,1,1)+(-5/24)</f>
        <v>42282.469953703701</v>
      </c>
      <c r="T1806" s="14">
        <f>(((I1806/60)/60)/24)+DATE(1970,1,1)+(-5/24)</f>
        <v>42322.511620370373</v>
      </c>
      <c r="U1806" s="41">
        <f t="shared" si="86"/>
        <v>40.041666666671517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8">
        <f>E1807/L1807</f>
        <v>67.139344262295083</v>
      </c>
      <c r="Q1807" s="12" t="str">
        <f t="shared" si="84"/>
        <v>photography</v>
      </c>
      <c r="R1807" s="12" t="str">
        <f t="shared" si="85"/>
        <v>photobooks</v>
      </c>
      <c r="S1807" s="13">
        <f>(((J1807/60)/60)/24)+DATE(1970,1,1)+(-5/24)</f>
        <v>42247.595578703702</v>
      </c>
      <c r="T1807" s="14">
        <f>(((I1807/60)/60)/24)+DATE(1970,1,1)+(-5/24)</f>
        <v>42279.541666666664</v>
      </c>
      <c r="U1807" s="41">
        <f t="shared" si="86"/>
        <v>31.946087962962338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8">
        <f>E1808/L1808</f>
        <v>73.875</v>
      </c>
      <c r="Q1808" s="12" t="str">
        <f t="shared" si="84"/>
        <v>photography</v>
      </c>
      <c r="R1808" s="12" t="str">
        <f t="shared" si="85"/>
        <v>photobooks</v>
      </c>
      <c r="S1808" s="13">
        <f>(((J1808/60)/60)/24)+DATE(1970,1,1)+(-5/24)</f>
        <v>41877.429965277777</v>
      </c>
      <c r="T1808" s="14">
        <f>(((I1808/60)/60)/24)+DATE(1970,1,1)+(-5/24)</f>
        <v>41912.429965277777</v>
      </c>
      <c r="U1808" s="41">
        <f t="shared" si="86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8">
        <f>E1809/L1809</f>
        <v>69.125</v>
      </c>
      <c r="Q1809" s="12" t="str">
        <f t="shared" si="84"/>
        <v>photography</v>
      </c>
      <c r="R1809" s="12" t="str">
        <f t="shared" si="85"/>
        <v>photobooks</v>
      </c>
      <c r="S1809" s="13">
        <f>(((J1809/60)/60)/24)+DATE(1970,1,1)+(-5/24)</f>
        <v>41879.860104166662</v>
      </c>
      <c r="T1809" s="14">
        <f>(((I1809/60)/60)/24)+DATE(1970,1,1)+(-5/24)</f>
        <v>41909.860104166662</v>
      </c>
      <c r="U1809" s="41">
        <f t="shared" si="86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8">
        <f>E1810/L1810</f>
        <v>120.77083333333333</v>
      </c>
      <c r="Q1810" s="12" t="str">
        <f t="shared" si="84"/>
        <v>photography</v>
      </c>
      <c r="R1810" s="12" t="str">
        <f t="shared" si="85"/>
        <v>photobooks</v>
      </c>
      <c r="S1810" s="13">
        <f>(((J1810/60)/60)/24)+DATE(1970,1,1)+(-5/24)</f>
        <v>42742.472569444442</v>
      </c>
      <c r="T1810" s="14">
        <f>(((I1810/60)/60)/24)+DATE(1970,1,1)+(-5/24)</f>
        <v>42777.472569444442</v>
      </c>
      <c r="U1810" s="41">
        <f t="shared" si="86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8">
        <f>E1811/L1811</f>
        <v>42.222222222222221</v>
      </c>
      <c r="Q1811" s="12" t="str">
        <f t="shared" si="84"/>
        <v>photography</v>
      </c>
      <c r="R1811" s="12" t="str">
        <f t="shared" si="85"/>
        <v>photobooks</v>
      </c>
      <c r="S1811" s="13">
        <f>(((J1811/60)/60)/24)+DATE(1970,1,1)+(-5/24)</f>
        <v>42029.699525462966</v>
      </c>
      <c r="T1811" s="14">
        <f>(((I1811/60)/60)/24)+DATE(1970,1,1)+(-5/24)</f>
        <v>42064.699525462966</v>
      </c>
      <c r="U1811" s="41">
        <f t="shared" si="86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8">
        <f>E1812/L1812</f>
        <v>7.5</v>
      </c>
      <c r="Q1812" s="12" t="str">
        <f t="shared" si="84"/>
        <v>photography</v>
      </c>
      <c r="R1812" s="12" t="str">
        <f t="shared" si="85"/>
        <v>photobooks</v>
      </c>
      <c r="S1812" s="13">
        <f>(((J1812/60)/60)/24)+DATE(1970,1,1)+(-5/24)</f>
        <v>41860.701689814814</v>
      </c>
      <c r="T1812" s="14">
        <f>(((I1812/60)/60)/24)+DATE(1970,1,1)+(-5/24)</f>
        <v>41872.701689814814</v>
      </c>
      <c r="U1812" s="41">
        <f t="shared" si="86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8">
        <f>E1813/L1813</f>
        <v>1.5384615384615385</v>
      </c>
      <c r="Q1813" s="12" t="str">
        <f t="shared" si="84"/>
        <v>photography</v>
      </c>
      <c r="R1813" s="12" t="str">
        <f t="shared" si="85"/>
        <v>photobooks</v>
      </c>
      <c r="S1813" s="13">
        <f>(((J1813/60)/60)/24)+DATE(1970,1,1)+(-5/24)</f>
        <v>41876.225347222222</v>
      </c>
      <c r="T1813" s="14">
        <f>(((I1813/60)/60)/24)+DATE(1970,1,1)+(-5/24)</f>
        <v>41935.958333333328</v>
      </c>
      <c r="U1813" s="41">
        <f t="shared" si="86"/>
        <v>59.732986111106584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8">
        <f>E1814/L1814</f>
        <v>37.608695652173914</v>
      </c>
      <c r="Q1814" s="12" t="str">
        <f t="shared" si="84"/>
        <v>photography</v>
      </c>
      <c r="R1814" s="12" t="str">
        <f t="shared" si="85"/>
        <v>photobooks</v>
      </c>
      <c r="S1814" s="13">
        <f>(((J1814/60)/60)/24)+DATE(1970,1,1)+(-5/24)</f>
        <v>42524.110370370363</v>
      </c>
      <c r="T1814" s="14">
        <f>(((I1814/60)/60)/24)+DATE(1970,1,1)+(-5/24)</f>
        <v>42554.110370370363</v>
      </c>
      <c r="U1814" s="41">
        <f t="shared" si="86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8" t="e">
        <f>E1815/L1815</f>
        <v>#DIV/0!</v>
      </c>
      <c r="Q1815" s="12" t="str">
        <f t="shared" si="84"/>
        <v>photography</v>
      </c>
      <c r="R1815" s="12" t="str">
        <f t="shared" si="85"/>
        <v>photobooks</v>
      </c>
      <c r="S1815" s="13">
        <f>(((J1815/60)/60)/24)+DATE(1970,1,1)+(-5/24)</f>
        <v>41829.68069444444</v>
      </c>
      <c r="T1815" s="14">
        <f>(((I1815/60)/60)/24)+DATE(1970,1,1)+(-5/24)</f>
        <v>41859.68069444444</v>
      </c>
      <c r="U1815" s="41">
        <f t="shared" si="86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8">
        <f>E1816/L1816</f>
        <v>42.157142857142858</v>
      </c>
      <c r="Q1816" s="12" t="str">
        <f t="shared" si="84"/>
        <v>photography</v>
      </c>
      <c r="R1816" s="12" t="str">
        <f t="shared" si="85"/>
        <v>photobooks</v>
      </c>
      <c r="S1816" s="13">
        <f>(((J1816/60)/60)/24)+DATE(1970,1,1)+(-5/24)</f>
        <v>42033.105740740742</v>
      </c>
      <c r="T1816" s="14">
        <f>(((I1816/60)/60)/24)+DATE(1970,1,1)+(-5/24)</f>
        <v>42063.105740740742</v>
      </c>
      <c r="U1816" s="41">
        <f t="shared" si="86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8" t="e">
        <f>E1817/L1817</f>
        <v>#DIV/0!</v>
      </c>
      <c r="Q1817" s="12" t="str">
        <f t="shared" si="84"/>
        <v>photography</v>
      </c>
      <c r="R1817" s="12" t="str">
        <f t="shared" si="85"/>
        <v>photobooks</v>
      </c>
      <c r="S1817" s="13">
        <f>(((J1817/60)/60)/24)+DATE(1970,1,1)+(-5/24)</f>
        <v>42172.698344907411</v>
      </c>
      <c r="T1817" s="14">
        <f>(((I1817/60)/60)/24)+DATE(1970,1,1)+(-5/24)</f>
        <v>42186.698344907411</v>
      </c>
      <c r="U1817" s="41">
        <f t="shared" si="86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8">
        <f>E1818/L1818</f>
        <v>84.833333333333329</v>
      </c>
      <c r="Q1818" s="12" t="str">
        <f t="shared" si="84"/>
        <v>photography</v>
      </c>
      <c r="R1818" s="12" t="str">
        <f t="shared" si="85"/>
        <v>photobooks</v>
      </c>
      <c r="S1818" s="13">
        <f>(((J1818/60)/60)/24)+DATE(1970,1,1)+(-5/24)</f>
        <v>42548.667858796289</v>
      </c>
      <c r="T1818" s="14">
        <f>(((I1818/60)/60)/24)+DATE(1970,1,1)+(-5/24)</f>
        <v>42576.583333333336</v>
      </c>
      <c r="U1818" s="41">
        <f t="shared" si="86"/>
        <v>27.915474537046975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8">
        <f>E1819/L1819</f>
        <v>94.19</v>
      </c>
      <c r="Q1819" s="12" t="str">
        <f t="shared" si="84"/>
        <v>photography</v>
      </c>
      <c r="R1819" s="12" t="str">
        <f t="shared" si="85"/>
        <v>photobooks</v>
      </c>
      <c r="S1819" s="13">
        <f>(((J1819/60)/60)/24)+DATE(1970,1,1)+(-5/24)</f>
        <v>42705.453784722216</v>
      </c>
      <c r="T1819" s="14">
        <f>(((I1819/60)/60)/24)+DATE(1970,1,1)+(-5/24)</f>
        <v>42765.082638888889</v>
      </c>
      <c r="U1819" s="41">
        <f t="shared" si="86"/>
        <v>59.628854166672681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8" t="e">
        <f>E1820/L1820</f>
        <v>#DIV/0!</v>
      </c>
      <c r="Q1820" s="12" t="str">
        <f t="shared" si="84"/>
        <v>photography</v>
      </c>
      <c r="R1820" s="12" t="str">
        <f t="shared" si="85"/>
        <v>photobooks</v>
      </c>
      <c r="S1820" s="13">
        <f>(((J1820/60)/60)/24)+DATE(1970,1,1)+(-5/24)</f>
        <v>42067.026041666664</v>
      </c>
      <c r="T1820" s="14">
        <f>(((I1820/60)/60)/24)+DATE(1970,1,1)+(-5/24)</f>
        <v>42096.984374999993</v>
      </c>
      <c r="U1820" s="41">
        <f t="shared" si="86"/>
        <v>29.958333333328483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8">
        <f>E1821/L1821</f>
        <v>6.25</v>
      </c>
      <c r="Q1821" s="12" t="str">
        <f t="shared" si="84"/>
        <v>photography</v>
      </c>
      <c r="R1821" s="12" t="str">
        <f t="shared" si="85"/>
        <v>photobooks</v>
      </c>
      <c r="S1821" s="13">
        <f>(((J1821/60)/60)/24)+DATE(1970,1,1)+(-5/24)</f>
        <v>41820.543935185182</v>
      </c>
      <c r="T1821" s="14">
        <f>(((I1821/60)/60)/24)+DATE(1970,1,1)+(-5/24)</f>
        <v>41850.543935185182</v>
      </c>
      <c r="U1821" s="41">
        <f t="shared" si="86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8">
        <f>E1822/L1822</f>
        <v>213.375</v>
      </c>
      <c r="Q1822" s="12" t="str">
        <f t="shared" si="84"/>
        <v>photography</v>
      </c>
      <c r="R1822" s="12" t="str">
        <f t="shared" si="85"/>
        <v>photobooks</v>
      </c>
      <c r="S1822" s="13">
        <f>(((J1822/60)/60)/24)+DATE(1970,1,1)+(-5/24)</f>
        <v>42064.87604166667</v>
      </c>
      <c r="T1822" s="14">
        <f>(((I1822/60)/60)/24)+DATE(1970,1,1)+(-5/24)</f>
        <v>42094.834374999999</v>
      </c>
      <c r="U1822" s="41">
        <f t="shared" si="86"/>
        <v>29.958333333328483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8">
        <f>E1823/L1823</f>
        <v>59.162280701754383</v>
      </c>
      <c r="Q1823" s="12" t="str">
        <f t="shared" si="84"/>
        <v>music</v>
      </c>
      <c r="R1823" s="12" t="str">
        <f t="shared" si="85"/>
        <v>rock</v>
      </c>
      <c r="S1823" s="13">
        <f>(((J1823/60)/60)/24)+DATE(1970,1,1)+(-5/24)</f>
        <v>40926.110729166663</v>
      </c>
      <c r="T1823" s="14">
        <f>(((I1823/60)/60)/24)+DATE(1970,1,1)+(-5/24)</f>
        <v>40971.110729166663</v>
      </c>
      <c r="U1823" s="41">
        <f t="shared" si="86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8">
        <f>E1824/L1824</f>
        <v>27.272727272727273</v>
      </c>
      <c r="Q1824" s="12" t="str">
        <f t="shared" si="84"/>
        <v>music</v>
      </c>
      <c r="R1824" s="12" t="str">
        <f t="shared" si="85"/>
        <v>rock</v>
      </c>
      <c r="S1824" s="13">
        <f>(((J1824/60)/60)/24)+DATE(1970,1,1)+(-5/24)</f>
        <v>41634.588680555549</v>
      </c>
      <c r="T1824" s="14">
        <f>(((I1824/60)/60)/24)+DATE(1970,1,1)+(-5/24)</f>
        <v>41670.584027777775</v>
      </c>
      <c r="U1824" s="41">
        <f t="shared" si="86"/>
        <v>35.995347222225973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8">
        <f>E1825/L1825</f>
        <v>24.575757575757574</v>
      </c>
      <c r="Q1825" s="12" t="str">
        <f t="shared" si="84"/>
        <v>music</v>
      </c>
      <c r="R1825" s="12" t="str">
        <f t="shared" si="85"/>
        <v>rock</v>
      </c>
      <c r="S1825" s="13">
        <f>(((J1825/60)/60)/24)+DATE(1970,1,1)+(-5/24)</f>
        <v>41176.47657407407</v>
      </c>
      <c r="T1825" s="14">
        <f>(((I1825/60)/60)/24)+DATE(1970,1,1)+(-5/24)</f>
        <v>41206.47657407407</v>
      </c>
      <c r="U1825" s="41">
        <f t="shared" si="86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8">
        <f>E1826/L1826</f>
        <v>75.05</v>
      </c>
      <c r="Q1826" s="12" t="str">
        <f t="shared" si="84"/>
        <v>music</v>
      </c>
      <c r="R1826" s="12" t="str">
        <f t="shared" si="85"/>
        <v>rock</v>
      </c>
      <c r="S1826" s="13">
        <f>(((J1826/60)/60)/24)+DATE(1970,1,1)+(-5/24)</f>
        <v>41626.707951388889</v>
      </c>
      <c r="T1826" s="14">
        <f>(((I1826/60)/60)/24)+DATE(1970,1,1)+(-5/24)</f>
        <v>41646.880555555552</v>
      </c>
      <c r="U1826" s="41">
        <f t="shared" si="86"/>
        <v>20.172604166662495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8">
        <f>E1827/L1827</f>
        <v>42.02</v>
      </c>
      <c r="Q1827" s="12" t="str">
        <f t="shared" si="84"/>
        <v>music</v>
      </c>
      <c r="R1827" s="12" t="str">
        <f t="shared" si="85"/>
        <v>rock</v>
      </c>
      <c r="S1827" s="13">
        <f>(((J1827/60)/60)/24)+DATE(1970,1,1)+(-5/24)</f>
        <v>41443.626192129625</v>
      </c>
      <c r="T1827" s="14">
        <f>(((I1827/60)/60)/24)+DATE(1970,1,1)+(-5/24)</f>
        <v>41466.626192129625</v>
      </c>
      <c r="U1827" s="41">
        <f t="shared" si="86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8">
        <f>E1828/L1828</f>
        <v>53.157894736842103</v>
      </c>
      <c r="Q1828" s="12" t="str">
        <f t="shared" si="84"/>
        <v>music</v>
      </c>
      <c r="R1828" s="12" t="str">
        <f t="shared" si="85"/>
        <v>rock</v>
      </c>
      <c r="S1828" s="13">
        <f>(((J1828/60)/60)/24)+DATE(1970,1,1)+(-5/24)</f>
        <v>41657.715474537035</v>
      </c>
      <c r="T1828" s="14">
        <f>(((I1828/60)/60)/24)+DATE(1970,1,1)+(-5/24)</f>
        <v>41687.715474537035</v>
      </c>
      <c r="U1828" s="41">
        <f t="shared" si="86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8">
        <f>E1829/L1829</f>
        <v>83.885416666666671</v>
      </c>
      <c r="Q1829" s="12" t="str">
        <f t="shared" si="84"/>
        <v>music</v>
      </c>
      <c r="R1829" s="12" t="str">
        <f t="shared" si="85"/>
        <v>rock</v>
      </c>
      <c r="S1829" s="13">
        <f>(((J1829/60)/60)/24)+DATE(1970,1,1)+(-5/24)</f>
        <v>40555.117604166662</v>
      </c>
      <c r="T1829" s="14">
        <f>(((I1829/60)/60)/24)+DATE(1970,1,1)+(-5/24)</f>
        <v>40605.117604166662</v>
      </c>
      <c r="U1829" s="41">
        <f t="shared" si="86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8">
        <f>E1830/L1830</f>
        <v>417.33333333333331</v>
      </c>
      <c r="Q1830" s="12" t="str">
        <f t="shared" si="84"/>
        <v>music</v>
      </c>
      <c r="R1830" s="12" t="str">
        <f t="shared" si="85"/>
        <v>rock</v>
      </c>
      <c r="S1830" s="13">
        <f>(((J1830/60)/60)/24)+DATE(1970,1,1)+(-5/24)</f>
        <v>41736.691319444442</v>
      </c>
      <c r="T1830" s="14">
        <f>(((I1830/60)/60)/24)+DATE(1970,1,1)+(-5/24)</f>
        <v>41768.708333333328</v>
      </c>
      <c r="U1830" s="41">
        <f t="shared" si="86"/>
        <v>32.01701388888614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8">
        <f>E1831/L1831</f>
        <v>75.765151515151516</v>
      </c>
      <c r="Q1831" s="12" t="str">
        <f t="shared" si="84"/>
        <v>music</v>
      </c>
      <c r="R1831" s="12" t="str">
        <f t="shared" si="85"/>
        <v>rock</v>
      </c>
      <c r="S1831" s="13">
        <f>(((J1831/60)/60)/24)+DATE(1970,1,1)+(-5/24)</f>
        <v>40515.879293981481</v>
      </c>
      <c r="T1831" s="14">
        <f>(((I1831/60)/60)/24)+DATE(1970,1,1)+(-5/24)</f>
        <v>40564.708333333328</v>
      </c>
      <c r="U1831" s="41">
        <f t="shared" si="86"/>
        <v>48.829039351847314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8">
        <f>E1832/L1832</f>
        <v>67.389380530973455</v>
      </c>
      <c r="Q1832" s="12" t="str">
        <f t="shared" si="84"/>
        <v>music</v>
      </c>
      <c r="R1832" s="12" t="str">
        <f t="shared" si="85"/>
        <v>rock</v>
      </c>
      <c r="S1832" s="13">
        <f>(((J1832/60)/60)/24)+DATE(1970,1,1)+(-5/24)</f>
        <v>41664.475775462961</v>
      </c>
      <c r="T1832" s="14">
        <f>(((I1832/60)/60)/24)+DATE(1970,1,1)+(-5/24)</f>
        <v>41694.475775462961</v>
      </c>
      <c r="U1832" s="41">
        <f t="shared" si="86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8">
        <f>E1833/L1833</f>
        <v>73.571428571428569</v>
      </c>
      <c r="Q1833" s="12" t="str">
        <f t="shared" si="84"/>
        <v>music</v>
      </c>
      <c r="R1833" s="12" t="str">
        <f t="shared" si="85"/>
        <v>rock</v>
      </c>
      <c r="S1833" s="13">
        <f>(((J1833/60)/60)/24)+DATE(1970,1,1)+(-5/24)</f>
        <v>41026.787766203699</v>
      </c>
      <c r="T1833" s="14">
        <f>(((I1833/60)/60)/24)+DATE(1970,1,1)+(-5/24)</f>
        <v>41041.787766203699</v>
      </c>
      <c r="U1833" s="41">
        <f t="shared" si="86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8">
        <f>E1834/L1834</f>
        <v>25</v>
      </c>
      <c r="Q1834" s="12" t="str">
        <f t="shared" si="84"/>
        <v>music</v>
      </c>
      <c r="R1834" s="12" t="str">
        <f t="shared" si="85"/>
        <v>rock</v>
      </c>
      <c r="S1834" s="13">
        <f>(((J1834/60)/60)/24)+DATE(1970,1,1)+(-5/24)</f>
        <v>40576.331331018519</v>
      </c>
      <c r="T1834" s="14">
        <f>(((I1834/60)/60)/24)+DATE(1970,1,1)+(-5/24)</f>
        <v>40606.331331018519</v>
      </c>
      <c r="U1834" s="41">
        <f t="shared" si="86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8">
        <f>E1835/L1835</f>
        <v>42</v>
      </c>
      <c r="Q1835" s="12" t="str">
        <f t="shared" si="84"/>
        <v>music</v>
      </c>
      <c r="R1835" s="12" t="str">
        <f t="shared" si="85"/>
        <v>rock</v>
      </c>
      <c r="S1835" s="13">
        <f>(((J1835/60)/60)/24)+DATE(1970,1,1)+(-5/24)</f>
        <v>41302.835682870369</v>
      </c>
      <c r="T1835" s="14">
        <f>(((I1835/60)/60)/24)+DATE(1970,1,1)+(-5/24)</f>
        <v>41335.124305555553</v>
      </c>
      <c r="U1835" s="41">
        <f t="shared" si="86"/>
        <v>32.288622685184237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8">
        <f>E1836/L1836</f>
        <v>131.16666666666666</v>
      </c>
      <c r="Q1836" s="12" t="str">
        <f t="shared" si="84"/>
        <v>music</v>
      </c>
      <c r="R1836" s="12" t="str">
        <f t="shared" si="85"/>
        <v>rock</v>
      </c>
      <c r="S1836" s="13">
        <f>(((J1836/60)/60)/24)+DATE(1970,1,1)+(-5/24)</f>
        <v>41988.755729166667</v>
      </c>
      <c r="T1836" s="14">
        <f>(((I1836/60)/60)/24)+DATE(1970,1,1)+(-5/24)</f>
        <v>42028.755729166667</v>
      </c>
      <c r="U1836" s="41">
        <f t="shared" si="86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8">
        <f>E1837/L1837</f>
        <v>47.272727272727273</v>
      </c>
      <c r="Q1837" s="12" t="str">
        <f t="shared" si="84"/>
        <v>music</v>
      </c>
      <c r="R1837" s="12" t="str">
        <f t="shared" si="85"/>
        <v>rock</v>
      </c>
      <c r="S1837" s="13">
        <f>(((J1837/60)/60)/24)+DATE(1970,1,1)+(-5/24)</f>
        <v>42430.49387731481</v>
      </c>
      <c r="T1837" s="14">
        <f>(((I1837/60)/60)/24)+DATE(1970,1,1)+(-5/24)</f>
        <v>42460.452210648145</v>
      </c>
      <c r="U1837" s="41">
        <f t="shared" si="86"/>
        <v>29.958333333335759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8">
        <f>E1838/L1838</f>
        <v>182.12727272727273</v>
      </c>
      <c r="Q1838" s="12" t="str">
        <f t="shared" si="84"/>
        <v>music</v>
      </c>
      <c r="R1838" s="12" t="str">
        <f t="shared" si="85"/>
        <v>rock</v>
      </c>
      <c r="S1838" s="13">
        <f>(((J1838/60)/60)/24)+DATE(1970,1,1)+(-5/24)</f>
        <v>41305.601030092592</v>
      </c>
      <c r="T1838" s="14">
        <f>(((I1838/60)/60)/24)+DATE(1970,1,1)+(-5/24)</f>
        <v>41322.601030092592</v>
      </c>
      <c r="U1838" s="41">
        <f t="shared" si="86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8">
        <f>E1839/L1839</f>
        <v>61.366666666666667</v>
      </c>
      <c r="Q1839" s="12" t="str">
        <f t="shared" si="84"/>
        <v>music</v>
      </c>
      <c r="R1839" s="12" t="str">
        <f t="shared" si="85"/>
        <v>rock</v>
      </c>
      <c r="S1839" s="13">
        <f>(((J1839/60)/60)/24)+DATE(1970,1,1)+(-5/24)</f>
        <v>40925.839525462965</v>
      </c>
      <c r="T1839" s="14">
        <f>(((I1839/60)/60)/24)+DATE(1970,1,1)+(-5/24)</f>
        <v>40985.797858796293</v>
      </c>
      <c r="U1839" s="41">
        <f t="shared" si="86"/>
        <v>59.958333333328483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8">
        <f>E1840/L1840</f>
        <v>35.767499999999998</v>
      </c>
      <c r="Q1840" s="12" t="str">
        <f t="shared" si="84"/>
        <v>music</v>
      </c>
      <c r="R1840" s="12" t="str">
        <f t="shared" si="85"/>
        <v>rock</v>
      </c>
      <c r="S1840" s="13">
        <f>(((J1840/60)/60)/24)+DATE(1970,1,1)+(-5/24)</f>
        <v>40788.578206018516</v>
      </c>
      <c r="T1840" s="14">
        <f>(((I1840/60)/60)/24)+DATE(1970,1,1)+(-5/24)</f>
        <v>40816.916666666664</v>
      </c>
      <c r="U1840" s="41">
        <f t="shared" si="86"/>
        <v>28.338460648148612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8">
        <f>E1841/L1841</f>
        <v>45.62222222222222</v>
      </c>
      <c r="Q1841" s="12" t="str">
        <f t="shared" si="84"/>
        <v>music</v>
      </c>
      <c r="R1841" s="12" t="str">
        <f t="shared" si="85"/>
        <v>rock</v>
      </c>
      <c r="S1841" s="13">
        <f>(((J1841/60)/60)/24)+DATE(1970,1,1)+(-5/24)</f>
        <v>42614.513680555552</v>
      </c>
      <c r="T1841" s="14">
        <f>(((I1841/60)/60)/24)+DATE(1970,1,1)+(-5/24)</f>
        <v>42644.513680555552</v>
      </c>
      <c r="U1841" s="41">
        <f t="shared" si="86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8">
        <f>E1842/L1842</f>
        <v>75.384615384615387</v>
      </c>
      <c r="Q1842" s="12" t="str">
        <f t="shared" si="84"/>
        <v>music</v>
      </c>
      <c r="R1842" s="12" t="str">
        <f t="shared" si="85"/>
        <v>rock</v>
      </c>
      <c r="S1842" s="13">
        <f>(((J1842/60)/60)/24)+DATE(1970,1,1)+(-5/24)</f>
        <v>41381.88784722222</v>
      </c>
      <c r="T1842" s="14">
        <f>(((I1842/60)/60)/24)+DATE(1970,1,1)+(-5/24)</f>
        <v>41400.999305555553</v>
      </c>
      <c r="U1842" s="41">
        <f t="shared" si="86"/>
        <v>19.111458333332848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8">
        <f>E1843/L1843</f>
        <v>50.875</v>
      </c>
      <c r="Q1843" s="12" t="str">
        <f t="shared" si="84"/>
        <v>music</v>
      </c>
      <c r="R1843" s="12" t="str">
        <f t="shared" si="85"/>
        <v>rock</v>
      </c>
      <c r="S1843" s="13">
        <f>(((J1843/60)/60)/24)+DATE(1970,1,1)+(-5/24)</f>
        <v>41745.637094907404</v>
      </c>
      <c r="T1843" s="14">
        <f>(((I1843/60)/60)/24)+DATE(1970,1,1)+(-5/24)</f>
        <v>41778.999305555553</v>
      </c>
      <c r="U1843" s="41">
        <f t="shared" si="86"/>
        <v>33.362210648148903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8">
        <f>E1844/L1844</f>
        <v>119.28571428571429</v>
      </c>
      <c r="Q1844" s="12" t="str">
        <f t="shared" si="84"/>
        <v>music</v>
      </c>
      <c r="R1844" s="12" t="str">
        <f t="shared" si="85"/>
        <v>rock</v>
      </c>
      <c r="S1844" s="13">
        <f>(((J1844/60)/60)/24)+DATE(1970,1,1)+(-5/24)</f>
        <v>42031.423391203702</v>
      </c>
      <c r="T1844" s="14">
        <f>(((I1844/60)/60)/24)+DATE(1970,1,1)+(-5/24)</f>
        <v>42065.040972222218</v>
      </c>
      <c r="U1844" s="41">
        <f t="shared" si="86"/>
        <v>33.617581018515921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8">
        <f>E1845/L1845</f>
        <v>92.541865671641801</v>
      </c>
      <c r="Q1845" s="12" t="str">
        <f t="shared" si="84"/>
        <v>music</v>
      </c>
      <c r="R1845" s="12" t="str">
        <f t="shared" si="85"/>
        <v>rock</v>
      </c>
      <c r="S1845" s="13">
        <f>(((J1845/60)/60)/24)+DATE(1970,1,1)+(-5/24)</f>
        <v>40564.786504629628</v>
      </c>
      <c r="T1845" s="14">
        <f>(((I1845/60)/60)/24)+DATE(1970,1,1)+(-5/24)</f>
        <v>40594.786504629628</v>
      </c>
      <c r="U1845" s="41">
        <f t="shared" si="86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8">
        <f>E1846/L1846</f>
        <v>76.05</v>
      </c>
      <c r="Q1846" s="12" t="str">
        <f t="shared" si="84"/>
        <v>music</v>
      </c>
      <c r="R1846" s="12" t="str">
        <f t="shared" si="85"/>
        <v>rock</v>
      </c>
      <c r="S1846" s="13">
        <f>(((J1846/60)/60)/24)+DATE(1970,1,1)+(-5/24)</f>
        <v>40666.765208333331</v>
      </c>
      <c r="T1846" s="14">
        <f>(((I1846/60)/60)/24)+DATE(1970,1,1)+(-5/24)</f>
        <v>40704.916666666664</v>
      </c>
      <c r="U1846" s="41">
        <f t="shared" si="86"/>
        <v>38.151458333333721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8">
        <f>E1847/L1847</f>
        <v>52.631578947368418</v>
      </c>
      <c r="Q1847" s="12" t="str">
        <f t="shared" si="84"/>
        <v>music</v>
      </c>
      <c r="R1847" s="12" t="str">
        <f t="shared" si="85"/>
        <v>rock</v>
      </c>
      <c r="S1847" s="13">
        <f>(((J1847/60)/60)/24)+DATE(1970,1,1)+(-5/24)</f>
        <v>42523.124976851854</v>
      </c>
      <c r="T1847" s="14">
        <f>(((I1847/60)/60)/24)+DATE(1970,1,1)+(-5/24)</f>
        <v>42537.996527777774</v>
      </c>
      <c r="U1847" s="41">
        <f t="shared" si="86"/>
        <v>14.871550925920019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8">
        <f>E1848/L1848</f>
        <v>98.990430622009569</v>
      </c>
      <c r="Q1848" s="12" t="str">
        <f t="shared" si="84"/>
        <v>music</v>
      </c>
      <c r="R1848" s="12" t="str">
        <f t="shared" si="85"/>
        <v>rock</v>
      </c>
      <c r="S1848" s="13">
        <f>(((J1848/60)/60)/24)+DATE(1970,1,1)+(-5/24)</f>
        <v>41228.441863425927</v>
      </c>
      <c r="T1848" s="14">
        <f>(((I1848/60)/60)/24)+DATE(1970,1,1)+(-5/24)</f>
        <v>41258.441863425927</v>
      </c>
      <c r="U1848" s="41">
        <f t="shared" si="86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8">
        <f>E1849/L1849</f>
        <v>79.526315789473685</v>
      </c>
      <c r="Q1849" s="12" t="str">
        <f t="shared" si="84"/>
        <v>music</v>
      </c>
      <c r="R1849" s="12" t="str">
        <f t="shared" si="85"/>
        <v>rock</v>
      </c>
      <c r="S1849" s="13">
        <f>(((J1849/60)/60)/24)+DATE(1970,1,1)+(-5/24)</f>
        <v>42094.028148148143</v>
      </c>
      <c r="T1849" s="14">
        <f>(((I1849/60)/60)/24)+DATE(1970,1,1)+(-5/24)</f>
        <v>42115.028148148143</v>
      </c>
      <c r="U1849" s="41">
        <f t="shared" si="86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8">
        <f>E1850/L1850</f>
        <v>134.20833333333334</v>
      </c>
      <c r="Q1850" s="12" t="str">
        <f t="shared" si="84"/>
        <v>music</v>
      </c>
      <c r="R1850" s="12" t="str">
        <f t="shared" si="85"/>
        <v>rock</v>
      </c>
      <c r="S1850" s="13">
        <f>(((J1850/60)/60)/24)+DATE(1970,1,1)+(-5/24)</f>
        <v>40691.579722222217</v>
      </c>
      <c r="T1850" s="14">
        <f>(((I1850/60)/60)/24)+DATE(1970,1,1)+(-5/24)</f>
        <v>40755.082638888889</v>
      </c>
      <c r="U1850" s="41">
        <f t="shared" si="86"/>
        <v>63.502916666671808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8">
        <f>E1851/L1851</f>
        <v>37.625</v>
      </c>
      <c r="Q1851" s="12" t="str">
        <f t="shared" si="84"/>
        <v>music</v>
      </c>
      <c r="R1851" s="12" t="str">
        <f t="shared" si="85"/>
        <v>rock</v>
      </c>
      <c r="S1851" s="13">
        <f>(((J1851/60)/60)/24)+DATE(1970,1,1)+(-5/24)</f>
        <v>41169.637256944443</v>
      </c>
      <c r="T1851" s="14">
        <f>(((I1851/60)/60)/24)+DATE(1970,1,1)+(-5/24)</f>
        <v>41199.637256944443</v>
      </c>
      <c r="U1851" s="41">
        <f t="shared" si="86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8">
        <f>E1852/L1852</f>
        <v>51.044692737430168</v>
      </c>
      <c r="Q1852" s="12" t="str">
        <f t="shared" si="84"/>
        <v>music</v>
      </c>
      <c r="R1852" s="12" t="str">
        <f t="shared" si="85"/>
        <v>rock</v>
      </c>
      <c r="S1852" s="13">
        <f>(((J1852/60)/60)/24)+DATE(1970,1,1)+(-5/24)</f>
        <v>41800.751157407409</v>
      </c>
      <c r="T1852" s="14">
        <f>(((I1852/60)/60)/24)+DATE(1970,1,1)+(-5/24)</f>
        <v>41830.751157407409</v>
      </c>
      <c r="U1852" s="41">
        <f t="shared" si="86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8">
        <f>E1853/L1853</f>
        <v>50.03846153846154</v>
      </c>
      <c r="Q1853" s="12" t="str">
        <f t="shared" si="84"/>
        <v>music</v>
      </c>
      <c r="R1853" s="12" t="str">
        <f t="shared" si="85"/>
        <v>rock</v>
      </c>
      <c r="S1853" s="13">
        <f>(((J1853/60)/60)/24)+DATE(1970,1,1)+(-5/24)</f>
        <v>41827.69835648148</v>
      </c>
      <c r="T1853" s="14">
        <f>(((I1853/60)/60)/24)+DATE(1970,1,1)+(-5/24)</f>
        <v>41847.833333333328</v>
      </c>
      <c r="U1853" s="41">
        <f t="shared" si="86"/>
        <v>20.134976851848478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8">
        <f>E1854/L1854</f>
        <v>133.93129770992365</v>
      </c>
      <c r="Q1854" s="12" t="str">
        <f t="shared" si="84"/>
        <v>music</v>
      </c>
      <c r="R1854" s="12" t="str">
        <f t="shared" si="85"/>
        <v>rock</v>
      </c>
      <c r="S1854" s="13">
        <f>(((J1854/60)/60)/24)+DATE(1970,1,1)+(-5/24)</f>
        <v>42081.563101851854</v>
      </c>
      <c r="T1854" s="14">
        <f>(((I1854/60)/60)/24)+DATE(1970,1,1)+(-5/24)</f>
        <v>42118.791666666664</v>
      </c>
      <c r="U1854" s="41">
        <f t="shared" si="86"/>
        <v>37.228564814809943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8">
        <f>E1855/L1855</f>
        <v>58.214285714285715</v>
      </c>
      <c r="Q1855" s="12" t="str">
        <f t="shared" si="84"/>
        <v>music</v>
      </c>
      <c r="R1855" s="12" t="str">
        <f t="shared" si="85"/>
        <v>rock</v>
      </c>
      <c r="S1855" s="13">
        <f>(((J1855/60)/60)/24)+DATE(1970,1,1)+(-5/24)</f>
        <v>41176.852048611108</v>
      </c>
      <c r="T1855" s="14">
        <f>(((I1855/60)/60)/24)+DATE(1970,1,1)+(-5/24)</f>
        <v>41226.893715277773</v>
      </c>
      <c r="U1855" s="41">
        <f t="shared" si="86"/>
        <v>50.041666666664241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8">
        <f>E1856/L1856</f>
        <v>88.037643678160919</v>
      </c>
      <c r="Q1856" s="12" t="str">
        <f t="shared" si="84"/>
        <v>music</v>
      </c>
      <c r="R1856" s="12" t="str">
        <f t="shared" si="85"/>
        <v>rock</v>
      </c>
      <c r="S1856" s="13">
        <f>(((J1856/60)/60)/24)+DATE(1970,1,1)+(-5/24)</f>
        <v>41387.812928240739</v>
      </c>
      <c r="T1856" s="14">
        <f>(((I1856/60)/60)/24)+DATE(1970,1,1)+(-5/24)</f>
        <v>41417.812928240739</v>
      </c>
      <c r="U1856" s="41">
        <f t="shared" si="86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8">
        <f>E1857/L1857</f>
        <v>70.576753926701571</v>
      </c>
      <c r="Q1857" s="12" t="str">
        <f t="shared" si="84"/>
        <v>music</v>
      </c>
      <c r="R1857" s="12" t="str">
        <f t="shared" si="85"/>
        <v>rock</v>
      </c>
      <c r="S1857" s="13">
        <f>(((J1857/60)/60)/24)+DATE(1970,1,1)+(-5/24)</f>
        <v>41600.330324074072</v>
      </c>
      <c r="T1857" s="14">
        <f>(((I1857/60)/60)/24)+DATE(1970,1,1)+(-5/24)</f>
        <v>41645.330324074072</v>
      </c>
      <c r="U1857" s="41">
        <f t="shared" si="86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8">
        <f>E1858/L1858</f>
        <v>53.289473684210527</v>
      </c>
      <c r="Q1858" s="12" t="str">
        <f t="shared" si="84"/>
        <v>music</v>
      </c>
      <c r="R1858" s="12" t="str">
        <f t="shared" si="85"/>
        <v>rock</v>
      </c>
      <c r="S1858" s="13">
        <f>(((J1858/60)/60)/24)+DATE(1970,1,1)+(-5/24)</f>
        <v>41817.64666666666</v>
      </c>
      <c r="T1858" s="14">
        <f>(((I1858/60)/60)/24)+DATE(1970,1,1)+(-5/24)</f>
        <v>41838.64666666666</v>
      </c>
      <c r="U1858" s="41">
        <f t="shared" si="86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8">
        <f>E1859/L1859</f>
        <v>136.36363636363637</v>
      </c>
      <c r="Q1859" s="12" t="str">
        <f t="shared" ref="Q1859:Q1922" si="87">LEFT(N1859,( FIND("/",N1859,1))-1)</f>
        <v>music</v>
      </c>
      <c r="R1859" s="12" t="str">
        <f t="shared" ref="R1859:R1922" si="88">RIGHT(N1859,(LEN(N1859)-(FIND("/",N1859, FIND("/", N1859)-1))))</f>
        <v>rock</v>
      </c>
      <c r="S1859" s="13">
        <f>(((J1859/60)/60)/24)+DATE(1970,1,1)+(-5/24)</f>
        <v>41864.560335648144</v>
      </c>
      <c r="T1859" s="14">
        <f>(((I1859/60)/60)/24)+DATE(1970,1,1)+(-5/24)</f>
        <v>41894.560335648144</v>
      </c>
      <c r="U1859" s="41">
        <f t="shared" ref="U1859:U1922" si="89">T1859-S1859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8">
        <f>E1860/L1860</f>
        <v>40.547315436241611</v>
      </c>
      <c r="Q1860" s="12" t="str">
        <f t="shared" si="87"/>
        <v>music</v>
      </c>
      <c r="R1860" s="12" t="str">
        <f t="shared" si="88"/>
        <v>rock</v>
      </c>
      <c r="S1860" s="13">
        <f>(((J1860/60)/60)/24)+DATE(1970,1,1)+(-5/24)</f>
        <v>40832.9921412037</v>
      </c>
      <c r="T1860" s="14">
        <f>(((I1860/60)/60)/24)+DATE(1970,1,1)+(-5/24)</f>
        <v>40893.033807870372</v>
      </c>
      <c r="U1860" s="41">
        <f t="shared" si="89"/>
        <v>60.041666666671517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8">
        <f>E1861/L1861</f>
        <v>70.625</v>
      </c>
      <c r="Q1861" s="12" t="str">
        <f t="shared" si="87"/>
        <v>music</v>
      </c>
      <c r="R1861" s="12" t="str">
        <f t="shared" si="88"/>
        <v>rock</v>
      </c>
      <c r="S1861" s="13">
        <f>(((J1861/60)/60)/24)+DATE(1970,1,1)+(-5/24)</f>
        <v>40778.561678240738</v>
      </c>
      <c r="T1861" s="14">
        <f>(((I1861/60)/60)/24)+DATE(1970,1,1)+(-5/24)</f>
        <v>40808.561678240738</v>
      </c>
      <c r="U1861" s="41">
        <f t="shared" si="8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8">
        <f>E1862/L1862</f>
        <v>52.684210526315788</v>
      </c>
      <c r="Q1862" s="12" t="str">
        <f t="shared" si="87"/>
        <v>music</v>
      </c>
      <c r="R1862" s="12" t="str">
        <f t="shared" si="88"/>
        <v>rock</v>
      </c>
      <c r="S1862" s="13">
        <f>(((J1862/60)/60)/24)+DATE(1970,1,1)+(-5/24)</f>
        <v>41655.500972222217</v>
      </c>
      <c r="T1862" s="14">
        <f>(((I1862/60)/60)/24)+DATE(1970,1,1)+(-5/24)</f>
        <v>41676.500972222217</v>
      </c>
      <c r="U1862" s="41">
        <f t="shared" si="8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8" t="e">
        <f>E1863/L1863</f>
        <v>#DIV/0!</v>
      </c>
      <c r="Q1863" s="12" t="str">
        <f t="shared" si="87"/>
        <v>games</v>
      </c>
      <c r="R1863" s="12" t="str">
        <f t="shared" si="88"/>
        <v>mobile games</v>
      </c>
      <c r="S1863" s="13">
        <f>(((J1863/60)/60)/24)+DATE(1970,1,1)+(-5/24)</f>
        <v>42000.091909722221</v>
      </c>
      <c r="T1863" s="14">
        <f>(((I1863/60)/60)/24)+DATE(1970,1,1)+(-5/24)</f>
        <v>42030.091909722221</v>
      </c>
      <c r="U1863" s="41">
        <f t="shared" si="8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8">
        <f>E1864/L1864</f>
        <v>90.9375</v>
      </c>
      <c r="Q1864" s="12" t="str">
        <f t="shared" si="87"/>
        <v>games</v>
      </c>
      <c r="R1864" s="12" t="str">
        <f t="shared" si="88"/>
        <v>mobile games</v>
      </c>
      <c r="S1864" s="13">
        <f>(((J1864/60)/60)/24)+DATE(1970,1,1)+(-5/24)</f>
        <v>42755.284421296288</v>
      </c>
      <c r="T1864" s="14">
        <f>(((I1864/60)/60)/24)+DATE(1970,1,1)+(-5/24)</f>
        <v>42802.104166666664</v>
      </c>
      <c r="U1864" s="41">
        <f t="shared" si="89"/>
        <v>46.81974537037604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8">
        <f>E1865/L1865</f>
        <v>5</v>
      </c>
      <c r="Q1865" s="12" t="str">
        <f t="shared" si="87"/>
        <v>games</v>
      </c>
      <c r="R1865" s="12" t="str">
        <f t="shared" si="88"/>
        <v>mobile games</v>
      </c>
      <c r="S1865" s="13">
        <f>(((J1865/60)/60)/24)+DATE(1970,1,1)+(-5/24)</f>
        <v>41772.588946759257</v>
      </c>
      <c r="T1865" s="14">
        <f>(((I1865/60)/60)/24)+DATE(1970,1,1)+(-5/24)</f>
        <v>41802.588946759257</v>
      </c>
      <c r="U1865" s="41">
        <f t="shared" si="8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8">
        <f>E1866/L1866</f>
        <v>58.083333333333336</v>
      </c>
      <c r="Q1866" s="12" t="str">
        <f t="shared" si="87"/>
        <v>games</v>
      </c>
      <c r="R1866" s="12" t="str">
        <f t="shared" si="88"/>
        <v>mobile games</v>
      </c>
      <c r="S1866" s="13">
        <f>(((J1866/60)/60)/24)+DATE(1970,1,1)+(-5/24)</f>
        <v>41733.508101851847</v>
      </c>
      <c r="T1866" s="14">
        <f>(((I1866/60)/60)/24)+DATE(1970,1,1)+(-5/24)</f>
        <v>41763.508101851847</v>
      </c>
      <c r="U1866" s="41">
        <f t="shared" si="8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8">
        <f>E1867/L1867</f>
        <v>2</v>
      </c>
      <c r="Q1867" s="12" t="str">
        <f t="shared" si="87"/>
        <v>games</v>
      </c>
      <c r="R1867" s="12" t="str">
        <f t="shared" si="88"/>
        <v>mobile games</v>
      </c>
      <c r="S1867" s="13">
        <f>(((J1867/60)/60)/24)+DATE(1970,1,1)+(-5/24)</f>
        <v>42645.159108796295</v>
      </c>
      <c r="T1867" s="14">
        <f>(((I1867/60)/60)/24)+DATE(1970,1,1)+(-5/24)</f>
        <v>42680.200775462967</v>
      </c>
      <c r="U1867" s="41">
        <f t="shared" si="89"/>
        <v>35.041666666671517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8">
        <f>E1868/L1868</f>
        <v>62.5</v>
      </c>
      <c r="Q1868" s="12" t="str">
        <f t="shared" si="87"/>
        <v>games</v>
      </c>
      <c r="R1868" s="12" t="str">
        <f t="shared" si="88"/>
        <v>mobile games</v>
      </c>
      <c r="S1868" s="13">
        <f>(((J1868/60)/60)/24)+DATE(1970,1,1)+(-5/24)</f>
        <v>42742.038159722222</v>
      </c>
      <c r="T1868" s="14">
        <f>(((I1868/60)/60)/24)+DATE(1970,1,1)+(-5/24)</f>
        <v>42794.958333333336</v>
      </c>
      <c r="U1868" s="41">
        <f t="shared" si="89"/>
        <v>52.920173611113569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8">
        <f>E1869/L1869</f>
        <v>10</v>
      </c>
      <c r="Q1869" s="12" t="str">
        <f t="shared" si="87"/>
        <v>games</v>
      </c>
      <c r="R1869" s="12" t="str">
        <f t="shared" si="88"/>
        <v>mobile games</v>
      </c>
      <c r="S1869" s="13">
        <f>(((J1869/60)/60)/24)+DATE(1970,1,1)+(-5/24)</f>
        <v>42649.716574074067</v>
      </c>
      <c r="T1869" s="14">
        <f>(((I1869/60)/60)/24)+DATE(1970,1,1)+(-5/24)</f>
        <v>42679.716574074067</v>
      </c>
      <c r="U1869" s="41">
        <f t="shared" si="8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8">
        <f>E1870/L1870</f>
        <v>71.588235294117652</v>
      </c>
      <c r="Q1870" s="12" t="str">
        <f t="shared" si="87"/>
        <v>games</v>
      </c>
      <c r="R1870" s="12" t="str">
        <f t="shared" si="88"/>
        <v>mobile games</v>
      </c>
      <c r="S1870" s="13">
        <f>(((J1870/60)/60)/24)+DATE(1970,1,1)+(-5/24)</f>
        <v>42328.570891203701</v>
      </c>
      <c r="T1870" s="14">
        <f>(((I1870/60)/60)/24)+DATE(1970,1,1)+(-5/24)</f>
        <v>42353.124305555553</v>
      </c>
      <c r="U1870" s="41">
        <f t="shared" si="89"/>
        <v>24.553414351852552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8" t="e">
        <f>E1871/L1871</f>
        <v>#DIV/0!</v>
      </c>
      <c r="Q1871" s="12" t="str">
        <f t="shared" si="87"/>
        <v>games</v>
      </c>
      <c r="R1871" s="12" t="str">
        <f t="shared" si="88"/>
        <v>mobile games</v>
      </c>
      <c r="S1871" s="13">
        <f>(((J1871/60)/60)/24)+DATE(1970,1,1)+(-5/24)</f>
        <v>42708.794548611106</v>
      </c>
      <c r="T1871" s="14">
        <f>(((I1871/60)/60)/24)+DATE(1970,1,1)+(-5/24)</f>
        <v>42738.794548611106</v>
      </c>
      <c r="U1871" s="41">
        <f t="shared" si="8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8">
        <f>E1872/L1872</f>
        <v>32.81818181818182</v>
      </c>
      <c r="Q1872" s="12" t="str">
        <f t="shared" si="87"/>
        <v>games</v>
      </c>
      <c r="R1872" s="12" t="str">
        <f t="shared" si="88"/>
        <v>mobile games</v>
      </c>
      <c r="S1872" s="13">
        <f>(((J1872/60)/60)/24)+DATE(1970,1,1)+(-5/24)</f>
        <v>42371.14739583333</v>
      </c>
      <c r="T1872" s="14">
        <f>(((I1872/60)/60)/24)+DATE(1970,1,1)+(-5/24)</f>
        <v>42399.970138888886</v>
      </c>
      <c r="U1872" s="41">
        <f t="shared" si="89"/>
        <v>28.822743055556202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8">
        <f>E1873/L1873</f>
        <v>49.11578947368421</v>
      </c>
      <c r="Q1873" s="12" t="str">
        <f t="shared" si="87"/>
        <v>games</v>
      </c>
      <c r="R1873" s="12" t="str">
        <f t="shared" si="88"/>
        <v>mobile games</v>
      </c>
      <c r="S1873" s="13">
        <f>(((J1873/60)/60)/24)+DATE(1970,1,1)+(-5/24)</f>
        <v>41923.575243055551</v>
      </c>
      <c r="T1873" s="14">
        <f>(((I1873/60)/60)/24)+DATE(1970,1,1)+(-5/24)</f>
        <v>41963.616909722223</v>
      </c>
      <c r="U1873" s="41">
        <f t="shared" si="89"/>
        <v>40.041666666671517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8">
        <f>E1874/L1874</f>
        <v>16.307692307692307</v>
      </c>
      <c r="Q1874" s="12" t="str">
        <f t="shared" si="87"/>
        <v>games</v>
      </c>
      <c r="R1874" s="12" t="str">
        <f t="shared" si="88"/>
        <v>mobile games</v>
      </c>
      <c r="S1874" s="13">
        <f>(((J1874/60)/60)/24)+DATE(1970,1,1)+(-5/24)</f>
        <v>42154.921319444438</v>
      </c>
      <c r="T1874" s="14">
        <f>(((I1874/60)/60)/24)+DATE(1970,1,1)+(-5/24)</f>
        <v>42184.921319444438</v>
      </c>
      <c r="U1874" s="41">
        <f t="shared" si="8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8">
        <f>E1875/L1875</f>
        <v>18</v>
      </c>
      <c r="Q1875" s="12" t="str">
        <f t="shared" si="87"/>
        <v>games</v>
      </c>
      <c r="R1875" s="12" t="str">
        <f t="shared" si="88"/>
        <v>mobile games</v>
      </c>
      <c r="S1875" s="13">
        <f>(((J1875/60)/60)/24)+DATE(1970,1,1)+(-5/24)</f>
        <v>42164.407523148147</v>
      </c>
      <c r="T1875" s="14">
        <f>(((I1875/60)/60)/24)+DATE(1970,1,1)+(-5/24)</f>
        <v>42193.489583333336</v>
      </c>
      <c r="U1875" s="41">
        <f t="shared" si="89"/>
        <v>29.082060185188311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8">
        <f>E1876/L1876</f>
        <v>13</v>
      </c>
      <c r="Q1876" s="12" t="str">
        <f t="shared" si="87"/>
        <v>games</v>
      </c>
      <c r="R1876" s="12" t="str">
        <f t="shared" si="88"/>
        <v>mobile games</v>
      </c>
      <c r="S1876" s="13">
        <f>(((J1876/60)/60)/24)+DATE(1970,1,1)+(-5/24)</f>
        <v>42529.760798611103</v>
      </c>
      <c r="T1876" s="14">
        <f>(((I1876/60)/60)/24)+DATE(1970,1,1)+(-5/24)</f>
        <v>42549.760798611103</v>
      </c>
      <c r="U1876" s="41">
        <f t="shared" si="8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8">
        <f>E1877/L1877</f>
        <v>17</v>
      </c>
      <c r="Q1877" s="12" t="str">
        <f t="shared" si="87"/>
        <v>games</v>
      </c>
      <c r="R1877" s="12" t="str">
        <f t="shared" si="88"/>
        <v>mobile games</v>
      </c>
      <c r="S1877" s="13">
        <f>(((J1877/60)/60)/24)+DATE(1970,1,1)+(-5/24)</f>
        <v>42528.691064814811</v>
      </c>
      <c r="T1877" s="14">
        <f>(((I1877/60)/60)/24)+DATE(1970,1,1)+(-5/24)</f>
        <v>42588.691064814811</v>
      </c>
      <c r="U1877" s="41">
        <f t="shared" si="8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8" t="e">
        <f>E1878/L1878</f>
        <v>#DIV/0!</v>
      </c>
      <c r="Q1878" s="12" t="str">
        <f t="shared" si="87"/>
        <v>games</v>
      </c>
      <c r="R1878" s="12" t="str">
        <f t="shared" si="88"/>
        <v>mobile games</v>
      </c>
      <c r="S1878" s="13">
        <f>(((J1878/60)/60)/24)+DATE(1970,1,1)+(-5/24)</f>
        <v>41776.076446759253</v>
      </c>
      <c r="T1878" s="14">
        <f>(((I1878/60)/60)/24)+DATE(1970,1,1)+(-5/24)</f>
        <v>41806.076446759253</v>
      </c>
      <c r="U1878" s="41">
        <f t="shared" si="8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8" t="e">
        <f>E1879/L1879</f>
        <v>#DIV/0!</v>
      </c>
      <c r="Q1879" s="12" t="str">
        <f t="shared" si="87"/>
        <v>games</v>
      </c>
      <c r="R1879" s="12" t="str">
        <f t="shared" si="88"/>
        <v>mobile games</v>
      </c>
      <c r="S1879" s="13">
        <f>(((J1879/60)/60)/24)+DATE(1970,1,1)+(-5/24)</f>
        <v>42034.820891203701</v>
      </c>
      <c r="T1879" s="14">
        <f>(((I1879/60)/60)/24)+DATE(1970,1,1)+(-5/24)</f>
        <v>42063.820891203701</v>
      </c>
      <c r="U1879" s="41">
        <f t="shared" si="8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8" t="e">
        <f>E1880/L1880</f>
        <v>#DIV/0!</v>
      </c>
      <c r="Q1880" s="12" t="str">
        <f t="shared" si="87"/>
        <v>games</v>
      </c>
      <c r="R1880" s="12" t="str">
        <f t="shared" si="88"/>
        <v>mobile games</v>
      </c>
      <c r="S1880" s="13">
        <f>(((J1880/60)/60)/24)+DATE(1970,1,1)+(-5/24)</f>
        <v>41772.800405092588</v>
      </c>
      <c r="T1880" s="14">
        <f>(((I1880/60)/60)/24)+DATE(1970,1,1)+(-5/24)</f>
        <v>41802.800405092588</v>
      </c>
      <c r="U1880" s="41">
        <f t="shared" si="8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8">
        <f>E1881/L1881</f>
        <v>3</v>
      </c>
      <c r="Q1881" s="12" t="str">
        <f t="shared" si="87"/>
        <v>games</v>
      </c>
      <c r="R1881" s="12" t="str">
        <f t="shared" si="88"/>
        <v>mobile games</v>
      </c>
      <c r="S1881" s="13">
        <f>(((J1881/60)/60)/24)+DATE(1970,1,1)+(-5/24)</f>
        <v>42413.441307870373</v>
      </c>
      <c r="T1881" s="14">
        <f>(((I1881/60)/60)/24)+DATE(1970,1,1)+(-5/24)</f>
        <v>42443.399641203701</v>
      </c>
      <c r="U1881" s="41">
        <f t="shared" si="89"/>
        <v>29.958333333328483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8">
        <f>E1882/L1882</f>
        <v>41.833333333333336</v>
      </c>
      <c r="Q1882" s="12" t="str">
        <f t="shared" si="87"/>
        <v>games</v>
      </c>
      <c r="R1882" s="12" t="str">
        <f t="shared" si="88"/>
        <v>mobile games</v>
      </c>
      <c r="S1882" s="13">
        <f>(((J1882/60)/60)/24)+DATE(1970,1,1)+(-5/24)</f>
        <v>42430.358564814807</v>
      </c>
      <c r="T1882" s="14">
        <f>(((I1882/60)/60)/24)+DATE(1970,1,1)+(-5/24)</f>
        <v>42459.31689814815</v>
      </c>
      <c r="U1882" s="41">
        <f t="shared" si="89"/>
        <v>28.958333333343035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8">
        <f>E1883/L1883</f>
        <v>49.338428571428572</v>
      </c>
      <c r="Q1883" s="12" t="str">
        <f t="shared" si="87"/>
        <v>music</v>
      </c>
      <c r="R1883" s="12" t="str">
        <f t="shared" si="88"/>
        <v>indie rock</v>
      </c>
      <c r="S1883" s="13">
        <f>(((J1883/60)/60)/24)+DATE(1970,1,1)+(-5/24)</f>
        <v>42042.944317129623</v>
      </c>
      <c r="T1883" s="14">
        <f>(((I1883/60)/60)/24)+DATE(1970,1,1)+(-5/24)</f>
        <v>42072.902650462966</v>
      </c>
      <c r="U1883" s="41">
        <f t="shared" si="89"/>
        <v>29.958333333343035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8">
        <f>E1884/L1884</f>
        <v>41.728395061728392</v>
      </c>
      <c r="Q1884" s="12" t="str">
        <f t="shared" si="87"/>
        <v>music</v>
      </c>
      <c r="R1884" s="12" t="str">
        <f t="shared" si="88"/>
        <v>indie rock</v>
      </c>
      <c r="S1884" s="13">
        <f>(((J1884/60)/60)/24)+DATE(1970,1,1)+(-5/24)</f>
        <v>41067.740879629629</v>
      </c>
      <c r="T1884" s="14">
        <f>(((I1884/60)/60)/24)+DATE(1970,1,1)+(-5/24)</f>
        <v>41100.783333333333</v>
      </c>
      <c r="U1884" s="41">
        <f t="shared" si="89"/>
        <v>33.042453703703359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8">
        <f>E1885/L1885</f>
        <v>32.71875</v>
      </c>
      <c r="Q1885" s="12" t="str">
        <f t="shared" si="87"/>
        <v>music</v>
      </c>
      <c r="R1885" s="12" t="str">
        <f t="shared" si="88"/>
        <v>indie rock</v>
      </c>
      <c r="S1885" s="13">
        <f>(((J1885/60)/60)/24)+DATE(1970,1,1)+(-5/24)</f>
        <v>40977.739675925921</v>
      </c>
      <c r="T1885" s="14">
        <f>(((I1885/60)/60)/24)+DATE(1970,1,1)+(-5/24)</f>
        <v>41007.698009259257</v>
      </c>
      <c r="U1885" s="41">
        <f t="shared" si="89"/>
        <v>29.958333333335759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8">
        <f>E1886/L1886</f>
        <v>51.96153846153846</v>
      </c>
      <c r="Q1886" s="12" t="str">
        <f t="shared" si="87"/>
        <v>music</v>
      </c>
      <c r="R1886" s="12" t="str">
        <f t="shared" si="88"/>
        <v>indie rock</v>
      </c>
      <c r="S1886" s="13">
        <f>(((J1886/60)/60)/24)+DATE(1970,1,1)+(-5/24)</f>
        <v>41204.989988425921</v>
      </c>
      <c r="T1886" s="14">
        <f>(((I1886/60)/60)/24)+DATE(1970,1,1)+(-5/24)</f>
        <v>41240.291666666664</v>
      </c>
      <c r="U1886" s="41">
        <f t="shared" si="89"/>
        <v>35.301678240743058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8">
        <f>E1887/L1887</f>
        <v>50.685714285714283</v>
      </c>
      <c r="Q1887" s="12" t="str">
        <f t="shared" si="87"/>
        <v>music</v>
      </c>
      <c r="R1887" s="12" t="str">
        <f t="shared" si="88"/>
        <v>indie rock</v>
      </c>
      <c r="S1887" s="13">
        <f>(((J1887/60)/60)/24)+DATE(1970,1,1)+(-5/24)</f>
        <v>41098.885532407403</v>
      </c>
      <c r="T1887" s="14">
        <f>(((I1887/60)/60)/24)+DATE(1970,1,1)+(-5/24)</f>
        <v>41131.708333333328</v>
      </c>
      <c r="U1887" s="41">
        <f t="shared" si="89"/>
        <v>32.822800925925549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8">
        <f>E1888/L1888</f>
        <v>42.241379310344826</v>
      </c>
      <c r="Q1888" s="12" t="str">
        <f t="shared" si="87"/>
        <v>music</v>
      </c>
      <c r="R1888" s="12" t="str">
        <f t="shared" si="88"/>
        <v>indie rock</v>
      </c>
      <c r="S1888" s="13">
        <f>(((J1888/60)/60)/24)+DATE(1970,1,1)+(-5/24)</f>
        <v>41925.69835648148</v>
      </c>
      <c r="T1888" s="14">
        <f>(((I1888/60)/60)/24)+DATE(1970,1,1)+(-5/24)</f>
        <v>41955.740023148144</v>
      </c>
      <c r="U1888" s="41">
        <f t="shared" si="89"/>
        <v>30.041666666664241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8">
        <f>E1889/L1889</f>
        <v>416.875</v>
      </c>
      <c r="Q1889" s="12" t="str">
        <f t="shared" si="87"/>
        <v>music</v>
      </c>
      <c r="R1889" s="12" t="str">
        <f t="shared" si="88"/>
        <v>indie rock</v>
      </c>
      <c r="S1889" s="13">
        <f>(((J1889/60)/60)/24)+DATE(1970,1,1)+(-5/24)</f>
        <v>42323.591805555552</v>
      </c>
      <c r="T1889" s="14">
        <f>(((I1889/60)/60)/24)+DATE(1970,1,1)+(-5/24)</f>
        <v>42341.687499999993</v>
      </c>
      <c r="U1889" s="41">
        <f t="shared" si="89"/>
        <v>18.095694444440596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8">
        <f>E1890/L1890</f>
        <v>46.651685393258425</v>
      </c>
      <c r="Q1890" s="12" t="str">
        <f t="shared" si="87"/>
        <v>music</v>
      </c>
      <c r="R1890" s="12" t="str">
        <f t="shared" si="88"/>
        <v>indie rock</v>
      </c>
      <c r="S1890" s="13">
        <f>(((J1890/60)/60)/24)+DATE(1970,1,1)+(-5/24)</f>
        <v>40299.03162037037</v>
      </c>
      <c r="T1890" s="14">
        <f>(((I1890/60)/60)/24)+DATE(1970,1,1)+(-5/24)</f>
        <v>40329.999305555553</v>
      </c>
      <c r="U1890" s="41">
        <f t="shared" si="89"/>
        <v>30.967685185183655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8">
        <f>E1891/L1891</f>
        <v>48.454545454545453</v>
      </c>
      <c r="Q1891" s="12" t="str">
        <f t="shared" si="87"/>
        <v>music</v>
      </c>
      <c r="R1891" s="12" t="str">
        <f t="shared" si="88"/>
        <v>indie rock</v>
      </c>
      <c r="S1891" s="13">
        <f>(((J1891/60)/60)/24)+DATE(1970,1,1)+(-5/24)</f>
        <v>41299.585023148145</v>
      </c>
      <c r="T1891" s="14">
        <f>(((I1891/60)/60)/24)+DATE(1970,1,1)+(-5/24)</f>
        <v>41344.543356481481</v>
      </c>
      <c r="U1891" s="41">
        <f t="shared" si="89"/>
        <v>44.958333333335759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8">
        <f>E1892/L1892</f>
        <v>70.5289837398374</v>
      </c>
      <c r="Q1892" s="12" t="str">
        <f t="shared" si="87"/>
        <v>music</v>
      </c>
      <c r="R1892" s="12" t="str">
        <f t="shared" si="88"/>
        <v>indie rock</v>
      </c>
      <c r="S1892" s="13">
        <f>(((J1892/60)/60)/24)+DATE(1970,1,1)+(-5/24)</f>
        <v>41228.577870370369</v>
      </c>
      <c r="T1892" s="14">
        <f>(((I1892/60)/60)/24)+DATE(1970,1,1)+(-5/24)</f>
        <v>41258.577870370369</v>
      </c>
      <c r="U1892" s="41">
        <f t="shared" si="8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8">
        <f>E1893/L1893</f>
        <v>87.958333333333329</v>
      </c>
      <c r="Q1893" s="12" t="str">
        <f t="shared" si="87"/>
        <v>music</v>
      </c>
      <c r="R1893" s="12" t="str">
        <f t="shared" si="88"/>
        <v>indie rock</v>
      </c>
      <c r="S1893" s="13">
        <f>(((J1893/60)/60)/24)+DATE(1970,1,1)+(-5/24)</f>
        <v>40335.589745370366</v>
      </c>
      <c r="T1893" s="14">
        <f>(((I1893/60)/60)/24)+DATE(1970,1,1)+(-5/24)</f>
        <v>40381.041666666664</v>
      </c>
      <c r="U1893" s="41">
        <f t="shared" si="89"/>
        <v>45.451921296298678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8">
        <f>E1894/L1894</f>
        <v>26.26923076923077</v>
      </c>
      <c r="Q1894" s="12" t="str">
        <f t="shared" si="87"/>
        <v>music</v>
      </c>
      <c r="R1894" s="12" t="str">
        <f t="shared" si="88"/>
        <v>indie rock</v>
      </c>
      <c r="S1894" s="13">
        <f>(((J1894/60)/60)/24)+DATE(1970,1,1)+(-5/24)</f>
        <v>40671.429178240738</v>
      </c>
      <c r="T1894" s="14">
        <f>(((I1894/60)/60)/24)+DATE(1970,1,1)+(-5/24)</f>
        <v>40701.429178240738</v>
      </c>
      <c r="U1894" s="41">
        <f t="shared" si="8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8">
        <f>E1895/L1895</f>
        <v>57.777777777777779</v>
      </c>
      <c r="Q1895" s="12" t="str">
        <f t="shared" si="87"/>
        <v>music</v>
      </c>
      <c r="R1895" s="12" t="str">
        <f t="shared" si="88"/>
        <v>indie rock</v>
      </c>
      <c r="S1895" s="13">
        <f>(((J1895/60)/60)/24)+DATE(1970,1,1)+(-5/24)</f>
        <v>40632.733622685184</v>
      </c>
      <c r="T1895" s="14">
        <f>(((I1895/60)/60)/24)+DATE(1970,1,1)+(-5/24)</f>
        <v>40648.957638888889</v>
      </c>
      <c r="U1895" s="41">
        <f t="shared" si="89"/>
        <v>16.224016203705105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8">
        <f>E1896/L1896</f>
        <v>57.25</v>
      </c>
      <c r="Q1896" s="12" t="str">
        <f t="shared" si="87"/>
        <v>music</v>
      </c>
      <c r="R1896" s="12" t="str">
        <f t="shared" si="88"/>
        <v>indie rock</v>
      </c>
      <c r="S1896" s="13">
        <f>(((J1896/60)/60)/24)+DATE(1970,1,1)+(-5/24)</f>
        <v>40920.696562500001</v>
      </c>
      <c r="T1896" s="14">
        <f>(((I1896/60)/60)/24)+DATE(1970,1,1)+(-5/24)</f>
        <v>40951.696562500001</v>
      </c>
      <c r="U1896" s="41">
        <f t="shared" si="8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8">
        <f>E1897/L1897</f>
        <v>196.34042553191489</v>
      </c>
      <c r="Q1897" s="12" t="str">
        <f t="shared" si="87"/>
        <v>music</v>
      </c>
      <c r="R1897" s="12" t="str">
        <f t="shared" si="88"/>
        <v>indie rock</v>
      </c>
      <c r="S1897" s="13">
        <f>(((J1897/60)/60)/24)+DATE(1970,1,1)+(-5/24)</f>
        <v>42267.538449074076</v>
      </c>
      <c r="T1897" s="14">
        <f>(((I1897/60)/60)/24)+DATE(1970,1,1)+(-5/24)</f>
        <v>42297.538449074076</v>
      </c>
      <c r="U1897" s="41">
        <f t="shared" si="8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8">
        <f>E1898/L1898</f>
        <v>43</v>
      </c>
      <c r="Q1898" s="12" t="str">
        <f t="shared" si="87"/>
        <v>music</v>
      </c>
      <c r="R1898" s="12" t="str">
        <f t="shared" si="88"/>
        <v>indie rock</v>
      </c>
      <c r="S1898" s="13">
        <f>(((J1898/60)/60)/24)+DATE(1970,1,1)+(-5/24)</f>
        <v>40981.501909722218</v>
      </c>
      <c r="T1898" s="14">
        <f>(((I1898/60)/60)/24)+DATE(1970,1,1)+(-5/24)</f>
        <v>41011.501909722218</v>
      </c>
      <c r="U1898" s="41">
        <f t="shared" si="8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8">
        <f>E1899/L1899</f>
        <v>35.551912568306008</v>
      </c>
      <c r="Q1899" s="12" t="str">
        <f t="shared" si="87"/>
        <v>music</v>
      </c>
      <c r="R1899" s="12" t="str">
        <f t="shared" si="88"/>
        <v>indie rock</v>
      </c>
      <c r="S1899" s="13">
        <f>(((J1899/60)/60)/24)+DATE(1970,1,1)+(-5/24)</f>
        <v>41680.375069444446</v>
      </c>
      <c r="T1899" s="14">
        <f>(((I1899/60)/60)/24)+DATE(1970,1,1)+(-5/24)</f>
        <v>41702.666666666664</v>
      </c>
      <c r="U1899" s="41">
        <f t="shared" si="89"/>
        <v>22.291597222218115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8">
        <f>E1900/L1900</f>
        <v>68.80952380952381</v>
      </c>
      <c r="Q1900" s="12" t="str">
        <f t="shared" si="87"/>
        <v>music</v>
      </c>
      <c r="R1900" s="12" t="str">
        <f t="shared" si="88"/>
        <v>indie rock</v>
      </c>
      <c r="S1900" s="13">
        <f>(((J1900/60)/60)/24)+DATE(1970,1,1)+(-5/24)</f>
        <v>42365.9846412037</v>
      </c>
      <c r="T1900" s="14">
        <f>(((I1900/60)/60)/24)+DATE(1970,1,1)+(-5/24)</f>
        <v>42401.541666666664</v>
      </c>
      <c r="U1900" s="41">
        <f t="shared" si="89"/>
        <v>35.557025462963793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8">
        <f>E1901/L1901</f>
        <v>28.571428571428573</v>
      </c>
      <c r="Q1901" s="12" t="str">
        <f t="shared" si="87"/>
        <v>music</v>
      </c>
      <c r="R1901" s="12" t="str">
        <f t="shared" si="88"/>
        <v>indie rock</v>
      </c>
      <c r="S1901" s="13">
        <f>(((J1901/60)/60)/24)+DATE(1970,1,1)+(-5/24)</f>
        <v>42058.733402777776</v>
      </c>
      <c r="T1901" s="14">
        <f>(((I1901/60)/60)/24)+DATE(1970,1,1)+(-5/24)</f>
        <v>42088.691736111105</v>
      </c>
      <c r="U1901" s="41">
        <f t="shared" si="89"/>
        <v>29.958333333328483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8">
        <f>E1902/L1902</f>
        <v>50.631666666666668</v>
      </c>
      <c r="Q1902" s="12" t="str">
        <f t="shared" si="87"/>
        <v>music</v>
      </c>
      <c r="R1902" s="12" t="str">
        <f t="shared" si="88"/>
        <v>indie rock</v>
      </c>
      <c r="S1902" s="13">
        <f>(((J1902/60)/60)/24)+DATE(1970,1,1)+(-5/24)</f>
        <v>41160.663553240738</v>
      </c>
      <c r="T1902" s="14">
        <f>(((I1902/60)/60)/24)+DATE(1970,1,1)+(-5/24)</f>
        <v>41188.207638888889</v>
      </c>
      <c r="U1902" s="41">
        <f t="shared" si="89"/>
        <v>27.54408564815094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8">
        <f>E1903/L1903</f>
        <v>106.8</v>
      </c>
      <c r="Q1903" s="12" t="str">
        <f t="shared" si="87"/>
        <v>technology</v>
      </c>
      <c r="R1903" s="12" t="str">
        <f t="shared" si="88"/>
        <v>gadgets</v>
      </c>
      <c r="S1903" s="13">
        <f>(((J1903/60)/60)/24)+DATE(1970,1,1)+(-5/24)</f>
        <v>42116.334826388884</v>
      </c>
      <c r="T1903" s="14">
        <f>(((I1903/60)/60)/24)+DATE(1970,1,1)+(-5/24)</f>
        <v>42146.333333333336</v>
      </c>
      <c r="U1903" s="41">
        <f t="shared" si="89"/>
        <v>29.998506944451947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8">
        <f>E1904/L1904</f>
        <v>4</v>
      </c>
      <c r="Q1904" s="12" t="str">
        <f t="shared" si="87"/>
        <v>technology</v>
      </c>
      <c r="R1904" s="12" t="str">
        <f t="shared" si="88"/>
        <v>gadgets</v>
      </c>
      <c r="S1904" s="13">
        <f>(((J1904/60)/60)/24)+DATE(1970,1,1)+(-5/24)</f>
        <v>42037.581562499996</v>
      </c>
      <c r="T1904" s="14">
        <f>(((I1904/60)/60)/24)+DATE(1970,1,1)+(-5/24)</f>
        <v>42067.581562499996</v>
      </c>
      <c r="U1904" s="41">
        <f t="shared" si="8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8">
        <f>E1905/L1905</f>
        <v>34.097560975609753</v>
      </c>
      <c r="Q1905" s="12" t="str">
        <f t="shared" si="87"/>
        <v>technology</v>
      </c>
      <c r="R1905" s="12" t="str">
        <f t="shared" si="88"/>
        <v>gadgets</v>
      </c>
      <c r="S1905" s="13">
        <f>(((J1905/60)/60)/24)+DATE(1970,1,1)+(-5/24)</f>
        <v>42702.562395833331</v>
      </c>
      <c r="T1905" s="14">
        <f>(((I1905/60)/60)/24)+DATE(1970,1,1)+(-5/24)</f>
        <v>42762.562395833331</v>
      </c>
      <c r="U1905" s="41">
        <f t="shared" si="8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8">
        <f>E1906/L1906</f>
        <v>25</v>
      </c>
      <c r="Q1906" s="12" t="str">
        <f t="shared" si="87"/>
        <v>technology</v>
      </c>
      <c r="R1906" s="12" t="str">
        <f t="shared" si="88"/>
        <v>gadgets</v>
      </c>
      <c r="S1906" s="13">
        <f>(((J1906/60)/60)/24)+DATE(1970,1,1)+(-5/24)</f>
        <v>42326.477094907408</v>
      </c>
      <c r="T1906" s="14">
        <f>(((I1906/60)/60)/24)+DATE(1970,1,1)+(-5/24)</f>
        <v>42371.477094907408</v>
      </c>
      <c r="U1906" s="41">
        <f t="shared" si="8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8">
        <f>E1907/L1907</f>
        <v>10.5</v>
      </c>
      <c r="Q1907" s="12" t="str">
        <f t="shared" si="87"/>
        <v>technology</v>
      </c>
      <c r="R1907" s="12" t="str">
        <f t="shared" si="88"/>
        <v>gadgets</v>
      </c>
      <c r="S1907" s="13">
        <f>(((J1907/60)/60)/24)+DATE(1970,1,1)+(-5/24)</f>
        <v>41859.717523148145</v>
      </c>
      <c r="T1907" s="14">
        <f>(((I1907/60)/60)/24)+DATE(1970,1,1)+(-5/24)</f>
        <v>41889.717523148145</v>
      </c>
      <c r="U1907" s="41">
        <f t="shared" si="8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8">
        <f>E1908/L1908</f>
        <v>215.95959595959596</v>
      </c>
      <c r="Q1908" s="12" t="str">
        <f t="shared" si="87"/>
        <v>technology</v>
      </c>
      <c r="R1908" s="12" t="str">
        <f t="shared" si="88"/>
        <v>gadgets</v>
      </c>
      <c r="S1908" s="13">
        <f>(((J1908/60)/60)/24)+DATE(1970,1,1)+(-5/24)</f>
        <v>42514.462766203702</v>
      </c>
      <c r="T1908" s="14">
        <f>(((I1908/60)/60)/24)+DATE(1970,1,1)+(-5/24)</f>
        <v>42544.462766203702</v>
      </c>
      <c r="U1908" s="41">
        <f t="shared" si="8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8">
        <f>E1909/L1909</f>
        <v>21.25</v>
      </c>
      <c r="Q1909" s="12" t="str">
        <f t="shared" si="87"/>
        <v>technology</v>
      </c>
      <c r="R1909" s="12" t="str">
        <f t="shared" si="88"/>
        <v>gadgets</v>
      </c>
      <c r="S1909" s="13">
        <f>(((J1909/60)/60)/24)+DATE(1970,1,1)+(-5/24)</f>
        <v>41767.378761574073</v>
      </c>
      <c r="T1909" s="14">
        <f>(((I1909/60)/60)/24)+DATE(1970,1,1)+(-5/24)</f>
        <v>41782.378761574073</v>
      </c>
      <c r="U1909" s="41">
        <f t="shared" si="8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8">
        <f>E1910/L1910</f>
        <v>108.25</v>
      </c>
      <c r="Q1910" s="12" t="str">
        <f t="shared" si="87"/>
        <v>technology</v>
      </c>
      <c r="R1910" s="12" t="str">
        <f t="shared" si="88"/>
        <v>gadgets</v>
      </c>
      <c r="S1910" s="13">
        <f>(((J1910/60)/60)/24)+DATE(1970,1,1)+(-5/24)</f>
        <v>42703.709490740737</v>
      </c>
      <c r="T1910" s="14">
        <f>(((I1910/60)/60)/24)+DATE(1970,1,1)+(-5/24)</f>
        <v>42733.709490740737</v>
      </c>
      <c r="U1910" s="41">
        <f t="shared" si="8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8">
        <f>E1911/L1911</f>
        <v>129.97368421052633</v>
      </c>
      <c r="Q1911" s="12" t="str">
        <f t="shared" si="87"/>
        <v>technology</v>
      </c>
      <c r="R1911" s="12" t="str">
        <f t="shared" si="88"/>
        <v>gadgets</v>
      </c>
      <c r="S1911" s="13">
        <f>(((J1911/60)/60)/24)+DATE(1970,1,1)+(-5/24)</f>
        <v>41905.220821759256</v>
      </c>
      <c r="T1911" s="14">
        <f>(((I1911/60)/60)/24)+DATE(1970,1,1)+(-5/24)</f>
        <v>41935.220821759256</v>
      </c>
      <c r="U1911" s="41">
        <f t="shared" si="8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8">
        <f>E1912/L1912</f>
        <v>117.49473684210527</v>
      </c>
      <c r="Q1912" s="12" t="str">
        <f t="shared" si="87"/>
        <v>technology</v>
      </c>
      <c r="R1912" s="12" t="str">
        <f t="shared" si="88"/>
        <v>gadgets</v>
      </c>
      <c r="S1912" s="13">
        <f>(((J1912/60)/60)/24)+DATE(1970,1,1)+(-5/24)</f>
        <v>42264.754826388882</v>
      </c>
      <c r="T1912" s="14">
        <f>(((I1912/60)/60)/24)+DATE(1970,1,1)+(-5/24)</f>
        <v>42308.739583333336</v>
      </c>
      <c r="U1912" s="41">
        <f t="shared" si="89"/>
        <v>43.984756944453693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8">
        <f>E1913/L1913</f>
        <v>10</v>
      </c>
      <c r="Q1913" s="12" t="str">
        <f t="shared" si="87"/>
        <v>technology</v>
      </c>
      <c r="R1913" s="12" t="str">
        <f t="shared" si="88"/>
        <v>gadgets</v>
      </c>
      <c r="S1913" s="13">
        <f>(((J1913/60)/60)/24)+DATE(1970,1,1)+(-5/24)</f>
        <v>41829.825624999998</v>
      </c>
      <c r="T1913" s="14">
        <f>(((I1913/60)/60)/24)+DATE(1970,1,1)+(-5/24)</f>
        <v>41859.825624999998</v>
      </c>
      <c r="U1913" s="41">
        <f t="shared" si="8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8">
        <f>E1914/L1914</f>
        <v>70.595238095238102</v>
      </c>
      <c r="Q1914" s="12" t="str">
        <f t="shared" si="87"/>
        <v>technology</v>
      </c>
      <c r="R1914" s="12" t="str">
        <f t="shared" si="88"/>
        <v>gadgets</v>
      </c>
      <c r="S1914" s="13">
        <f>(((J1914/60)/60)/24)+DATE(1970,1,1)+(-5/24)</f>
        <v>42129.018055555549</v>
      </c>
      <c r="T1914" s="14">
        <f>(((I1914/60)/60)/24)+DATE(1970,1,1)+(-5/24)</f>
        <v>42159.018055555549</v>
      </c>
      <c r="U1914" s="41">
        <f t="shared" si="8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8">
        <f>E1915/L1915</f>
        <v>24.5</v>
      </c>
      <c r="Q1915" s="12" t="str">
        <f t="shared" si="87"/>
        <v>technology</v>
      </c>
      <c r="R1915" s="12" t="str">
        <f t="shared" si="88"/>
        <v>gadgets</v>
      </c>
      <c r="S1915" s="13">
        <f>(((J1915/60)/60)/24)+DATE(1970,1,1)+(-5/24)</f>
        <v>41890.302986111106</v>
      </c>
      <c r="T1915" s="14">
        <f>(((I1915/60)/60)/24)+DATE(1970,1,1)+(-5/24)</f>
        <v>41920.302986111106</v>
      </c>
      <c r="U1915" s="41">
        <f t="shared" si="8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8">
        <f>E1916/L1916</f>
        <v>30</v>
      </c>
      <c r="Q1916" s="12" t="str">
        <f t="shared" si="87"/>
        <v>technology</v>
      </c>
      <c r="R1916" s="12" t="str">
        <f t="shared" si="88"/>
        <v>gadgets</v>
      </c>
      <c r="S1916" s="13">
        <f>(((J1916/60)/60)/24)+DATE(1970,1,1)+(-5/24)</f>
        <v>41928.966122685182</v>
      </c>
      <c r="T1916" s="14">
        <f>(((I1916/60)/60)/24)+DATE(1970,1,1)+(-5/24)</f>
        <v>41943.957638888889</v>
      </c>
      <c r="U1916" s="41">
        <f t="shared" si="89"/>
        <v>14.991516203706851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8">
        <f>E1917/L1917</f>
        <v>2</v>
      </c>
      <c r="Q1917" s="12" t="str">
        <f t="shared" si="87"/>
        <v>technology</v>
      </c>
      <c r="R1917" s="12" t="str">
        <f t="shared" si="88"/>
        <v>gadgets</v>
      </c>
      <c r="S1917" s="13">
        <f>(((J1917/60)/60)/24)+DATE(1970,1,1)+(-5/24)</f>
        <v>41863.840532407405</v>
      </c>
      <c r="T1917" s="14">
        <f>(((I1917/60)/60)/24)+DATE(1970,1,1)+(-5/24)</f>
        <v>41883.840532407405</v>
      </c>
      <c r="U1917" s="41">
        <f t="shared" si="8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8">
        <f>E1918/L1918</f>
        <v>17</v>
      </c>
      <c r="Q1918" s="12" t="str">
        <f t="shared" si="87"/>
        <v>technology</v>
      </c>
      <c r="R1918" s="12" t="str">
        <f t="shared" si="88"/>
        <v>gadgets</v>
      </c>
      <c r="S1918" s="13">
        <f>(((J1918/60)/60)/24)+DATE(1970,1,1)+(-5/24)</f>
        <v>42656.508969907409</v>
      </c>
      <c r="T1918" s="14">
        <f>(((I1918/60)/60)/24)+DATE(1970,1,1)+(-5/24)</f>
        <v>42681.550636574073</v>
      </c>
      <c r="U1918" s="41">
        <f t="shared" si="89"/>
        <v>25.041666666664241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8">
        <f>E1919/L1919</f>
        <v>2928.9285714285716</v>
      </c>
      <c r="Q1919" s="12" t="str">
        <f t="shared" si="87"/>
        <v>technology</v>
      </c>
      <c r="R1919" s="12" t="str">
        <f t="shared" si="88"/>
        <v>gadgets</v>
      </c>
      <c r="S1919" s="13">
        <f>(((J1919/60)/60)/24)+DATE(1970,1,1)+(-5/24)</f>
        <v>42746.06172453703</v>
      </c>
      <c r="T1919" s="14">
        <f>(((I1919/60)/60)/24)+DATE(1970,1,1)+(-5/24)</f>
        <v>42776.06172453703</v>
      </c>
      <c r="U1919" s="41">
        <f t="shared" si="8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8">
        <f>E1920/L1920</f>
        <v>28.888888888888889</v>
      </c>
      <c r="Q1920" s="12" t="str">
        <f t="shared" si="87"/>
        <v>technology</v>
      </c>
      <c r="R1920" s="12" t="str">
        <f t="shared" si="88"/>
        <v>gadgets</v>
      </c>
      <c r="S1920" s="13">
        <f>(((J1920/60)/60)/24)+DATE(1970,1,1)+(-5/24)</f>
        <v>41828.581608796296</v>
      </c>
      <c r="T1920" s="14">
        <f>(((I1920/60)/60)/24)+DATE(1970,1,1)+(-5/24)</f>
        <v>41863.581608796296</v>
      </c>
      <c r="U1920" s="41">
        <f t="shared" si="8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8">
        <f>E1921/L1921</f>
        <v>29.625</v>
      </c>
      <c r="Q1921" s="12" t="str">
        <f t="shared" si="87"/>
        <v>technology</v>
      </c>
      <c r="R1921" s="12" t="str">
        <f t="shared" si="88"/>
        <v>gadgets</v>
      </c>
      <c r="S1921" s="13">
        <f>(((J1921/60)/60)/24)+DATE(1970,1,1)+(-5/24)</f>
        <v>42113.667233796288</v>
      </c>
      <c r="T1921" s="14">
        <f>(((I1921/60)/60)/24)+DATE(1970,1,1)+(-5/24)</f>
        <v>42143.667233796288</v>
      </c>
      <c r="U1921" s="41">
        <f t="shared" si="8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8">
        <f>E1922/L1922</f>
        <v>40.980952380952381</v>
      </c>
      <c r="Q1922" s="12" t="str">
        <f t="shared" si="87"/>
        <v>technology</v>
      </c>
      <c r="R1922" s="12" t="str">
        <f t="shared" si="88"/>
        <v>gadgets</v>
      </c>
      <c r="S1922" s="13">
        <f>(((J1922/60)/60)/24)+DATE(1970,1,1)+(-5/24)</f>
        <v>42270.66737268518</v>
      </c>
      <c r="T1922" s="14">
        <f>(((I1922/60)/60)/24)+DATE(1970,1,1)+(-5/24)</f>
        <v>42298.749999999993</v>
      </c>
      <c r="U1922" s="41">
        <f t="shared" si="89"/>
        <v>28.082627314812271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8">
        <f>E1923/L1923</f>
        <v>54</v>
      </c>
      <c r="Q1923" s="12" t="str">
        <f t="shared" ref="Q1923:Q1986" si="90">LEFT(N1923,( FIND("/",N1923,1))-1)</f>
        <v>music</v>
      </c>
      <c r="R1923" s="12" t="str">
        <f t="shared" ref="R1923:R1986" si="91">RIGHT(N1923,(LEN(N1923)-(FIND("/",N1923, FIND("/", N1923)-1))))</f>
        <v>indie rock</v>
      </c>
      <c r="S1923" s="13">
        <f>(((J1923/60)/60)/24)+DATE(1970,1,1)+(-5/24)</f>
        <v>41074.013229166667</v>
      </c>
      <c r="T1923" s="14">
        <f>(((I1923/60)/60)/24)+DATE(1970,1,1)+(-5/24)</f>
        <v>41104.013229166667</v>
      </c>
      <c r="U1923" s="41">
        <f t="shared" ref="U1923:U1986" si="92">T1923-S1923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8">
        <f>E1924/L1924</f>
        <v>36.109375</v>
      </c>
      <c r="Q1924" s="12" t="str">
        <f t="shared" si="90"/>
        <v>music</v>
      </c>
      <c r="R1924" s="12" t="str">
        <f t="shared" si="91"/>
        <v>indie rock</v>
      </c>
      <c r="S1924" s="13">
        <f>(((J1924/60)/60)/24)+DATE(1970,1,1)+(-5/24)</f>
        <v>41590.047534722216</v>
      </c>
      <c r="T1924" s="14">
        <f>(((I1924/60)/60)/24)+DATE(1970,1,1)+(-5/24)</f>
        <v>41620.047534722216</v>
      </c>
      <c r="U1924" s="41">
        <f t="shared" si="92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8">
        <f>E1925/L1925</f>
        <v>23.153846153846153</v>
      </c>
      <c r="Q1925" s="12" t="str">
        <f t="shared" si="90"/>
        <v>music</v>
      </c>
      <c r="R1925" s="12" t="str">
        <f t="shared" si="91"/>
        <v>indie rock</v>
      </c>
      <c r="S1925" s="13">
        <f>(((J1925/60)/60)/24)+DATE(1970,1,1)+(-5/24)</f>
        <v>40772.640416666662</v>
      </c>
      <c r="T1925" s="14">
        <f>(((I1925/60)/60)/24)+DATE(1970,1,1)+(-5/24)</f>
        <v>40812.999305555553</v>
      </c>
      <c r="U1925" s="41">
        <f t="shared" si="92"/>
        <v>40.35888888889167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8">
        <f>E1926/L1926</f>
        <v>104</v>
      </c>
      <c r="Q1926" s="12" t="str">
        <f t="shared" si="90"/>
        <v>music</v>
      </c>
      <c r="R1926" s="12" t="str">
        <f t="shared" si="91"/>
        <v>indie rock</v>
      </c>
      <c r="S1926" s="13">
        <f>(((J1926/60)/60)/24)+DATE(1970,1,1)+(-5/24)</f>
        <v>41626.552719907406</v>
      </c>
      <c r="T1926" s="14">
        <f>(((I1926/60)/60)/24)+DATE(1970,1,1)+(-5/24)</f>
        <v>41654.606249999997</v>
      </c>
      <c r="U1926" s="41">
        <f t="shared" si="92"/>
        <v>28.053530092591245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8">
        <f>E1927/L1927</f>
        <v>31.826923076923077</v>
      </c>
      <c r="Q1927" s="12" t="str">
        <f t="shared" si="90"/>
        <v>music</v>
      </c>
      <c r="R1927" s="12" t="str">
        <f t="shared" si="91"/>
        <v>indie rock</v>
      </c>
      <c r="S1927" s="13">
        <f>(((J1927/60)/60)/24)+DATE(1970,1,1)+(-5/24)</f>
        <v>41535.693148148144</v>
      </c>
      <c r="T1927" s="14">
        <f>(((I1927/60)/60)/24)+DATE(1970,1,1)+(-5/24)</f>
        <v>41557.791666666664</v>
      </c>
      <c r="U1927" s="41">
        <f t="shared" si="92"/>
        <v>22.098518518519995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8">
        <f>E1928/L1928</f>
        <v>27.3896261682243</v>
      </c>
      <c r="Q1928" s="12" t="str">
        <f t="shared" si="90"/>
        <v>music</v>
      </c>
      <c r="R1928" s="12" t="str">
        <f t="shared" si="91"/>
        <v>indie rock</v>
      </c>
      <c r="S1928" s="13">
        <f>(((J1928/60)/60)/24)+DATE(1970,1,1)+(-5/24)</f>
        <v>40456.746018518512</v>
      </c>
      <c r="T1928" s="14">
        <f>(((I1928/60)/60)/24)+DATE(1970,1,1)+(-5/24)</f>
        <v>40483.80972222222</v>
      </c>
      <c r="U1928" s="41">
        <f t="shared" si="92"/>
        <v>27.063703703708597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8">
        <f>E1929/L1929</f>
        <v>56.363636363636367</v>
      </c>
      <c r="Q1929" s="12" t="str">
        <f t="shared" si="90"/>
        <v>music</v>
      </c>
      <c r="R1929" s="12" t="str">
        <f t="shared" si="91"/>
        <v>indie rock</v>
      </c>
      <c r="S1929" s="13">
        <f>(((J1929/60)/60)/24)+DATE(1970,1,1)+(-5/24)</f>
        <v>40960.653229166666</v>
      </c>
      <c r="T1929" s="14">
        <f>(((I1929/60)/60)/24)+DATE(1970,1,1)+(-5/24)</f>
        <v>40975.999305555553</v>
      </c>
      <c r="U1929" s="41">
        <f t="shared" si="92"/>
        <v>15.346076388887013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8">
        <f>E1930/L1930</f>
        <v>77.352941176470594</v>
      </c>
      <c r="Q1930" s="12" t="str">
        <f t="shared" si="90"/>
        <v>music</v>
      </c>
      <c r="R1930" s="12" t="str">
        <f t="shared" si="91"/>
        <v>indie rock</v>
      </c>
      <c r="S1930" s="13">
        <f>(((J1930/60)/60)/24)+DATE(1970,1,1)+(-5/24)</f>
        <v>41371.439745370371</v>
      </c>
      <c r="T1930" s="14">
        <f>(((I1930/60)/60)/24)+DATE(1970,1,1)+(-5/24)</f>
        <v>41401.439745370371</v>
      </c>
      <c r="U1930" s="41">
        <f t="shared" si="92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8">
        <f>E1931/L1931</f>
        <v>42.8</v>
      </c>
      <c r="Q1931" s="12" t="str">
        <f t="shared" si="90"/>
        <v>music</v>
      </c>
      <c r="R1931" s="12" t="str">
        <f t="shared" si="91"/>
        <v>indie rock</v>
      </c>
      <c r="S1931" s="13">
        <f>(((J1931/60)/60)/24)+DATE(1970,1,1)+(-5/24)</f>
        <v>40686.813263888886</v>
      </c>
      <c r="T1931" s="14">
        <f>(((I1931/60)/60)/24)+DATE(1970,1,1)+(-5/24)</f>
        <v>40728.813263888886</v>
      </c>
      <c r="U1931" s="41">
        <f t="shared" si="92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8">
        <f>E1932/L1932</f>
        <v>48.846153846153847</v>
      </c>
      <c r="Q1932" s="12" t="str">
        <f t="shared" si="90"/>
        <v>music</v>
      </c>
      <c r="R1932" s="12" t="str">
        <f t="shared" si="91"/>
        <v>indie rock</v>
      </c>
      <c r="S1932" s="13">
        <f>(((J1932/60)/60)/24)+DATE(1970,1,1)+(-5/24)</f>
        <v>41402.350486111107</v>
      </c>
      <c r="T1932" s="14">
        <f>(((I1932/60)/60)/24)+DATE(1970,1,1)+(-5/24)</f>
        <v>41462.350486111107</v>
      </c>
      <c r="U1932" s="41">
        <f t="shared" si="92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8">
        <f>E1933/L1933</f>
        <v>48.240400000000001</v>
      </c>
      <c r="Q1933" s="12" t="str">
        <f t="shared" si="90"/>
        <v>music</v>
      </c>
      <c r="R1933" s="12" t="str">
        <f t="shared" si="91"/>
        <v>indie rock</v>
      </c>
      <c r="S1933" s="13">
        <f>(((J1933/60)/60)/24)+DATE(1970,1,1)+(-5/24)</f>
        <v>41037.684131944443</v>
      </c>
      <c r="T1933" s="14">
        <f>(((I1933/60)/60)/24)+DATE(1970,1,1)+(-5/24)</f>
        <v>41050.9375</v>
      </c>
      <c r="U1933" s="41">
        <f t="shared" si="92"/>
        <v>13.253368055557075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8">
        <f>E1934/L1934</f>
        <v>70.212500000000006</v>
      </c>
      <c r="Q1934" s="12" t="str">
        <f t="shared" si="90"/>
        <v>music</v>
      </c>
      <c r="R1934" s="12" t="str">
        <f t="shared" si="91"/>
        <v>indie rock</v>
      </c>
      <c r="S1934" s="13">
        <f>(((J1934/60)/60)/24)+DATE(1970,1,1)+(-5/24)</f>
        <v>40911.601539351846</v>
      </c>
      <c r="T1934" s="14">
        <f>(((I1934/60)/60)/24)+DATE(1970,1,1)+(-5/24)</f>
        <v>40932.601539351846</v>
      </c>
      <c r="U1934" s="41">
        <f t="shared" si="92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8">
        <f>E1935/L1935</f>
        <v>94.054545454545448</v>
      </c>
      <c r="Q1935" s="12" t="str">
        <f t="shared" si="90"/>
        <v>music</v>
      </c>
      <c r="R1935" s="12" t="str">
        <f t="shared" si="91"/>
        <v>indie rock</v>
      </c>
      <c r="S1935" s="13">
        <f>(((J1935/60)/60)/24)+DATE(1970,1,1)+(-5/24)</f>
        <v>41878.922534722216</v>
      </c>
      <c r="T1935" s="14">
        <f>(((I1935/60)/60)/24)+DATE(1970,1,1)+(-5/24)</f>
        <v>41908.922534722216</v>
      </c>
      <c r="U1935" s="41">
        <f t="shared" si="92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8">
        <f>E1936/L1936</f>
        <v>80.272727272727266</v>
      </c>
      <c r="Q1936" s="12" t="str">
        <f t="shared" si="90"/>
        <v>music</v>
      </c>
      <c r="R1936" s="12" t="str">
        <f t="shared" si="91"/>
        <v>indie rock</v>
      </c>
      <c r="S1936" s="13">
        <f>(((J1936/60)/60)/24)+DATE(1970,1,1)+(-5/24)</f>
        <v>40865.658807870372</v>
      </c>
      <c r="T1936" s="14">
        <f>(((I1936/60)/60)/24)+DATE(1970,1,1)+(-5/24)</f>
        <v>40902</v>
      </c>
      <c r="U1936" s="41">
        <f t="shared" si="92"/>
        <v>36.341192129628325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8">
        <f>E1937/L1937</f>
        <v>54.2</v>
      </c>
      <c r="Q1937" s="12" t="str">
        <f t="shared" si="90"/>
        <v>music</v>
      </c>
      <c r="R1937" s="12" t="str">
        <f t="shared" si="91"/>
        <v>indie rock</v>
      </c>
      <c r="S1937" s="13">
        <f>(((J1937/60)/60)/24)+DATE(1970,1,1)+(-5/24)</f>
        <v>41773.72420138889</v>
      </c>
      <c r="T1937" s="14">
        <f>(((I1937/60)/60)/24)+DATE(1970,1,1)+(-5/24)</f>
        <v>41810.999305555553</v>
      </c>
      <c r="U1937" s="41">
        <f t="shared" si="92"/>
        <v>37.275104166663368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8">
        <f>E1938/L1938</f>
        <v>60.26903448275862</v>
      </c>
      <c r="Q1938" s="12" t="str">
        <f t="shared" si="90"/>
        <v>music</v>
      </c>
      <c r="R1938" s="12" t="str">
        <f t="shared" si="91"/>
        <v>indie rock</v>
      </c>
      <c r="S1938" s="13">
        <f>(((J1938/60)/60)/24)+DATE(1970,1,1)+(-5/24)</f>
        <v>40852.68136574074</v>
      </c>
      <c r="T1938" s="14">
        <f>(((I1938/60)/60)/24)+DATE(1970,1,1)+(-5/24)</f>
        <v>40883.040972222218</v>
      </c>
      <c r="U1938" s="41">
        <f t="shared" si="92"/>
        <v>30.359606481477385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8">
        <f>E1939/L1939</f>
        <v>38.740344827586206</v>
      </c>
      <c r="Q1939" s="12" t="str">
        <f t="shared" si="90"/>
        <v>music</v>
      </c>
      <c r="R1939" s="12" t="str">
        <f t="shared" si="91"/>
        <v>indie rock</v>
      </c>
      <c r="S1939" s="13">
        <f>(((J1939/60)/60)/24)+DATE(1970,1,1)+(-5/24)</f>
        <v>41058.91065972222</v>
      </c>
      <c r="T1939" s="14">
        <f>(((I1939/60)/60)/24)+DATE(1970,1,1)+(-5/24)</f>
        <v>41074.957638888889</v>
      </c>
      <c r="U1939" s="41">
        <f t="shared" si="92"/>
        <v>16.046979166669189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8">
        <f>E1940/L1940</f>
        <v>152.54385964912279</v>
      </c>
      <c r="Q1940" s="12" t="str">
        <f t="shared" si="90"/>
        <v>music</v>
      </c>
      <c r="R1940" s="12" t="str">
        <f t="shared" si="91"/>
        <v>indie rock</v>
      </c>
      <c r="S1940" s="13">
        <f>(((J1940/60)/60)/24)+DATE(1970,1,1)+(-5/24)</f>
        <v>41426.05128472222</v>
      </c>
      <c r="T1940" s="14">
        <f>(((I1940/60)/60)/24)+DATE(1970,1,1)+(-5/24)</f>
        <v>41457</v>
      </c>
      <c r="U1940" s="41">
        <f t="shared" si="92"/>
        <v>30.948715277780138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8">
        <f>E1941/L1941</f>
        <v>115.3125</v>
      </c>
      <c r="Q1941" s="12" t="str">
        <f t="shared" si="90"/>
        <v>music</v>
      </c>
      <c r="R1941" s="12" t="str">
        <f t="shared" si="91"/>
        <v>indie rock</v>
      </c>
      <c r="S1941" s="13">
        <f>(((J1941/60)/60)/24)+DATE(1970,1,1)+(-5/24)</f>
        <v>41313.776712962957</v>
      </c>
      <c r="T1941" s="14">
        <f>(((I1941/60)/60)/24)+DATE(1970,1,1)+(-5/24)</f>
        <v>41343.735046296293</v>
      </c>
      <c r="U1941" s="41">
        <f t="shared" si="92"/>
        <v>29.958333333335759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8">
        <f>E1942/L1942</f>
        <v>35.838709677419352</v>
      </c>
      <c r="Q1942" s="12" t="str">
        <f t="shared" si="90"/>
        <v>music</v>
      </c>
      <c r="R1942" s="12" t="str">
        <f t="shared" si="91"/>
        <v>indie rock</v>
      </c>
      <c r="S1942" s="13">
        <f>(((J1942/60)/60)/24)+DATE(1970,1,1)+(-5/24)</f>
        <v>40670.298993055556</v>
      </c>
      <c r="T1942" s="14">
        <f>(((I1942/60)/60)/24)+DATE(1970,1,1)+(-5/24)</f>
        <v>40708.957638888889</v>
      </c>
      <c r="U1942" s="41">
        <f t="shared" si="92"/>
        <v>38.658645833333139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8">
        <f>E1943/L1943</f>
        <v>64.570118779438872</v>
      </c>
      <c r="Q1943" s="12" t="str">
        <f t="shared" si="90"/>
        <v>technology</v>
      </c>
      <c r="R1943" s="12" t="str">
        <f t="shared" si="91"/>
        <v>hardware</v>
      </c>
      <c r="S1943" s="13">
        <f>(((J1943/60)/60)/24)+DATE(1970,1,1)+(-5/24)</f>
        <v>41744.08253472222</v>
      </c>
      <c r="T1943" s="14">
        <f>(((I1943/60)/60)/24)+DATE(1970,1,1)+(-5/24)</f>
        <v>41774.08253472222</v>
      </c>
      <c r="U1943" s="41">
        <f t="shared" si="92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8">
        <f>E1944/L1944</f>
        <v>87.436000000000007</v>
      </c>
      <c r="Q1944" s="12" t="str">
        <f t="shared" si="90"/>
        <v>technology</v>
      </c>
      <c r="R1944" s="12" t="str">
        <f t="shared" si="91"/>
        <v>hardware</v>
      </c>
      <c r="S1944" s="13">
        <f>(((J1944/60)/60)/24)+DATE(1970,1,1)+(-5/24)</f>
        <v>40638.619675925926</v>
      </c>
      <c r="T1944" s="14">
        <f>(((I1944/60)/60)/24)+DATE(1970,1,1)+(-5/24)</f>
        <v>40728.619675925926</v>
      </c>
      <c r="U1944" s="41">
        <f t="shared" si="92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8">
        <f>E1945/L1945</f>
        <v>68.815577078288939</v>
      </c>
      <c r="Q1945" s="12" t="str">
        <f t="shared" si="90"/>
        <v>technology</v>
      </c>
      <c r="R1945" s="12" t="str">
        <f t="shared" si="91"/>
        <v>hardware</v>
      </c>
      <c r="S1945" s="13">
        <f>(((J1945/60)/60)/24)+DATE(1970,1,1)+(-5/24)</f>
        <v>42548.061527777776</v>
      </c>
      <c r="T1945" s="14">
        <f>(((I1945/60)/60)/24)+DATE(1970,1,1)+(-5/24)</f>
        <v>42593.061527777776</v>
      </c>
      <c r="U1945" s="41">
        <f t="shared" si="92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8">
        <f>E1946/L1946</f>
        <v>176.200223588597</v>
      </c>
      <c r="Q1946" s="12" t="str">
        <f t="shared" si="90"/>
        <v>technology</v>
      </c>
      <c r="R1946" s="12" t="str">
        <f t="shared" si="91"/>
        <v>hardware</v>
      </c>
      <c r="S1946" s="13">
        <f>(((J1946/60)/60)/24)+DATE(1970,1,1)+(-5/24)</f>
        <v>41730.376041666663</v>
      </c>
      <c r="T1946" s="14">
        <f>(((I1946/60)/60)/24)+DATE(1970,1,1)+(-5/24)</f>
        <v>41760.376041666663</v>
      </c>
      <c r="U1946" s="41">
        <f t="shared" si="92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8">
        <f>E1947/L1947</f>
        <v>511.79117647058825</v>
      </c>
      <c r="Q1947" s="12" t="str">
        <f t="shared" si="90"/>
        <v>technology</v>
      </c>
      <c r="R1947" s="12" t="str">
        <f t="shared" si="91"/>
        <v>hardware</v>
      </c>
      <c r="S1947" s="13">
        <f>(((J1947/60)/60)/24)+DATE(1970,1,1)+(-5/24)</f>
        <v>42157.043495370373</v>
      </c>
      <c r="T1947" s="14">
        <f>(((I1947/60)/60)/24)+DATE(1970,1,1)+(-5/24)</f>
        <v>42197.043495370373</v>
      </c>
      <c r="U1947" s="41">
        <f t="shared" si="92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8">
        <f>E1948/L1948</f>
        <v>160.44285714285715</v>
      </c>
      <c r="Q1948" s="12" t="str">
        <f t="shared" si="90"/>
        <v>technology</v>
      </c>
      <c r="R1948" s="12" t="str">
        <f t="shared" si="91"/>
        <v>hardware</v>
      </c>
      <c r="S1948" s="13">
        <f>(((J1948/60)/60)/24)+DATE(1970,1,1)+(-5/24)</f>
        <v>41688.941678240735</v>
      </c>
      <c r="T1948" s="14">
        <f>(((I1948/60)/60)/24)+DATE(1970,1,1)+(-5/24)</f>
        <v>41748.900011574071</v>
      </c>
      <c r="U1948" s="41">
        <f t="shared" si="92"/>
        <v>59.958333333335759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8">
        <f>E1949/L1949</f>
        <v>35.003043478260871</v>
      </c>
      <c r="Q1949" s="12" t="str">
        <f t="shared" si="90"/>
        <v>technology</v>
      </c>
      <c r="R1949" s="12" t="str">
        <f t="shared" si="91"/>
        <v>hardware</v>
      </c>
      <c r="S1949" s="13">
        <f>(((J1949/60)/60)/24)+DATE(1970,1,1)+(-5/24)</f>
        <v>40102.709722222222</v>
      </c>
      <c r="T1949" s="14">
        <f>(((I1949/60)/60)/24)+DATE(1970,1,1)+(-5/24)</f>
        <v>40140.040972222218</v>
      </c>
      <c r="U1949" s="41">
        <f t="shared" si="92"/>
        <v>37.331249999995634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8">
        <f>E1950/L1950</f>
        <v>188.50671378091872</v>
      </c>
      <c r="Q1950" s="12" t="str">
        <f t="shared" si="90"/>
        <v>technology</v>
      </c>
      <c r="R1950" s="12" t="str">
        <f t="shared" si="91"/>
        <v>hardware</v>
      </c>
      <c r="S1950" s="13">
        <f>(((J1950/60)/60)/24)+DATE(1970,1,1)+(-5/24)</f>
        <v>42473.395937499998</v>
      </c>
      <c r="T1950" s="14">
        <f>(((I1950/60)/60)/24)+DATE(1970,1,1)+(-5/24)</f>
        <v>42527.501388888886</v>
      </c>
      <c r="U1950" s="41">
        <f t="shared" si="92"/>
        <v>54.105451388888469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8">
        <f>E1951/L1951</f>
        <v>56.204984093319197</v>
      </c>
      <c r="Q1951" s="12" t="str">
        <f t="shared" si="90"/>
        <v>technology</v>
      </c>
      <c r="R1951" s="12" t="str">
        <f t="shared" si="91"/>
        <v>hardware</v>
      </c>
      <c r="S1951" s="13">
        <f>(((J1951/60)/60)/24)+DATE(1970,1,1)+(-5/24)</f>
        <v>41800.214710648142</v>
      </c>
      <c r="T1951" s="14">
        <f>(((I1951/60)/60)/24)+DATE(1970,1,1)+(-5/24)</f>
        <v>41830.214710648142</v>
      </c>
      <c r="U1951" s="41">
        <f t="shared" si="92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8">
        <f>E1952/L1952</f>
        <v>51.3054157782516</v>
      </c>
      <c r="Q1952" s="12" t="str">
        <f t="shared" si="90"/>
        <v>technology</v>
      </c>
      <c r="R1952" s="12" t="str">
        <f t="shared" si="91"/>
        <v>hardware</v>
      </c>
      <c r="S1952" s="13">
        <f>(((J1952/60)/60)/24)+DATE(1970,1,1)+(-5/24)</f>
        <v>40623.973067129627</v>
      </c>
      <c r="T1952" s="14">
        <f>(((I1952/60)/60)/24)+DATE(1970,1,1)+(-5/24)</f>
        <v>40654.973067129627</v>
      </c>
      <c r="U1952" s="41">
        <f t="shared" si="92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8">
        <f>E1953/L1953</f>
        <v>127.36450839328538</v>
      </c>
      <c r="Q1953" s="12" t="str">
        <f t="shared" si="90"/>
        <v>technology</v>
      </c>
      <c r="R1953" s="12" t="str">
        <f t="shared" si="91"/>
        <v>hardware</v>
      </c>
      <c r="S1953" s="13">
        <f>(((J1953/60)/60)/24)+DATE(1970,1,1)+(-5/24)</f>
        <v>42651.212233796294</v>
      </c>
      <c r="T1953" s="14">
        <f>(((I1953/60)/60)/24)+DATE(1970,1,1)+(-5/24)</f>
        <v>42681.253900462958</v>
      </c>
      <c r="U1953" s="41">
        <f t="shared" si="92"/>
        <v>30.041666666664241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8">
        <f>E1954/L1954</f>
        <v>101.85532258064516</v>
      </c>
      <c r="Q1954" s="12" t="str">
        <f t="shared" si="90"/>
        <v>technology</v>
      </c>
      <c r="R1954" s="12" t="str">
        <f t="shared" si="91"/>
        <v>hardware</v>
      </c>
      <c r="S1954" s="13">
        <f>(((J1954/60)/60)/24)+DATE(1970,1,1)+(-5/24)</f>
        <v>41526.398321759254</v>
      </c>
      <c r="T1954" s="14">
        <f>(((I1954/60)/60)/24)+DATE(1970,1,1)+(-5/24)</f>
        <v>41563.398321759254</v>
      </c>
      <c r="U1954" s="41">
        <f t="shared" si="92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8">
        <f>E1955/L1955</f>
        <v>230.55782312925169</v>
      </c>
      <c r="Q1955" s="12" t="str">
        <f t="shared" si="90"/>
        <v>technology</v>
      </c>
      <c r="R1955" s="12" t="str">
        <f t="shared" si="91"/>
        <v>hardware</v>
      </c>
      <c r="S1955" s="13">
        <f>(((J1955/60)/60)/24)+DATE(1970,1,1)+(-5/24)</f>
        <v>40940.991493055553</v>
      </c>
      <c r="T1955" s="14">
        <f>(((I1955/60)/60)/24)+DATE(1970,1,1)+(-5/24)</f>
        <v>40969.916666666664</v>
      </c>
      <c r="U1955" s="41">
        <f t="shared" si="92"/>
        <v>28.925173611110949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8">
        <f>E1956/L1956</f>
        <v>842.10602409638557</v>
      </c>
      <c r="Q1956" s="12" t="str">
        <f t="shared" si="90"/>
        <v>technology</v>
      </c>
      <c r="R1956" s="12" t="str">
        <f t="shared" si="91"/>
        <v>hardware</v>
      </c>
      <c r="S1956" s="13">
        <f>(((J1956/60)/60)/24)+DATE(1970,1,1)+(-5/24)</f>
        <v>42394.372407407405</v>
      </c>
      <c r="T1956" s="14">
        <f>(((I1956/60)/60)/24)+DATE(1970,1,1)+(-5/24)</f>
        <v>42440.999999999993</v>
      </c>
      <c r="U1956" s="41">
        <f t="shared" si="92"/>
        <v>46.627592592587462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8">
        <f>E1957/L1957</f>
        <v>577.27593103448271</v>
      </c>
      <c r="Q1957" s="12" t="str">
        <f t="shared" si="90"/>
        <v>technology</v>
      </c>
      <c r="R1957" s="12" t="str">
        <f t="shared" si="91"/>
        <v>hardware</v>
      </c>
      <c r="S1957" s="13">
        <f>(((J1957/60)/60)/24)+DATE(1970,1,1)+(-5/24)</f>
        <v>41020.063437500001</v>
      </c>
      <c r="T1957" s="14">
        <f>(((I1957/60)/60)/24)+DATE(1970,1,1)+(-5/24)</f>
        <v>41052.583333333328</v>
      </c>
      <c r="U1957" s="41">
        <f t="shared" si="92"/>
        <v>32.51989583332761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8">
        <f>E1958/L1958</f>
        <v>483.34246575342468</v>
      </c>
      <c r="Q1958" s="12" t="str">
        <f t="shared" si="90"/>
        <v>technology</v>
      </c>
      <c r="R1958" s="12" t="str">
        <f t="shared" si="91"/>
        <v>hardware</v>
      </c>
      <c r="S1958" s="13">
        <f>(((J1958/60)/60)/24)+DATE(1970,1,1)+(-5/24)</f>
        <v>42067.71533564815</v>
      </c>
      <c r="T1958" s="14">
        <f>(((I1958/60)/60)/24)+DATE(1970,1,1)+(-5/24)</f>
        <v>42112.673668981479</v>
      </c>
      <c r="U1958" s="41">
        <f t="shared" si="92"/>
        <v>44.958333333328483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8">
        <f>E1959/L1959</f>
        <v>76.138500000000008</v>
      </c>
      <c r="Q1959" s="12" t="str">
        <f t="shared" si="90"/>
        <v>technology</v>
      </c>
      <c r="R1959" s="12" t="str">
        <f t="shared" si="91"/>
        <v>hardware</v>
      </c>
      <c r="S1959" s="13">
        <f>(((J1959/60)/60)/24)+DATE(1970,1,1)+(-5/24)</f>
        <v>41178.890196759254</v>
      </c>
      <c r="T1959" s="14">
        <f>(((I1959/60)/60)/24)+DATE(1970,1,1)+(-5/24)</f>
        <v>41208.890196759254</v>
      </c>
      <c r="U1959" s="41">
        <f t="shared" si="92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8">
        <f>E1960/L1960</f>
        <v>74.107684365781708</v>
      </c>
      <c r="Q1960" s="12" t="str">
        <f t="shared" si="90"/>
        <v>technology</v>
      </c>
      <c r="R1960" s="12" t="str">
        <f t="shared" si="91"/>
        <v>hardware</v>
      </c>
      <c r="S1960" s="13">
        <f>(((J1960/60)/60)/24)+DATE(1970,1,1)+(-5/24)</f>
        <v>41326.779641203699</v>
      </c>
      <c r="T1960" s="14">
        <f>(((I1960/60)/60)/24)+DATE(1970,1,1)+(-5/24)</f>
        <v>41356.737974537034</v>
      </c>
      <c r="U1960" s="41">
        <f t="shared" si="92"/>
        <v>29.958333333335759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8">
        <f>E1961/L1961</f>
        <v>36.965660377358489</v>
      </c>
      <c r="Q1961" s="12" t="str">
        <f t="shared" si="90"/>
        <v>technology</v>
      </c>
      <c r="R1961" s="12" t="str">
        <f t="shared" si="91"/>
        <v>hardware</v>
      </c>
      <c r="S1961" s="13">
        <f>(((J1961/60)/60)/24)+DATE(1970,1,1)+(-5/24)</f>
        <v>41871.63726851852</v>
      </c>
      <c r="T1961" s="14">
        <f>(((I1961/60)/60)/24)+DATE(1970,1,1)+(-5/24)</f>
        <v>41912.791666666664</v>
      </c>
      <c r="U1961" s="41">
        <f t="shared" si="92"/>
        <v>41.154398148144537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8">
        <f>E1962/L1962</f>
        <v>2500.969696969697</v>
      </c>
      <c r="Q1962" s="12" t="str">
        <f t="shared" si="90"/>
        <v>technology</v>
      </c>
      <c r="R1962" s="12" t="str">
        <f t="shared" si="91"/>
        <v>hardware</v>
      </c>
      <c r="S1962" s="13">
        <f>(((J1962/60)/60)/24)+DATE(1970,1,1)+(-5/24)</f>
        <v>41964.154409722221</v>
      </c>
      <c r="T1962" s="14">
        <f>(((I1962/60)/60)/24)+DATE(1970,1,1)+(-5/24)</f>
        <v>41994.154409722221</v>
      </c>
      <c r="U1962" s="41">
        <f t="shared" si="92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8">
        <f>E1963/L1963</f>
        <v>67.690214329454989</v>
      </c>
      <c r="Q1963" s="12" t="str">
        <f t="shared" si="90"/>
        <v>technology</v>
      </c>
      <c r="R1963" s="12" t="str">
        <f t="shared" si="91"/>
        <v>hardware</v>
      </c>
      <c r="S1963" s="13">
        <f>(((J1963/60)/60)/24)+DATE(1970,1,1)+(-5/24)</f>
        <v>41147.986307870371</v>
      </c>
      <c r="T1963" s="14">
        <f>(((I1963/60)/60)/24)+DATE(1970,1,1)+(-5/24)</f>
        <v>41187.957638888889</v>
      </c>
      <c r="U1963" s="41">
        <f t="shared" si="92"/>
        <v>39.971331018517958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8">
        <f>E1964/L1964</f>
        <v>63.04738562091503</v>
      </c>
      <c r="Q1964" s="12" t="str">
        <f t="shared" si="90"/>
        <v>technology</v>
      </c>
      <c r="R1964" s="12" t="str">
        <f t="shared" si="91"/>
        <v>hardware</v>
      </c>
      <c r="S1964" s="13">
        <f>(((J1964/60)/60)/24)+DATE(1970,1,1)+(-5/24)</f>
        <v>41742.572175925925</v>
      </c>
      <c r="T1964" s="14">
        <f>(((I1964/60)/60)/24)+DATE(1970,1,1)+(-5/24)</f>
        <v>41772.572175925925</v>
      </c>
      <c r="U1964" s="41">
        <f t="shared" si="92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8">
        <f>E1965/L1965</f>
        <v>117.6</v>
      </c>
      <c r="Q1965" s="12" t="str">
        <f t="shared" si="90"/>
        <v>technology</v>
      </c>
      <c r="R1965" s="12" t="str">
        <f t="shared" si="91"/>
        <v>hardware</v>
      </c>
      <c r="S1965" s="13">
        <f>(((J1965/60)/60)/24)+DATE(1970,1,1)+(-5/24)</f>
        <v>41863.221458333333</v>
      </c>
      <c r="T1965" s="14">
        <f>(((I1965/60)/60)/24)+DATE(1970,1,1)+(-5/24)</f>
        <v>41898.221458333333</v>
      </c>
      <c r="U1965" s="41">
        <f t="shared" si="92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8">
        <f>E1966/L1966</f>
        <v>180.75185011709601</v>
      </c>
      <c r="Q1966" s="12" t="str">
        <f t="shared" si="90"/>
        <v>technology</v>
      </c>
      <c r="R1966" s="12" t="str">
        <f t="shared" si="91"/>
        <v>hardware</v>
      </c>
      <c r="S1966" s="13">
        <f>(((J1966/60)/60)/24)+DATE(1970,1,1)+(-5/24)</f>
        <v>42452.064490740733</v>
      </c>
      <c r="T1966" s="14">
        <f>(((I1966/60)/60)/24)+DATE(1970,1,1)+(-5/24)</f>
        <v>42482.064490740733</v>
      </c>
      <c r="U1966" s="41">
        <f t="shared" si="92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8">
        <f>E1967/L1967</f>
        <v>127.32038834951456</v>
      </c>
      <c r="Q1967" s="12" t="str">
        <f t="shared" si="90"/>
        <v>technology</v>
      </c>
      <c r="R1967" s="12" t="str">
        <f t="shared" si="91"/>
        <v>hardware</v>
      </c>
      <c r="S1967" s="13">
        <f>(((J1967/60)/60)/24)+DATE(1970,1,1)+(-5/24)</f>
        <v>40897.880902777775</v>
      </c>
      <c r="T1967" s="14">
        <f>(((I1967/60)/60)/24)+DATE(1970,1,1)+(-5/24)</f>
        <v>40919.833333333328</v>
      </c>
      <c r="U1967" s="41">
        <f t="shared" si="92"/>
        <v>21.952430555553292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8">
        <f>E1968/L1968</f>
        <v>136.6444745538665</v>
      </c>
      <c r="Q1968" s="12" t="str">
        <f t="shared" si="90"/>
        <v>technology</v>
      </c>
      <c r="R1968" s="12" t="str">
        <f t="shared" si="91"/>
        <v>hardware</v>
      </c>
      <c r="S1968" s="13">
        <f>(((J1968/60)/60)/24)+DATE(1970,1,1)+(-5/24)</f>
        <v>41835.332152777773</v>
      </c>
      <c r="T1968" s="14">
        <f>(((I1968/60)/60)/24)+DATE(1970,1,1)+(-5/24)</f>
        <v>41865.332152777773</v>
      </c>
      <c r="U1968" s="41">
        <f t="shared" si="92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8">
        <f>E1969/L1969</f>
        <v>182.78024691358024</v>
      </c>
      <c r="Q1969" s="12" t="str">
        <f t="shared" si="90"/>
        <v>technology</v>
      </c>
      <c r="R1969" s="12" t="str">
        <f t="shared" si="91"/>
        <v>hardware</v>
      </c>
      <c r="S1969" s="13">
        <f>(((J1969/60)/60)/24)+DATE(1970,1,1)+(-5/24)</f>
        <v>41730.455196759256</v>
      </c>
      <c r="T1969" s="14">
        <f>(((I1969/60)/60)/24)+DATE(1970,1,1)+(-5/24)</f>
        <v>41760.455196759256</v>
      </c>
      <c r="U1969" s="41">
        <f t="shared" si="92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8">
        <f>E1970/L1970</f>
        <v>279.37843137254902</v>
      </c>
      <c r="Q1970" s="12" t="str">
        <f t="shared" si="90"/>
        <v>technology</v>
      </c>
      <c r="R1970" s="12" t="str">
        <f t="shared" si="91"/>
        <v>hardware</v>
      </c>
      <c r="S1970" s="13">
        <f>(((J1970/60)/60)/24)+DATE(1970,1,1)+(-5/24)</f>
        <v>42676.378645833327</v>
      </c>
      <c r="T1970" s="14">
        <f>(((I1970/60)/60)/24)+DATE(1970,1,1)+(-5/24)</f>
        <v>42707.420312499999</v>
      </c>
      <c r="U1970" s="41">
        <f t="shared" si="92"/>
        <v>31.041666666671517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8">
        <f>E1971/L1971</f>
        <v>61.375728669846318</v>
      </c>
      <c r="Q1971" s="12" t="str">
        <f t="shared" si="90"/>
        <v>technology</v>
      </c>
      <c r="R1971" s="12" t="str">
        <f t="shared" si="91"/>
        <v>hardware</v>
      </c>
      <c r="S1971" s="13">
        <f>(((J1971/60)/60)/24)+DATE(1970,1,1)+(-5/24)</f>
        <v>42557.584120370368</v>
      </c>
      <c r="T1971" s="14">
        <f>(((I1971/60)/60)/24)+DATE(1970,1,1)+(-5/24)</f>
        <v>42587.584120370368</v>
      </c>
      <c r="U1971" s="41">
        <f t="shared" si="92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8">
        <f>E1972/L1972</f>
        <v>80.727532097004286</v>
      </c>
      <c r="Q1972" s="12" t="str">
        <f t="shared" si="90"/>
        <v>technology</v>
      </c>
      <c r="R1972" s="12" t="str">
        <f t="shared" si="91"/>
        <v>hardware</v>
      </c>
      <c r="S1972" s="13">
        <f>(((J1972/60)/60)/24)+DATE(1970,1,1)+(-5/24)</f>
        <v>41323.984965277778</v>
      </c>
      <c r="T1972" s="14">
        <f>(((I1972/60)/60)/24)+DATE(1970,1,1)+(-5/24)</f>
        <v>41383.943298611113</v>
      </c>
      <c r="U1972" s="41">
        <f t="shared" si="92"/>
        <v>59.958333333335759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8">
        <f>E1973/L1973</f>
        <v>272.35590732591254</v>
      </c>
      <c r="Q1973" s="12" t="str">
        <f t="shared" si="90"/>
        <v>technology</v>
      </c>
      <c r="R1973" s="12" t="str">
        <f t="shared" si="91"/>
        <v>hardware</v>
      </c>
      <c r="S1973" s="13">
        <f>(((J1973/60)/60)/24)+DATE(1970,1,1)+(-5/24)</f>
        <v>41561.29237268518</v>
      </c>
      <c r="T1973" s="14">
        <f>(((I1973/60)/60)/24)+DATE(1970,1,1)+(-5/24)</f>
        <v>41592.958333333328</v>
      </c>
      <c r="U1973" s="41">
        <f t="shared" si="92"/>
        <v>31.66596064814803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8">
        <f>E1974/L1974</f>
        <v>70.848739495798313</v>
      </c>
      <c r="Q1974" s="12" t="str">
        <f t="shared" si="90"/>
        <v>technology</v>
      </c>
      <c r="R1974" s="12" t="str">
        <f t="shared" si="91"/>
        <v>hardware</v>
      </c>
      <c r="S1974" s="13">
        <f>(((J1974/60)/60)/24)+DATE(1970,1,1)+(-5/24)</f>
        <v>41200.803749999999</v>
      </c>
      <c r="T1974" s="14">
        <f>(((I1974/60)/60)/24)+DATE(1970,1,1)+(-5/24)</f>
        <v>41230.845416666663</v>
      </c>
      <c r="U1974" s="41">
        <f t="shared" si="92"/>
        <v>30.041666666664241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8">
        <f>E1975/L1975</f>
        <v>247.94003412969283</v>
      </c>
      <c r="Q1975" s="12" t="str">
        <f t="shared" si="90"/>
        <v>technology</v>
      </c>
      <c r="R1975" s="12" t="str">
        <f t="shared" si="91"/>
        <v>hardware</v>
      </c>
      <c r="S1975" s="13">
        <f>(((J1975/60)/60)/24)+DATE(1970,1,1)+(-5/24)</f>
        <v>42549.514629629623</v>
      </c>
      <c r="T1975" s="14">
        <f>(((I1975/60)/60)/24)+DATE(1970,1,1)+(-5/24)</f>
        <v>42588.083333333336</v>
      </c>
      <c r="U1975" s="41">
        <f t="shared" si="92"/>
        <v>38.568703703713254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8">
        <f>E1976/L1976</f>
        <v>186.81393034825871</v>
      </c>
      <c r="Q1976" s="12" t="str">
        <f t="shared" si="90"/>
        <v>technology</v>
      </c>
      <c r="R1976" s="12" t="str">
        <f t="shared" si="91"/>
        <v>hardware</v>
      </c>
      <c r="S1976" s="13">
        <f>(((J1976/60)/60)/24)+DATE(1970,1,1)+(-5/24)</f>
        <v>41445.125798611109</v>
      </c>
      <c r="T1976" s="14">
        <f>(((I1976/60)/60)/24)+DATE(1970,1,1)+(-5/24)</f>
        <v>41505.125798611109</v>
      </c>
      <c r="U1976" s="41">
        <f t="shared" si="92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8">
        <f>E1977/L1977</f>
        <v>131.98948616600788</v>
      </c>
      <c r="Q1977" s="12" t="str">
        <f t="shared" si="90"/>
        <v>technology</v>
      </c>
      <c r="R1977" s="12" t="str">
        <f t="shared" si="91"/>
        <v>hardware</v>
      </c>
      <c r="S1977" s="13">
        <f>(((J1977/60)/60)/24)+DATE(1970,1,1)+(-5/24)</f>
        <v>41313.54688657407</v>
      </c>
      <c r="T1977" s="14">
        <f>(((I1977/60)/60)/24)+DATE(1970,1,1)+(-5/24)</f>
        <v>41343.54688657407</v>
      </c>
      <c r="U1977" s="41">
        <f t="shared" si="92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8">
        <f>E1978/L1978</f>
        <v>29.310782241014799</v>
      </c>
      <c r="Q1978" s="12" t="str">
        <f t="shared" si="90"/>
        <v>technology</v>
      </c>
      <c r="R1978" s="12" t="str">
        <f t="shared" si="91"/>
        <v>hardware</v>
      </c>
      <c r="S1978" s="13">
        <f>(((J1978/60)/60)/24)+DATE(1970,1,1)+(-5/24)</f>
        <v>41438.691261574073</v>
      </c>
      <c r="T1978" s="14">
        <f>(((I1978/60)/60)/24)+DATE(1970,1,1)+(-5/24)</f>
        <v>41468.691261574073</v>
      </c>
      <c r="U1978" s="41">
        <f t="shared" si="92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8">
        <f>E1979/L1979</f>
        <v>245.02436053593178</v>
      </c>
      <c r="Q1979" s="12" t="str">
        <f t="shared" si="90"/>
        <v>technology</v>
      </c>
      <c r="R1979" s="12" t="str">
        <f t="shared" si="91"/>
        <v>hardware</v>
      </c>
      <c r="S1979" s="13">
        <f>(((J1979/60)/60)/24)+DATE(1970,1,1)+(-5/24)</f>
        <v>42311.008564814816</v>
      </c>
      <c r="T1979" s="14">
        <f>(((I1979/60)/60)/24)+DATE(1970,1,1)+(-5/24)</f>
        <v>42357.124305555553</v>
      </c>
      <c r="U1979" s="41">
        <f t="shared" si="92"/>
        <v>46.115740740737238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8">
        <f>E1980/L1980</f>
        <v>1323.2540463917526</v>
      </c>
      <c r="Q1980" s="12" t="str">
        <f t="shared" si="90"/>
        <v>technology</v>
      </c>
      <c r="R1980" s="12" t="str">
        <f t="shared" si="91"/>
        <v>hardware</v>
      </c>
      <c r="S1980" s="13">
        <f>(((J1980/60)/60)/24)+DATE(1970,1,1)+(-5/24)</f>
        <v>41039.017268518517</v>
      </c>
      <c r="T1980" s="14">
        <f>(((I1980/60)/60)/24)+DATE(1970,1,1)+(-5/24)</f>
        <v>41072.083333333328</v>
      </c>
      <c r="U1980" s="41">
        <f t="shared" si="92"/>
        <v>33.066064814811398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8">
        <f>E1981/L1981</f>
        <v>282.65966789667897</v>
      </c>
      <c r="Q1981" s="12" t="str">
        <f t="shared" si="90"/>
        <v>technology</v>
      </c>
      <c r="R1981" s="12" t="str">
        <f t="shared" si="91"/>
        <v>hardware</v>
      </c>
      <c r="S1981" s="13">
        <f>(((J1981/60)/60)/24)+DATE(1970,1,1)+(-5/24)</f>
        <v>42290.25168981481</v>
      </c>
      <c r="T1981" s="14">
        <f>(((I1981/60)/60)/24)+DATE(1970,1,1)+(-5/24)</f>
        <v>42326.999305555553</v>
      </c>
      <c r="U1981" s="41">
        <f t="shared" si="92"/>
        <v>36.74761574074364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8">
        <f>E1982/L1982</f>
        <v>91.214401028277635</v>
      </c>
      <c r="Q1982" s="12" t="str">
        <f t="shared" si="90"/>
        <v>technology</v>
      </c>
      <c r="R1982" s="12" t="str">
        <f t="shared" si="91"/>
        <v>hardware</v>
      </c>
      <c r="S1982" s="13">
        <f>(((J1982/60)/60)/24)+DATE(1970,1,1)+(-5/24)</f>
        <v>42423.334050925921</v>
      </c>
      <c r="T1982" s="14">
        <f>(((I1982/60)/60)/24)+DATE(1970,1,1)+(-5/24)</f>
        <v>42463.292384259257</v>
      </c>
      <c r="U1982" s="41">
        <f t="shared" si="92"/>
        <v>39.958333333335759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8">
        <f>E1983/L1983</f>
        <v>31.75</v>
      </c>
      <c r="Q1983" s="12" t="str">
        <f t="shared" si="90"/>
        <v>photography</v>
      </c>
      <c r="R1983" s="12" t="str">
        <f t="shared" si="91"/>
        <v>people</v>
      </c>
      <c r="S1983" s="13">
        <f>(((J1983/60)/60)/24)+DATE(1970,1,1)+(-5/24)</f>
        <v>41799.516956018517</v>
      </c>
      <c r="T1983" s="14">
        <f>(((I1983/60)/60)/24)+DATE(1970,1,1)+(-5/24)</f>
        <v>41829.516956018517</v>
      </c>
      <c r="U1983" s="41">
        <f t="shared" si="92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8" t="e">
        <f>E1984/L1984</f>
        <v>#DIV/0!</v>
      </c>
      <c r="Q1984" s="12" t="str">
        <f t="shared" si="90"/>
        <v>photography</v>
      </c>
      <c r="R1984" s="12" t="str">
        <f t="shared" si="91"/>
        <v>people</v>
      </c>
      <c r="S1984" s="13">
        <f>(((J1984/60)/60)/24)+DATE(1970,1,1)+(-5/24)</f>
        <v>42678.378321759257</v>
      </c>
      <c r="T1984" s="14">
        <f>(((I1984/60)/60)/24)+DATE(1970,1,1)+(-5/24)</f>
        <v>42708.419988425921</v>
      </c>
      <c r="U1984" s="41">
        <f t="shared" si="92"/>
        <v>30.041666666664241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8">
        <f>E1985/L1985</f>
        <v>88.6875</v>
      </c>
      <c r="Q1985" s="12" t="str">
        <f t="shared" si="90"/>
        <v>photography</v>
      </c>
      <c r="R1985" s="12" t="str">
        <f t="shared" si="91"/>
        <v>people</v>
      </c>
      <c r="S1985" s="13">
        <f>(((J1985/60)/60)/24)+DATE(1970,1,1)+(-5/24)</f>
        <v>42592.803449074076</v>
      </c>
      <c r="T1985" s="14">
        <f>(((I1985/60)/60)/24)+DATE(1970,1,1)+(-5/24)</f>
        <v>42615.083333333336</v>
      </c>
      <c r="U1985" s="41">
        <f t="shared" si="92"/>
        <v>22.279884259260143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8">
        <f>E1986/L1986</f>
        <v>453.14285714285717</v>
      </c>
      <c r="Q1986" s="12" t="str">
        <f t="shared" si="90"/>
        <v>photography</v>
      </c>
      <c r="R1986" s="12" t="str">
        <f t="shared" si="91"/>
        <v>people</v>
      </c>
      <c r="S1986" s="13">
        <f>(((J1986/60)/60)/24)+DATE(1970,1,1)+(-5/24)</f>
        <v>41913.581956018512</v>
      </c>
      <c r="T1986" s="14">
        <f>(((I1986/60)/60)/24)+DATE(1970,1,1)+(-5/24)</f>
        <v>41973.623622685183</v>
      </c>
      <c r="U1986" s="41">
        <f t="shared" si="92"/>
        <v>60.041666666671517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8">
        <f>E1987/L1987</f>
        <v>12.75</v>
      </c>
      <c r="Q1987" s="12" t="str">
        <f t="shared" ref="Q1987:Q2050" si="93">LEFT(N1987,( FIND("/",N1987,1))-1)</f>
        <v>photography</v>
      </c>
      <c r="R1987" s="12" t="str">
        <f t="shared" ref="R1987:R2050" si="94">RIGHT(N1987,(LEN(N1987)-(FIND("/",N1987, FIND("/", N1987)-1))))</f>
        <v>people</v>
      </c>
      <c r="S1987" s="13">
        <f>(((J1987/60)/60)/24)+DATE(1970,1,1)+(-5/24)</f>
        <v>42555.490405092591</v>
      </c>
      <c r="T1987" s="14">
        <f>(((I1987/60)/60)/24)+DATE(1970,1,1)+(-5/24)</f>
        <v>42584.749999999993</v>
      </c>
      <c r="U1987" s="41">
        <f t="shared" ref="U1987:U2050" si="95">T1987-S1987</f>
        <v>29.259594907402061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8">
        <f>E1988/L1988</f>
        <v>1</v>
      </c>
      <c r="Q1988" s="12" t="str">
        <f t="shared" si="93"/>
        <v>photography</v>
      </c>
      <c r="R1988" s="12" t="str">
        <f t="shared" si="94"/>
        <v>people</v>
      </c>
      <c r="S1988" s="13">
        <f>(((J1988/60)/60)/24)+DATE(1970,1,1)+(-5/24)</f>
        <v>42413.225497685176</v>
      </c>
      <c r="T1988" s="14">
        <f>(((I1988/60)/60)/24)+DATE(1970,1,1)+(-5/24)</f>
        <v>42443.183831018519</v>
      </c>
      <c r="U1988" s="41">
        <f t="shared" si="95"/>
        <v>29.958333333343035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8">
        <f>E1989/L1989</f>
        <v>83.428571428571431</v>
      </c>
      <c r="Q1989" s="12" t="str">
        <f t="shared" si="93"/>
        <v>photography</v>
      </c>
      <c r="R1989" s="12" t="str">
        <f t="shared" si="94"/>
        <v>people</v>
      </c>
      <c r="S1989" s="13">
        <f>(((J1989/60)/60)/24)+DATE(1970,1,1)+(-5/24)</f>
        <v>42034.431435185186</v>
      </c>
      <c r="T1989" s="14">
        <f>(((I1989/60)/60)/24)+DATE(1970,1,1)+(-5/24)</f>
        <v>42064.431435185186</v>
      </c>
      <c r="U1989" s="41">
        <f t="shared" si="95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8">
        <f>E1990/L1990</f>
        <v>25</v>
      </c>
      <c r="Q1990" s="12" t="str">
        <f t="shared" si="93"/>
        <v>photography</v>
      </c>
      <c r="R1990" s="12" t="str">
        <f t="shared" si="94"/>
        <v>people</v>
      </c>
      <c r="S1990" s="13">
        <f>(((J1990/60)/60)/24)+DATE(1970,1,1)+(-5/24)</f>
        <v>42206.554884259262</v>
      </c>
      <c r="T1990" s="14">
        <f>(((I1990/60)/60)/24)+DATE(1970,1,1)+(-5/24)</f>
        <v>42236.554884259262</v>
      </c>
      <c r="U1990" s="41">
        <f t="shared" si="95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8">
        <f>E1991/L1991</f>
        <v>50</v>
      </c>
      <c r="Q1991" s="12" t="str">
        <f t="shared" si="93"/>
        <v>photography</v>
      </c>
      <c r="R1991" s="12" t="str">
        <f t="shared" si="94"/>
        <v>people</v>
      </c>
      <c r="S1991" s="13">
        <f>(((J1991/60)/60)/24)+DATE(1970,1,1)+(-5/24)</f>
        <v>42685.472314814811</v>
      </c>
      <c r="T1991" s="14">
        <f>(((I1991/60)/60)/24)+DATE(1970,1,1)+(-5/24)</f>
        <v>42715.472314814811</v>
      </c>
      <c r="U1991" s="41">
        <f t="shared" si="95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8">
        <f>E1992/L1992</f>
        <v>101.8</v>
      </c>
      <c r="Q1992" s="12" t="str">
        <f t="shared" si="93"/>
        <v>photography</v>
      </c>
      <c r="R1992" s="12" t="str">
        <f t="shared" si="94"/>
        <v>people</v>
      </c>
      <c r="S1992" s="13">
        <f>(((J1992/60)/60)/24)+DATE(1970,1,1)+(-5/24)</f>
        <v>42397.987638888888</v>
      </c>
      <c r="T1992" s="14">
        <f>(((I1992/60)/60)/24)+DATE(1970,1,1)+(-5/24)</f>
        <v>42412.987638888888</v>
      </c>
      <c r="U1992" s="41">
        <f t="shared" si="95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8">
        <f>E1993/L1993</f>
        <v>46.666666666666664</v>
      </c>
      <c r="Q1993" s="12" t="str">
        <f t="shared" si="93"/>
        <v>photography</v>
      </c>
      <c r="R1993" s="12" t="str">
        <f t="shared" si="94"/>
        <v>people</v>
      </c>
      <c r="S1993" s="13">
        <f>(((J1993/60)/60)/24)+DATE(1970,1,1)+(-5/24)</f>
        <v>42167.685023148144</v>
      </c>
      <c r="T1993" s="14">
        <f>(((I1993/60)/60)/24)+DATE(1970,1,1)+(-5/24)</f>
        <v>42188.685023148144</v>
      </c>
      <c r="U1993" s="41">
        <f t="shared" si="95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8">
        <f>E1994/L1994</f>
        <v>1</v>
      </c>
      <c r="Q1994" s="12" t="str">
        <f t="shared" si="93"/>
        <v>photography</v>
      </c>
      <c r="R1994" s="12" t="str">
        <f t="shared" si="94"/>
        <v>people</v>
      </c>
      <c r="S1994" s="13">
        <f>(((J1994/60)/60)/24)+DATE(1970,1,1)+(-5/24)</f>
        <v>42022.935081018521</v>
      </c>
      <c r="T1994" s="14">
        <f>(((I1994/60)/60)/24)+DATE(1970,1,1)+(-5/24)</f>
        <v>42052.935081018521</v>
      </c>
      <c r="U1994" s="41">
        <f t="shared" si="95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8" t="e">
        <f>E1995/L1995</f>
        <v>#DIV/0!</v>
      </c>
      <c r="Q1995" s="12" t="str">
        <f t="shared" si="93"/>
        <v>photography</v>
      </c>
      <c r="R1995" s="12" t="str">
        <f t="shared" si="94"/>
        <v>people</v>
      </c>
      <c r="S1995" s="13">
        <f>(((J1995/60)/60)/24)+DATE(1970,1,1)+(-5/24)</f>
        <v>42329.380057870374</v>
      </c>
      <c r="T1995" s="14">
        <f>(((I1995/60)/60)/24)+DATE(1970,1,1)+(-5/24)</f>
        <v>42359.380057870374</v>
      </c>
      <c r="U1995" s="41">
        <f t="shared" si="95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8" t="e">
        <f>E1996/L1996</f>
        <v>#DIV/0!</v>
      </c>
      <c r="Q1996" s="12" t="str">
        <f t="shared" si="93"/>
        <v>photography</v>
      </c>
      <c r="R1996" s="12" t="str">
        <f t="shared" si="94"/>
        <v>people</v>
      </c>
      <c r="S1996" s="13">
        <f>(((J1996/60)/60)/24)+DATE(1970,1,1)+(-5/24)</f>
        <v>42650.797939814809</v>
      </c>
      <c r="T1996" s="14">
        <f>(((I1996/60)/60)/24)+DATE(1970,1,1)+(-5/24)</f>
        <v>42710.839606481481</v>
      </c>
      <c r="U1996" s="41">
        <f t="shared" si="95"/>
        <v>60.041666666671517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8">
        <f>E1997/L1997</f>
        <v>26</v>
      </c>
      <c r="Q1997" s="12" t="str">
        <f t="shared" si="93"/>
        <v>photography</v>
      </c>
      <c r="R1997" s="12" t="str">
        <f t="shared" si="94"/>
        <v>people</v>
      </c>
      <c r="S1997" s="13">
        <f>(((J1997/60)/60)/24)+DATE(1970,1,1)+(-5/24)</f>
        <v>42181.693703703706</v>
      </c>
      <c r="T1997" s="14">
        <f>(((I1997/60)/60)/24)+DATE(1970,1,1)+(-5/24)</f>
        <v>42201.693703703706</v>
      </c>
      <c r="U1997" s="41">
        <f t="shared" si="95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8" t="e">
        <f>E1998/L1998</f>
        <v>#DIV/0!</v>
      </c>
      <c r="Q1998" s="12" t="str">
        <f t="shared" si="93"/>
        <v>photography</v>
      </c>
      <c r="R1998" s="12" t="str">
        <f t="shared" si="94"/>
        <v>people</v>
      </c>
      <c r="S1998" s="13">
        <f>(((J1998/60)/60)/24)+DATE(1970,1,1)+(-5/24)</f>
        <v>41800.611238425925</v>
      </c>
      <c r="T1998" s="14">
        <f>(((I1998/60)/60)/24)+DATE(1970,1,1)+(-5/24)</f>
        <v>41830.611238425925</v>
      </c>
      <c r="U1998" s="41">
        <f t="shared" si="95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8" t="e">
        <f>E1999/L1999</f>
        <v>#DIV/0!</v>
      </c>
      <c r="Q1999" s="12" t="str">
        <f t="shared" si="93"/>
        <v>photography</v>
      </c>
      <c r="R1999" s="12" t="str">
        <f t="shared" si="94"/>
        <v>people</v>
      </c>
      <c r="S1999" s="13">
        <f>(((J1999/60)/60)/24)+DATE(1970,1,1)+(-5/24)</f>
        <v>41847.722361111111</v>
      </c>
      <c r="T1999" s="14">
        <f>(((I1999/60)/60)/24)+DATE(1970,1,1)+(-5/24)</f>
        <v>41877.722361111111</v>
      </c>
      <c r="U1999" s="41">
        <f t="shared" si="95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8">
        <f>E2000/L2000</f>
        <v>218.33333333333334</v>
      </c>
      <c r="Q2000" s="12" t="str">
        <f t="shared" si="93"/>
        <v>photography</v>
      </c>
      <c r="R2000" s="12" t="str">
        <f t="shared" si="94"/>
        <v>people</v>
      </c>
      <c r="S2000" s="13">
        <f>(((J2000/60)/60)/24)+DATE(1970,1,1)+(-5/24)</f>
        <v>41806.910162037035</v>
      </c>
      <c r="T2000" s="14">
        <f>(((I2000/60)/60)/24)+DATE(1970,1,1)+(-5/24)</f>
        <v>41851.910162037035</v>
      </c>
      <c r="U2000" s="41">
        <f t="shared" si="95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8">
        <f>E2001/L2001</f>
        <v>33.714285714285715</v>
      </c>
      <c r="Q2001" s="12" t="str">
        <f t="shared" si="93"/>
        <v>photography</v>
      </c>
      <c r="R2001" s="12" t="str">
        <f t="shared" si="94"/>
        <v>people</v>
      </c>
      <c r="S2001" s="13">
        <f>(((J2001/60)/60)/24)+DATE(1970,1,1)+(-5/24)</f>
        <v>41926.274398148147</v>
      </c>
      <c r="T2001" s="14">
        <f>(((I2001/60)/60)/24)+DATE(1970,1,1)+(-5/24)</f>
        <v>41956.316064814811</v>
      </c>
      <c r="U2001" s="41">
        <f t="shared" si="95"/>
        <v>30.041666666664241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8">
        <f>E2002/L2002</f>
        <v>25</v>
      </c>
      <c r="Q2002" s="12" t="str">
        <f t="shared" si="93"/>
        <v>photography</v>
      </c>
      <c r="R2002" s="12" t="str">
        <f t="shared" si="94"/>
        <v>people</v>
      </c>
      <c r="S2002" s="13">
        <f>(((J2002/60)/60)/24)+DATE(1970,1,1)+(-5/24)</f>
        <v>42345.743206018517</v>
      </c>
      <c r="T2002" s="14">
        <f>(((I2002/60)/60)/24)+DATE(1970,1,1)+(-5/24)</f>
        <v>42375.743206018517</v>
      </c>
      <c r="U2002" s="41">
        <f t="shared" si="95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8">
        <f>E2003/L2003</f>
        <v>128.38790470372632</v>
      </c>
      <c r="Q2003" s="12" t="str">
        <f t="shared" si="93"/>
        <v>technology</v>
      </c>
      <c r="R2003" s="12" t="str">
        <f t="shared" si="94"/>
        <v>hardware</v>
      </c>
      <c r="S2003" s="13">
        <f>(((J2003/60)/60)/24)+DATE(1970,1,1)+(-5/24)</f>
        <v>42136.001342592594</v>
      </c>
      <c r="T2003" s="14">
        <f>(((I2003/60)/60)/24)+DATE(1970,1,1)+(-5/24)</f>
        <v>42167.624999999993</v>
      </c>
      <c r="U2003" s="41">
        <f t="shared" si="95"/>
        <v>31.623657407399151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8">
        <f>E2004/L2004</f>
        <v>78.834261818181815</v>
      </c>
      <c r="Q2004" s="12" t="str">
        <f t="shared" si="93"/>
        <v>technology</v>
      </c>
      <c r="R2004" s="12" t="str">
        <f t="shared" si="94"/>
        <v>hardware</v>
      </c>
      <c r="S2004" s="13">
        <f>(((J2004/60)/60)/24)+DATE(1970,1,1)+(-5/24)</f>
        <v>42728.503969907404</v>
      </c>
      <c r="T2004" s="14">
        <f>(((I2004/60)/60)/24)+DATE(1970,1,1)+(-5/24)</f>
        <v>42758.503969907404</v>
      </c>
      <c r="U2004" s="41">
        <f t="shared" si="95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8">
        <f>E2005/L2005</f>
        <v>91.764705882352942</v>
      </c>
      <c r="Q2005" s="12" t="str">
        <f t="shared" si="93"/>
        <v>technology</v>
      </c>
      <c r="R2005" s="12" t="str">
        <f t="shared" si="94"/>
        <v>hardware</v>
      </c>
      <c r="S2005" s="13">
        <f>(((J2005/60)/60)/24)+DATE(1970,1,1)+(-5/24)</f>
        <v>40346.917268518519</v>
      </c>
      <c r="T2005" s="14">
        <f>(((I2005/60)/60)/24)+DATE(1970,1,1)+(-5/24)</f>
        <v>40361.75</v>
      </c>
      <c r="U2005" s="41">
        <f t="shared" si="95"/>
        <v>14.83273148148146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8">
        <f>E2006/L2006</f>
        <v>331.10237288135596</v>
      </c>
      <c r="Q2006" s="12" t="str">
        <f t="shared" si="93"/>
        <v>technology</v>
      </c>
      <c r="R2006" s="12" t="str">
        <f t="shared" si="94"/>
        <v>hardware</v>
      </c>
      <c r="S2006" s="13">
        <f>(((J2006/60)/60)/24)+DATE(1970,1,1)+(-5/24)</f>
        <v>41800.396562499998</v>
      </c>
      <c r="T2006" s="14">
        <f>(((I2006/60)/60)/24)+DATE(1970,1,1)+(-5/24)</f>
        <v>41830.396562499998</v>
      </c>
      <c r="U2006" s="41">
        <f t="shared" si="95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8">
        <f>E2007/L2007</f>
        <v>194.26193717277485</v>
      </c>
      <c r="Q2007" s="12" t="str">
        <f t="shared" si="93"/>
        <v>technology</v>
      </c>
      <c r="R2007" s="12" t="str">
        <f t="shared" si="94"/>
        <v>hardware</v>
      </c>
      <c r="S2007" s="13">
        <f>(((J2007/60)/60)/24)+DATE(1970,1,1)+(-5/24)</f>
        <v>41535.604374999995</v>
      </c>
      <c r="T2007" s="14">
        <f>(((I2007/60)/60)/24)+DATE(1970,1,1)+(-5/24)</f>
        <v>41562.957638888889</v>
      </c>
      <c r="U2007" s="41">
        <f t="shared" si="95"/>
        <v>27.353263888893707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8">
        <f>E2008/L2008</f>
        <v>408.97689768976898</v>
      </c>
      <c r="Q2008" s="12" t="str">
        <f t="shared" si="93"/>
        <v>technology</v>
      </c>
      <c r="R2008" s="12" t="str">
        <f t="shared" si="94"/>
        <v>hardware</v>
      </c>
      <c r="S2008" s="13">
        <f>(((J2008/60)/60)/24)+DATE(1970,1,1)+(-5/24)</f>
        <v>41941.292187499996</v>
      </c>
      <c r="T2008" s="14">
        <f>(((I2008/60)/60)/24)+DATE(1970,1,1)+(-5/24)</f>
        <v>41976.333854166667</v>
      </c>
      <c r="U2008" s="41">
        <f t="shared" si="95"/>
        <v>35.041666666671517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8">
        <f>E2009/L2009</f>
        <v>84.459270072992695</v>
      </c>
      <c r="Q2009" s="12" t="str">
        <f t="shared" si="93"/>
        <v>technology</v>
      </c>
      <c r="R2009" s="12" t="str">
        <f t="shared" si="94"/>
        <v>hardware</v>
      </c>
      <c r="S2009" s="13">
        <f>(((J2009/60)/60)/24)+DATE(1970,1,1)+(-5/24)</f>
        <v>40347.629467592589</v>
      </c>
      <c r="T2009" s="14">
        <f>(((I2009/60)/60)/24)+DATE(1970,1,1)+(-5/24)</f>
        <v>40413.958333333328</v>
      </c>
      <c r="U2009" s="41">
        <f t="shared" si="95"/>
        <v>66.328865740739275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8">
        <f>E2010/L2010</f>
        <v>44.853658536585364</v>
      </c>
      <c r="Q2010" s="12" t="str">
        <f t="shared" si="93"/>
        <v>technology</v>
      </c>
      <c r="R2010" s="12" t="str">
        <f t="shared" si="94"/>
        <v>hardware</v>
      </c>
      <c r="S2010" s="13">
        <f>(((J2010/60)/60)/24)+DATE(1970,1,1)+(-5/24)</f>
        <v>40761.396087962959</v>
      </c>
      <c r="T2010" s="14">
        <f>(((I2010/60)/60)/24)+DATE(1970,1,1)+(-5/24)</f>
        <v>40805.396087962959</v>
      </c>
      <c r="U2010" s="41">
        <f t="shared" si="95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8">
        <f>E2011/L2011</f>
        <v>383.3643216080402</v>
      </c>
      <c r="Q2011" s="12" t="str">
        <f t="shared" si="93"/>
        <v>technology</v>
      </c>
      <c r="R2011" s="12" t="str">
        <f t="shared" si="94"/>
        <v>hardware</v>
      </c>
      <c r="S2011" s="13">
        <f>(((J2011/60)/60)/24)+DATE(1970,1,1)+(-5/24)</f>
        <v>42661.115081018514</v>
      </c>
      <c r="T2011" s="14">
        <f>(((I2011/60)/60)/24)+DATE(1970,1,1)+(-5/24)</f>
        <v>42697.156747685185</v>
      </c>
      <c r="U2011" s="41">
        <f t="shared" si="95"/>
        <v>36.041666666671517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8">
        <f>E2012/L2012</f>
        <v>55.276856649395505</v>
      </c>
      <c r="Q2012" s="12" t="str">
        <f t="shared" si="93"/>
        <v>technology</v>
      </c>
      <c r="R2012" s="12" t="str">
        <f t="shared" si="94"/>
        <v>hardware</v>
      </c>
      <c r="S2012" s="13">
        <f>(((J2012/60)/60)/24)+DATE(1970,1,1)+(-5/24)</f>
        <v>42570.788090277776</v>
      </c>
      <c r="T2012" s="14">
        <f>(((I2012/60)/60)/24)+DATE(1970,1,1)+(-5/24)</f>
        <v>42600.788090277776</v>
      </c>
      <c r="U2012" s="41">
        <f t="shared" si="95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8">
        <f>E2013/L2013</f>
        <v>422.02059732234807</v>
      </c>
      <c r="Q2013" s="12" t="str">
        <f t="shared" si="93"/>
        <v>technology</v>
      </c>
      <c r="R2013" s="12" t="str">
        <f t="shared" si="94"/>
        <v>hardware</v>
      </c>
      <c r="S2013" s="13">
        <f>(((J2013/60)/60)/24)+DATE(1970,1,1)+(-5/24)</f>
        <v>42347.150150462963</v>
      </c>
      <c r="T2013" s="14">
        <f>(((I2013/60)/60)/24)+DATE(1970,1,1)+(-5/24)</f>
        <v>42380.749999999993</v>
      </c>
      <c r="U2013" s="41">
        <f t="shared" si="95"/>
        <v>33.599849537029513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8">
        <f>E2014/L2014</f>
        <v>64.180327868852459</v>
      </c>
      <c r="Q2014" s="12" t="str">
        <f t="shared" si="93"/>
        <v>technology</v>
      </c>
      <c r="R2014" s="12" t="str">
        <f t="shared" si="94"/>
        <v>hardware</v>
      </c>
      <c r="S2014" s="13">
        <f>(((J2014/60)/60)/24)+DATE(1970,1,1)+(-5/24)</f>
        <v>42010.613900462959</v>
      </c>
      <c r="T2014" s="14">
        <f>(((I2014/60)/60)/24)+DATE(1970,1,1)+(-5/24)</f>
        <v>42040.613900462959</v>
      </c>
      <c r="U2014" s="41">
        <f t="shared" si="95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8">
        <f>E2015/L2015</f>
        <v>173.57781674704077</v>
      </c>
      <c r="Q2015" s="12" t="str">
        <f t="shared" si="93"/>
        <v>technology</v>
      </c>
      <c r="R2015" s="12" t="str">
        <f t="shared" si="94"/>
        <v>hardware</v>
      </c>
      <c r="S2015" s="13">
        <f>(((J2015/60)/60)/24)+DATE(1970,1,1)+(-5/24)</f>
        <v>42499.752476851849</v>
      </c>
      <c r="T2015" s="14">
        <f>(((I2015/60)/60)/24)+DATE(1970,1,1)+(-5/24)</f>
        <v>42559.752476851849</v>
      </c>
      <c r="U2015" s="41">
        <f t="shared" si="95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8">
        <f>E2016/L2016</f>
        <v>88.601680840609291</v>
      </c>
      <c r="Q2016" s="12" t="str">
        <f t="shared" si="93"/>
        <v>technology</v>
      </c>
      <c r="R2016" s="12" t="str">
        <f t="shared" si="94"/>
        <v>hardware</v>
      </c>
      <c r="S2016" s="13">
        <f>(((J2016/60)/60)/24)+DATE(1970,1,1)+(-5/24)</f>
        <v>41324.006238425922</v>
      </c>
      <c r="T2016" s="14">
        <f>(((I2016/60)/60)/24)+DATE(1970,1,1)+(-5/24)</f>
        <v>41357.964571759258</v>
      </c>
      <c r="U2016" s="41">
        <f t="shared" si="95"/>
        <v>33.958333333335759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8">
        <f>E2017/L2017</f>
        <v>50.222283950617282</v>
      </c>
      <c r="Q2017" s="12" t="str">
        <f t="shared" si="93"/>
        <v>technology</v>
      </c>
      <c r="R2017" s="12" t="str">
        <f t="shared" si="94"/>
        <v>hardware</v>
      </c>
      <c r="S2017" s="13">
        <f>(((J2017/60)/60)/24)+DATE(1970,1,1)+(-5/24)</f>
        <v>40765.668553240735</v>
      </c>
      <c r="T2017" s="14">
        <f>(((I2017/60)/60)/24)+DATE(1970,1,1)+(-5/24)</f>
        <v>40795.668553240735</v>
      </c>
      <c r="U2017" s="41">
        <f t="shared" si="95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8">
        <f>E2018/L2018</f>
        <v>192.38876826722338</v>
      </c>
      <c r="Q2018" s="12" t="str">
        <f t="shared" si="93"/>
        <v>technology</v>
      </c>
      <c r="R2018" s="12" t="str">
        <f t="shared" si="94"/>
        <v>hardware</v>
      </c>
      <c r="S2018" s="13">
        <f>(((J2018/60)/60)/24)+DATE(1970,1,1)+(-5/24)</f>
        <v>41312.672442129624</v>
      </c>
      <c r="T2018" s="14">
        <f>(((I2018/60)/60)/24)+DATE(1970,1,1)+(-5/24)</f>
        <v>41342.672442129624</v>
      </c>
      <c r="U2018" s="41">
        <f t="shared" si="95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8">
        <f>E2019/L2019</f>
        <v>73.416901408450698</v>
      </c>
      <c r="Q2019" s="12" t="str">
        <f t="shared" si="93"/>
        <v>technology</v>
      </c>
      <c r="R2019" s="12" t="str">
        <f t="shared" si="94"/>
        <v>hardware</v>
      </c>
      <c r="S2019" s="13">
        <f>(((J2019/60)/60)/24)+DATE(1970,1,1)+(-5/24)</f>
        <v>40960.849016203698</v>
      </c>
      <c r="T2019" s="14">
        <f>(((I2019/60)/60)/24)+DATE(1970,1,1)+(-5/24)</f>
        <v>40991.958333333328</v>
      </c>
      <c r="U2019" s="41">
        <f t="shared" si="95"/>
        <v>31.109317129630654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8">
        <f>E2020/L2020</f>
        <v>147.68495555555555</v>
      </c>
      <c r="Q2020" s="12" t="str">
        <f t="shared" si="93"/>
        <v>technology</v>
      </c>
      <c r="R2020" s="12" t="str">
        <f t="shared" si="94"/>
        <v>hardware</v>
      </c>
      <c r="S2020" s="13">
        <f>(((J2020/60)/60)/24)+DATE(1970,1,1)+(-5/24)</f>
        <v>42199.157511574071</v>
      </c>
      <c r="T2020" s="14">
        <f>(((I2020/60)/60)/24)+DATE(1970,1,1)+(-5/24)</f>
        <v>42229.157511574071</v>
      </c>
      <c r="U2020" s="41">
        <f t="shared" si="95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8">
        <f>E2021/L2021</f>
        <v>108.96848314606741</v>
      </c>
      <c r="Q2021" s="12" t="str">
        <f t="shared" si="93"/>
        <v>technology</v>
      </c>
      <c r="R2021" s="12" t="str">
        <f t="shared" si="94"/>
        <v>hardware</v>
      </c>
      <c r="S2021" s="13">
        <f>(((J2021/60)/60)/24)+DATE(1970,1,1)+(-5/24)</f>
        <v>42605.500243055554</v>
      </c>
      <c r="T2021" s="14">
        <f>(((I2021/60)/60)/24)+DATE(1970,1,1)+(-5/24)</f>
        <v>42635.500243055554</v>
      </c>
      <c r="U2021" s="41">
        <f t="shared" si="95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8">
        <f>E2022/L2022</f>
        <v>23.647540983606557</v>
      </c>
      <c r="Q2022" s="12" t="str">
        <f t="shared" si="93"/>
        <v>technology</v>
      </c>
      <c r="R2022" s="12" t="str">
        <f t="shared" si="94"/>
        <v>hardware</v>
      </c>
      <c r="S2022" s="13">
        <f>(((J2022/60)/60)/24)+DATE(1970,1,1)+(-5/24)</f>
        <v>41736.88916666666</v>
      </c>
      <c r="T2022" s="14">
        <f>(((I2022/60)/60)/24)+DATE(1970,1,1)+(-5/24)</f>
        <v>41773.752777777772</v>
      </c>
      <c r="U2022" s="41">
        <f t="shared" si="95"/>
        <v>36.863611111111823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8">
        <f>E2023/L2023</f>
        <v>147.94736842105263</v>
      </c>
      <c r="Q2023" s="12" t="str">
        <f t="shared" si="93"/>
        <v>technology</v>
      </c>
      <c r="R2023" s="12" t="str">
        <f t="shared" si="94"/>
        <v>hardware</v>
      </c>
      <c r="S2023" s="13">
        <f>(((J2023/60)/60)/24)+DATE(1970,1,1)+(-5/24)</f>
        <v>41860.862233796295</v>
      </c>
      <c r="T2023" s="14">
        <f>(((I2023/60)/60)/24)+DATE(1970,1,1)+(-5/24)</f>
        <v>41905.862233796295</v>
      </c>
      <c r="U2023" s="41">
        <f t="shared" si="95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8">
        <f>E2024/L2024</f>
        <v>385.03692307692307</v>
      </c>
      <c r="Q2024" s="12" t="str">
        <f t="shared" si="93"/>
        <v>technology</v>
      </c>
      <c r="R2024" s="12" t="str">
        <f t="shared" si="94"/>
        <v>hardware</v>
      </c>
      <c r="S2024" s="13">
        <f>(((J2024/60)/60)/24)+DATE(1970,1,1)+(-5/24)</f>
        <v>42502.36078703704</v>
      </c>
      <c r="T2024" s="14">
        <f>(((I2024/60)/60)/24)+DATE(1970,1,1)+(-5/24)</f>
        <v>42532.36078703704</v>
      </c>
      <c r="U2024" s="41">
        <f t="shared" si="95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8">
        <f>E2025/L2025</f>
        <v>457.39093484419266</v>
      </c>
      <c r="Q2025" s="12" t="str">
        <f t="shared" si="93"/>
        <v>technology</v>
      </c>
      <c r="R2025" s="12" t="str">
        <f t="shared" si="94"/>
        <v>hardware</v>
      </c>
      <c r="S2025" s="13">
        <f>(((J2025/60)/60)/24)+DATE(1970,1,1)+(-5/24)</f>
        <v>42136.212418981479</v>
      </c>
      <c r="T2025" s="14">
        <f>(((I2025/60)/60)/24)+DATE(1970,1,1)+(-5/24)</f>
        <v>42166.212418981479</v>
      </c>
      <c r="U2025" s="41">
        <f t="shared" si="95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8">
        <f>E2026/L2026</f>
        <v>222.99047619047619</v>
      </c>
      <c r="Q2026" s="12" t="str">
        <f t="shared" si="93"/>
        <v>technology</v>
      </c>
      <c r="R2026" s="12" t="str">
        <f t="shared" si="94"/>
        <v>hardware</v>
      </c>
      <c r="S2026" s="13">
        <f>(((J2026/60)/60)/24)+DATE(1970,1,1)+(-5/24)</f>
        <v>41099.758611111109</v>
      </c>
      <c r="T2026" s="14">
        <f>(((I2026/60)/60)/24)+DATE(1970,1,1)+(-5/24)</f>
        <v>41133.916666666664</v>
      </c>
      <c r="U2026" s="41">
        <f t="shared" si="95"/>
        <v>34.15805555555562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8">
        <f>E2027/L2027</f>
        <v>220.74074074074073</v>
      </c>
      <c r="Q2027" s="12" t="str">
        <f t="shared" si="93"/>
        <v>technology</v>
      </c>
      <c r="R2027" s="12" t="str">
        <f t="shared" si="94"/>
        <v>hardware</v>
      </c>
      <c r="S2027" s="13">
        <f>(((J2027/60)/60)/24)+DATE(1970,1,1)+(-5/24)</f>
        <v>42135.976226851846</v>
      </c>
      <c r="T2027" s="14">
        <f>(((I2027/60)/60)/24)+DATE(1970,1,1)+(-5/24)</f>
        <v>42165.976226851846</v>
      </c>
      <c r="U2027" s="41">
        <f t="shared" si="95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8">
        <f>E2028/L2028</f>
        <v>73.503898678414089</v>
      </c>
      <c r="Q2028" s="12" t="str">
        <f t="shared" si="93"/>
        <v>technology</v>
      </c>
      <c r="R2028" s="12" t="str">
        <f t="shared" si="94"/>
        <v>hardware</v>
      </c>
      <c r="S2028" s="13">
        <f>(((J2028/60)/60)/24)+DATE(1970,1,1)+(-5/24)</f>
        <v>41704.527604166666</v>
      </c>
      <c r="T2028" s="14">
        <f>(((I2028/60)/60)/24)+DATE(1970,1,1)+(-5/24)</f>
        <v>41749.957638888889</v>
      </c>
      <c r="U2028" s="41">
        <f t="shared" si="95"/>
        <v>45.430034722223354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8">
        <f>E2029/L2029</f>
        <v>223.09647495361781</v>
      </c>
      <c r="Q2029" s="12" t="str">
        <f t="shared" si="93"/>
        <v>technology</v>
      </c>
      <c r="R2029" s="12" t="str">
        <f t="shared" si="94"/>
        <v>hardware</v>
      </c>
      <c r="S2029" s="13">
        <f>(((J2029/60)/60)/24)+DATE(1970,1,1)+(-5/24)</f>
        <v>42048.605543981481</v>
      </c>
      <c r="T2029" s="14">
        <f>(((I2029/60)/60)/24)+DATE(1970,1,1)+(-5/24)</f>
        <v>42093.563877314817</v>
      </c>
      <c r="U2029" s="41">
        <f t="shared" si="95"/>
        <v>44.958333333335759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8">
        <f>E2030/L2030</f>
        <v>47.911392405063289</v>
      </c>
      <c r="Q2030" s="12" t="str">
        <f t="shared" si="93"/>
        <v>technology</v>
      </c>
      <c r="R2030" s="12" t="str">
        <f t="shared" si="94"/>
        <v>hardware</v>
      </c>
      <c r="S2030" s="13">
        <f>(((J2030/60)/60)/24)+DATE(1970,1,1)+(-5/24)</f>
        <v>40215.710717592592</v>
      </c>
      <c r="T2030" s="14">
        <f>(((I2030/60)/60)/24)+DATE(1970,1,1)+(-5/24)</f>
        <v>40252.704861111109</v>
      </c>
      <c r="U2030" s="41">
        <f t="shared" si="95"/>
        <v>36.994143518517376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8">
        <f>E2031/L2031</f>
        <v>96.063829787234042</v>
      </c>
      <c r="Q2031" s="12" t="str">
        <f t="shared" si="93"/>
        <v>technology</v>
      </c>
      <c r="R2031" s="12" t="str">
        <f t="shared" si="94"/>
        <v>hardware</v>
      </c>
      <c r="S2031" s="13">
        <f>(((J2031/60)/60)/24)+DATE(1970,1,1)+(-5/24)</f>
        <v>41847.813437500001</v>
      </c>
      <c r="T2031" s="14">
        <f>(((I2031/60)/60)/24)+DATE(1970,1,1)+(-5/24)</f>
        <v>41877.813437500001</v>
      </c>
      <c r="U2031" s="41">
        <f t="shared" si="95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8">
        <f>E2032/L2032</f>
        <v>118.6144</v>
      </c>
      <c r="Q2032" s="12" t="str">
        <f t="shared" si="93"/>
        <v>technology</v>
      </c>
      <c r="R2032" s="12" t="str">
        <f t="shared" si="94"/>
        <v>hardware</v>
      </c>
      <c r="S2032" s="13">
        <f>(((J2032/60)/60)/24)+DATE(1970,1,1)+(-5/24)</f>
        <v>41212.788148148145</v>
      </c>
      <c r="T2032" s="14">
        <f>(((I2032/60)/60)/24)+DATE(1970,1,1)+(-5/24)</f>
        <v>41242.788148148145</v>
      </c>
      <c r="U2032" s="41">
        <f t="shared" si="95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8">
        <f>E2033/L2033</f>
        <v>118.45472440944881</v>
      </c>
      <c r="Q2033" s="12" t="str">
        <f t="shared" si="93"/>
        <v>technology</v>
      </c>
      <c r="R2033" s="12" t="str">
        <f t="shared" si="94"/>
        <v>hardware</v>
      </c>
      <c r="S2033" s="13">
        <f>(((J2033/60)/60)/24)+DATE(1970,1,1)+(-5/24)</f>
        <v>41975.120983796289</v>
      </c>
      <c r="T2033" s="14">
        <f>(((I2033/60)/60)/24)+DATE(1970,1,1)+(-5/24)</f>
        <v>42012.833333333336</v>
      </c>
      <c r="U2033" s="41">
        <f t="shared" si="95"/>
        <v>37.712349537046975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8">
        <f>E2034/L2034</f>
        <v>143.21468926553672</v>
      </c>
      <c r="Q2034" s="12" t="str">
        <f t="shared" si="93"/>
        <v>technology</v>
      </c>
      <c r="R2034" s="12" t="str">
        <f t="shared" si="94"/>
        <v>hardware</v>
      </c>
      <c r="S2034" s="13">
        <f>(((J2034/60)/60)/24)+DATE(1970,1,1)+(-5/24)</f>
        <v>42689.35733796296</v>
      </c>
      <c r="T2034" s="14">
        <f>(((I2034/60)/60)/24)+DATE(1970,1,1)+(-5/24)</f>
        <v>42718.999999999993</v>
      </c>
      <c r="U2034" s="41">
        <f t="shared" si="95"/>
        <v>29.642662037033006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8">
        <f>E2035/L2035</f>
        <v>282.71518987341773</v>
      </c>
      <c r="Q2035" s="12" t="str">
        <f t="shared" si="93"/>
        <v>technology</v>
      </c>
      <c r="R2035" s="12" t="str">
        <f t="shared" si="94"/>
        <v>hardware</v>
      </c>
      <c r="S2035" s="13">
        <f>(((J2035/60)/60)/24)+DATE(1970,1,1)+(-5/24)</f>
        <v>41724.874050925922</v>
      </c>
      <c r="T2035" s="14">
        <f>(((I2035/60)/60)/24)+DATE(1970,1,1)+(-5/24)</f>
        <v>41754.874050925922</v>
      </c>
      <c r="U2035" s="41">
        <f t="shared" si="95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8">
        <f>E2036/L2036</f>
        <v>593.93620078740162</v>
      </c>
      <c r="Q2036" s="12" t="str">
        <f t="shared" si="93"/>
        <v>technology</v>
      </c>
      <c r="R2036" s="12" t="str">
        <f t="shared" si="94"/>
        <v>hardware</v>
      </c>
      <c r="S2036" s="13">
        <f>(((J2036/60)/60)/24)+DATE(1970,1,1)+(-5/24)</f>
        <v>42075.921678240738</v>
      </c>
      <c r="T2036" s="14">
        <f>(((I2036/60)/60)/24)+DATE(1970,1,1)+(-5/24)</f>
        <v>42131.081944444442</v>
      </c>
      <c r="U2036" s="41">
        <f t="shared" si="95"/>
        <v>55.160266203703941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8">
        <f>E2037/L2037</f>
        <v>262.15704968944101</v>
      </c>
      <c r="Q2037" s="12" t="str">
        <f t="shared" si="93"/>
        <v>technology</v>
      </c>
      <c r="R2037" s="12" t="str">
        <f t="shared" si="94"/>
        <v>hardware</v>
      </c>
      <c r="S2037" s="13">
        <f>(((J2037/60)/60)/24)+DATE(1970,1,1)+(-5/24)</f>
        <v>42311.41674768518</v>
      </c>
      <c r="T2037" s="14">
        <f>(((I2037/60)/60)/24)+DATE(1970,1,1)+(-5/24)</f>
        <v>42356.833333333336</v>
      </c>
      <c r="U2037" s="41">
        <f t="shared" si="95"/>
        <v>45.416585648155888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8">
        <f>E2038/L2038</f>
        <v>46.580778301886795</v>
      </c>
      <c r="Q2038" s="12" t="str">
        <f t="shared" si="93"/>
        <v>technology</v>
      </c>
      <c r="R2038" s="12" t="str">
        <f t="shared" si="94"/>
        <v>hardware</v>
      </c>
      <c r="S2038" s="13">
        <f>(((J2038/60)/60)/24)+DATE(1970,1,1)+(-5/24)</f>
        <v>41738.656469907408</v>
      </c>
      <c r="T2038" s="14">
        <f>(((I2038/60)/60)/24)+DATE(1970,1,1)+(-5/24)</f>
        <v>41768.656469907408</v>
      </c>
      <c r="U2038" s="41">
        <f t="shared" si="95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8">
        <f>E2039/L2039</f>
        <v>70.041118881118877</v>
      </c>
      <c r="Q2039" s="12" t="str">
        <f t="shared" si="93"/>
        <v>technology</v>
      </c>
      <c r="R2039" s="12" t="str">
        <f t="shared" si="94"/>
        <v>hardware</v>
      </c>
      <c r="S2039" s="13">
        <f>(((J2039/60)/60)/24)+DATE(1970,1,1)+(-5/24)</f>
        <v>41578.001770833333</v>
      </c>
      <c r="T2039" s="14">
        <f>(((I2039/60)/60)/24)+DATE(1970,1,1)+(-5/24)</f>
        <v>41638.043437499997</v>
      </c>
      <c r="U2039" s="41">
        <f t="shared" si="95"/>
        <v>60.041666666664241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8">
        <f>E2040/L2040</f>
        <v>164.90686274509804</v>
      </c>
      <c r="Q2040" s="12" t="str">
        <f t="shared" si="93"/>
        <v>technology</v>
      </c>
      <c r="R2040" s="12" t="str">
        <f t="shared" si="94"/>
        <v>hardware</v>
      </c>
      <c r="S2040" s="13">
        <f>(((J2040/60)/60)/24)+DATE(1970,1,1)+(-5/24)</f>
        <v>41424.062743055554</v>
      </c>
      <c r="T2040" s="14">
        <f>(((I2040/60)/60)/24)+DATE(1970,1,1)+(-5/24)</f>
        <v>41456.541666666664</v>
      </c>
      <c r="U2040" s="41">
        <f t="shared" si="95"/>
        <v>32.478923611110076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8">
        <f>E2041/L2041</f>
        <v>449.26385224274406</v>
      </c>
      <c r="Q2041" s="12" t="str">
        <f t="shared" si="93"/>
        <v>technology</v>
      </c>
      <c r="R2041" s="12" t="str">
        <f t="shared" si="94"/>
        <v>hardware</v>
      </c>
      <c r="S2041" s="13">
        <f>(((J2041/60)/60)/24)+DATE(1970,1,1)+(-5/24)</f>
        <v>42675.23061342592</v>
      </c>
      <c r="T2041" s="14">
        <f>(((I2041/60)/60)/24)+DATE(1970,1,1)+(-5/24)</f>
        <v>42704.999305555553</v>
      </c>
      <c r="U2041" s="41">
        <f t="shared" si="95"/>
        <v>29.768692129633564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8">
        <f>E2042/L2042</f>
        <v>27.472841328413285</v>
      </c>
      <c r="Q2042" s="12" t="str">
        <f t="shared" si="93"/>
        <v>technology</v>
      </c>
      <c r="R2042" s="12" t="str">
        <f t="shared" si="94"/>
        <v>hardware</v>
      </c>
      <c r="S2042" s="13">
        <f>(((J2042/60)/60)/24)+DATE(1970,1,1)+(-5/24)</f>
        <v>41578.718784722223</v>
      </c>
      <c r="T2042" s="14">
        <f>(((I2042/60)/60)/24)+DATE(1970,1,1)+(-5/24)</f>
        <v>41593.760451388887</v>
      </c>
      <c r="U2042" s="41">
        <f t="shared" si="95"/>
        <v>15.041666666664241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8">
        <f>E2043/L2043</f>
        <v>143.97499999999999</v>
      </c>
      <c r="Q2043" s="12" t="str">
        <f t="shared" si="93"/>
        <v>technology</v>
      </c>
      <c r="R2043" s="12" t="str">
        <f t="shared" si="94"/>
        <v>hardware</v>
      </c>
      <c r="S2043" s="13">
        <f>(((J2043/60)/60)/24)+DATE(1970,1,1)+(-5/24)</f>
        <v>42654.317442129628</v>
      </c>
      <c r="T2043" s="14">
        <f>(((I2043/60)/60)/24)+DATE(1970,1,1)+(-5/24)</f>
        <v>42684.359108796292</v>
      </c>
      <c r="U2043" s="41">
        <f t="shared" si="95"/>
        <v>30.041666666664241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8">
        <f>E2044/L2044</f>
        <v>88.23571428571428</v>
      </c>
      <c r="Q2044" s="12" t="str">
        <f t="shared" si="93"/>
        <v>technology</v>
      </c>
      <c r="R2044" s="12" t="str">
        <f t="shared" si="94"/>
        <v>hardware</v>
      </c>
      <c r="S2044" s="13">
        <f>(((J2044/60)/60)/24)+DATE(1970,1,1)+(-5/24)</f>
        <v>42331.499699074069</v>
      </c>
      <c r="T2044" s="14">
        <f>(((I2044/60)/60)/24)+DATE(1970,1,1)+(-5/24)</f>
        <v>42391.499699074069</v>
      </c>
      <c r="U2044" s="41">
        <f t="shared" si="95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8">
        <f>E2045/L2045</f>
        <v>36.326424870466319</v>
      </c>
      <c r="Q2045" s="12" t="str">
        <f t="shared" si="93"/>
        <v>technology</v>
      </c>
      <c r="R2045" s="12" t="str">
        <f t="shared" si="94"/>
        <v>hardware</v>
      </c>
      <c r="S2045" s="13">
        <f>(((J2045/60)/60)/24)+DATE(1970,1,1)+(-5/24)</f>
        <v>42660.968483796292</v>
      </c>
      <c r="T2045" s="14">
        <f>(((I2045/60)/60)/24)+DATE(1970,1,1)+(-5/24)</f>
        <v>42714.999305555553</v>
      </c>
      <c r="U2045" s="41">
        <f t="shared" si="95"/>
        <v>54.030821759261016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8">
        <f>E2046/L2046</f>
        <v>90.177777777777777</v>
      </c>
      <c r="Q2046" s="12" t="str">
        <f t="shared" si="93"/>
        <v>technology</v>
      </c>
      <c r="R2046" s="12" t="str">
        <f t="shared" si="94"/>
        <v>hardware</v>
      </c>
      <c r="S2046" s="13">
        <f>(((J2046/60)/60)/24)+DATE(1970,1,1)+(-5/24)</f>
        <v>42138.475856481477</v>
      </c>
      <c r="T2046" s="14">
        <f>(((I2046/60)/60)/24)+DATE(1970,1,1)+(-5/24)</f>
        <v>42168.475856481477</v>
      </c>
      <c r="U2046" s="41">
        <f t="shared" si="95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8">
        <f>E2047/L2047</f>
        <v>152.62361216730039</v>
      </c>
      <c r="Q2047" s="12" t="str">
        <f t="shared" si="93"/>
        <v>technology</v>
      </c>
      <c r="R2047" s="12" t="str">
        <f t="shared" si="94"/>
        <v>hardware</v>
      </c>
      <c r="S2047" s="13">
        <f>(((J2047/60)/60)/24)+DATE(1970,1,1)+(-5/24)</f>
        <v>41068.880173611105</v>
      </c>
      <c r="T2047" s="14">
        <f>(((I2047/60)/60)/24)+DATE(1970,1,1)+(-5/24)</f>
        <v>41098.880173611105</v>
      </c>
      <c r="U2047" s="41">
        <f t="shared" si="95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8">
        <f>E2048/L2048</f>
        <v>55.806451612903224</v>
      </c>
      <c r="Q2048" s="12" t="str">
        <f t="shared" si="93"/>
        <v>technology</v>
      </c>
      <c r="R2048" s="12" t="str">
        <f t="shared" si="94"/>
        <v>hardware</v>
      </c>
      <c r="S2048" s="13">
        <f>(((J2048/60)/60)/24)+DATE(1970,1,1)+(-5/24)</f>
        <v>41386.963472222218</v>
      </c>
      <c r="T2048" s="14">
        <f>(((I2048/60)/60)/24)+DATE(1970,1,1)+(-5/24)</f>
        <v>41416.963472222218</v>
      </c>
      <c r="U2048" s="41">
        <f t="shared" si="95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8">
        <f>E2049/L2049</f>
        <v>227.85327313769753</v>
      </c>
      <c r="Q2049" s="12" t="str">
        <f t="shared" si="93"/>
        <v>technology</v>
      </c>
      <c r="R2049" s="12" t="str">
        <f t="shared" si="94"/>
        <v>hardware</v>
      </c>
      <c r="S2049" s="13">
        <f>(((J2049/60)/60)/24)+DATE(1970,1,1)+(-5/24)</f>
        <v>42081.695254629631</v>
      </c>
      <c r="T2049" s="14">
        <f>(((I2049/60)/60)/24)+DATE(1970,1,1)+(-5/24)</f>
        <v>42110.791666666664</v>
      </c>
      <c r="U2049" s="41">
        <f t="shared" si="95"/>
        <v>29.096412037033588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8">
        <f>E2050/L2050</f>
        <v>91.82989803350327</v>
      </c>
      <c r="Q2050" s="12" t="str">
        <f t="shared" si="93"/>
        <v>technology</v>
      </c>
      <c r="R2050" s="12" t="str">
        <f t="shared" si="94"/>
        <v>hardware</v>
      </c>
      <c r="S2050" s="13">
        <f>(((J2050/60)/60)/24)+DATE(1970,1,1)+(-5/24)</f>
        <v>41387.443182870367</v>
      </c>
      <c r="T2050" s="14">
        <f>(((I2050/60)/60)/24)+DATE(1970,1,1)+(-5/24)</f>
        <v>41417.443182870367</v>
      </c>
      <c r="U2050" s="41">
        <f t="shared" si="95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8">
        <f>E2051/L2051</f>
        <v>80.991037735849048</v>
      </c>
      <c r="Q2051" s="12" t="str">
        <f t="shared" ref="Q2051:Q2114" si="96">LEFT(N2051,( FIND("/",N2051,1))-1)</f>
        <v>technology</v>
      </c>
      <c r="R2051" s="12" t="str">
        <f t="shared" ref="R2051:R2114" si="97">RIGHT(N2051,(LEN(N2051)-(FIND("/",N2051, FIND("/", N2051)-1))))</f>
        <v>hardware</v>
      </c>
      <c r="S2051" s="13">
        <f>(((J2051/60)/60)/24)+DATE(1970,1,1)+(-5/24)</f>
        <v>41575.319016203699</v>
      </c>
      <c r="T2051" s="14">
        <f>(((I2051/60)/60)/24)+DATE(1970,1,1)+(-5/24)</f>
        <v>41610.749305555553</v>
      </c>
      <c r="U2051" s="41">
        <f t="shared" ref="U2051:U2114" si="98">T2051-S2051</f>
        <v>35.430289351854299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8">
        <f>E2052/L2052</f>
        <v>278.39411764705881</v>
      </c>
      <c r="Q2052" s="12" t="str">
        <f t="shared" si="96"/>
        <v>technology</v>
      </c>
      <c r="R2052" s="12" t="str">
        <f t="shared" si="97"/>
        <v>hardware</v>
      </c>
      <c r="S2052" s="13">
        <f>(((J2052/60)/60)/24)+DATE(1970,1,1)+(-5/24)</f>
        <v>42114.863171296289</v>
      </c>
      <c r="T2052" s="14">
        <f>(((I2052/60)/60)/24)+DATE(1970,1,1)+(-5/24)</f>
        <v>42154.863171296289</v>
      </c>
      <c r="U2052" s="41">
        <f t="shared" si="98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8">
        <f>E2053/L2053</f>
        <v>43.095041322314053</v>
      </c>
      <c r="Q2053" s="12" t="str">
        <f t="shared" si="96"/>
        <v>technology</v>
      </c>
      <c r="R2053" s="12" t="str">
        <f t="shared" si="97"/>
        <v>hardware</v>
      </c>
      <c r="S2053" s="13">
        <f>(((J2053/60)/60)/24)+DATE(1970,1,1)+(-5/24)</f>
        <v>41603.814085648148</v>
      </c>
      <c r="T2053" s="14">
        <f>(((I2053/60)/60)/24)+DATE(1970,1,1)+(-5/24)</f>
        <v>41633.814085648148</v>
      </c>
      <c r="U2053" s="41">
        <f t="shared" si="98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8">
        <f>E2054/L2054</f>
        <v>326.29205175600737</v>
      </c>
      <c r="Q2054" s="12" t="str">
        <f t="shared" si="96"/>
        <v>technology</v>
      </c>
      <c r="R2054" s="12" t="str">
        <f t="shared" si="97"/>
        <v>hardware</v>
      </c>
      <c r="S2054" s="13">
        <f>(((J2054/60)/60)/24)+DATE(1970,1,1)+(-5/24)</f>
        <v>42374.875613425924</v>
      </c>
      <c r="T2054" s="14">
        <f>(((I2054/60)/60)/24)+DATE(1970,1,1)+(-5/24)</f>
        <v>42419.875613425924</v>
      </c>
      <c r="U2054" s="41">
        <f t="shared" si="98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8">
        <f>E2055/L2055</f>
        <v>41.743801652892564</v>
      </c>
      <c r="Q2055" s="12" t="str">
        <f t="shared" si="96"/>
        <v>technology</v>
      </c>
      <c r="R2055" s="12" t="str">
        <f t="shared" si="97"/>
        <v>hardware</v>
      </c>
      <c r="S2055" s="13">
        <f>(((J2055/60)/60)/24)+DATE(1970,1,1)+(-5/24)</f>
        <v>42303.409155092588</v>
      </c>
      <c r="T2055" s="14">
        <f>(((I2055/60)/60)/24)+DATE(1970,1,1)+(-5/24)</f>
        <v>42333.450821759259</v>
      </c>
      <c r="U2055" s="41">
        <f t="shared" si="98"/>
        <v>30.041666666671517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8">
        <f>E2056/L2056</f>
        <v>64.020933977455712</v>
      </c>
      <c r="Q2056" s="12" t="str">
        <f t="shared" si="96"/>
        <v>technology</v>
      </c>
      <c r="R2056" s="12" t="str">
        <f t="shared" si="97"/>
        <v>hardware</v>
      </c>
      <c r="S2056" s="13">
        <f>(((J2056/60)/60)/24)+DATE(1970,1,1)+(-5/24)</f>
        <v>41731.312615740739</v>
      </c>
      <c r="T2056" s="14">
        <f>(((I2056/60)/60)/24)+DATE(1970,1,1)+(-5/24)</f>
        <v>41761.312615740739</v>
      </c>
      <c r="U2056" s="41">
        <f t="shared" si="98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8">
        <f>E2057/L2057</f>
        <v>99.455445544554451</v>
      </c>
      <c r="Q2057" s="12" t="str">
        <f t="shared" si="96"/>
        <v>technology</v>
      </c>
      <c r="R2057" s="12" t="str">
        <f t="shared" si="97"/>
        <v>hardware</v>
      </c>
      <c r="S2057" s="13">
        <f>(((J2057/60)/60)/24)+DATE(1970,1,1)+(-5/24)</f>
        <v>41946.465775462959</v>
      </c>
      <c r="T2057" s="14">
        <f>(((I2057/60)/60)/24)+DATE(1970,1,1)+(-5/24)</f>
        <v>41975.958333333336</v>
      </c>
      <c r="U2057" s="41">
        <f t="shared" si="98"/>
        <v>29.492557870376913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8">
        <f>E2058/L2058</f>
        <v>138.49458483754512</v>
      </c>
      <c r="Q2058" s="12" t="str">
        <f t="shared" si="96"/>
        <v>technology</v>
      </c>
      <c r="R2058" s="12" t="str">
        <f t="shared" si="97"/>
        <v>hardware</v>
      </c>
      <c r="S2058" s="13">
        <f>(((J2058/60)/60)/24)+DATE(1970,1,1)+(-5/24)</f>
        <v>41351.552569444444</v>
      </c>
      <c r="T2058" s="14">
        <f>(((I2058/60)/60)/24)+DATE(1970,1,1)+(-5/24)</f>
        <v>41381.552569444444</v>
      </c>
      <c r="U2058" s="41">
        <f t="shared" si="98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8">
        <f>E2059/L2059</f>
        <v>45.547792792792798</v>
      </c>
      <c r="Q2059" s="12" t="str">
        <f t="shared" si="96"/>
        <v>technology</v>
      </c>
      <c r="R2059" s="12" t="str">
        <f t="shared" si="97"/>
        <v>hardware</v>
      </c>
      <c r="S2059" s="13">
        <f>(((J2059/60)/60)/24)+DATE(1970,1,1)+(-5/24)</f>
        <v>42396.286249999997</v>
      </c>
      <c r="T2059" s="14">
        <f>(((I2059/60)/60)/24)+DATE(1970,1,1)+(-5/24)</f>
        <v>42426.286249999997</v>
      </c>
      <c r="U2059" s="41">
        <f t="shared" si="98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8">
        <f>E2060/L2060</f>
        <v>10.507317073170732</v>
      </c>
      <c r="Q2060" s="12" t="str">
        <f t="shared" si="96"/>
        <v>technology</v>
      </c>
      <c r="R2060" s="12" t="str">
        <f t="shared" si="97"/>
        <v>hardware</v>
      </c>
      <c r="S2060" s="13">
        <f>(((J2060/60)/60)/24)+DATE(1970,1,1)+(-5/24)</f>
        <v>42026.16238425926</v>
      </c>
      <c r="T2060" s="14">
        <f>(((I2060/60)/60)/24)+DATE(1970,1,1)+(-5/24)</f>
        <v>42065.624999999993</v>
      </c>
      <c r="U2060" s="41">
        <f t="shared" si="98"/>
        <v>39.462615740732872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8">
        <f>E2061/L2061</f>
        <v>114.76533333333333</v>
      </c>
      <c r="Q2061" s="12" t="str">
        <f t="shared" si="96"/>
        <v>technology</v>
      </c>
      <c r="R2061" s="12" t="str">
        <f t="shared" si="97"/>
        <v>hardware</v>
      </c>
      <c r="S2061" s="13">
        <f>(((J2061/60)/60)/24)+DATE(1970,1,1)+(-5/24)</f>
        <v>42361.394143518519</v>
      </c>
      <c r="T2061" s="14">
        <f>(((I2061/60)/60)/24)+DATE(1970,1,1)+(-5/24)</f>
        <v>42400.707638888889</v>
      </c>
      <c r="U2061" s="41">
        <f t="shared" si="98"/>
        <v>39.313495370370219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8">
        <f>E2062/L2062</f>
        <v>35.997067448680355</v>
      </c>
      <c r="Q2062" s="12" t="str">
        <f t="shared" si="96"/>
        <v>technology</v>
      </c>
      <c r="R2062" s="12" t="str">
        <f t="shared" si="97"/>
        <v>hardware</v>
      </c>
      <c r="S2062" s="13">
        <f>(((J2062/60)/60)/24)+DATE(1970,1,1)+(-5/24)</f>
        <v>41783.434606481482</v>
      </c>
      <c r="T2062" s="14">
        <f>(((I2062/60)/60)/24)+DATE(1970,1,1)+(-5/24)</f>
        <v>41843.434606481482</v>
      </c>
      <c r="U2062" s="41">
        <f t="shared" si="98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8">
        <f>E2063/L2063</f>
        <v>154.17142857142858</v>
      </c>
      <c r="Q2063" s="12" t="str">
        <f t="shared" si="96"/>
        <v>technology</v>
      </c>
      <c r="R2063" s="12" t="str">
        <f t="shared" si="97"/>
        <v>hardware</v>
      </c>
      <c r="S2063" s="13">
        <f>(((J2063/60)/60)/24)+DATE(1970,1,1)+(-5/24)</f>
        <v>42705.556180555555</v>
      </c>
      <c r="T2063" s="14">
        <f>(((I2063/60)/60)/24)+DATE(1970,1,1)+(-5/24)</f>
        <v>42735.556180555555</v>
      </c>
      <c r="U2063" s="41">
        <f t="shared" si="98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8">
        <f>E2064/L2064</f>
        <v>566.38916256157631</v>
      </c>
      <c r="Q2064" s="12" t="str">
        <f t="shared" si="96"/>
        <v>technology</v>
      </c>
      <c r="R2064" s="12" t="str">
        <f t="shared" si="97"/>
        <v>hardware</v>
      </c>
      <c r="S2064" s="13">
        <f>(((J2064/60)/60)/24)+DATE(1970,1,1)+(-5/24)</f>
        <v>42423.174745370365</v>
      </c>
      <c r="T2064" s="14">
        <f>(((I2064/60)/60)/24)+DATE(1970,1,1)+(-5/24)</f>
        <v>42453.1330787037</v>
      </c>
      <c r="U2064" s="41">
        <f t="shared" si="98"/>
        <v>29.958333333335759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8">
        <f>E2065/L2065</f>
        <v>120.85714285714286</v>
      </c>
      <c r="Q2065" s="12" t="str">
        <f t="shared" si="96"/>
        <v>technology</v>
      </c>
      <c r="R2065" s="12" t="str">
        <f t="shared" si="97"/>
        <v>hardware</v>
      </c>
      <c r="S2065" s="13">
        <f>(((J2065/60)/60)/24)+DATE(1970,1,1)+(-5/24)</f>
        <v>42472.524317129624</v>
      </c>
      <c r="T2065" s="14">
        <f>(((I2065/60)/60)/24)+DATE(1970,1,1)+(-5/24)</f>
        <v>42505.524317129624</v>
      </c>
      <c r="U2065" s="41">
        <f t="shared" si="98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8">
        <f>E2066/L2066</f>
        <v>86.163845492085343</v>
      </c>
      <c r="Q2066" s="12" t="str">
        <f t="shared" si="96"/>
        <v>technology</v>
      </c>
      <c r="R2066" s="12" t="str">
        <f t="shared" si="97"/>
        <v>hardware</v>
      </c>
      <c r="S2066" s="13">
        <f>(((J2066/60)/60)/24)+DATE(1970,1,1)+(-5/24)</f>
        <v>41389.1565162037</v>
      </c>
      <c r="T2066" s="14">
        <f>(((I2066/60)/60)/24)+DATE(1970,1,1)+(-5/24)</f>
        <v>41425.291666666664</v>
      </c>
      <c r="U2066" s="41">
        <f t="shared" si="98"/>
        <v>36.135150462963793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8">
        <f>E2067/L2067</f>
        <v>51.212114395886893</v>
      </c>
      <c r="Q2067" s="12" t="str">
        <f t="shared" si="96"/>
        <v>technology</v>
      </c>
      <c r="R2067" s="12" t="str">
        <f t="shared" si="97"/>
        <v>hardware</v>
      </c>
      <c r="S2067" s="13">
        <f>(((J2067/60)/60)/24)+DATE(1970,1,1)+(-5/24)</f>
        <v>41603.125335648147</v>
      </c>
      <c r="T2067" s="14">
        <f>(((I2067/60)/60)/24)+DATE(1970,1,1)+(-5/24)</f>
        <v>41633.125335648147</v>
      </c>
      <c r="U2067" s="41">
        <f t="shared" si="98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8">
        <f>E2068/L2068</f>
        <v>67.261538461538464</v>
      </c>
      <c r="Q2068" s="12" t="str">
        <f t="shared" si="96"/>
        <v>technology</v>
      </c>
      <c r="R2068" s="12" t="str">
        <f t="shared" si="97"/>
        <v>hardware</v>
      </c>
      <c r="S2068" s="13">
        <f>(((J2068/60)/60)/24)+DATE(1970,1,1)+(-5/24)</f>
        <v>41844.563460648147</v>
      </c>
      <c r="T2068" s="14">
        <f>(((I2068/60)/60)/24)+DATE(1970,1,1)+(-5/24)</f>
        <v>41874.563460648147</v>
      </c>
      <c r="U2068" s="41">
        <f t="shared" si="98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8">
        <f>E2069/L2069</f>
        <v>62.8</v>
      </c>
      <c r="Q2069" s="12" t="str">
        <f t="shared" si="96"/>
        <v>technology</v>
      </c>
      <c r="R2069" s="12" t="str">
        <f t="shared" si="97"/>
        <v>hardware</v>
      </c>
      <c r="S2069" s="13">
        <f>(((J2069/60)/60)/24)+DATE(1970,1,1)+(-5/24)</f>
        <v>42115.645555555551</v>
      </c>
      <c r="T2069" s="14">
        <f>(((I2069/60)/60)/24)+DATE(1970,1,1)+(-5/24)</f>
        <v>42148.645555555551</v>
      </c>
      <c r="U2069" s="41">
        <f t="shared" si="98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8">
        <f>E2070/L2070</f>
        <v>346.13118421052633</v>
      </c>
      <c r="Q2070" s="12" t="str">
        <f t="shared" si="96"/>
        <v>technology</v>
      </c>
      <c r="R2070" s="12" t="str">
        <f t="shared" si="97"/>
        <v>hardware</v>
      </c>
      <c r="S2070" s="13">
        <f>(((J2070/60)/60)/24)+DATE(1970,1,1)+(-5/24)</f>
        <v>42633.633275462962</v>
      </c>
      <c r="T2070" s="14">
        <f>(((I2070/60)/60)/24)+DATE(1970,1,1)+(-5/24)</f>
        <v>42663.633275462962</v>
      </c>
      <c r="U2070" s="41">
        <f t="shared" si="98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8">
        <f>E2071/L2071</f>
        <v>244.11912547528519</v>
      </c>
      <c r="Q2071" s="12" t="str">
        <f t="shared" si="96"/>
        <v>technology</v>
      </c>
      <c r="R2071" s="12" t="str">
        <f t="shared" si="97"/>
        <v>hardware</v>
      </c>
      <c r="S2071" s="13">
        <f>(((J2071/60)/60)/24)+DATE(1970,1,1)+(-5/24)</f>
        <v>42340.763784722221</v>
      </c>
      <c r="T2071" s="14">
        <f>(((I2071/60)/60)/24)+DATE(1970,1,1)+(-5/24)</f>
        <v>42371.763784722221</v>
      </c>
      <c r="U2071" s="41">
        <f t="shared" si="98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8">
        <f>E2072/L2072</f>
        <v>259.25424836601309</v>
      </c>
      <c r="Q2072" s="12" t="str">
        <f t="shared" si="96"/>
        <v>technology</v>
      </c>
      <c r="R2072" s="12" t="str">
        <f t="shared" si="97"/>
        <v>hardware</v>
      </c>
      <c r="S2072" s="13">
        <f>(((J2072/60)/60)/24)+DATE(1970,1,1)+(-5/24)</f>
        <v>42519.448182870365</v>
      </c>
      <c r="T2072" s="14">
        <f>(((I2072/60)/60)/24)+DATE(1970,1,1)+(-5/24)</f>
        <v>42549.448182870365</v>
      </c>
      <c r="U2072" s="41">
        <f t="shared" si="98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8">
        <f>E2073/L2073</f>
        <v>201.96402877697841</v>
      </c>
      <c r="Q2073" s="12" t="str">
        <f t="shared" si="96"/>
        <v>technology</v>
      </c>
      <c r="R2073" s="12" t="str">
        <f t="shared" si="97"/>
        <v>hardware</v>
      </c>
      <c r="S2073" s="13">
        <f>(((J2073/60)/60)/24)+DATE(1970,1,1)+(-5/24)</f>
        <v>42600.070416666662</v>
      </c>
      <c r="T2073" s="14">
        <f>(((I2073/60)/60)/24)+DATE(1970,1,1)+(-5/24)</f>
        <v>42645.070416666662</v>
      </c>
      <c r="U2073" s="41">
        <f t="shared" si="98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8">
        <f>E2074/L2074</f>
        <v>226.20857142857142</v>
      </c>
      <c r="Q2074" s="12" t="str">
        <f t="shared" si="96"/>
        <v>technology</v>
      </c>
      <c r="R2074" s="12" t="str">
        <f t="shared" si="97"/>
        <v>hardware</v>
      </c>
      <c r="S2074" s="13">
        <f>(((J2074/60)/60)/24)+DATE(1970,1,1)+(-5/24)</f>
        <v>42467.373055555552</v>
      </c>
      <c r="T2074" s="14">
        <f>(((I2074/60)/60)/24)+DATE(1970,1,1)+(-5/24)</f>
        <v>42497.373055555552</v>
      </c>
      <c r="U2074" s="41">
        <f t="shared" si="98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8">
        <f>E2075/L2075</f>
        <v>324.69</v>
      </c>
      <c r="Q2075" s="12" t="str">
        <f t="shared" si="96"/>
        <v>technology</v>
      </c>
      <c r="R2075" s="12" t="str">
        <f t="shared" si="97"/>
        <v>hardware</v>
      </c>
      <c r="S2075" s="13">
        <f>(((J2075/60)/60)/24)+DATE(1970,1,1)+(-5/24)</f>
        <v>42087.459699074076</v>
      </c>
      <c r="T2075" s="14">
        <f>(((I2075/60)/60)/24)+DATE(1970,1,1)+(-5/24)</f>
        <v>42132.459699074076</v>
      </c>
      <c r="U2075" s="41">
        <f t="shared" si="98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8">
        <f>E2076/L2076</f>
        <v>205</v>
      </c>
      <c r="Q2076" s="12" t="str">
        <f t="shared" si="96"/>
        <v>technology</v>
      </c>
      <c r="R2076" s="12" t="str">
        <f t="shared" si="97"/>
        <v>hardware</v>
      </c>
      <c r="S2076" s="13">
        <f>(((J2076/60)/60)/24)+DATE(1970,1,1)+(-5/24)</f>
        <v>42466.617847222216</v>
      </c>
      <c r="T2076" s="14">
        <f>(((I2076/60)/60)/24)+DATE(1970,1,1)+(-5/24)</f>
        <v>42496.617847222216</v>
      </c>
      <c r="U2076" s="41">
        <f t="shared" si="98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8">
        <f>E2077/L2077</f>
        <v>20.465926829268295</v>
      </c>
      <c r="Q2077" s="12" t="str">
        <f t="shared" si="96"/>
        <v>technology</v>
      </c>
      <c r="R2077" s="12" t="str">
        <f t="shared" si="97"/>
        <v>hardware</v>
      </c>
      <c r="S2077" s="13">
        <f>(((J2077/60)/60)/24)+DATE(1970,1,1)+(-5/24)</f>
        <v>41450.473240740735</v>
      </c>
      <c r="T2077" s="14">
        <f>(((I2077/60)/60)/24)+DATE(1970,1,1)+(-5/24)</f>
        <v>41480.473240740735</v>
      </c>
      <c r="U2077" s="41">
        <f t="shared" si="98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8">
        <f>E2078/L2078</f>
        <v>116.35303146309367</v>
      </c>
      <c r="Q2078" s="12" t="str">
        <f t="shared" si="96"/>
        <v>technology</v>
      </c>
      <c r="R2078" s="12" t="str">
        <f t="shared" si="97"/>
        <v>hardware</v>
      </c>
      <c r="S2078" s="13">
        <f>(((J2078/60)/60)/24)+DATE(1970,1,1)+(-5/24)</f>
        <v>41803.672326388885</v>
      </c>
      <c r="T2078" s="14">
        <f>(((I2078/60)/60)/24)+DATE(1970,1,1)+(-5/24)</f>
        <v>41843.672326388885</v>
      </c>
      <c r="U2078" s="41">
        <f t="shared" si="98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8">
        <f>E2079/L2079</f>
        <v>307.20212765957444</v>
      </c>
      <c r="Q2079" s="12" t="str">
        <f t="shared" si="96"/>
        <v>technology</v>
      </c>
      <c r="R2079" s="12" t="str">
        <f t="shared" si="97"/>
        <v>hardware</v>
      </c>
      <c r="S2079" s="13">
        <f>(((J2079/60)/60)/24)+DATE(1970,1,1)+(-5/24)</f>
        <v>42102.83421296296</v>
      </c>
      <c r="T2079" s="14">
        <f>(((I2079/60)/60)/24)+DATE(1970,1,1)+(-5/24)</f>
        <v>42160.666666666664</v>
      </c>
      <c r="U2079" s="41">
        <f t="shared" si="98"/>
        <v>57.832453703704232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8">
        <f>E2080/L2080</f>
        <v>546.6875</v>
      </c>
      <c r="Q2080" s="12" t="str">
        <f t="shared" si="96"/>
        <v>technology</v>
      </c>
      <c r="R2080" s="12" t="str">
        <f t="shared" si="97"/>
        <v>hardware</v>
      </c>
      <c r="S2080" s="13">
        <f>(((J2080/60)/60)/24)+DATE(1970,1,1)+(-5/24)</f>
        <v>42692.563159722216</v>
      </c>
      <c r="T2080" s="14">
        <f>(((I2080/60)/60)/24)+DATE(1970,1,1)+(-5/24)</f>
        <v>42722.563159722216</v>
      </c>
      <c r="U2080" s="41">
        <f t="shared" si="98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8">
        <f>E2081/L2081</f>
        <v>47.474464579901152</v>
      </c>
      <c r="Q2081" s="12" t="str">
        <f t="shared" si="96"/>
        <v>technology</v>
      </c>
      <c r="R2081" s="12" t="str">
        <f t="shared" si="97"/>
        <v>hardware</v>
      </c>
      <c r="S2081" s="13">
        <f>(((J2081/60)/60)/24)+DATE(1970,1,1)+(-5/24)</f>
        <v>42150.502233796295</v>
      </c>
      <c r="T2081" s="14">
        <f>(((I2081/60)/60)/24)+DATE(1970,1,1)+(-5/24)</f>
        <v>42180.583333333336</v>
      </c>
      <c r="U2081" s="41">
        <f t="shared" si="98"/>
        <v>30.081099537041155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8">
        <f>E2082/L2082</f>
        <v>101.56</v>
      </c>
      <c r="Q2082" s="12" t="str">
        <f t="shared" si="96"/>
        <v>technology</v>
      </c>
      <c r="R2082" s="12" t="str">
        <f t="shared" si="97"/>
        <v>hardware</v>
      </c>
      <c r="S2082" s="13">
        <f>(((J2082/60)/60)/24)+DATE(1970,1,1)+(-5/24)</f>
        <v>42289.748842592591</v>
      </c>
      <c r="T2082" s="14">
        <f>(((I2082/60)/60)/24)+DATE(1970,1,1)+(-5/24)</f>
        <v>42319.790509259255</v>
      </c>
      <c r="U2082" s="41">
        <f t="shared" si="98"/>
        <v>30.041666666664241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8">
        <f>E2083/L2083</f>
        <v>72.909090909090907</v>
      </c>
      <c r="Q2083" s="12" t="str">
        <f t="shared" si="96"/>
        <v>music</v>
      </c>
      <c r="R2083" s="12" t="str">
        <f t="shared" si="97"/>
        <v>indie rock</v>
      </c>
      <c r="S2083" s="13">
        <f>(((J2083/60)/60)/24)+DATE(1970,1,1)+(-5/24)</f>
        <v>41003.948553240742</v>
      </c>
      <c r="T2083" s="14">
        <f>(((I2083/60)/60)/24)+DATE(1970,1,1)+(-5/24)</f>
        <v>41044.999305555553</v>
      </c>
      <c r="U2083" s="41">
        <f t="shared" si="98"/>
        <v>41.050752314811689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8">
        <f>E2084/L2084</f>
        <v>43.710526315789473</v>
      </c>
      <c r="Q2084" s="12" t="str">
        <f t="shared" si="96"/>
        <v>music</v>
      </c>
      <c r="R2084" s="12" t="str">
        <f t="shared" si="97"/>
        <v>indie rock</v>
      </c>
      <c r="S2084" s="13">
        <f>(((J2084/60)/60)/24)+DATE(1970,1,1)+(-5/24)</f>
        <v>40810.911990740737</v>
      </c>
      <c r="T2084" s="14">
        <f>(((I2084/60)/60)/24)+DATE(1970,1,1)+(-5/24)</f>
        <v>40870.953657407401</v>
      </c>
      <c r="U2084" s="41">
        <f t="shared" si="98"/>
        <v>60.041666666664241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8">
        <f>E2085/L2085</f>
        <v>34</v>
      </c>
      <c r="Q2085" s="12" t="str">
        <f t="shared" si="96"/>
        <v>music</v>
      </c>
      <c r="R2085" s="12" t="str">
        <f t="shared" si="97"/>
        <v>indie rock</v>
      </c>
      <c r="S2085" s="13">
        <f>(((J2085/60)/60)/24)+DATE(1970,1,1)+(-5/24)</f>
        <v>41034.513831018514</v>
      </c>
      <c r="T2085" s="14">
        <f>(((I2085/60)/60)/24)+DATE(1970,1,1)+(-5/24)</f>
        <v>41064.513831018514</v>
      </c>
      <c r="U2085" s="41">
        <f t="shared" si="98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8">
        <f>E2086/L2086</f>
        <v>70.652173913043484</v>
      </c>
      <c r="Q2086" s="12" t="str">
        <f t="shared" si="96"/>
        <v>music</v>
      </c>
      <c r="R2086" s="12" t="str">
        <f t="shared" si="97"/>
        <v>indie rock</v>
      </c>
      <c r="S2086" s="13">
        <f>(((J2086/60)/60)/24)+DATE(1970,1,1)+(-5/24)</f>
        <v>41731.624791666662</v>
      </c>
      <c r="T2086" s="14">
        <f>(((I2086/60)/60)/24)+DATE(1970,1,1)+(-5/24)</f>
        <v>41763.082638888889</v>
      </c>
      <c r="U2086" s="41">
        <f t="shared" si="98"/>
        <v>31.457847222227429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8">
        <f>E2087/L2087</f>
        <v>89.301204819277103</v>
      </c>
      <c r="Q2087" s="12" t="str">
        <f t="shared" si="96"/>
        <v>music</v>
      </c>
      <c r="R2087" s="12" t="str">
        <f t="shared" si="97"/>
        <v>indie rock</v>
      </c>
      <c r="S2087" s="13">
        <f>(((J2087/60)/60)/24)+DATE(1970,1,1)+(-5/24)</f>
        <v>41075.627164351848</v>
      </c>
      <c r="T2087" s="14">
        <f>(((I2087/60)/60)/24)+DATE(1970,1,1)+(-5/24)</f>
        <v>41105.627164351848</v>
      </c>
      <c r="U2087" s="41">
        <f t="shared" si="98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8">
        <f>E2088/L2088</f>
        <v>115.08571428571429</v>
      </c>
      <c r="Q2088" s="12" t="str">
        <f t="shared" si="96"/>
        <v>music</v>
      </c>
      <c r="R2088" s="12" t="str">
        <f t="shared" si="97"/>
        <v>indie rock</v>
      </c>
      <c r="S2088" s="13">
        <f>(((J2088/60)/60)/24)+DATE(1970,1,1)+(-5/24)</f>
        <v>40860.462175925924</v>
      </c>
      <c r="T2088" s="14">
        <f>(((I2088/60)/60)/24)+DATE(1970,1,1)+(-5/24)</f>
        <v>40890.999305555553</v>
      </c>
      <c r="U2088" s="41">
        <f t="shared" si="98"/>
        <v>30.537129629628907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8">
        <f>E2089/L2089</f>
        <v>62.12</v>
      </c>
      <c r="Q2089" s="12" t="str">
        <f t="shared" si="96"/>
        <v>music</v>
      </c>
      <c r="R2089" s="12" t="str">
        <f t="shared" si="97"/>
        <v>indie rock</v>
      </c>
      <c r="S2089" s="13">
        <f>(((J2089/60)/60)/24)+DATE(1970,1,1)+(-5/24)</f>
        <v>40763.996041666665</v>
      </c>
      <c r="T2089" s="14">
        <f>(((I2089/60)/60)/24)+DATE(1970,1,1)+(-5/24)</f>
        <v>40793.996041666665</v>
      </c>
      <c r="U2089" s="41">
        <f t="shared" si="98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8">
        <f>E2090/L2090</f>
        <v>46.204266666666669</v>
      </c>
      <c r="Q2090" s="12" t="str">
        <f t="shared" si="96"/>
        <v>music</v>
      </c>
      <c r="R2090" s="12" t="str">
        <f t="shared" si="97"/>
        <v>indie rock</v>
      </c>
      <c r="S2090" s="13">
        <f>(((J2090/60)/60)/24)+DATE(1970,1,1)+(-5/24)</f>
        <v>40395.506388888884</v>
      </c>
      <c r="T2090" s="14">
        <f>(((I2090/60)/60)/24)+DATE(1970,1,1)+(-5/24)</f>
        <v>40431.957638888889</v>
      </c>
      <c r="U2090" s="41">
        <f t="shared" si="98"/>
        <v>36.45125000000553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8">
        <f>E2091/L2091</f>
        <v>48.54854838709678</v>
      </c>
      <c r="Q2091" s="12" t="str">
        <f t="shared" si="96"/>
        <v>music</v>
      </c>
      <c r="R2091" s="12" t="str">
        <f t="shared" si="97"/>
        <v>indie rock</v>
      </c>
      <c r="S2091" s="13">
        <f>(((J2091/60)/60)/24)+DATE(1970,1,1)+(-5/24)</f>
        <v>41452.867986111109</v>
      </c>
      <c r="T2091" s="14">
        <f>(((I2091/60)/60)/24)+DATE(1970,1,1)+(-5/24)</f>
        <v>41487.867986111109</v>
      </c>
      <c r="U2091" s="41">
        <f t="shared" si="98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8">
        <f>E2092/L2092</f>
        <v>57.520187499999999</v>
      </c>
      <c r="Q2092" s="12" t="str">
        <f t="shared" si="96"/>
        <v>music</v>
      </c>
      <c r="R2092" s="12" t="str">
        <f t="shared" si="97"/>
        <v>indie rock</v>
      </c>
      <c r="S2092" s="13">
        <f>(((J2092/60)/60)/24)+DATE(1970,1,1)+(-5/24)</f>
        <v>41299.173090277778</v>
      </c>
      <c r="T2092" s="14">
        <f>(((I2092/60)/60)/24)+DATE(1970,1,1)+(-5/24)</f>
        <v>41329.173090277778</v>
      </c>
      <c r="U2092" s="41">
        <f t="shared" si="98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8">
        <f>E2093/L2093</f>
        <v>88.147154471544724</v>
      </c>
      <c r="Q2093" s="12" t="str">
        <f t="shared" si="96"/>
        <v>music</v>
      </c>
      <c r="R2093" s="12" t="str">
        <f t="shared" si="97"/>
        <v>indie rock</v>
      </c>
      <c r="S2093" s="13">
        <f>(((J2093/60)/60)/24)+DATE(1970,1,1)+(-5/24)</f>
        <v>40555.114328703698</v>
      </c>
      <c r="T2093" s="14">
        <f>(((I2093/60)/60)/24)+DATE(1970,1,1)+(-5/24)</f>
        <v>40603.625</v>
      </c>
      <c r="U2093" s="41">
        <f t="shared" si="98"/>
        <v>48.510671296302462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8">
        <f>E2094/L2094</f>
        <v>110.49090909090908</v>
      </c>
      <c r="Q2094" s="12" t="str">
        <f t="shared" si="96"/>
        <v>music</v>
      </c>
      <c r="R2094" s="12" t="str">
        <f t="shared" si="97"/>
        <v>indie rock</v>
      </c>
      <c r="S2094" s="13">
        <f>(((J2094/60)/60)/24)+DATE(1970,1,1)+(-5/24)</f>
        <v>40763.499212962961</v>
      </c>
      <c r="T2094" s="14">
        <f>(((I2094/60)/60)/24)+DATE(1970,1,1)+(-5/24)</f>
        <v>40823.499212962961</v>
      </c>
      <c r="U2094" s="41">
        <f t="shared" si="98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8">
        <f>E2095/L2095</f>
        <v>66.826086956521735</v>
      </c>
      <c r="Q2095" s="12" t="str">
        <f t="shared" si="96"/>
        <v>music</v>
      </c>
      <c r="R2095" s="12" t="str">
        <f t="shared" si="97"/>
        <v>indie rock</v>
      </c>
      <c r="S2095" s="13">
        <f>(((J2095/60)/60)/24)+DATE(1970,1,1)+(-5/24)</f>
        <v>41205.646203703705</v>
      </c>
      <c r="T2095" s="14">
        <f>(((I2095/60)/60)/24)+DATE(1970,1,1)+(-5/24)</f>
        <v>41265.68787037037</v>
      </c>
      <c r="U2095" s="41">
        <f t="shared" si="98"/>
        <v>60.041666666664241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8">
        <f>E2096/L2096</f>
        <v>58.597222222222221</v>
      </c>
      <c r="Q2096" s="12" t="str">
        <f t="shared" si="96"/>
        <v>music</v>
      </c>
      <c r="R2096" s="12" t="str">
        <f t="shared" si="97"/>
        <v>indie rock</v>
      </c>
      <c r="S2096" s="13">
        <f>(((J2096/60)/60)/24)+DATE(1970,1,1)+(-5/24)</f>
        <v>40938.811689814815</v>
      </c>
      <c r="T2096" s="14">
        <f>(((I2096/60)/60)/24)+DATE(1970,1,1)+(-5/24)</f>
        <v>40972.916666666664</v>
      </c>
      <c r="U2096" s="41">
        <f t="shared" si="98"/>
        <v>34.104976851849642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8">
        <f>E2097/L2097</f>
        <v>113.63636363636364</v>
      </c>
      <c r="Q2097" s="12" t="str">
        <f t="shared" si="96"/>
        <v>music</v>
      </c>
      <c r="R2097" s="12" t="str">
        <f t="shared" si="97"/>
        <v>indie rock</v>
      </c>
      <c r="S2097" s="13">
        <f>(((J2097/60)/60)/24)+DATE(1970,1,1)+(-5/24)</f>
        <v>40758.525150462956</v>
      </c>
      <c r="T2097" s="14">
        <f>(((I2097/60)/60)/24)+DATE(1970,1,1)+(-5/24)</f>
        <v>40818.525150462956</v>
      </c>
      <c r="U2097" s="41">
        <f t="shared" si="98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8">
        <f>E2098/L2098</f>
        <v>43.571428571428569</v>
      </c>
      <c r="Q2098" s="12" t="str">
        <f t="shared" si="96"/>
        <v>music</v>
      </c>
      <c r="R2098" s="12" t="str">
        <f t="shared" si="97"/>
        <v>indie rock</v>
      </c>
      <c r="S2098" s="13">
        <f>(((J2098/60)/60)/24)+DATE(1970,1,1)+(-5/24)</f>
        <v>41192.550173611111</v>
      </c>
      <c r="T2098" s="14">
        <f>(((I2098/60)/60)/24)+DATE(1970,1,1)+(-5/24)</f>
        <v>41207.957638888889</v>
      </c>
      <c r="U2098" s="41">
        <f t="shared" si="98"/>
        <v>15.407465277778101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8">
        <f>E2099/L2099</f>
        <v>78.94736842105263</v>
      </c>
      <c r="Q2099" s="12" t="str">
        <f t="shared" si="96"/>
        <v>music</v>
      </c>
      <c r="R2099" s="12" t="str">
        <f t="shared" si="97"/>
        <v>indie rock</v>
      </c>
      <c r="S2099" s="13">
        <f>(((J2099/60)/60)/24)+DATE(1970,1,1)+(-5/24)</f>
        <v>40818.376562499994</v>
      </c>
      <c r="T2099" s="14">
        <f>(((I2099/60)/60)/24)+DATE(1970,1,1)+(-5/24)</f>
        <v>40878.418229166666</v>
      </c>
      <c r="U2099" s="41">
        <f t="shared" si="98"/>
        <v>60.041666666671517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8">
        <f>E2100/L2100</f>
        <v>188.125</v>
      </c>
      <c r="Q2100" s="12" t="str">
        <f t="shared" si="96"/>
        <v>music</v>
      </c>
      <c r="R2100" s="12" t="str">
        <f t="shared" si="97"/>
        <v>indie rock</v>
      </c>
      <c r="S2100" s="13">
        <f>(((J2100/60)/60)/24)+DATE(1970,1,1)+(-5/24)</f>
        <v>40945.905497685184</v>
      </c>
      <c r="T2100" s="14">
        <f>(((I2100/60)/60)/24)+DATE(1970,1,1)+(-5/24)</f>
        <v>40975.905497685184</v>
      </c>
      <c r="U2100" s="41">
        <f t="shared" si="98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8">
        <f>E2101/L2101</f>
        <v>63.031746031746032</v>
      </c>
      <c r="Q2101" s="12" t="str">
        <f t="shared" si="96"/>
        <v>music</v>
      </c>
      <c r="R2101" s="12" t="str">
        <f t="shared" si="97"/>
        <v>indie rock</v>
      </c>
      <c r="S2101" s="13">
        <f>(((J2101/60)/60)/24)+DATE(1970,1,1)+(-5/24)</f>
        <v>42173.53800925926</v>
      </c>
      <c r="T2101" s="14">
        <f>(((I2101/60)/60)/24)+DATE(1970,1,1)+(-5/24)</f>
        <v>42186.944444444445</v>
      </c>
      <c r="U2101" s="41">
        <f t="shared" si="98"/>
        <v>13.406435185184819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8">
        <f>E2102/L2102</f>
        <v>30.37037037037037</v>
      </c>
      <c r="Q2102" s="12" t="str">
        <f t="shared" si="96"/>
        <v>music</v>
      </c>
      <c r="R2102" s="12" t="str">
        <f t="shared" si="97"/>
        <v>indie rock</v>
      </c>
      <c r="S2102" s="13">
        <f>(((J2102/60)/60)/24)+DATE(1970,1,1)+(-5/24)</f>
        <v>41074.62663194444</v>
      </c>
      <c r="T2102" s="14">
        <f>(((I2102/60)/60)/24)+DATE(1970,1,1)+(-5/24)</f>
        <v>41089.957638888889</v>
      </c>
      <c r="U2102" s="41">
        <f t="shared" si="98"/>
        <v>15.331006944448745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8">
        <f>E2103/L2103</f>
        <v>51.477272727272727</v>
      </c>
      <c r="Q2103" s="12" t="str">
        <f t="shared" si="96"/>
        <v>music</v>
      </c>
      <c r="R2103" s="12" t="str">
        <f t="shared" si="97"/>
        <v>indie rock</v>
      </c>
      <c r="S2103" s="13">
        <f>(((J2103/60)/60)/24)+DATE(1970,1,1)+(-5/24)</f>
        <v>40891.941134259258</v>
      </c>
      <c r="T2103" s="14">
        <f>(((I2103/60)/60)/24)+DATE(1970,1,1)+(-5/24)</f>
        <v>40951.941134259258</v>
      </c>
      <c r="U2103" s="41">
        <f t="shared" si="98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8">
        <f>E2104/L2104</f>
        <v>35.789473684210527</v>
      </c>
      <c r="Q2104" s="12" t="str">
        <f t="shared" si="96"/>
        <v>music</v>
      </c>
      <c r="R2104" s="12" t="str">
        <f t="shared" si="97"/>
        <v>indie rock</v>
      </c>
      <c r="S2104" s="13">
        <f>(((J2104/60)/60)/24)+DATE(1970,1,1)+(-5/24)</f>
        <v>40638.660277777773</v>
      </c>
      <c r="T2104" s="14">
        <f>(((I2104/60)/60)/24)+DATE(1970,1,1)+(-5/24)</f>
        <v>40668.660277777773</v>
      </c>
      <c r="U2104" s="41">
        <f t="shared" si="98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8">
        <f>E2105/L2105</f>
        <v>98.817391304347822</v>
      </c>
      <c r="Q2105" s="12" t="str">
        <f t="shared" si="96"/>
        <v>music</v>
      </c>
      <c r="R2105" s="12" t="str">
        <f t="shared" si="97"/>
        <v>indie rock</v>
      </c>
      <c r="S2105" s="13">
        <f>(((J2105/60)/60)/24)+DATE(1970,1,1)+(-5/24)</f>
        <v>41192.546608796292</v>
      </c>
      <c r="T2105" s="14">
        <f>(((I2105/60)/60)/24)+DATE(1970,1,1)+(-5/24)</f>
        <v>41222.588275462964</v>
      </c>
      <c r="U2105" s="41">
        <f t="shared" si="98"/>
        <v>30.041666666671517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8">
        <f>E2106/L2106</f>
        <v>28</v>
      </c>
      <c r="Q2106" s="12" t="str">
        <f t="shared" si="96"/>
        <v>music</v>
      </c>
      <c r="R2106" s="12" t="str">
        <f t="shared" si="97"/>
        <v>indie rock</v>
      </c>
      <c r="S2106" s="13">
        <f>(((J2106/60)/60)/24)+DATE(1970,1,1)+(-5/24)</f>
        <v>41393.86613425926</v>
      </c>
      <c r="T2106" s="14">
        <f>(((I2106/60)/60)/24)+DATE(1970,1,1)+(-5/24)</f>
        <v>41424.791666666664</v>
      </c>
      <c r="U2106" s="41">
        <f t="shared" si="98"/>
        <v>30.925532407403807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8">
        <f>E2107/L2107</f>
        <v>51.313131313131315</v>
      </c>
      <c r="Q2107" s="12" t="str">
        <f t="shared" si="96"/>
        <v>music</v>
      </c>
      <c r="R2107" s="12" t="str">
        <f t="shared" si="97"/>
        <v>indie rock</v>
      </c>
      <c r="S2107" s="13">
        <f>(((J2107/60)/60)/24)+DATE(1970,1,1)+(-5/24)</f>
        <v>41951.580474537033</v>
      </c>
      <c r="T2107" s="14">
        <f>(((I2107/60)/60)/24)+DATE(1970,1,1)+(-5/24)</f>
        <v>41963.958333333336</v>
      </c>
      <c r="U2107" s="41">
        <f t="shared" si="98"/>
        <v>12.377858796302462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8">
        <f>E2108/L2108</f>
        <v>53.522727272727273</v>
      </c>
      <c r="Q2108" s="12" t="str">
        <f t="shared" si="96"/>
        <v>music</v>
      </c>
      <c r="R2108" s="12" t="str">
        <f t="shared" si="97"/>
        <v>indie rock</v>
      </c>
      <c r="S2108" s="13">
        <f>(((J2108/60)/60)/24)+DATE(1970,1,1)+(-5/24)</f>
        <v>41270.006643518514</v>
      </c>
      <c r="T2108" s="14">
        <f>(((I2108/60)/60)/24)+DATE(1970,1,1)+(-5/24)</f>
        <v>41300.006643518514</v>
      </c>
      <c r="U2108" s="41">
        <f t="shared" si="98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8">
        <f>E2109/L2109</f>
        <v>37.149310344827583</v>
      </c>
      <c r="Q2109" s="12" t="str">
        <f t="shared" si="96"/>
        <v>music</v>
      </c>
      <c r="R2109" s="12" t="str">
        <f t="shared" si="97"/>
        <v>indie rock</v>
      </c>
      <c r="S2109" s="13">
        <f>(((J2109/60)/60)/24)+DATE(1970,1,1)+(-5/24)</f>
        <v>41934.502233796295</v>
      </c>
      <c r="T2109" s="14">
        <f>(((I2109/60)/60)/24)+DATE(1970,1,1)+(-5/24)</f>
        <v>41955.543900462959</v>
      </c>
      <c r="U2109" s="41">
        <f t="shared" si="98"/>
        <v>21.041666666664241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8">
        <f>E2110/L2110</f>
        <v>89.895287958115176</v>
      </c>
      <c r="Q2110" s="12" t="str">
        <f t="shared" si="96"/>
        <v>music</v>
      </c>
      <c r="R2110" s="12" t="str">
        <f t="shared" si="97"/>
        <v>indie rock</v>
      </c>
      <c r="S2110" s="13">
        <f>(((J2110/60)/60)/24)+DATE(1970,1,1)+(-5/24)</f>
        <v>41134.967361111107</v>
      </c>
      <c r="T2110" s="14">
        <f>(((I2110/60)/60)/24)+DATE(1970,1,1)+(-5/24)</f>
        <v>41161.954861111109</v>
      </c>
      <c r="U2110" s="41">
        <f t="shared" si="98"/>
        <v>26.98750000000291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8">
        <f>E2111/L2111</f>
        <v>106.52500000000001</v>
      </c>
      <c r="Q2111" s="12" t="str">
        <f t="shared" si="96"/>
        <v>music</v>
      </c>
      <c r="R2111" s="12" t="str">
        <f t="shared" si="97"/>
        <v>indie rock</v>
      </c>
      <c r="S2111" s="13">
        <f>(((J2111/60)/60)/24)+DATE(1970,1,1)+(-5/24)</f>
        <v>42160.500196759262</v>
      </c>
      <c r="T2111" s="14">
        <f>(((I2111/60)/60)/24)+DATE(1970,1,1)+(-5/24)</f>
        <v>42190.500196759262</v>
      </c>
      <c r="U2111" s="41">
        <f t="shared" si="98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8">
        <f>E2112/L2112</f>
        <v>52.815789473684212</v>
      </c>
      <c r="Q2112" s="12" t="str">
        <f t="shared" si="96"/>
        <v>music</v>
      </c>
      <c r="R2112" s="12" t="str">
        <f t="shared" si="97"/>
        <v>indie rock</v>
      </c>
      <c r="S2112" s="13">
        <f>(((J2112/60)/60)/24)+DATE(1970,1,1)+(-5/24)</f>
        <v>41759.462604166663</v>
      </c>
      <c r="T2112" s="14">
        <f>(((I2112/60)/60)/24)+DATE(1970,1,1)+(-5/24)</f>
        <v>41786.999305555553</v>
      </c>
      <c r="U2112" s="41">
        <f t="shared" si="98"/>
        <v>27.536701388889924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8">
        <f>E2113/L2113</f>
        <v>54.615384615384613</v>
      </c>
      <c r="Q2113" s="12" t="str">
        <f t="shared" si="96"/>
        <v>music</v>
      </c>
      <c r="R2113" s="12" t="str">
        <f t="shared" si="97"/>
        <v>indie rock</v>
      </c>
      <c r="S2113" s="13">
        <f>(((J2113/60)/60)/24)+DATE(1970,1,1)+(-5/24)</f>
        <v>40702.988715277774</v>
      </c>
      <c r="T2113" s="14">
        <f>(((I2113/60)/60)/24)+DATE(1970,1,1)+(-5/24)</f>
        <v>40769.833333333328</v>
      </c>
      <c r="U2113" s="41">
        <f t="shared" si="98"/>
        <v>66.844618055554747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8">
        <f>E2114/L2114</f>
        <v>27.272727272727273</v>
      </c>
      <c r="Q2114" s="12" t="str">
        <f t="shared" si="96"/>
        <v>music</v>
      </c>
      <c r="R2114" s="12" t="str">
        <f t="shared" si="97"/>
        <v>indie rock</v>
      </c>
      <c r="S2114" s="13">
        <f>(((J2114/60)/60)/24)+DATE(1970,1,1)+(-5/24)</f>
        <v>41365.719826388886</v>
      </c>
      <c r="T2114" s="14">
        <f>(((I2114/60)/60)/24)+DATE(1970,1,1)+(-5/24)</f>
        <v>41379.719826388886</v>
      </c>
      <c r="U2114" s="41">
        <f t="shared" si="98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8">
        <f>E2115/L2115</f>
        <v>68.598130841121488</v>
      </c>
      <c r="Q2115" s="12" t="str">
        <f t="shared" ref="Q2115:Q2178" si="99">LEFT(N2115,( FIND("/",N2115,1))-1)</f>
        <v>music</v>
      </c>
      <c r="R2115" s="12" t="str">
        <f t="shared" ref="R2115:R2178" si="100">RIGHT(N2115,(LEN(N2115)-(FIND("/",N2115, FIND("/", N2115)-1))))</f>
        <v>indie rock</v>
      </c>
      <c r="S2115" s="13">
        <f>(((J2115/60)/60)/24)+DATE(1970,1,1)+(-5/24)</f>
        <v>41870.657129629624</v>
      </c>
      <c r="T2115" s="14">
        <f>(((I2115/60)/60)/24)+DATE(1970,1,1)+(-5/24)</f>
        <v>41905.657129629624</v>
      </c>
      <c r="U2115" s="41">
        <f t="shared" ref="U2115:U2178" si="101">T2115-S2115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8">
        <f>E2116/L2116</f>
        <v>35.612244897959187</v>
      </c>
      <c r="Q2116" s="12" t="str">
        <f t="shared" si="99"/>
        <v>music</v>
      </c>
      <c r="R2116" s="12" t="str">
        <f t="shared" si="100"/>
        <v>indie rock</v>
      </c>
      <c r="S2116" s="13">
        <f>(((J2116/60)/60)/24)+DATE(1970,1,1)+(-5/24)</f>
        <v>40458.607291666667</v>
      </c>
      <c r="T2116" s="14">
        <f>(((I2116/60)/60)/24)+DATE(1970,1,1)+(-5/24)</f>
        <v>40520.999305555553</v>
      </c>
      <c r="U2116" s="41">
        <f t="shared" si="101"/>
        <v>62.39201388888614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8">
        <f>E2117/L2117</f>
        <v>94.027777777777771</v>
      </c>
      <c r="Q2117" s="12" t="str">
        <f t="shared" si="99"/>
        <v>music</v>
      </c>
      <c r="R2117" s="12" t="str">
        <f t="shared" si="100"/>
        <v>indie rock</v>
      </c>
      <c r="S2117" s="13">
        <f>(((J2117/60)/60)/24)+DATE(1970,1,1)+(-5/24)</f>
        <v>40563.872696759259</v>
      </c>
      <c r="T2117" s="14">
        <f>(((I2117/60)/60)/24)+DATE(1970,1,1)+(-5/24)</f>
        <v>40593.872696759259</v>
      </c>
      <c r="U2117" s="41">
        <f t="shared" si="101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8">
        <f>E2118/L2118</f>
        <v>526.45652173913038</v>
      </c>
      <c r="Q2118" s="12" t="str">
        <f t="shared" si="99"/>
        <v>music</v>
      </c>
      <c r="R2118" s="12" t="str">
        <f t="shared" si="100"/>
        <v>indie rock</v>
      </c>
      <c r="S2118" s="13">
        <f>(((J2118/60)/60)/24)+DATE(1970,1,1)+(-5/24)</f>
        <v>41136.569479166668</v>
      </c>
      <c r="T2118" s="14">
        <f>(((I2118/60)/60)/24)+DATE(1970,1,1)+(-5/24)</f>
        <v>41184.569479166668</v>
      </c>
      <c r="U2118" s="41">
        <f t="shared" si="101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8">
        <f>E2119/L2119</f>
        <v>50.657142857142858</v>
      </c>
      <c r="Q2119" s="12" t="str">
        <f t="shared" si="99"/>
        <v>music</v>
      </c>
      <c r="R2119" s="12" t="str">
        <f t="shared" si="100"/>
        <v>indie rock</v>
      </c>
      <c r="S2119" s="13">
        <f>(((J2119/60)/60)/24)+DATE(1970,1,1)+(-5/24)</f>
        <v>42289.851261574069</v>
      </c>
      <c r="T2119" s="14">
        <f>(((I2119/60)/60)/24)+DATE(1970,1,1)+(-5/24)</f>
        <v>42303.999305555553</v>
      </c>
      <c r="U2119" s="41">
        <f t="shared" si="101"/>
        <v>14.148043981484079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8">
        <f>E2120/L2120</f>
        <v>79.182941176470578</v>
      </c>
      <c r="Q2120" s="12" t="str">
        <f t="shared" si="99"/>
        <v>music</v>
      </c>
      <c r="R2120" s="12" t="str">
        <f t="shared" si="100"/>
        <v>indie rock</v>
      </c>
      <c r="S2120" s="13">
        <f>(((J2120/60)/60)/24)+DATE(1970,1,1)+(-5/24)</f>
        <v>40718.631203703699</v>
      </c>
      <c r="T2120" s="14">
        <f>(((I2120/60)/60)/24)+DATE(1970,1,1)+(-5/24)</f>
        <v>40748.631203703699</v>
      </c>
      <c r="U2120" s="41">
        <f t="shared" si="101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8">
        <f>E2121/L2121</f>
        <v>91.590909090909093</v>
      </c>
      <c r="Q2121" s="12" t="str">
        <f t="shared" si="99"/>
        <v>music</v>
      </c>
      <c r="R2121" s="12" t="str">
        <f t="shared" si="100"/>
        <v>indie rock</v>
      </c>
      <c r="S2121" s="13">
        <f>(((J2121/60)/60)/24)+DATE(1970,1,1)+(-5/24)</f>
        <v>41106.921817129631</v>
      </c>
      <c r="T2121" s="14">
        <f>(((I2121/60)/60)/24)+DATE(1970,1,1)+(-5/24)</f>
        <v>41136.921817129631</v>
      </c>
      <c r="U2121" s="41">
        <f t="shared" si="101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8">
        <f>E2122/L2122</f>
        <v>116.96275362318841</v>
      </c>
      <c r="Q2122" s="12" t="str">
        <f t="shared" si="99"/>
        <v>music</v>
      </c>
      <c r="R2122" s="12" t="str">
        <f t="shared" si="100"/>
        <v>indie rock</v>
      </c>
      <c r="S2122" s="13">
        <f>(((J2122/60)/60)/24)+DATE(1970,1,1)+(-5/24)</f>
        <v>41591.756203703699</v>
      </c>
      <c r="T2122" s="14">
        <f>(((I2122/60)/60)/24)+DATE(1970,1,1)+(-5/24)</f>
        <v>41640.756203703699</v>
      </c>
      <c r="U2122" s="41">
        <f t="shared" si="101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8">
        <f>E2123/L2123</f>
        <v>28.4</v>
      </c>
      <c r="Q2123" s="12" t="str">
        <f t="shared" si="99"/>
        <v>games</v>
      </c>
      <c r="R2123" s="12" t="str">
        <f t="shared" si="100"/>
        <v>video games</v>
      </c>
      <c r="S2123" s="13">
        <f>(((J2123/60)/60)/24)+DATE(1970,1,1)+(-5/24)</f>
        <v>42716.534120370365</v>
      </c>
      <c r="T2123" s="14">
        <f>(((I2123/60)/60)/24)+DATE(1970,1,1)+(-5/24)</f>
        <v>42746.534120370365</v>
      </c>
      <c r="U2123" s="41">
        <f t="shared" si="101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8">
        <f>E2124/L2124</f>
        <v>103.33333333333333</v>
      </c>
      <c r="Q2124" s="12" t="str">
        <f t="shared" si="99"/>
        <v>games</v>
      </c>
      <c r="R2124" s="12" t="str">
        <f t="shared" si="100"/>
        <v>video games</v>
      </c>
      <c r="S2124" s="13">
        <f>(((J2124/60)/60)/24)+DATE(1970,1,1)+(-5/24)</f>
        <v>42712.092233796291</v>
      </c>
      <c r="T2124" s="14">
        <f>(((I2124/60)/60)/24)+DATE(1970,1,1)+(-5/24)</f>
        <v>42742.092233796291</v>
      </c>
      <c r="U2124" s="41">
        <f t="shared" si="101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8">
        <f>E2125/L2125</f>
        <v>10</v>
      </c>
      <c r="Q2125" s="12" t="str">
        <f t="shared" si="99"/>
        <v>games</v>
      </c>
      <c r="R2125" s="12" t="str">
        <f t="shared" si="100"/>
        <v>video games</v>
      </c>
      <c r="S2125" s="13">
        <f>(((J2125/60)/60)/24)+DATE(1970,1,1)+(-5/24)</f>
        <v>40198.216516203705</v>
      </c>
      <c r="T2125" s="14">
        <f>(((I2125/60)/60)/24)+DATE(1970,1,1)+(-5/24)</f>
        <v>40252.082638888889</v>
      </c>
      <c r="U2125" s="41">
        <f t="shared" si="101"/>
        <v>53.866122685183655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8">
        <f>E2126/L2126</f>
        <v>23</v>
      </c>
      <c r="Q2126" s="12" t="str">
        <f t="shared" si="99"/>
        <v>games</v>
      </c>
      <c r="R2126" s="12" t="str">
        <f t="shared" si="100"/>
        <v>video games</v>
      </c>
      <c r="S2126" s="13">
        <f>(((J2126/60)/60)/24)+DATE(1970,1,1)+(-5/24)</f>
        <v>40463.819849537031</v>
      </c>
      <c r="T2126" s="14">
        <f>(((I2126/60)/60)/24)+DATE(1970,1,1)+(-5/24)</f>
        <v>40512</v>
      </c>
      <c r="U2126" s="41">
        <f t="shared" si="101"/>
        <v>48.180150462969323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8">
        <f>E2127/L2127</f>
        <v>31.555555555555557</v>
      </c>
      <c r="Q2127" s="12" t="str">
        <f t="shared" si="99"/>
        <v>games</v>
      </c>
      <c r="R2127" s="12" t="str">
        <f t="shared" si="100"/>
        <v>video games</v>
      </c>
      <c r="S2127" s="13">
        <f>(((J2127/60)/60)/24)+DATE(1970,1,1)+(-5/24)</f>
        <v>42190.815196759257</v>
      </c>
      <c r="T2127" s="14">
        <f>(((I2127/60)/60)/24)+DATE(1970,1,1)+(-5/24)</f>
        <v>42220.815196759257</v>
      </c>
      <c r="U2127" s="41">
        <f t="shared" si="101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8">
        <f>E2128/L2128</f>
        <v>5</v>
      </c>
      <c r="Q2128" s="12" t="str">
        <f t="shared" si="99"/>
        <v>games</v>
      </c>
      <c r="R2128" s="12" t="str">
        <f t="shared" si="100"/>
        <v>video games</v>
      </c>
      <c r="S2128" s="13">
        <f>(((J2128/60)/60)/24)+DATE(1970,1,1)+(-5/24)</f>
        <v>41951.76489583333</v>
      </c>
      <c r="T2128" s="14">
        <f>(((I2128/60)/60)/24)+DATE(1970,1,1)+(-5/24)</f>
        <v>41981.76489583333</v>
      </c>
      <c r="U2128" s="41">
        <f t="shared" si="101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8">
        <f>E2129/L2129</f>
        <v>34.220338983050844</v>
      </c>
      <c r="Q2129" s="12" t="str">
        <f t="shared" si="99"/>
        <v>games</v>
      </c>
      <c r="R2129" s="12" t="str">
        <f t="shared" si="100"/>
        <v>video games</v>
      </c>
      <c r="S2129" s="13">
        <f>(((J2129/60)/60)/24)+DATE(1970,1,1)+(-5/24)</f>
        <v>42045.297025462954</v>
      </c>
      <c r="T2129" s="14">
        <f>(((I2129/60)/60)/24)+DATE(1970,1,1)+(-5/24)</f>
        <v>42075.255358796298</v>
      </c>
      <c r="U2129" s="41">
        <f t="shared" si="101"/>
        <v>29.958333333343035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8">
        <f>E2130/L2130</f>
        <v>25</v>
      </c>
      <c r="Q2130" s="12" t="str">
        <f t="shared" si="99"/>
        <v>games</v>
      </c>
      <c r="R2130" s="12" t="str">
        <f t="shared" si="100"/>
        <v>video games</v>
      </c>
      <c r="S2130" s="13">
        <f>(((J2130/60)/60)/24)+DATE(1970,1,1)+(-5/24)</f>
        <v>41843.564456018517</v>
      </c>
      <c r="T2130" s="14">
        <f>(((I2130/60)/60)/24)+DATE(1970,1,1)+(-5/24)</f>
        <v>41903.564456018517</v>
      </c>
      <c r="U2130" s="41">
        <f t="shared" si="101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8">
        <f>E2131/L2131</f>
        <v>19.666666666666668</v>
      </c>
      <c r="Q2131" s="12" t="str">
        <f t="shared" si="99"/>
        <v>games</v>
      </c>
      <c r="R2131" s="12" t="str">
        <f t="shared" si="100"/>
        <v>video games</v>
      </c>
      <c r="S2131" s="13">
        <f>(((J2131/60)/60)/24)+DATE(1970,1,1)+(-5/24)</f>
        <v>42408.815972222219</v>
      </c>
      <c r="T2131" s="14">
        <f>(((I2131/60)/60)/24)+DATE(1970,1,1)+(-5/24)</f>
        <v>42438.815972222219</v>
      </c>
      <c r="U2131" s="41">
        <f t="shared" si="101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8">
        <f>E2132/L2132</f>
        <v>21.25</v>
      </c>
      <c r="Q2132" s="12" t="str">
        <f t="shared" si="99"/>
        <v>games</v>
      </c>
      <c r="R2132" s="12" t="str">
        <f t="shared" si="100"/>
        <v>video games</v>
      </c>
      <c r="S2132" s="13">
        <f>(((J2132/60)/60)/24)+DATE(1970,1,1)+(-5/24)</f>
        <v>41831.87804398148</v>
      </c>
      <c r="T2132" s="14">
        <f>(((I2132/60)/60)/24)+DATE(1970,1,1)+(-5/24)</f>
        <v>41866.87804398148</v>
      </c>
      <c r="U2132" s="41">
        <f t="shared" si="101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8">
        <f>E2133/L2133</f>
        <v>8.3333333333333339</v>
      </c>
      <c r="Q2133" s="12" t="str">
        <f t="shared" si="99"/>
        <v>games</v>
      </c>
      <c r="R2133" s="12" t="str">
        <f t="shared" si="100"/>
        <v>video games</v>
      </c>
      <c r="S2133" s="13">
        <f>(((J2133/60)/60)/24)+DATE(1970,1,1)+(-5/24)</f>
        <v>42166.998738425922</v>
      </c>
      <c r="T2133" s="14">
        <f>(((I2133/60)/60)/24)+DATE(1970,1,1)+(-5/24)</f>
        <v>42196.998738425922</v>
      </c>
      <c r="U2133" s="41">
        <f t="shared" si="101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8">
        <f>E2134/L2134</f>
        <v>21.34333333333333</v>
      </c>
      <c r="Q2134" s="12" t="str">
        <f t="shared" si="99"/>
        <v>games</v>
      </c>
      <c r="R2134" s="12" t="str">
        <f t="shared" si="100"/>
        <v>video games</v>
      </c>
      <c r="S2134" s="13">
        <f>(((J2134/60)/60)/24)+DATE(1970,1,1)+(-5/24)</f>
        <v>41643.27884259259</v>
      </c>
      <c r="T2134" s="14">
        <f>(((I2134/60)/60)/24)+DATE(1970,1,1)+(-5/24)</f>
        <v>41673.27884259259</v>
      </c>
      <c r="U2134" s="41">
        <f t="shared" si="101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8">
        <f>E2135/L2135</f>
        <v>5.333333333333333</v>
      </c>
      <c r="Q2135" s="12" t="str">
        <f t="shared" si="99"/>
        <v>games</v>
      </c>
      <c r="R2135" s="12" t="str">
        <f t="shared" si="100"/>
        <v>video games</v>
      </c>
      <c r="S2135" s="13">
        <f>(((J2135/60)/60)/24)+DATE(1970,1,1)+(-5/24)</f>
        <v>40618.888877314814</v>
      </c>
      <c r="T2135" s="14">
        <f>(((I2135/60)/60)/24)+DATE(1970,1,1)+(-5/24)</f>
        <v>40657.082638888889</v>
      </c>
      <c r="U2135" s="41">
        <f t="shared" si="101"/>
        <v>38.193761574075324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8">
        <f>E2136/L2136</f>
        <v>34.666666666666664</v>
      </c>
      <c r="Q2136" s="12" t="str">
        <f t="shared" si="99"/>
        <v>games</v>
      </c>
      <c r="R2136" s="12" t="str">
        <f t="shared" si="100"/>
        <v>video games</v>
      </c>
      <c r="S2136" s="13">
        <f>(((J2136/60)/60)/24)+DATE(1970,1,1)+(-5/24)</f>
        <v>41361.678136574068</v>
      </c>
      <c r="T2136" s="14">
        <f>(((I2136/60)/60)/24)+DATE(1970,1,1)+(-5/24)</f>
        <v>41391.678136574068</v>
      </c>
      <c r="U2136" s="41">
        <f t="shared" si="101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8">
        <f>E2137/L2137</f>
        <v>21.727272727272727</v>
      </c>
      <c r="Q2137" s="12" t="str">
        <f t="shared" si="99"/>
        <v>games</v>
      </c>
      <c r="R2137" s="12" t="str">
        <f t="shared" si="100"/>
        <v>video games</v>
      </c>
      <c r="S2137" s="13">
        <f>(((J2137/60)/60)/24)+DATE(1970,1,1)+(-5/24)</f>
        <v>41156.755011574067</v>
      </c>
      <c r="T2137" s="14">
        <f>(((I2137/60)/60)/24)+DATE(1970,1,1)+(-5/24)</f>
        <v>41186.755011574067</v>
      </c>
      <c r="U2137" s="41">
        <f t="shared" si="101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8">
        <f>E2138/L2138</f>
        <v>11.922499999999999</v>
      </c>
      <c r="Q2138" s="12" t="str">
        <f t="shared" si="99"/>
        <v>games</v>
      </c>
      <c r="R2138" s="12" t="str">
        <f t="shared" si="100"/>
        <v>video games</v>
      </c>
      <c r="S2138" s="13">
        <f>(((J2138/60)/60)/24)+DATE(1970,1,1)+(-5/24)</f>
        <v>41536.300763888888</v>
      </c>
      <c r="T2138" s="14">
        <f>(((I2138/60)/60)/24)+DATE(1970,1,1)+(-5/24)</f>
        <v>41566.300763888888</v>
      </c>
      <c r="U2138" s="41">
        <f t="shared" si="101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8">
        <f>E2139/L2139</f>
        <v>26.59737827715356</v>
      </c>
      <c r="Q2139" s="12" t="str">
        <f t="shared" si="99"/>
        <v>games</v>
      </c>
      <c r="R2139" s="12" t="str">
        <f t="shared" si="100"/>
        <v>video games</v>
      </c>
      <c r="S2139" s="13">
        <f>(((J2139/60)/60)/24)+DATE(1970,1,1)+(-5/24)</f>
        <v>41948.562835648147</v>
      </c>
      <c r="T2139" s="14">
        <f>(((I2139/60)/60)/24)+DATE(1970,1,1)+(-5/24)</f>
        <v>41978.562835648147</v>
      </c>
      <c r="U2139" s="41">
        <f t="shared" si="101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8">
        <f>E2140/L2140</f>
        <v>10.666666666666666</v>
      </c>
      <c r="Q2140" s="12" t="str">
        <f t="shared" si="99"/>
        <v>games</v>
      </c>
      <c r="R2140" s="12" t="str">
        <f t="shared" si="100"/>
        <v>video games</v>
      </c>
      <c r="S2140" s="13">
        <f>(((J2140/60)/60)/24)+DATE(1970,1,1)+(-5/24)</f>
        <v>41556.804849537039</v>
      </c>
      <c r="T2140" s="14">
        <f>(((I2140/60)/60)/24)+DATE(1970,1,1)+(-5/24)</f>
        <v>41586.846516203703</v>
      </c>
      <c r="U2140" s="41">
        <f t="shared" si="101"/>
        <v>30.041666666664241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8">
        <f>E2141/L2141</f>
        <v>29.035714285714285</v>
      </c>
      <c r="Q2141" s="12" t="str">
        <f t="shared" si="99"/>
        <v>games</v>
      </c>
      <c r="R2141" s="12" t="str">
        <f t="shared" si="100"/>
        <v>video games</v>
      </c>
      <c r="S2141" s="13">
        <f>(((J2141/60)/60)/24)+DATE(1970,1,1)+(-5/24)</f>
        <v>42647.541759259257</v>
      </c>
      <c r="T2141" s="14">
        <f>(((I2141/60)/60)/24)+DATE(1970,1,1)+(-5/24)</f>
        <v>42677.541759259257</v>
      </c>
      <c r="U2141" s="41">
        <f t="shared" si="101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8">
        <f>E2142/L2142</f>
        <v>50.909090909090907</v>
      </c>
      <c r="Q2142" s="12" t="str">
        <f t="shared" si="99"/>
        <v>games</v>
      </c>
      <c r="R2142" s="12" t="str">
        <f t="shared" si="100"/>
        <v>video games</v>
      </c>
      <c r="S2142" s="13">
        <f>(((J2142/60)/60)/24)+DATE(1970,1,1)+(-5/24)</f>
        <v>41255.625277777777</v>
      </c>
      <c r="T2142" s="14">
        <f>(((I2142/60)/60)/24)+DATE(1970,1,1)+(-5/24)</f>
        <v>41285.625277777777</v>
      </c>
      <c r="U2142" s="41">
        <f t="shared" si="101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8" t="e">
        <f>E2143/L2143</f>
        <v>#DIV/0!</v>
      </c>
      <c r="Q2143" s="12" t="str">
        <f t="shared" si="99"/>
        <v>games</v>
      </c>
      <c r="R2143" s="12" t="str">
        <f t="shared" si="100"/>
        <v>video games</v>
      </c>
      <c r="S2143" s="13">
        <f>(((J2143/60)/60)/24)+DATE(1970,1,1)+(-5/24)</f>
        <v>41927.027303240735</v>
      </c>
      <c r="T2143" s="14">
        <f>(((I2143/60)/60)/24)+DATE(1970,1,1)+(-5/24)</f>
        <v>41957.068969907406</v>
      </c>
      <c r="U2143" s="41">
        <f t="shared" si="101"/>
        <v>30.041666666671517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8">
        <f>E2144/L2144</f>
        <v>50.083333333333336</v>
      </c>
      <c r="Q2144" s="12" t="str">
        <f t="shared" si="99"/>
        <v>games</v>
      </c>
      <c r="R2144" s="12" t="str">
        <f t="shared" si="100"/>
        <v>video games</v>
      </c>
      <c r="S2144" s="13">
        <f>(((J2144/60)/60)/24)+DATE(1970,1,1)+(-5/24)</f>
        <v>42340.493171296293</v>
      </c>
      <c r="T2144" s="14">
        <f>(((I2144/60)/60)/24)+DATE(1970,1,1)+(-5/24)</f>
        <v>42368.493171296293</v>
      </c>
      <c r="U2144" s="41">
        <f t="shared" si="101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8">
        <f>E2145/L2145</f>
        <v>45</v>
      </c>
      <c r="Q2145" s="12" t="str">
        <f t="shared" si="99"/>
        <v>games</v>
      </c>
      <c r="R2145" s="12" t="str">
        <f t="shared" si="100"/>
        <v>video games</v>
      </c>
      <c r="S2145" s="13">
        <f>(((J2145/60)/60)/24)+DATE(1970,1,1)+(-5/24)</f>
        <v>40332.678379629629</v>
      </c>
      <c r="T2145" s="14">
        <f>(((I2145/60)/60)/24)+DATE(1970,1,1)+(-5/24)</f>
        <v>40380.583333333328</v>
      </c>
      <c r="U2145" s="41">
        <f t="shared" si="101"/>
        <v>47.904953703698993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8">
        <f>E2146/L2146</f>
        <v>25.291666666666668</v>
      </c>
      <c r="Q2146" s="12" t="str">
        <f t="shared" si="99"/>
        <v>games</v>
      </c>
      <c r="R2146" s="12" t="str">
        <f t="shared" si="100"/>
        <v>video games</v>
      </c>
      <c r="S2146" s="13">
        <f>(((J2146/60)/60)/24)+DATE(1970,1,1)+(-5/24)</f>
        <v>41499.338425925926</v>
      </c>
      <c r="T2146" s="14">
        <f>(((I2146/60)/60)/24)+DATE(1970,1,1)+(-5/24)</f>
        <v>41531.338425925926</v>
      </c>
      <c r="U2146" s="41">
        <f t="shared" si="101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8">
        <f>E2147/L2147</f>
        <v>51.292134831460672</v>
      </c>
      <c r="Q2147" s="12" t="str">
        <f t="shared" si="99"/>
        <v>games</v>
      </c>
      <c r="R2147" s="12" t="str">
        <f t="shared" si="100"/>
        <v>video games</v>
      </c>
      <c r="S2147" s="13">
        <f>(((J2147/60)/60)/24)+DATE(1970,1,1)+(-5/24)</f>
        <v>41575.029097222221</v>
      </c>
      <c r="T2147" s="14">
        <f>(((I2147/60)/60)/24)+DATE(1970,1,1)+(-5/24)</f>
        <v>41605.070763888885</v>
      </c>
      <c r="U2147" s="41">
        <f t="shared" si="101"/>
        <v>30.041666666664241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8">
        <f>E2148/L2148</f>
        <v>1</v>
      </c>
      <c r="Q2148" s="12" t="str">
        <f t="shared" si="99"/>
        <v>games</v>
      </c>
      <c r="R2148" s="12" t="str">
        <f t="shared" si="100"/>
        <v>video games</v>
      </c>
      <c r="S2148" s="13">
        <f>(((J2148/60)/60)/24)+DATE(1970,1,1)+(-5/24)</f>
        <v>42397.471180555549</v>
      </c>
      <c r="T2148" s="14">
        <f>(((I2148/60)/60)/24)+DATE(1970,1,1)+(-5/24)</f>
        <v>42411.471180555549</v>
      </c>
      <c r="U2148" s="41">
        <f t="shared" si="101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8">
        <f>E2149/L2149</f>
        <v>49.381818181818183</v>
      </c>
      <c r="Q2149" s="12" t="str">
        <f t="shared" si="99"/>
        <v>games</v>
      </c>
      <c r="R2149" s="12" t="str">
        <f t="shared" si="100"/>
        <v>video games</v>
      </c>
      <c r="S2149" s="13">
        <f>(((J2149/60)/60)/24)+DATE(1970,1,1)+(-5/24)</f>
        <v>41927.087361111109</v>
      </c>
      <c r="T2149" s="14">
        <f>(((I2149/60)/60)/24)+DATE(1970,1,1)+(-5/24)</f>
        <v>41959.129027777781</v>
      </c>
      <c r="U2149" s="41">
        <f t="shared" si="101"/>
        <v>32.041666666671517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8">
        <f>E2150/L2150</f>
        <v>1</v>
      </c>
      <c r="Q2150" s="12" t="str">
        <f t="shared" si="99"/>
        <v>games</v>
      </c>
      <c r="R2150" s="12" t="str">
        <f t="shared" si="100"/>
        <v>video games</v>
      </c>
      <c r="S2150" s="13">
        <f>(((J2150/60)/60)/24)+DATE(1970,1,1)+(-5/24)</f>
        <v>42066.525254629632</v>
      </c>
      <c r="T2150" s="14">
        <f>(((I2150/60)/60)/24)+DATE(1970,1,1)+(-5/24)</f>
        <v>42096.483587962961</v>
      </c>
      <c r="U2150" s="41">
        <f t="shared" si="101"/>
        <v>29.958333333328483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8" t="e">
        <f>E2151/L2151</f>
        <v>#DIV/0!</v>
      </c>
      <c r="Q2151" s="12" t="str">
        <f t="shared" si="99"/>
        <v>games</v>
      </c>
      <c r="R2151" s="12" t="str">
        <f t="shared" si="100"/>
        <v>video games</v>
      </c>
      <c r="S2151" s="13">
        <f>(((J2151/60)/60)/24)+DATE(1970,1,1)+(-5/24)</f>
        <v>40354.816620370366</v>
      </c>
      <c r="T2151" s="14">
        <f>(((I2151/60)/60)/24)+DATE(1970,1,1)+(-5/24)</f>
        <v>40389.791666666664</v>
      </c>
      <c r="U2151" s="41">
        <f t="shared" si="101"/>
        <v>34.975046296298387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8">
        <f>E2152/L2152</f>
        <v>101.25</v>
      </c>
      <c r="Q2152" s="12" t="str">
        <f t="shared" si="99"/>
        <v>games</v>
      </c>
      <c r="R2152" s="12" t="str">
        <f t="shared" si="100"/>
        <v>video games</v>
      </c>
      <c r="S2152" s="13">
        <f>(((J2152/60)/60)/24)+DATE(1970,1,1)+(-5/24)</f>
        <v>42534.076377314814</v>
      </c>
      <c r="T2152" s="14">
        <f>(((I2152/60)/60)/24)+DATE(1970,1,1)+(-5/24)</f>
        <v>42564.076377314814</v>
      </c>
      <c r="U2152" s="41">
        <f t="shared" si="101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8">
        <f>E2153/L2153</f>
        <v>19.666666666666668</v>
      </c>
      <c r="Q2153" s="12" t="str">
        <f t="shared" si="99"/>
        <v>games</v>
      </c>
      <c r="R2153" s="12" t="str">
        <f t="shared" si="100"/>
        <v>video games</v>
      </c>
      <c r="S2153" s="13">
        <f>(((J2153/60)/60)/24)+DATE(1970,1,1)+(-5/24)</f>
        <v>42520.639050925929</v>
      </c>
      <c r="T2153" s="14">
        <f>(((I2153/60)/60)/24)+DATE(1970,1,1)+(-5/24)</f>
        <v>42550.639050925929</v>
      </c>
      <c r="U2153" s="41">
        <f t="shared" si="101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8">
        <f>E2154/L2154</f>
        <v>12.5</v>
      </c>
      <c r="Q2154" s="12" t="str">
        <f t="shared" si="99"/>
        <v>games</v>
      </c>
      <c r="R2154" s="12" t="str">
        <f t="shared" si="100"/>
        <v>video games</v>
      </c>
      <c r="S2154" s="13">
        <f>(((J2154/60)/60)/24)+DATE(1970,1,1)+(-5/24)</f>
        <v>41683.62394675926</v>
      </c>
      <c r="T2154" s="14">
        <f>(((I2154/60)/60)/24)+DATE(1970,1,1)+(-5/24)</f>
        <v>41713.582280092589</v>
      </c>
      <c r="U2154" s="41">
        <f t="shared" si="101"/>
        <v>29.958333333328483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8">
        <f>E2155/L2155</f>
        <v>8.5</v>
      </c>
      <c r="Q2155" s="12" t="str">
        <f t="shared" si="99"/>
        <v>games</v>
      </c>
      <c r="R2155" s="12" t="str">
        <f t="shared" si="100"/>
        <v>video games</v>
      </c>
      <c r="S2155" s="13">
        <f>(((J2155/60)/60)/24)+DATE(1970,1,1)+(-5/24)</f>
        <v>41974.702754629623</v>
      </c>
      <c r="T2155" s="14">
        <f>(((I2155/60)/60)/24)+DATE(1970,1,1)+(-5/24)</f>
        <v>42014.124305555553</v>
      </c>
      <c r="U2155" s="41">
        <f t="shared" si="101"/>
        <v>39.421550925930205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8">
        <f>E2156/L2156</f>
        <v>1</v>
      </c>
      <c r="Q2156" s="12" t="str">
        <f t="shared" si="99"/>
        <v>games</v>
      </c>
      <c r="R2156" s="12" t="str">
        <f t="shared" si="100"/>
        <v>video games</v>
      </c>
      <c r="S2156" s="13">
        <f>(((J2156/60)/60)/24)+DATE(1970,1,1)+(-5/24)</f>
        <v>41647.42392361111</v>
      </c>
      <c r="T2156" s="14">
        <f>(((I2156/60)/60)/24)+DATE(1970,1,1)+(-5/24)</f>
        <v>41667.42392361111</v>
      </c>
      <c r="U2156" s="41">
        <f t="shared" si="101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8">
        <f>E2157/L2157</f>
        <v>23</v>
      </c>
      <c r="Q2157" s="12" t="str">
        <f t="shared" si="99"/>
        <v>games</v>
      </c>
      <c r="R2157" s="12" t="str">
        <f t="shared" si="100"/>
        <v>video games</v>
      </c>
      <c r="S2157" s="13">
        <f>(((J2157/60)/60)/24)+DATE(1970,1,1)+(-5/24)</f>
        <v>42430.539178240739</v>
      </c>
      <c r="T2157" s="14">
        <f>(((I2157/60)/60)/24)+DATE(1970,1,1)+(-5/24)</f>
        <v>42460.497511574074</v>
      </c>
      <c r="U2157" s="41">
        <f t="shared" si="101"/>
        <v>29.958333333335759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8">
        <f>E2158/L2158</f>
        <v>17.987951807228917</v>
      </c>
      <c r="Q2158" s="12" t="str">
        <f t="shared" si="99"/>
        <v>games</v>
      </c>
      <c r="R2158" s="12" t="str">
        <f t="shared" si="100"/>
        <v>video games</v>
      </c>
      <c r="S2158" s="13">
        <f>(((J2158/60)/60)/24)+DATE(1970,1,1)+(-5/24)</f>
        <v>41488.645902777775</v>
      </c>
      <c r="T2158" s="14">
        <f>(((I2158/60)/60)/24)+DATE(1970,1,1)+(-5/24)</f>
        <v>41533.645902777775</v>
      </c>
      <c r="U2158" s="41">
        <f t="shared" si="101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8">
        <f>E2159/L2159</f>
        <v>370.94736842105266</v>
      </c>
      <c r="Q2159" s="12" t="str">
        <f t="shared" si="99"/>
        <v>games</v>
      </c>
      <c r="R2159" s="12" t="str">
        <f t="shared" si="100"/>
        <v>video games</v>
      </c>
      <c r="S2159" s="13">
        <f>(((J2159/60)/60)/24)+DATE(1970,1,1)+(-5/24)</f>
        <v>42694.772951388884</v>
      </c>
      <c r="T2159" s="14">
        <f>(((I2159/60)/60)/24)+DATE(1970,1,1)+(-5/24)</f>
        <v>42727.124305555553</v>
      </c>
      <c r="U2159" s="41">
        <f t="shared" si="101"/>
        <v>32.351354166668898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8">
        <f>E2160/L2160</f>
        <v>63.569485530546629</v>
      </c>
      <c r="Q2160" s="12" t="str">
        <f t="shared" si="99"/>
        <v>games</v>
      </c>
      <c r="R2160" s="12" t="str">
        <f t="shared" si="100"/>
        <v>video games</v>
      </c>
      <c r="S2160" s="13">
        <f>(((J2160/60)/60)/24)+DATE(1970,1,1)+(-5/24)</f>
        <v>41264.645532407405</v>
      </c>
      <c r="T2160" s="14">
        <f>(((I2160/60)/60)/24)+DATE(1970,1,1)+(-5/24)</f>
        <v>41309.645532407405</v>
      </c>
      <c r="U2160" s="41">
        <f t="shared" si="101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8">
        <f>E2161/L2161</f>
        <v>13</v>
      </c>
      <c r="Q2161" s="12" t="str">
        <f t="shared" si="99"/>
        <v>games</v>
      </c>
      <c r="R2161" s="12" t="str">
        <f t="shared" si="100"/>
        <v>video games</v>
      </c>
      <c r="S2161" s="13">
        <f>(((J2161/60)/60)/24)+DATE(1970,1,1)+(-5/24)</f>
        <v>40710.522847222215</v>
      </c>
      <c r="T2161" s="14">
        <f>(((I2161/60)/60)/24)+DATE(1970,1,1)+(-5/24)</f>
        <v>40740.522847222215</v>
      </c>
      <c r="U2161" s="41">
        <f t="shared" si="101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8">
        <f>E2162/L2162</f>
        <v>5.3125</v>
      </c>
      <c r="Q2162" s="12" t="str">
        <f t="shared" si="99"/>
        <v>games</v>
      </c>
      <c r="R2162" s="12" t="str">
        <f t="shared" si="100"/>
        <v>video games</v>
      </c>
      <c r="S2162" s="13">
        <f>(((J2162/60)/60)/24)+DATE(1970,1,1)+(-5/24)</f>
        <v>41018.503530092588</v>
      </c>
      <c r="T2162" s="14">
        <f>(((I2162/60)/60)/24)+DATE(1970,1,1)+(-5/24)</f>
        <v>41048.503530092588</v>
      </c>
      <c r="U2162" s="41">
        <f t="shared" si="101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8">
        <f>E2163/L2163</f>
        <v>35.615384615384613</v>
      </c>
      <c r="Q2163" s="12" t="str">
        <f t="shared" si="99"/>
        <v>music</v>
      </c>
      <c r="R2163" s="12" t="str">
        <f t="shared" si="100"/>
        <v>rock</v>
      </c>
      <c r="S2163" s="13">
        <f>(((J2163/60)/60)/24)+DATE(1970,1,1)+(-5/24)</f>
        <v>42240.644201388881</v>
      </c>
      <c r="T2163" s="14">
        <f>(((I2163/60)/60)/24)+DATE(1970,1,1)+(-5/24)</f>
        <v>42270.644201388881</v>
      </c>
      <c r="U2163" s="41">
        <f t="shared" si="101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8">
        <f>E2164/L2164</f>
        <v>87.103448275862064</v>
      </c>
      <c r="Q2164" s="12" t="str">
        <f t="shared" si="99"/>
        <v>music</v>
      </c>
      <c r="R2164" s="12" t="str">
        <f t="shared" si="100"/>
        <v>rock</v>
      </c>
      <c r="S2164" s="13">
        <f>(((J2164/60)/60)/24)+DATE(1970,1,1)+(-5/24)</f>
        <v>41813.557766203703</v>
      </c>
      <c r="T2164" s="14">
        <f>(((I2164/60)/60)/24)+DATE(1970,1,1)+(-5/24)</f>
        <v>41844.557766203703</v>
      </c>
      <c r="U2164" s="41">
        <f t="shared" si="101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8">
        <f>E2165/L2165</f>
        <v>75.11363636363636</v>
      </c>
      <c r="Q2165" s="12" t="str">
        <f t="shared" si="99"/>
        <v>music</v>
      </c>
      <c r="R2165" s="12" t="str">
        <f t="shared" si="100"/>
        <v>rock</v>
      </c>
      <c r="S2165" s="13">
        <f>(((J2165/60)/60)/24)+DATE(1970,1,1)+(-5/24)</f>
        <v>42111.691203703704</v>
      </c>
      <c r="T2165" s="14">
        <f>(((I2165/60)/60)/24)+DATE(1970,1,1)+(-5/24)</f>
        <v>42162.951388888883</v>
      </c>
      <c r="U2165" s="41">
        <f t="shared" si="101"/>
        <v>51.26018518517958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8">
        <f>E2166/L2166</f>
        <v>68.01204819277109</v>
      </c>
      <c r="Q2166" s="12" t="str">
        <f t="shared" si="99"/>
        <v>music</v>
      </c>
      <c r="R2166" s="12" t="str">
        <f t="shared" si="100"/>
        <v>rock</v>
      </c>
      <c r="S2166" s="13">
        <f>(((J2166/60)/60)/24)+DATE(1970,1,1)+(-5/24)</f>
        <v>42515.509421296294</v>
      </c>
      <c r="T2166" s="14">
        <f>(((I2166/60)/60)/24)+DATE(1970,1,1)+(-5/24)</f>
        <v>42545.957638888889</v>
      </c>
      <c r="U2166" s="41">
        <f t="shared" si="101"/>
        <v>30.448217592595029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8">
        <f>E2167/L2167</f>
        <v>29.623931623931625</v>
      </c>
      <c r="Q2167" s="12" t="str">
        <f t="shared" si="99"/>
        <v>music</v>
      </c>
      <c r="R2167" s="12" t="str">
        <f t="shared" si="100"/>
        <v>rock</v>
      </c>
      <c r="S2167" s="13">
        <f>(((J2167/60)/60)/24)+DATE(1970,1,1)+(-5/24)</f>
        <v>42438.458738425928</v>
      </c>
      <c r="T2167" s="14">
        <f>(((I2167/60)/60)/24)+DATE(1970,1,1)+(-5/24)</f>
        <v>42468.417071759257</v>
      </c>
      <c r="U2167" s="41">
        <f t="shared" si="101"/>
        <v>29.958333333328483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8">
        <f>E2168/L2168</f>
        <v>91.625</v>
      </c>
      <c r="Q2168" s="12" t="str">
        <f t="shared" si="99"/>
        <v>music</v>
      </c>
      <c r="R2168" s="12" t="str">
        <f t="shared" si="100"/>
        <v>rock</v>
      </c>
      <c r="S2168" s="13">
        <f>(((J2168/60)/60)/24)+DATE(1970,1,1)+(-5/24)</f>
        <v>41933.629837962959</v>
      </c>
      <c r="T2168" s="14">
        <f>(((I2168/60)/60)/24)+DATE(1970,1,1)+(-5/24)</f>
        <v>41978.671504629623</v>
      </c>
      <c r="U2168" s="41">
        <f t="shared" si="101"/>
        <v>45.041666666664241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8">
        <f>E2169/L2169</f>
        <v>22.5</v>
      </c>
      <c r="Q2169" s="12" t="str">
        <f t="shared" si="99"/>
        <v>music</v>
      </c>
      <c r="R2169" s="12" t="str">
        <f t="shared" si="100"/>
        <v>rock</v>
      </c>
      <c r="S2169" s="13">
        <f>(((J2169/60)/60)/24)+DATE(1970,1,1)+(-5/24)</f>
        <v>41152.858067129629</v>
      </c>
      <c r="T2169" s="14">
        <f>(((I2169/60)/60)/24)+DATE(1970,1,1)+(-5/24)</f>
        <v>41166.858067129629</v>
      </c>
      <c r="U2169" s="41">
        <f t="shared" si="101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8">
        <f>E2170/L2170</f>
        <v>64.366735294117646</v>
      </c>
      <c r="Q2170" s="12" t="str">
        <f t="shared" si="99"/>
        <v>music</v>
      </c>
      <c r="R2170" s="12" t="str">
        <f t="shared" si="100"/>
        <v>rock</v>
      </c>
      <c r="S2170" s="13">
        <f>(((J2170/60)/60)/24)+DATE(1970,1,1)+(-5/24)</f>
        <v>42745.391909722217</v>
      </c>
      <c r="T2170" s="14">
        <f>(((I2170/60)/60)/24)+DATE(1970,1,1)+(-5/24)</f>
        <v>42775.999999999993</v>
      </c>
      <c r="U2170" s="41">
        <f t="shared" si="101"/>
        <v>30.608090277775773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8">
        <f>E2171/L2171</f>
        <v>21.857142857142858</v>
      </c>
      <c r="Q2171" s="12" t="str">
        <f t="shared" si="99"/>
        <v>music</v>
      </c>
      <c r="R2171" s="12" t="str">
        <f t="shared" si="100"/>
        <v>rock</v>
      </c>
      <c r="S2171" s="13">
        <f>(((J2171/60)/60)/24)+DATE(1970,1,1)+(-5/24)</f>
        <v>42793.492488425924</v>
      </c>
      <c r="T2171" s="14">
        <f>(((I2171/60)/60)/24)+DATE(1970,1,1)+(-5/24)</f>
        <v>42796.492488425924</v>
      </c>
      <c r="U2171" s="41">
        <f t="shared" si="101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8">
        <f>E2172/L2172</f>
        <v>33.315789473684212</v>
      </c>
      <c r="Q2172" s="12" t="str">
        <f t="shared" si="99"/>
        <v>music</v>
      </c>
      <c r="R2172" s="12" t="str">
        <f t="shared" si="100"/>
        <v>rock</v>
      </c>
      <c r="S2172" s="13">
        <f>(((J2172/60)/60)/24)+DATE(1970,1,1)+(-5/24)</f>
        <v>42198.541921296295</v>
      </c>
      <c r="T2172" s="14">
        <f>(((I2172/60)/60)/24)+DATE(1970,1,1)+(-5/24)</f>
        <v>42238.541921296295</v>
      </c>
      <c r="U2172" s="41">
        <f t="shared" si="101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8">
        <f>E2173/L2173</f>
        <v>90.276595744680847</v>
      </c>
      <c r="Q2173" s="12" t="str">
        <f t="shared" si="99"/>
        <v>music</v>
      </c>
      <c r="R2173" s="12" t="str">
        <f t="shared" si="100"/>
        <v>rock</v>
      </c>
      <c r="S2173" s="13">
        <f>(((J2173/60)/60)/24)+DATE(1970,1,1)+(-5/24)</f>
        <v>42141.748784722215</v>
      </c>
      <c r="T2173" s="14">
        <f>(((I2173/60)/60)/24)+DATE(1970,1,1)+(-5/24)</f>
        <v>42176.999999999993</v>
      </c>
      <c r="U2173" s="41">
        <f t="shared" si="101"/>
        <v>35.251215277778101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8">
        <f>E2174/L2174</f>
        <v>76.92307692307692</v>
      </c>
      <c r="Q2174" s="12" t="str">
        <f t="shared" si="99"/>
        <v>music</v>
      </c>
      <c r="R2174" s="12" t="str">
        <f t="shared" si="100"/>
        <v>rock</v>
      </c>
      <c r="S2174" s="13">
        <f>(((J2174/60)/60)/24)+DATE(1970,1,1)+(-5/24)</f>
        <v>42082.371759259251</v>
      </c>
      <c r="T2174" s="14">
        <f>(((I2174/60)/60)/24)+DATE(1970,1,1)+(-5/24)</f>
        <v>42112.371759259251</v>
      </c>
      <c r="U2174" s="41">
        <f t="shared" si="101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8">
        <f>E2175/L2175</f>
        <v>59.233333333333334</v>
      </c>
      <c r="Q2175" s="12" t="str">
        <f t="shared" si="99"/>
        <v>music</v>
      </c>
      <c r="R2175" s="12" t="str">
        <f t="shared" si="100"/>
        <v>rock</v>
      </c>
      <c r="S2175" s="13">
        <f>(((J2175/60)/60)/24)+DATE(1970,1,1)+(-5/24)</f>
        <v>41495.484293981477</v>
      </c>
      <c r="T2175" s="14">
        <f>(((I2175/60)/60)/24)+DATE(1970,1,1)+(-5/24)</f>
        <v>41526.957638888889</v>
      </c>
      <c r="U2175" s="41">
        <f t="shared" si="101"/>
        <v>31.473344907411956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8">
        <f>E2176/L2176</f>
        <v>65.38095238095238</v>
      </c>
      <c r="Q2176" s="12" t="str">
        <f t="shared" si="99"/>
        <v>music</v>
      </c>
      <c r="R2176" s="12" t="str">
        <f t="shared" si="100"/>
        <v>rock</v>
      </c>
      <c r="S2176" s="13">
        <f>(((J2176/60)/60)/24)+DATE(1970,1,1)+(-5/24)</f>
        <v>42465.334571759253</v>
      </c>
      <c r="T2176" s="14">
        <f>(((I2176/60)/60)/24)+DATE(1970,1,1)+(-5/24)</f>
        <v>42495.334571759253</v>
      </c>
      <c r="U2176" s="41">
        <f t="shared" si="101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8">
        <f>E2177/L2177</f>
        <v>67.307692307692307</v>
      </c>
      <c r="Q2177" s="12" t="str">
        <f t="shared" si="99"/>
        <v>music</v>
      </c>
      <c r="R2177" s="12" t="str">
        <f t="shared" si="100"/>
        <v>rock</v>
      </c>
      <c r="S2177" s="13">
        <f>(((J2177/60)/60)/24)+DATE(1970,1,1)+(-5/24)</f>
        <v>42564.800763888888</v>
      </c>
      <c r="T2177" s="14">
        <f>(((I2177/60)/60)/24)+DATE(1970,1,1)+(-5/24)</f>
        <v>42571.800763888888</v>
      </c>
      <c r="U2177" s="41">
        <f t="shared" si="101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8">
        <f>E2178/L2178</f>
        <v>88.74647887323944</v>
      </c>
      <c r="Q2178" s="12" t="str">
        <f t="shared" si="99"/>
        <v>music</v>
      </c>
      <c r="R2178" s="12" t="str">
        <f t="shared" si="100"/>
        <v>rock</v>
      </c>
      <c r="S2178" s="13">
        <f>(((J2178/60)/60)/24)+DATE(1970,1,1)+(-5/24)</f>
        <v>42096.424872685187</v>
      </c>
      <c r="T2178" s="14">
        <f>(((I2178/60)/60)/24)+DATE(1970,1,1)+(-5/24)</f>
        <v>42126.424872685187</v>
      </c>
      <c r="U2178" s="41">
        <f t="shared" si="101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8">
        <f>E2179/L2179</f>
        <v>65.868421052631575</v>
      </c>
      <c r="Q2179" s="12" t="str">
        <f t="shared" ref="Q2179:Q2242" si="102">LEFT(N2179,( FIND("/",N2179,1))-1)</f>
        <v>music</v>
      </c>
      <c r="R2179" s="12" t="str">
        <f t="shared" ref="R2179:R2242" si="103">RIGHT(N2179,(LEN(N2179)-(FIND("/",N2179, FIND("/", N2179)-1))))</f>
        <v>rock</v>
      </c>
      <c r="S2179" s="13">
        <f>(((J2179/60)/60)/24)+DATE(1970,1,1)+(-5/24)</f>
        <v>42502.042442129627</v>
      </c>
      <c r="T2179" s="14">
        <f>(((I2179/60)/60)/24)+DATE(1970,1,1)+(-5/24)</f>
        <v>42527.042442129627</v>
      </c>
      <c r="U2179" s="41">
        <f t="shared" ref="U2179:U2242" si="104">T2179-S2179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8">
        <f>E2180/L2180</f>
        <v>40.349243306169967</v>
      </c>
      <c r="Q2180" s="12" t="str">
        <f t="shared" si="102"/>
        <v>music</v>
      </c>
      <c r="R2180" s="12" t="str">
        <f t="shared" si="103"/>
        <v>rock</v>
      </c>
      <c r="S2180" s="13">
        <f>(((J2180/60)/60)/24)+DATE(1970,1,1)+(-5/24)</f>
        <v>42723.428206018514</v>
      </c>
      <c r="T2180" s="14">
        <f>(((I2180/60)/60)/24)+DATE(1970,1,1)+(-5/24)</f>
        <v>42753.428206018514</v>
      </c>
      <c r="U2180" s="41">
        <f t="shared" si="10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8">
        <f>E2181/L2181</f>
        <v>76.857142857142861</v>
      </c>
      <c r="Q2181" s="12" t="str">
        <f t="shared" si="102"/>
        <v>music</v>
      </c>
      <c r="R2181" s="12" t="str">
        <f t="shared" si="103"/>
        <v>rock</v>
      </c>
      <c r="S2181" s="13">
        <f>(((J2181/60)/60)/24)+DATE(1970,1,1)+(-5/24)</f>
        <v>42074.962870370371</v>
      </c>
      <c r="T2181" s="14">
        <f>(((I2181/60)/60)/24)+DATE(1970,1,1)+(-5/24)</f>
        <v>42104.962870370371</v>
      </c>
      <c r="U2181" s="41">
        <f t="shared" si="10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8">
        <f>E2182/L2182</f>
        <v>68.707820512820518</v>
      </c>
      <c r="Q2182" s="12" t="str">
        <f t="shared" si="102"/>
        <v>music</v>
      </c>
      <c r="R2182" s="12" t="str">
        <f t="shared" si="103"/>
        <v>rock</v>
      </c>
      <c r="S2182" s="13">
        <f>(((J2182/60)/60)/24)+DATE(1970,1,1)+(-5/24)</f>
        <v>42279.461435185185</v>
      </c>
      <c r="T2182" s="14">
        <f>(((I2182/60)/60)/24)+DATE(1970,1,1)+(-5/24)</f>
        <v>42321.503101851849</v>
      </c>
      <c r="U2182" s="41">
        <f t="shared" si="104"/>
        <v>42.041666666664241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8">
        <f>E2183/L2183</f>
        <v>57.773584905660378</v>
      </c>
      <c r="Q2183" s="12" t="str">
        <f t="shared" si="102"/>
        <v>games</v>
      </c>
      <c r="R2183" s="12" t="str">
        <f t="shared" si="103"/>
        <v>tabletop games</v>
      </c>
      <c r="S2183" s="13">
        <f>(((J2183/60)/60)/24)+DATE(1970,1,1)+(-5/24)</f>
        <v>42772.796909722216</v>
      </c>
      <c r="T2183" s="14">
        <f>(((I2183/60)/60)/24)+DATE(1970,1,1)+(-5/24)</f>
        <v>42786.796909722216</v>
      </c>
      <c r="U2183" s="41">
        <f t="shared" si="10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8">
        <f>E2184/L2184</f>
        <v>44.171348314606739</v>
      </c>
      <c r="Q2184" s="12" t="str">
        <f t="shared" si="102"/>
        <v>games</v>
      </c>
      <c r="R2184" s="12" t="str">
        <f t="shared" si="103"/>
        <v>tabletop games</v>
      </c>
      <c r="S2184" s="13">
        <f>(((J2184/60)/60)/24)+DATE(1970,1,1)+(-5/24)</f>
        <v>41879.692418981482</v>
      </c>
      <c r="T2184" s="14">
        <f>(((I2184/60)/60)/24)+DATE(1970,1,1)+(-5/24)</f>
        <v>41914.692418981482</v>
      </c>
      <c r="U2184" s="41">
        <f t="shared" si="10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8">
        <f>E2185/L2185</f>
        <v>31.566308243727597</v>
      </c>
      <c r="Q2185" s="12" t="str">
        <f t="shared" si="102"/>
        <v>games</v>
      </c>
      <c r="R2185" s="12" t="str">
        <f t="shared" si="103"/>
        <v>tabletop games</v>
      </c>
      <c r="S2185" s="13">
        <f>(((J2185/60)/60)/24)+DATE(1970,1,1)+(-5/24)</f>
        <v>42745.157141203708</v>
      </c>
      <c r="T2185" s="14">
        <f>(((I2185/60)/60)/24)+DATE(1970,1,1)+(-5/24)</f>
        <v>42774.999999999993</v>
      </c>
      <c r="U2185" s="41">
        <f t="shared" si="104"/>
        <v>29.842858796284418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8">
        <f>E2186/L2186</f>
        <v>107.04511278195488</v>
      </c>
      <c r="Q2186" s="12" t="str">
        <f t="shared" si="102"/>
        <v>games</v>
      </c>
      <c r="R2186" s="12" t="str">
        <f t="shared" si="103"/>
        <v>tabletop games</v>
      </c>
      <c r="S2186" s="13">
        <f>(((J2186/60)/60)/24)+DATE(1970,1,1)+(-5/24)</f>
        <v>42380.481956018521</v>
      </c>
      <c r="T2186" s="14">
        <f>(((I2186/60)/60)/24)+DATE(1970,1,1)+(-5/24)</f>
        <v>42394.458333333336</v>
      </c>
      <c r="U2186" s="41">
        <f t="shared" si="104"/>
        <v>13.976377314815181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8">
        <f>E2187/L2187</f>
        <v>149.03451043338683</v>
      </c>
      <c r="Q2187" s="12" t="str">
        <f t="shared" si="102"/>
        <v>games</v>
      </c>
      <c r="R2187" s="12" t="str">
        <f t="shared" si="103"/>
        <v>tabletop games</v>
      </c>
      <c r="S2187" s="13">
        <f>(((J2187/60)/60)/24)+DATE(1970,1,1)+(-5/24)</f>
        <v>41319.141655092593</v>
      </c>
      <c r="T2187" s="14">
        <f>(((I2187/60)/60)/24)+DATE(1970,1,1)+(-5/24)</f>
        <v>41359.141655092593</v>
      </c>
      <c r="U2187" s="41">
        <f t="shared" si="10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8">
        <f>E2188/L2188</f>
        <v>55.956632653061227</v>
      </c>
      <c r="Q2188" s="12" t="str">
        <f t="shared" si="102"/>
        <v>games</v>
      </c>
      <c r="R2188" s="12" t="str">
        <f t="shared" si="103"/>
        <v>tabletop games</v>
      </c>
      <c r="S2188" s="13">
        <f>(((J2188/60)/60)/24)+DATE(1970,1,1)+(-5/24)</f>
        <v>42583.406747685185</v>
      </c>
      <c r="T2188" s="14">
        <f>(((I2188/60)/60)/24)+DATE(1970,1,1)+(-5/24)</f>
        <v>42619.874999999993</v>
      </c>
      <c r="U2188" s="41">
        <f t="shared" si="104"/>
        <v>36.468252314807614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8">
        <f>E2189/L2189</f>
        <v>56.970381807973048</v>
      </c>
      <c r="Q2189" s="12" t="str">
        <f t="shared" si="102"/>
        <v>games</v>
      </c>
      <c r="R2189" s="12" t="str">
        <f t="shared" si="103"/>
        <v>tabletop games</v>
      </c>
      <c r="S2189" s="13">
        <f>(((J2189/60)/60)/24)+DATE(1970,1,1)+(-5/24)</f>
        <v>42068.000763888886</v>
      </c>
      <c r="T2189" s="14">
        <f>(((I2189/60)/60)/24)+DATE(1970,1,1)+(-5/24)</f>
        <v>42096.957638888889</v>
      </c>
      <c r="U2189" s="41">
        <f t="shared" si="104"/>
        <v>28.956875000003492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8">
        <f>E2190/L2190</f>
        <v>44.056420233463037</v>
      </c>
      <c r="Q2190" s="12" t="str">
        <f t="shared" si="102"/>
        <v>games</v>
      </c>
      <c r="R2190" s="12" t="str">
        <f t="shared" si="103"/>
        <v>tabletop games</v>
      </c>
      <c r="S2190" s="13">
        <f>(((J2190/60)/60)/24)+DATE(1970,1,1)+(-5/24)</f>
        <v>42633.377789351849</v>
      </c>
      <c r="T2190" s="14">
        <f>(((I2190/60)/60)/24)+DATE(1970,1,1)+(-5/24)</f>
        <v>42668.499999999993</v>
      </c>
      <c r="U2190" s="41">
        <f t="shared" si="104"/>
        <v>35.122210648143664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8">
        <f>E2191/L2191</f>
        <v>68.625</v>
      </c>
      <c r="Q2191" s="12" t="str">
        <f t="shared" si="102"/>
        <v>games</v>
      </c>
      <c r="R2191" s="12" t="str">
        <f t="shared" si="103"/>
        <v>tabletop games</v>
      </c>
      <c r="S2191" s="13">
        <f>(((J2191/60)/60)/24)+DATE(1970,1,1)+(-5/24)</f>
        <v>42467.579861111109</v>
      </c>
      <c r="T2191" s="14">
        <f>(((I2191/60)/60)/24)+DATE(1970,1,1)+(-5/24)</f>
        <v>42481.708333333336</v>
      </c>
      <c r="U2191" s="41">
        <f t="shared" si="104"/>
        <v>14.128472222226264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8">
        <f>E2192/L2192</f>
        <v>65.318435754189949</v>
      </c>
      <c r="Q2192" s="12" t="str">
        <f t="shared" si="102"/>
        <v>games</v>
      </c>
      <c r="R2192" s="12" t="str">
        <f t="shared" si="103"/>
        <v>tabletop games</v>
      </c>
      <c r="S2192" s="13">
        <f>(((J2192/60)/60)/24)+DATE(1970,1,1)+(-5/24)</f>
        <v>42417.416712962957</v>
      </c>
      <c r="T2192" s="14">
        <f>(((I2192/60)/60)/24)+DATE(1970,1,1)+(-5/24)</f>
        <v>42452.082638888889</v>
      </c>
      <c r="U2192" s="41">
        <f t="shared" si="104"/>
        <v>34.665925925932243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8">
        <f>E2193/L2193</f>
        <v>35.92</v>
      </c>
      <c r="Q2193" s="12" t="str">
        <f t="shared" si="102"/>
        <v>games</v>
      </c>
      <c r="R2193" s="12" t="str">
        <f t="shared" si="103"/>
        <v>tabletop games</v>
      </c>
      <c r="S2193" s="13">
        <f>(((J2193/60)/60)/24)+DATE(1970,1,1)+(-5/24)</f>
        <v>42768.6253125</v>
      </c>
      <c r="T2193" s="14">
        <f>(((I2193/60)/60)/24)+DATE(1970,1,1)+(-5/24)</f>
        <v>42780.6253125</v>
      </c>
      <c r="U2193" s="41">
        <f t="shared" si="10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8">
        <f>E2194/L2194</f>
        <v>40.070667078443485</v>
      </c>
      <c r="Q2194" s="12" t="str">
        <f t="shared" si="102"/>
        <v>games</v>
      </c>
      <c r="R2194" s="12" t="str">
        <f t="shared" si="103"/>
        <v>tabletop games</v>
      </c>
      <c r="S2194" s="13">
        <f>(((J2194/60)/60)/24)+DATE(1970,1,1)+(-5/24)</f>
        <v>42691.642870370364</v>
      </c>
      <c r="T2194" s="14">
        <f>(((I2194/60)/60)/24)+DATE(1970,1,1)+(-5/24)</f>
        <v>42719.749999999993</v>
      </c>
      <c r="U2194" s="41">
        <f t="shared" si="104"/>
        <v>28.107129629628616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8">
        <f>E2195/L2195</f>
        <v>75.647714604236342</v>
      </c>
      <c r="Q2195" s="12" t="str">
        <f t="shared" si="102"/>
        <v>games</v>
      </c>
      <c r="R2195" s="12" t="str">
        <f t="shared" si="103"/>
        <v>tabletop games</v>
      </c>
      <c r="S2195" s="13">
        <f>(((J2195/60)/60)/24)+DATE(1970,1,1)+(-5/24)</f>
        <v>42664.197592592587</v>
      </c>
      <c r="T2195" s="14">
        <f>(((I2195/60)/60)/24)+DATE(1970,1,1)+(-5/24)</f>
        <v>42694.999305555553</v>
      </c>
      <c r="U2195" s="41">
        <f t="shared" si="104"/>
        <v>30.801712962966121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8">
        <f>E2196/L2196</f>
        <v>61.203872437357631</v>
      </c>
      <c r="Q2196" s="12" t="str">
        <f t="shared" si="102"/>
        <v>games</v>
      </c>
      <c r="R2196" s="12" t="str">
        <f t="shared" si="103"/>
        <v>tabletop games</v>
      </c>
      <c r="S2196" s="13">
        <f>(((J2196/60)/60)/24)+DATE(1970,1,1)+(-5/24)</f>
        <v>42425.54965277778</v>
      </c>
      <c r="T2196" s="14">
        <f>(((I2196/60)/60)/24)+DATE(1970,1,1)+(-5/24)</f>
        <v>42455.507986111108</v>
      </c>
      <c r="U2196" s="41">
        <f t="shared" si="104"/>
        <v>29.958333333328483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8">
        <f>E2197/L2197</f>
        <v>48.130434782608695</v>
      </c>
      <c r="Q2197" s="12" t="str">
        <f t="shared" si="102"/>
        <v>games</v>
      </c>
      <c r="R2197" s="12" t="str">
        <f t="shared" si="103"/>
        <v>tabletop games</v>
      </c>
      <c r="S2197" s="13">
        <f>(((J2197/60)/60)/24)+DATE(1970,1,1)+(-5/24)</f>
        <v>42197.563657407409</v>
      </c>
      <c r="T2197" s="14">
        <f>(((I2197/60)/60)/24)+DATE(1970,1,1)+(-5/24)</f>
        <v>42227.563657407409</v>
      </c>
      <c r="U2197" s="41">
        <f t="shared" si="10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8">
        <f>E2198/L2198</f>
        <v>68.106837606837601</v>
      </c>
      <c r="Q2198" s="12" t="str">
        <f t="shared" si="102"/>
        <v>games</v>
      </c>
      <c r="R2198" s="12" t="str">
        <f t="shared" si="103"/>
        <v>tabletop games</v>
      </c>
      <c r="S2198" s="13">
        <f>(((J2198/60)/60)/24)+DATE(1970,1,1)+(-5/24)</f>
        <v>42675.278958333329</v>
      </c>
      <c r="T2198" s="14">
        <f>(((I2198/60)/60)/24)+DATE(1970,1,1)+(-5/24)</f>
        <v>42706.083333333336</v>
      </c>
      <c r="U2198" s="41">
        <f t="shared" si="104"/>
        <v>30.804375000006985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8">
        <f>E2199/L2199</f>
        <v>65.891300230946882</v>
      </c>
      <c r="Q2199" s="12" t="str">
        <f t="shared" si="102"/>
        <v>games</v>
      </c>
      <c r="R2199" s="12" t="str">
        <f t="shared" si="103"/>
        <v>tabletop games</v>
      </c>
      <c r="S2199" s="13">
        <f>(((J2199/60)/60)/24)+DATE(1970,1,1)+(-5/24)</f>
        <v>42033.37568287037</v>
      </c>
      <c r="T2199" s="14">
        <f>(((I2199/60)/60)/24)+DATE(1970,1,1)+(-5/24)</f>
        <v>42063.37568287037</v>
      </c>
      <c r="U2199" s="41">
        <f t="shared" si="10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8">
        <f>E2200/L2200</f>
        <v>81.654377880184327</v>
      </c>
      <c r="Q2200" s="12" t="str">
        <f t="shared" si="102"/>
        <v>games</v>
      </c>
      <c r="R2200" s="12" t="str">
        <f t="shared" si="103"/>
        <v>tabletop games</v>
      </c>
      <c r="S2200" s="13">
        <f>(((J2200/60)/60)/24)+DATE(1970,1,1)+(-5/24)</f>
        <v>42292.305555555555</v>
      </c>
      <c r="T2200" s="14">
        <f>(((I2200/60)/60)/24)+DATE(1970,1,1)+(-5/24)</f>
        <v>42322.347222222219</v>
      </c>
      <c r="U2200" s="41">
        <f t="shared" si="104"/>
        <v>30.041666666664241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8">
        <f>E2201/L2201</f>
        <v>52.701195219123505</v>
      </c>
      <c r="Q2201" s="12" t="str">
        <f t="shared" si="102"/>
        <v>games</v>
      </c>
      <c r="R2201" s="12" t="str">
        <f t="shared" si="103"/>
        <v>tabletop games</v>
      </c>
      <c r="S2201" s="13">
        <f>(((J2201/60)/60)/24)+DATE(1970,1,1)+(-5/24)</f>
        <v>42262.208310185182</v>
      </c>
      <c r="T2201" s="14">
        <f>(((I2201/60)/60)/24)+DATE(1970,1,1)+(-5/24)</f>
        <v>42292.208310185182</v>
      </c>
      <c r="U2201" s="41">
        <f t="shared" si="10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8">
        <f>E2202/L2202</f>
        <v>41.228136882129277</v>
      </c>
      <c r="Q2202" s="12" t="str">
        <f t="shared" si="102"/>
        <v>games</v>
      </c>
      <c r="R2202" s="12" t="str">
        <f t="shared" si="103"/>
        <v>tabletop games</v>
      </c>
      <c r="S2202" s="13">
        <f>(((J2202/60)/60)/24)+DATE(1970,1,1)+(-5/24)</f>
        <v>42163.417453703696</v>
      </c>
      <c r="T2202" s="14">
        <f>(((I2202/60)/60)/24)+DATE(1970,1,1)+(-5/24)</f>
        <v>42190.916666666664</v>
      </c>
      <c r="U2202" s="41">
        <f t="shared" si="104"/>
        <v>27.499212962968159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8">
        <f>E2203/L2203</f>
        <v>15.035357142857142</v>
      </c>
      <c r="Q2203" s="12" t="str">
        <f t="shared" si="102"/>
        <v>music</v>
      </c>
      <c r="R2203" s="12" t="str">
        <f t="shared" si="103"/>
        <v>electronic music</v>
      </c>
      <c r="S2203" s="13">
        <f>(((J2203/60)/60)/24)+DATE(1970,1,1)+(-5/24)</f>
        <v>41276.638483796298</v>
      </c>
      <c r="T2203" s="14">
        <f>(((I2203/60)/60)/24)+DATE(1970,1,1)+(-5/24)</f>
        <v>41290.638483796298</v>
      </c>
      <c r="U2203" s="41">
        <f t="shared" si="10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8">
        <f>E2204/L2204</f>
        <v>39.066920943134534</v>
      </c>
      <c r="Q2204" s="12" t="str">
        <f t="shared" si="102"/>
        <v>music</v>
      </c>
      <c r="R2204" s="12" t="str">
        <f t="shared" si="103"/>
        <v>electronic music</v>
      </c>
      <c r="S2204" s="13">
        <f>(((J2204/60)/60)/24)+DATE(1970,1,1)+(-5/24)</f>
        <v>41184.640833333331</v>
      </c>
      <c r="T2204" s="14">
        <f>(((I2204/60)/60)/24)+DATE(1970,1,1)+(-5/24)</f>
        <v>41214.640833333331</v>
      </c>
      <c r="U2204" s="41">
        <f t="shared" si="10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8">
        <f>E2205/L2205</f>
        <v>43.82</v>
      </c>
      <c r="Q2205" s="12" t="str">
        <f t="shared" si="102"/>
        <v>music</v>
      </c>
      <c r="R2205" s="12" t="str">
        <f t="shared" si="103"/>
        <v>electronic music</v>
      </c>
      <c r="S2205" s="13">
        <f>(((J2205/60)/60)/24)+DATE(1970,1,1)+(-5/24)</f>
        <v>42241.651412037034</v>
      </c>
      <c r="T2205" s="14">
        <f>(((I2205/60)/60)/24)+DATE(1970,1,1)+(-5/24)</f>
        <v>42271.651412037034</v>
      </c>
      <c r="U2205" s="41">
        <f t="shared" si="10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8">
        <f>E2206/L2206</f>
        <v>27.301369863013697</v>
      </c>
      <c r="Q2206" s="12" t="str">
        <f t="shared" si="102"/>
        <v>music</v>
      </c>
      <c r="R2206" s="12" t="str">
        <f t="shared" si="103"/>
        <v>electronic music</v>
      </c>
      <c r="S2206" s="13">
        <f>(((J2206/60)/60)/24)+DATE(1970,1,1)+(-5/24)</f>
        <v>41312.103229166663</v>
      </c>
      <c r="T2206" s="14">
        <f>(((I2206/60)/60)/24)+DATE(1970,1,1)+(-5/24)</f>
        <v>41342.103229166663</v>
      </c>
      <c r="U2206" s="41">
        <f t="shared" si="10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8">
        <f>E2207/L2207</f>
        <v>42.222222222222221</v>
      </c>
      <c r="Q2207" s="12" t="str">
        <f t="shared" si="102"/>
        <v>music</v>
      </c>
      <c r="R2207" s="12" t="str">
        <f t="shared" si="103"/>
        <v>electronic music</v>
      </c>
      <c r="S2207" s="13">
        <f>(((J2207/60)/60)/24)+DATE(1970,1,1)+(-5/24)</f>
        <v>41031.613298611104</v>
      </c>
      <c r="T2207" s="14">
        <f>(((I2207/60)/60)/24)+DATE(1970,1,1)+(-5/24)</f>
        <v>41061.613298611104</v>
      </c>
      <c r="U2207" s="41">
        <f t="shared" si="10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8">
        <f>E2208/L2208</f>
        <v>33.235294117647058</v>
      </c>
      <c r="Q2208" s="12" t="str">
        <f t="shared" si="102"/>
        <v>music</v>
      </c>
      <c r="R2208" s="12" t="str">
        <f t="shared" si="103"/>
        <v>electronic music</v>
      </c>
      <c r="S2208" s="13">
        <f>(((J2208/60)/60)/24)+DATE(1970,1,1)+(-5/24)</f>
        <v>40997.048888888887</v>
      </c>
      <c r="T2208" s="14">
        <f>(((I2208/60)/60)/24)+DATE(1970,1,1)+(-5/24)</f>
        <v>41015.048888888887</v>
      </c>
      <c r="U2208" s="41">
        <f t="shared" si="10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8">
        <f>E2209/L2209</f>
        <v>285.71428571428572</v>
      </c>
      <c r="Q2209" s="12" t="str">
        <f t="shared" si="102"/>
        <v>music</v>
      </c>
      <c r="R2209" s="12" t="str">
        <f t="shared" si="103"/>
        <v>electronic music</v>
      </c>
      <c r="S2209" s="13">
        <f>(((J2209/60)/60)/24)+DATE(1970,1,1)+(-5/24)</f>
        <v>41563.985798611109</v>
      </c>
      <c r="T2209" s="14">
        <f>(((I2209/60)/60)/24)+DATE(1970,1,1)+(-5/24)</f>
        <v>41594.027465277773</v>
      </c>
      <c r="U2209" s="41">
        <f t="shared" si="104"/>
        <v>30.041666666664241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8">
        <f>E2210/L2210</f>
        <v>42.333333333333336</v>
      </c>
      <c r="Q2210" s="12" t="str">
        <f t="shared" si="102"/>
        <v>music</v>
      </c>
      <c r="R2210" s="12" t="str">
        <f t="shared" si="103"/>
        <v>electronic music</v>
      </c>
      <c r="S2210" s="13">
        <f>(((J2210/60)/60)/24)+DATE(1970,1,1)+(-5/24)</f>
        <v>40946.673912037033</v>
      </c>
      <c r="T2210" s="14">
        <f>(((I2210/60)/60)/24)+DATE(1970,1,1)+(-5/24)</f>
        <v>41005.958333333328</v>
      </c>
      <c r="U2210" s="41">
        <f t="shared" si="104"/>
        <v>59.284421296295477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8">
        <f>E2211/L2211</f>
        <v>50.266666666666666</v>
      </c>
      <c r="Q2211" s="12" t="str">
        <f t="shared" si="102"/>
        <v>music</v>
      </c>
      <c r="R2211" s="12" t="str">
        <f t="shared" si="103"/>
        <v>electronic music</v>
      </c>
      <c r="S2211" s="13">
        <f>(((J2211/60)/60)/24)+DATE(1970,1,1)+(-5/24)</f>
        <v>41732.27134259259</v>
      </c>
      <c r="T2211" s="14">
        <f>(((I2211/60)/60)/24)+DATE(1970,1,1)+(-5/24)</f>
        <v>41743.75</v>
      </c>
      <c r="U2211" s="41">
        <f t="shared" si="104"/>
        <v>11.478657407409628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8">
        <f>E2212/L2212</f>
        <v>61.902777777777779</v>
      </c>
      <c r="Q2212" s="12" t="str">
        <f t="shared" si="102"/>
        <v>music</v>
      </c>
      <c r="R2212" s="12" t="str">
        <f t="shared" si="103"/>
        <v>electronic music</v>
      </c>
      <c r="S2212" s="13">
        <f>(((J2212/60)/60)/24)+DATE(1970,1,1)+(-5/24)</f>
        <v>40955.857754629629</v>
      </c>
      <c r="T2212" s="14">
        <f>(((I2212/60)/60)/24)+DATE(1970,1,1)+(-5/24)</f>
        <v>41013.524999999994</v>
      </c>
      <c r="U2212" s="41">
        <f t="shared" si="104"/>
        <v>57.667245370364981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8">
        <f>E2213/L2213</f>
        <v>40.75</v>
      </c>
      <c r="Q2213" s="12" t="str">
        <f t="shared" si="102"/>
        <v>music</v>
      </c>
      <c r="R2213" s="12" t="str">
        <f t="shared" si="103"/>
        <v>electronic music</v>
      </c>
      <c r="S2213" s="13">
        <f>(((J2213/60)/60)/24)+DATE(1970,1,1)+(-5/24)</f>
        <v>41716.576678240737</v>
      </c>
      <c r="T2213" s="14">
        <f>(((I2213/60)/60)/24)+DATE(1970,1,1)+(-5/24)</f>
        <v>41739.082638888889</v>
      </c>
      <c r="U2213" s="41">
        <f t="shared" si="104"/>
        <v>22.505960648151813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8">
        <f>E2214/L2214</f>
        <v>55.796747967479675</v>
      </c>
      <c r="Q2214" s="12" t="str">
        <f t="shared" si="102"/>
        <v>music</v>
      </c>
      <c r="R2214" s="12" t="str">
        <f t="shared" si="103"/>
        <v>electronic music</v>
      </c>
      <c r="S2214" s="13">
        <f>(((J2214/60)/60)/24)+DATE(1970,1,1)+(-5/24)</f>
        <v>41548.539085648146</v>
      </c>
      <c r="T2214" s="14">
        <f>(((I2214/60)/60)/24)+DATE(1970,1,1)+(-5/24)</f>
        <v>41581.833333333328</v>
      </c>
      <c r="U2214" s="41">
        <f t="shared" si="104"/>
        <v>33.294247685182199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8">
        <f>E2215/L2215</f>
        <v>10</v>
      </c>
      <c r="Q2215" s="12" t="str">
        <f t="shared" si="102"/>
        <v>music</v>
      </c>
      <c r="R2215" s="12" t="str">
        <f t="shared" si="103"/>
        <v>electronic music</v>
      </c>
      <c r="S2215" s="13">
        <f>(((J2215/60)/60)/24)+DATE(1970,1,1)+(-5/24)</f>
        <v>42109.617812499993</v>
      </c>
      <c r="T2215" s="14">
        <f>(((I2215/60)/60)/24)+DATE(1970,1,1)+(-5/24)</f>
        <v>42139.617812499993</v>
      </c>
      <c r="U2215" s="41">
        <f t="shared" si="10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8">
        <f>E2216/L2216</f>
        <v>73.125416666666666</v>
      </c>
      <c r="Q2216" s="12" t="str">
        <f t="shared" si="102"/>
        <v>music</v>
      </c>
      <c r="R2216" s="12" t="str">
        <f t="shared" si="103"/>
        <v>electronic music</v>
      </c>
      <c r="S2216" s="13">
        <f>(((J2216/60)/60)/24)+DATE(1970,1,1)+(-5/24)</f>
        <v>41646.58388888889</v>
      </c>
      <c r="T2216" s="14">
        <f>(((I2216/60)/60)/24)+DATE(1970,1,1)+(-5/24)</f>
        <v>41676.58388888889</v>
      </c>
      <c r="U2216" s="41">
        <f t="shared" si="10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8">
        <f>E2217/L2217</f>
        <v>26.060606060606062</v>
      </c>
      <c r="Q2217" s="12" t="str">
        <f t="shared" si="102"/>
        <v>music</v>
      </c>
      <c r="R2217" s="12" t="str">
        <f t="shared" si="103"/>
        <v>electronic music</v>
      </c>
      <c r="S2217" s="13">
        <f>(((J2217/60)/60)/24)+DATE(1970,1,1)+(-5/24)</f>
        <v>40958.508935185186</v>
      </c>
      <c r="T2217" s="14">
        <f>(((I2217/60)/60)/24)+DATE(1970,1,1)+(-5/24)</f>
        <v>40981.082638888889</v>
      </c>
      <c r="U2217" s="41">
        <f t="shared" si="104"/>
        <v>22.573703703703359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8">
        <f>E2218/L2218</f>
        <v>22.642857142857142</v>
      </c>
      <c r="Q2218" s="12" t="str">
        <f t="shared" si="102"/>
        <v>music</v>
      </c>
      <c r="R2218" s="12" t="str">
        <f t="shared" si="103"/>
        <v>electronic music</v>
      </c>
      <c r="S2218" s="13">
        <f>(((J2218/60)/60)/24)+DATE(1970,1,1)+(-5/24)</f>
        <v>42194.543344907412</v>
      </c>
      <c r="T2218" s="14">
        <f>(((I2218/60)/60)/24)+DATE(1970,1,1)+(-5/24)</f>
        <v>42208.543344907412</v>
      </c>
      <c r="U2218" s="41">
        <f t="shared" si="10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8">
        <f>E2219/L2219</f>
        <v>47.222222222222221</v>
      </c>
      <c r="Q2219" s="12" t="str">
        <f t="shared" si="102"/>
        <v>music</v>
      </c>
      <c r="R2219" s="12" t="str">
        <f t="shared" si="103"/>
        <v>electronic music</v>
      </c>
      <c r="S2219" s="13">
        <f>(((J2219/60)/60)/24)+DATE(1970,1,1)+(-5/24)</f>
        <v>42299.568437499998</v>
      </c>
      <c r="T2219" s="14">
        <f>(((I2219/60)/60)/24)+DATE(1970,1,1)+(-5/24)</f>
        <v>42310.124999999993</v>
      </c>
      <c r="U2219" s="41">
        <f t="shared" si="104"/>
        <v>10.55656249999447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8">
        <f>E2220/L2220</f>
        <v>32.324473684210524</v>
      </c>
      <c r="Q2220" s="12" t="str">
        <f t="shared" si="102"/>
        <v>music</v>
      </c>
      <c r="R2220" s="12" t="str">
        <f t="shared" si="103"/>
        <v>electronic music</v>
      </c>
      <c r="S2220" s="13">
        <f>(((J2220/60)/60)/24)+DATE(1970,1,1)+(-5/24)</f>
        <v>41127.603969907403</v>
      </c>
      <c r="T2220" s="14">
        <f>(((I2220/60)/60)/24)+DATE(1970,1,1)+(-5/24)</f>
        <v>41149.791666666664</v>
      </c>
      <c r="U2220" s="41">
        <f t="shared" si="104"/>
        <v>22.187696759261598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8">
        <f>E2221/L2221</f>
        <v>53.421052631578945</v>
      </c>
      <c r="Q2221" s="12" t="str">
        <f t="shared" si="102"/>
        <v>music</v>
      </c>
      <c r="R2221" s="12" t="str">
        <f t="shared" si="103"/>
        <v>electronic music</v>
      </c>
      <c r="S2221" s="13">
        <f>(((J2221/60)/60)/24)+DATE(1970,1,1)+(-5/24)</f>
        <v>42205.510555555556</v>
      </c>
      <c r="T2221" s="14">
        <f>(((I2221/60)/60)/24)+DATE(1970,1,1)+(-5/24)</f>
        <v>42235.510555555556</v>
      </c>
      <c r="U2221" s="41">
        <f t="shared" si="10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8">
        <f>E2222/L2222</f>
        <v>51.304347826086953</v>
      </c>
      <c r="Q2222" s="12" t="str">
        <f t="shared" si="102"/>
        <v>music</v>
      </c>
      <c r="R2222" s="12" t="str">
        <f t="shared" si="103"/>
        <v>electronic music</v>
      </c>
      <c r="S2222" s="13">
        <f>(((J2222/60)/60)/24)+DATE(1970,1,1)+(-5/24)</f>
        <v>41451.852268518516</v>
      </c>
      <c r="T2222" s="14">
        <f>(((I2222/60)/60)/24)+DATE(1970,1,1)+(-5/24)</f>
        <v>41481.852268518516</v>
      </c>
      <c r="U2222" s="41">
        <f t="shared" si="10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8">
        <f>E2223/L2223</f>
        <v>37.197247706422019</v>
      </c>
      <c r="Q2223" s="12" t="str">
        <f t="shared" si="102"/>
        <v>games</v>
      </c>
      <c r="R2223" s="12" t="str">
        <f t="shared" si="103"/>
        <v>tabletop games</v>
      </c>
      <c r="S2223" s="13">
        <f>(((J2223/60)/60)/24)+DATE(1970,1,1)+(-5/24)</f>
        <v>42452.458437499998</v>
      </c>
      <c r="T2223" s="14">
        <f>(((I2223/60)/60)/24)+DATE(1970,1,1)+(-5/24)</f>
        <v>42482.791666666664</v>
      </c>
      <c r="U2223" s="41">
        <f t="shared" si="104"/>
        <v>30.33322916666657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8">
        <f>E2224/L2224</f>
        <v>27.1</v>
      </c>
      <c r="Q2224" s="12" t="str">
        <f t="shared" si="102"/>
        <v>games</v>
      </c>
      <c r="R2224" s="12" t="str">
        <f t="shared" si="103"/>
        <v>tabletop games</v>
      </c>
      <c r="S2224" s="13">
        <f>(((J2224/60)/60)/24)+DATE(1970,1,1)+(-5/24)</f>
        <v>40906.579247685186</v>
      </c>
      <c r="T2224" s="14">
        <f>(((I2224/60)/60)/24)+DATE(1970,1,1)+(-5/24)</f>
        <v>40936.579247685186</v>
      </c>
      <c r="U2224" s="41">
        <f t="shared" si="10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8">
        <f>E2225/L2225</f>
        <v>206.31</v>
      </c>
      <c r="Q2225" s="12" t="str">
        <f t="shared" si="102"/>
        <v>games</v>
      </c>
      <c r="R2225" s="12" t="str">
        <f t="shared" si="103"/>
        <v>tabletop games</v>
      </c>
      <c r="S2225" s="13">
        <f>(((J2225/60)/60)/24)+DATE(1970,1,1)+(-5/24)</f>
        <v>42152.432500000003</v>
      </c>
      <c r="T2225" s="14">
        <f>(((I2225/60)/60)/24)+DATE(1970,1,1)+(-5/24)</f>
        <v>42182.432500000003</v>
      </c>
      <c r="U2225" s="41">
        <f t="shared" si="10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8">
        <f>E2226/L2226</f>
        <v>82.145270270270274</v>
      </c>
      <c r="Q2226" s="12" t="str">
        <f t="shared" si="102"/>
        <v>games</v>
      </c>
      <c r="R2226" s="12" t="str">
        <f t="shared" si="103"/>
        <v>tabletop games</v>
      </c>
      <c r="S2226" s="13">
        <f>(((J2226/60)/60)/24)+DATE(1970,1,1)+(-5/24)</f>
        <v>42644.459201388883</v>
      </c>
      <c r="T2226" s="14">
        <f>(((I2226/60)/60)/24)+DATE(1970,1,1)+(-5/24)</f>
        <v>42672.583333333336</v>
      </c>
      <c r="U2226" s="41">
        <f t="shared" si="104"/>
        <v>28.124131944452529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8">
        <f>E2227/L2227</f>
        <v>164.79651993355483</v>
      </c>
      <c r="Q2227" s="12" t="str">
        <f t="shared" si="102"/>
        <v>games</v>
      </c>
      <c r="R2227" s="12" t="str">
        <f t="shared" si="103"/>
        <v>tabletop games</v>
      </c>
      <c r="S2227" s="13">
        <f>(((J2227/60)/60)/24)+DATE(1970,1,1)+(-5/24)</f>
        <v>41873.583506944444</v>
      </c>
      <c r="T2227" s="14">
        <f>(((I2227/60)/60)/24)+DATE(1970,1,1)+(-5/24)</f>
        <v>41903.583506944444</v>
      </c>
      <c r="U2227" s="41">
        <f t="shared" si="10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8">
        <f>E2228/L2228</f>
        <v>60.820280373831778</v>
      </c>
      <c r="Q2228" s="12" t="str">
        <f t="shared" si="102"/>
        <v>games</v>
      </c>
      <c r="R2228" s="12" t="str">
        <f t="shared" si="103"/>
        <v>tabletop games</v>
      </c>
      <c r="S2228" s="13">
        <f>(((J2228/60)/60)/24)+DATE(1970,1,1)+(-5/24)</f>
        <v>42381.590532407405</v>
      </c>
      <c r="T2228" s="14">
        <f>(((I2228/60)/60)/24)+DATE(1970,1,1)+(-5/24)</f>
        <v>42411.999305555553</v>
      </c>
      <c r="U2228" s="41">
        <f t="shared" si="104"/>
        <v>30.408773148148612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8">
        <f>E2229/L2229</f>
        <v>67.970099667774093</v>
      </c>
      <c r="Q2229" s="12" t="str">
        <f t="shared" si="102"/>
        <v>games</v>
      </c>
      <c r="R2229" s="12" t="str">
        <f t="shared" si="103"/>
        <v>tabletop games</v>
      </c>
      <c r="S2229" s="13">
        <f>(((J2229/60)/60)/24)+DATE(1970,1,1)+(-5/24)</f>
        <v>41561.599016203698</v>
      </c>
      <c r="T2229" s="14">
        <f>(((I2229/60)/60)/24)+DATE(1970,1,1)+(-5/24)</f>
        <v>41591.640682870369</v>
      </c>
      <c r="U2229" s="41">
        <f t="shared" si="104"/>
        <v>30.041666666671517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8">
        <f>E2230/L2230</f>
        <v>81.561805555555551</v>
      </c>
      <c r="Q2230" s="12" t="str">
        <f t="shared" si="102"/>
        <v>games</v>
      </c>
      <c r="R2230" s="12" t="str">
        <f t="shared" si="103"/>
        <v>tabletop games</v>
      </c>
      <c r="S2230" s="13">
        <f>(((J2230/60)/60)/24)+DATE(1970,1,1)+(-5/24)</f>
        <v>42202.069861111107</v>
      </c>
      <c r="T2230" s="14">
        <f>(((I2230/60)/60)/24)+DATE(1970,1,1)+(-5/24)</f>
        <v>42232.069861111107</v>
      </c>
      <c r="U2230" s="41">
        <f t="shared" si="10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8">
        <f>E2231/L2231</f>
        <v>25.42547309833024</v>
      </c>
      <c r="Q2231" s="12" t="str">
        <f t="shared" si="102"/>
        <v>games</v>
      </c>
      <c r="R2231" s="12" t="str">
        <f t="shared" si="103"/>
        <v>tabletop games</v>
      </c>
      <c r="S2231" s="13">
        <f>(((J2231/60)/60)/24)+DATE(1970,1,1)+(-5/24)</f>
        <v>41484.455914351849</v>
      </c>
      <c r="T2231" s="14">
        <f>(((I2231/60)/60)/24)+DATE(1970,1,1)+(-5/24)</f>
        <v>41519.958333333328</v>
      </c>
      <c r="U2231" s="41">
        <f t="shared" si="104"/>
        <v>35.502418981479423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8">
        <f>E2232/L2232</f>
        <v>21.497991967871485</v>
      </c>
      <c r="Q2232" s="12" t="str">
        <f t="shared" si="102"/>
        <v>games</v>
      </c>
      <c r="R2232" s="12" t="str">
        <f t="shared" si="103"/>
        <v>tabletop games</v>
      </c>
      <c r="S2232" s="13">
        <f>(((J2232/60)/60)/24)+DATE(1970,1,1)+(-5/24)</f>
        <v>41724.672766203701</v>
      </c>
      <c r="T2232" s="14">
        <f>(((I2232/60)/60)/24)+DATE(1970,1,1)+(-5/24)</f>
        <v>41754.672766203701</v>
      </c>
      <c r="U2232" s="41">
        <f t="shared" si="10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8">
        <f>E2233/L2233</f>
        <v>27.226630727762803</v>
      </c>
      <c r="Q2233" s="12" t="str">
        <f t="shared" si="102"/>
        <v>games</v>
      </c>
      <c r="R2233" s="12" t="str">
        <f t="shared" si="103"/>
        <v>tabletop games</v>
      </c>
      <c r="S2233" s="13">
        <f>(((J2233/60)/60)/24)+DATE(1970,1,1)+(-5/24)</f>
        <v>41423.702557870369</v>
      </c>
      <c r="T2233" s="14">
        <f>(((I2233/60)/60)/24)+DATE(1970,1,1)+(-5/24)</f>
        <v>41450</v>
      </c>
      <c r="U2233" s="41">
        <f t="shared" si="104"/>
        <v>26.297442129631236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8">
        <f>E2234/L2234</f>
        <v>25.091093117408906</v>
      </c>
      <c r="Q2234" s="12" t="str">
        <f t="shared" si="102"/>
        <v>games</v>
      </c>
      <c r="R2234" s="12" t="str">
        <f t="shared" si="103"/>
        <v>tabletop games</v>
      </c>
      <c r="S2234" s="13">
        <f>(((J2234/60)/60)/24)+DATE(1970,1,1)+(-5/24)</f>
        <v>41806.585740740738</v>
      </c>
      <c r="T2234" s="14">
        <f>(((I2234/60)/60)/24)+DATE(1970,1,1)+(-5/24)</f>
        <v>41838.916666666664</v>
      </c>
      <c r="U2234" s="41">
        <f t="shared" si="104"/>
        <v>32.33092592592584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8">
        <f>E2235/L2235</f>
        <v>21.230179028132991</v>
      </c>
      <c r="Q2235" s="12" t="str">
        <f t="shared" si="102"/>
        <v>games</v>
      </c>
      <c r="R2235" s="12" t="str">
        <f t="shared" si="103"/>
        <v>tabletop games</v>
      </c>
      <c r="S2235" s="13">
        <f>(((J2235/60)/60)/24)+DATE(1970,1,1)+(-5/24)</f>
        <v>42331.170590277768</v>
      </c>
      <c r="T2235" s="14">
        <f>(((I2235/60)/60)/24)+DATE(1970,1,1)+(-5/24)</f>
        <v>42351.791666666664</v>
      </c>
      <c r="U2235" s="41">
        <f t="shared" si="104"/>
        <v>20.621076388895744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8">
        <f>E2236/L2236</f>
        <v>41.607142857142854</v>
      </c>
      <c r="Q2236" s="12" t="str">
        <f t="shared" si="102"/>
        <v>games</v>
      </c>
      <c r="R2236" s="12" t="str">
        <f t="shared" si="103"/>
        <v>tabletop games</v>
      </c>
      <c r="S2236" s="13">
        <f>(((J2236/60)/60)/24)+DATE(1970,1,1)+(-5/24)</f>
        <v>42710.616284722222</v>
      </c>
      <c r="T2236" s="14">
        <f>(((I2236/60)/60)/24)+DATE(1970,1,1)+(-5/24)</f>
        <v>42740.616284722222</v>
      </c>
      <c r="U2236" s="41">
        <f t="shared" si="10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8">
        <f>E2237/L2237</f>
        <v>135.58503401360545</v>
      </c>
      <c r="Q2237" s="12" t="str">
        <f t="shared" si="102"/>
        <v>games</v>
      </c>
      <c r="R2237" s="12" t="str">
        <f t="shared" si="103"/>
        <v>tabletop games</v>
      </c>
      <c r="S2237" s="13">
        <f>(((J2237/60)/60)/24)+DATE(1970,1,1)+(-5/24)</f>
        <v>42061.813784722217</v>
      </c>
      <c r="T2237" s="14">
        <f>(((I2237/60)/60)/24)+DATE(1970,1,1)+(-5/24)</f>
        <v>42091.77211805556</v>
      </c>
      <c r="U2237" s="41">
        <f t="shared" si="104"/>
        <v>29.958333333343035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8">
        <f>E2238/L2238</f>
        <v>22.116176470588236</v>
      </c>
      <c r="Q2238" s="12" t="str">
        <f t="shared" si="102"/>
        <v>games</v>
      </c>
      <c r="R2238" s="12" t="str">
        <f t="shared" si="103"/>
        <v>tabletop games</v>
      </c>
      <c r="S2238" s="13">
        <f>(((J2238/60)/60)/24)+DATE(1970,1,1)+(-5/24)</f>
        <v>42371.408831018511</v>
      </c>
      <c r="T2238" s="14">
        <f>(((I2238/60)/60)/24)+DATE(1970,1,1)+(-5/24)</f>
        <v>42401.408831018511</v>
      </c>
      <c r="U2238" s="41">
        <f t="shared" si="10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8">
        <f>E2239/L2239</f>
        <v>64.625635808748726</v>
      </c>
      <c r="Q2239" s="12" t="str">
        <f t="shared" si="102"/>
        <v>games</v>
      </c>
      <c r="R2239" s="12" t="str">
        <f t="shared" si="103"/>
        <v>tabletop games</v>
      </c>
      <c r="S2239" s="13">
        <f>(((J2239/60)/60)/24)+DATE(1970,1,1)+(-5/24)</f>
        <v>41914.794942129629</v>
      </c>
      <c r="T2239" s="14">
        <f>(((I2239/60)/60)/24)+DATE(1970,1,1)+(-5/24)</f>
        <v>41955.124305555553</v>
      </c>
      <c r="U2239" s="41">
        <f t="shared" si="104"/>
        <v>40.329363425924385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8">
        <f>E2240/L2240</f>
        <v>69.569620253164558</v>
      </c>
      <c r="Q2240" s="12" t="str">
        <f t="shared" si="102"/>
        <v>games</v>
      </c>
      <c r="R2240" s="12" t="str">
        <f t="shared" si="103"/>
        <v>tabletop games</v>
      </c>
      <c r="S2240" s="13">
        <f>(((J2240/60)/60)/24)+DATE(1970,1,1)+(-5/24)</f>
        <v>42774.41337962963</v>
      </c>
      <c r="T2240" s="14">
        <f>(((I2240/60)/60)/24)+DATE(1970,1,1)+(-5/24)</f>
        <v>42804.41337962963</v>
      </c>
      <c r="U2240" s="41">
        <f t="shared" si="10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8">
        <f>E2241/L2241</f>
        <v>75.133028169014082</v>
      </c>
      <c r="Q2241" s="12" t="str">
        <f t="shared" si="102"/>
        <v>games</v>
      </c>
      <c r="R2241" s="12" t="str">
        <f t="shared" si="103"/>
        <v>tabletop games</v>
      </c>
      <c r="S2241" s="13">
        <f>(((J2241/60)/60)/24)+DATE(1970,1,1)+(-5/24)</f>
        <v>41572.750162037039</v>
      </c>
      <c r="T2241" s="14">
        <f>(((I2241/60)/60)/24)+DATE(1970,1,1)+(-5/24)</f>
        <v>41608.959722222222</v>
      </c>
      <c r="U2241" s="41">
        <f t="shared" si="104"/>
        <v>36.209560185183364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8">
        <f>E2242/L2242</f>
        <v>140.97916666666666</v>
      </c>
      <c r="Q2242" s="12" t="str">
        <f t="shared" si="102"/>
        <v>games</v>
      </c>
      <c r="R2242" s="12" t="str">
        <f t="shared" si="103"/>
        <v>tabletop games</v>
      </c>
      <c r="S2242" s="13">
        <f>(((J2242/60)/60)/24)+DATE(1970,1,1)+(-5/24)</f>
        <v>42452.617407407401</v>
      </c>
      <c r="T2242" s="14">
        <f>(((I2242/60)/60)/24)+DATE(1970,1,1)+(-5/24)</f>
        <v>42482.617407407401</v>
      </c>
      <c r="U2242" s="41">
        <f t="shared" si="10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8">
        <f>E2243/L2243</f>
        <v>49.472392638036808</v>
      </c>
      <c r="Q2243" s="12" t="str">
        <f t="shared" ref="Q2243:Q2306" si="105">LEFT(N2243,( FIND("/",N2243,1))-1)</f>
        <v>games</v>
      </c>
      <c r="R2243" s="12" t="str">
        <f t="shared" ref="R2243:R2306" si="106">RIGHT(N2243,(LEN(N2243)-(FIND("/",N2243, FIND("/", N2243)-1))))</f>
        <v>tabletop games</v>
      </c>
      <c r="S2243" s="13">
        <f>(((J2243/60)/60)/24)+DATE(1970,1,1)+(-5/24)</f>
        <v>42766.619212962956</v>
      </c>
      <c r="T2243" s="14">
        <f>(((I2243/60)/60)/24)+DATE(1970,1,1)+(-5/24)</f>
        <v>42796.619212962956</v>
      </c>
      <c r="U2243" s="41">
        <f t="shared" ref="U2243:U2306" si="107">T2243-S2243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8">
        <f>E2244/L2244</f>
        <v>53.865251485148519</v>
      </c>
      <c r="Q2244" s="12" t="str">
        <f t="shared" si="105"/>
        <v>games</v>
      </c>
      <c r="R2244" s="12" t="str">
        <f t="shared" si="106"/>
        <v>tabletop games</v>
      </c>
      <c r="S2244" s="13">
        <f>(((J2244/60)/60)/24)+DATE(1970,1,1)+(-5/24)</f>
        <v>41569.367280092592</v>
      </c>
      <c r="T2244" s="14">
        <f>(((I2244/60)/60)/24)+DATE(1970,1,1)+(-5/24)</f>
        <v>41604.91805555555</v>
      </c>
      <c r="U2244" s="41">
        <f t="shared" si="107"/>
        <v>35.550775462957972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8">
        <f>E2245/L2245</f>
        <v>4.5712530712530715</v>
      </c>
      <c r="Q2245" s="12" t="str">
        <f t="shared" si="105"/>
        <v>games</v>
      </c>
      <c r="R2245" s="12" t="str">
        <f t="shared" si="106"/>
        <v>tabletop games</v>
      </c>
      <c r="S2245" s="13">
        <f>(((J2245/60)/60)/24)+DATE(1970,1,1)+(-5/24)</f>
        <v>42800.542708333327</v>
      </c>
      <c r="T2245" s="14">
        <f>(((I2245/60)/60)/24)+DATE(1970,1,1)+(-5/24)</f>
        <v>42806.916666666664</v>
      </c>
      <c r="U2245" s="41">
        <f t="shared" si="107"/>
        <v>6.3739583333372138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8">
        <f>E2246/L2246</f>
        <v>65.00344827586207</v>
      </c>
      <c r="Q2246" s="12" t="str">
        <f t="shared" si="105"/>
        <v>games</v>
      </c>
      <c r="R2246" s="12" t="str">
        <f t="shared" si="106"/>
        <v>tabletop games</v>
      </c>
      <c r="S2246" s="13">
        <f>(((J2246/60)/60)/24)+DATE(1970,1,1)+(-5/24)</f>
        <v>42647.610486111109</v>
      </c>
      <c r="T2246" s="14">
        <f>(((I2246/60)/60)/24)+DATE(1970,1,1)+(-5/24)</f>
        <v>42659.645833333336</v>
      </c>
      <c r="U2246" s="41">
        <f t="shared" si="107"/>
        <v>12.035347222226846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8">
        <f>E2247/L2247</f>
        <v>53.475252525252522</v>
      </c>
      <c r="Q2247" s="12" t="str">
        <f t="shared" si="105"/>
        <v>games</v>
      </c>
      <c r="R2247" s="12" t="str">
        <f t="shared" si="106"/>
        <v>tabletop games</v>
      </c>
      <c r="S2247" s="13">
        <f>(((J2247/60)/60)/24)+DATE(1970,1,1)+(-5/24)</f>
        <v>41660.500196759262</v>
      </c>
      <c r="T2247" s="14">
        <f>(((I2247/60)/60)/24)+DATE(1970,1,1)+(-5/24)</f>
        <v>41691.541666666664</v>
      </c>
      <c r="U2247" s="41">
        <f t="shared" si="107"/>
        <v>31.041469907402643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8">
        <f>E2248/L2248</f>
        <v>43.912280701754383</v>
      </c>
      <c r="Q2248" s="12" t="str">
        <f t="shared" si="105"/>
        <v>games</v>
      </c>
      <c r="R2248" s="12" t="str">
        <f t="shared" si="106"/>
        <v>tabletop games</v>
      </c>
      <c r="S2248" s="13">
        <f>(((J2248/60)/60)/24)+DATE(1970,1,1)+(-5/24)</f>
        <v>42221.583449074074</v>
      </c>
      <c r="T2248" s="14">
        <f>(((I2248/60)/60)/24)+DATE(1970,1,1)+(-5/24)</f>
        <v>42251.583449074074</v>
      </c>
      <c r="U2248" s="41">
        <f t="shared" si="107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8">
        <f>E2249/L2249</f>
        <v>50.852631578947367</v>
      </c>
      <c r="Q2249" s="12" t="str">
        <f t="shared" si="105"/>
        <v>games</v>
      </c>
      <c r="R2249" s="12" t="str">
        <f t="shared" si="106"/>
        <v>tabletop games</v>
      </c>
      <c r="S2249" s="13">
        <f>(((J2249/60)/60)/24)+DATE(1970,1,1)+(-5/24)</f>
        <v>42200.457928240743</v>
      </c>
      <c r="T2249" s="14">
        <f>(((I2249/60)/60)/24)+DATE(1970,1,1)+(-5/24)</f>
        <v>42214.457928240743</v>
      </c>
      <c r="U2249" s="41">
        <f t="shared" si="107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8">
        <f>E2250/L2250</f>
        <v>58.6328125</v>
      </c>
      <c r="Q2250" s="12" t="str">
        <f t="shared" si="105"/>
        <v>games</v>
      </c>
      <c r="R2250" s="12" t="str">
        <f t="shared" si="106"/>
        <v>tabletop games</v>
      </c>
      <c r="S2250" s="13">
        <f>(((J2250/60)/60)/24)+DATE(1970,1,1)+(-5/24)</f>
        <v>42688.667569444442</v>
      </c>
      <c r="T2250" s="14">
        <f>(((I2250/60)/60)/24)+DATE(1970,1,1)+(-5/24)</f>
        <v>42718.667569444442</v>
      </c>
      <c r="U2250" s="41">
        <f t="shared" si="107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8">
        <f>E2251/L2251</f>
        <v>32.81666666666667</v>
      </c>
      <c r="Q2251" s="12" t="str">
        <f t="shared" si="105"/>
        <v>games</v>
      </c>
      <c r="R2251" s="12" t="str">
        <f t="shared" si="106"/>
        <v>tabletop games</v>
      </c>
      <c r="S2251" s="13">
        <f>(((J2251/60)/60)/24)+DATE(1970,1,1)+(-5/24)</f>
        <v>41336.494965277772</v>
      </c>
      <c r="T2251" s="14">
        <f>(((I2251/60)/60)/24)+DATE(1970,1,1)+(-5/24)</f>
        <v>41366.453298611108</v>
      </c>
      <c r="U2251" s="41">
        <f t="shared" si="107"/>
        <v>29.958333333335759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8">
        <f>E2252/L2252</f>
        <v>426.93169877408059</v>
      </c>
      <c r="Q2252" s="12" t="str">
        <f t="shared" si="105"/>
        <v>games</v>
      </c>
      <c r="R2252" s="12" t="str">
        <f t="shared" si="106"/>
        <v>tabletop games</v>
      </c>
      <c r="S2252" s="13">
        <f>(((J2252/60)/60)/24)+DATE(1970,1,1)+(-5/24)</f>
        <v>42676.7971412037</v>
      </c>
      <c r="T2252" s="14">
        <f>(((I2252/60)/60)/24)+DATE(1970,1,1)+(-5/24)</f>
        <v>42706.838807870365</v>
      </c>
      <c r="U2252" s="41">
        <f t="shared" si="107"/>
        <v>30.041666666664241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8">
        <f>E2253/L2253</f>
        <v>23.808729166666669</v>
      </c>
      <c r="Q2253" s="12" t="str">
        <f t="shared" si="105"/>
        <v>games</v>
      </c>
      <c r="R2253" s="12" t="str">
        <f t="shared" si="106"/>
        <v>tabletop games</v>
      </c>
      <c r="S2253" s="13">
        <f>(((J2253/60)/60)/24)+DATE(1970,1,1)+(-5/24)</f>
        <v>41846.137465277774</v>
      </c>
      <c r="T2253" s="14">
        <f>(((I2253/60)/60)/24)+DATE(1970,1,1)+(-5/24)</f>
        <v>41867.137465277774</v>
      </c>
      <c r="U2253" s="41">
        <f t="shared" si="107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8">
        <f>E2254/L2254</f>
        <v>98.413654618473899</v>
      </c>
      <c r="Q2254" s="12" t="str">
        <f t="shared" si="105"/>
        <v>games</v>
      </c>
      <c r="R2254" s="12" t="str">
        <f t="shared" si="106"/>
        <v>tabletop games</v>
      </c>
      <c r="S2254" s="13">
        <f>(((J2254/60)/60)/24)+DATE(1970,1,1)+(-5/24)</f>
        <v>42573.119652777772</v>
      </c>
      <c r="T2254" s="14">
        <f>(((I2254/60)/60)/24)+DATE(1970,1,1)+(-5/24)</f>
        <v>42588.119652777772</v>
      </c>
      <c r="U2254" s="41">
        <f t="shared" si="107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8">
        <f>E2255/L2255</f>
        <v>107.32142857142857</v>
      </c>
      <c r="Q2255" s="12" t="str">
        <f t="shared" si="105"/>
        <v>games</v>
      </c>
      <c r="R2255" s="12" t="str">
        <f t="shared" si="106"/>
        <v>tabletop games</v>
      </c>
      <c r="S2255" s="13">
        <f>(((J2255/60)/60)/24)+DATE(1970,1,1)+(-5/24)</f>
        <v>42296.422997685186</v>
      </c>
      <c r="T2255" s="14">
        <f>(((I2255/60)/60)/24)+DATE(1970,1,1)+(-5/24)</f>
        <v>42326.46466435185</v>
      </c>
      <c r="U2255" s="41">
        <f t="shared" si="107"/>
        <v>30.041666666664241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8">
        <f>E2256/L2256</f>
        <v>11.67005076142132</v>
      </c>
      <c r="Q2256" s="12" t="str">
        <f t="shared" si="105"/>
        <v>games</v>
      </c>
      <c r="R2256" s="12" t="str">
        <f t="shared" si="106"/>
        <v>tabletop games</v>
      </c>
      <c r="S2256" s="13">
        <f>(((J2256/60)/60)/24)+DATE(1970,1,1)+(-5/24)</f>
        <v>42752.439444444441</v>
      </c>
      <c r="T2256" s="14">
        <f>(((I2256/60)/60)/24)+DATE(1970,1,1)+(-5/24)</f>
        <v>42759.439444444441</v>
      </c>
      <c r="U2256" s="41">
        <f t="shared" si="107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8">
        <f>E2257/L2257</f>
        <v>41.782287822878232</v>
      </c>
      <c r="Q2257" s="12" t="str">
        <f t="shared" si="105"/>
        <v>games</v>
      </c>
      <c r="R2257" s="12" t="str">
        <f t="shared" si="106"/>
        <v>tabletop games</v>
      </c>
      <c r="S2257" s="13">
        <f>(((J2257/60)/60)/24)+DATE(1970,1,1)+(-5/24)</f>
        <v>42467.743645833332</v>
      </c>
      <c r="T2257" s="14">
        <f>(((I2257/60)/60)/24)+DATE(1970,1,1)+(-5/24)</f>
        <v>42497.743645833332</v>
      </c>
      <c r="U2257" s="41">
        <f t="shared" si="107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8">
        <f>E2258/L2258</f>
        <v>21.38</v>
      </c>
      <c r="Q2258" s="12" t="str">
        <f t="shared" si="105"/>
        <v>games</v>
      </c>
      <c r="R2258" s="12" t="str">
        <f t="shared" si="106"/>
        <v>tabletop games</v>
      </c>
      <c r="S2258" s="13">
        <f>(((J2258/60)/60)/24)+DATE(1970,1,1)+(-5/24)</f>
        <v>42682.243587962956</v>
      </c>
      <c r="T2258" s="14">
        <f>(((I2258/60)/60)/24)+DATE(1970,1,1)+(-5/24)</f>
        <v>42696.243587962956</v>
      </c>
      <c r="U2258" s="41">
        <f t="shared" si="107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8">
        <f>E2259/L2259</f>
        <v>94.103550295857985</v>
      </c>
      <c r="Q2259" s="12" t="str">
        <f t="shared" si="105"/>
        <v>games</v>
      </c>
      <c r="R2259" s="12" t="str">
        <f t="shared" si="106"/>
        <v>tabletop games</v>
      </c>
      <c r="S2259" s="13">
        <f>(((J2259/60)/60)/24)+DATE(1970,1,1)+(-5/24)</f>
        <v>42505.728344907409</v>
      </c>
      <c r="T2259" s="14">
        <f>(((I2259/60)/60)/24)+DATE(1970,1,1)+(-5/24)</f>
        <v>42540.749999999993</v>
      </c>
      <c r="U2259" s="41">
        <f t="shared" si="107"/>
        <v>35.021655092583387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8">
        <f>E2260/L2260</f>
        <v>15.721951219512196</v>
      </c>
      <c r="Q2260" s="12" t="str">
        <f t="shared" si="105"/>
        <v>games</v>
      </c>
      <c r="R2260" s="12" t="str">
        <f t="shared" si="106"/>
        <v>tabletop games</v>
      </c>
      <c r="S2260" s="13">
        <f>(((J2260/60)/60)/24)+DATE(1970,1,1)+(-5/24)</f>
        <v>42136.542673611104</v>
      </c>
      <c r="T2260" s="14">
        <f>(((I2260/60)/60)/24)+DATE(1970,1,1)+(-5/24)</f>
        <v>42166.542673611104</v>
      </c>
      <c r="U2260" s="41">
        <f t="shared" si="107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8">
        <f>E2261/L2261</f>
        <v>90.635922330097088</v>
      </c>
      <c r="Q2261" s="12" t="str">
        <f t="shared" si="105"/>
        <v>games</v>
      </c>
      <c r="R2261" s="12" t="str">
        <f t="shared" si="106"/>
        <v>tabletop games</v>
      </c>
      <c r="S2261" s="13">
        <f>(((J2261/60)/60)/24)+DATE(1970,1,1)+(-5/24)</f>
        <v>42702.59648148148</v>
      </c>
      <c r="T2261" s="14">
        <f>(((I2261/60)/60)/24)+DATE(1970,1,1)+(-5/24)</f>
        <v>42712.59648148148</v>
      </c>
      <c r="U2261" s="41">
        <f t="shared" si="107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8">
        <f>E2262/L2262</f>
        <v>97.297619047619051</v>
      </c>
      <c r="Q2262" s="12" t="str">
        <f t="shared" si="105"/>
        <v>games</v>
      </c>
      <c r="R2262" s="12" t="str">
        <f t="shared" si="106"/>
        <v>tabletop games</v>
      </c>
      <c r="S2262" s="13">
        <f>(((J2262/60)/60)/24)+DATE(1970,1,1)+(-5/24)</f>
        <v>41694.808449074073</v>
      </c>
      <c r="T2262" s="14">
        <f>(((I2262/60)/60)/24)+DATE(1970,1,1)+(-5/24)</f>
        <v>41724.766782407409</v>
      </c>
      <c r="U2262" s="41">
        <f t="shared" si="107"/>
        <v>29.958333333335759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8">
        <f>E2263/L2263</f>
        <v>37.11904761904762</v>
      </c>
      <c r="Q2263" s="12" t="str">
        <f t="shared" si="105"/>
        <v>games</v>
      </c>
      <c r="R2263" s="12" t="str">
        <f t="shared" si="106"/>
        <v>tabletop games</v>
      </c>
      <c r="S2263" s="13">
        <f>(((J2263/60)/60)/24)+DATE(1970,1,1)+(-5/24)</f>
        <v>42759.516435185178</v>
      </c>
      <c r="T2263" s="14">
        <f>(((I2263/60)/60)/24)+DATE(1970,1,1)+(-5/24)</f>
        <v>42780.516435185178</v>
      </c>
      <c r="U2263" s="41">
        <f t="shared" si="107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8">
        <f>E2264/L2264</f>
        <v>28.104972375690608</v>
      </c>
      <c r="Q2264" s="12" t="str">
        <f t="shared" si="105"/>
        <v>games</v>
      </c>
      <c r="R2264" s="12" t="str">
        <f t="shared" si="106"/>
        <v>tabletop games</v>
      </c>
      <c r="S2264" s="13">
        <f>(((J2264/60)/60)/24)+DATE(1970,1,1)+(-5/24)</f>
        <v>41926.376828703702</v>
      </c>
      <c r="T2264" s="14">
        <f>(((I2264/60)/60)/24)+DATE(1970,1,1)+(-5/24)</f>
        <v>41960.791666666664</v>
      </c>
      <c r="U2264" s="41">
        <f t="shared" si="107"/>
        <v>34.414837962962338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8">
        <f>E2265/L2265</f>
        <v>144.43333333333334</v>
      </c>
      <c r="Q2265" s="12" t="str">
        <f t="shared" si="105"/>
        <v>games</v>
      </c>
      <c r="R2265" s="12" t="str">
        <f t="shared" si="106"/>
        <v>tabletop games</v>
      </c>
      <c r="S2265" s="13">
        <f>(((J2265/60)/60)/24)+DATE(1970,1,1)+(-5/24)</f>
        <v>42014.623993055553</v>
      </c>
      <c r="T2265" s="14">
        <f>(((I2265/60)/60)/24)+DATE(1970,1,1)+(-5/24)</f>
        <v>42035.623993055553</v>
      </c>
      <c r="U2265" s="41">
        <f t="shared" si="107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8">
        <f>E2266/L2266</f>
        <v>24.274157303370785</v>
      </c>
      <c r="Q2266" s="12" t="str">
        <f t="shared" si="105"/>
        <v>games</v>
      </c>
      <c r="R2266" s="12" t="str">
        <f t="shared" si="106"/>
        <v>tabletop games</v>
      </c>
      <c r="S2266" s="13">
        <f>(((J2266/60)/60)/24)+DATE(1970,1,1)+(-5/24)</f>
        <v>42496.374004629623</v>
      </c>
      <c r="T2266" s="14">
        <f>(((I2266/60)/60)/24)+DATE(1970,1,1)+(-5/24)</f>
        <v>42512.916666666664</v>
      </c>
      <c r="U2266" s="41">
        <f t="shared" si="107"/>
        <v>16.542662037041737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8">
        <f>E2267/L2267</f>
        <v>35.117647058823529</v>
      </c>
      <c r="Q2267" s="12" t="str">
        <f t="shared" si="105"/>
        <v>games</v>
      </c>
      <c r="R2267" s="12" t="str">
        <f t="shared" si="106"/>
        <v>tabletop games</v>
      </c>
      <c r="S2267" s="13">
        <f>(((J2267/60)/60)/24)+DATE(1970,1,1)+(-5/24)</f>
        <v>42689.644756944443</v>
      </c>
      <c r="T2267" s="14">
        <f>(((I2267/60)/60)/24)+DATE(1970,1,1)+(-5/24)</f>
        <v>42696.644756944443</v>
      </c>
      <c r="U2267" s="41">
        <f t="shared" si="107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8">
        <f>E2268/L2268</f>
        <v>24.762886597938145</v>
      </c>
      <c r="Q2268" s="12" t="str">
        <f t="shared" si="105"/>
        <v>games</v>
      </c>
      <c r="R2268" s="12" t="str">
        <f t="shared" si="106"/>
        <v>tabletop games</v>
      </c>
      <c r="S2268" s="13">
        <f>(((J2268/60)/60)/24)+DATE(1970,1,1)+(-5/24)</f>
        <v>42469.666574074072</v>
      </c>
      <c r="T2268" s="14">
        <f>(((I2268/60)/60)/24)+DATE(1970,1,1)+(-5/24)</f>
        <v>42486.874999999993</v>
      </c>
      <c r="U2268" s="41">
        <f t="shared" si="107"/>
        <v>17.208425925920892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8">
        <f>E2269/L2269</f>
        <v>188.37871287128712</v>
      </c>
      <c r="Q2269" s="12" t="str">
        <f t="shared" si="105"/>
        <v>games</v>
      </c>
      <c r="R2269" s="12" t="str">
        <f t="shared" si="106"/>
        <v>tabletop games</v>
      </c>
      <c r="S2269" s="13">
        <f>(((J2269/60)/60)/24)+DATE(1970,1,1)+(-5/24)</f>
        <v>41968.621493055551</v>
      </c>
      <c r="T2269" s="14">
        <f>(((I2269/60)/60)/24)+DATE(1970,1,1)+(-5/24)</f>
        <v>41993.833333333336</v>
      </c>
      <c r="U2269" s="41">
        <f t="shared" si="107"/>
        <v>25.211840277785086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8">
        <f>E2270/L2270</f>
        <v>148.08247422680412</v>
      </c>
      <c r="Q2270" s="12" t="str">
        <f t="shared" si="105"/>
        <v>games</v>
      </c>
      <c r="R2270" s="12" t="str">
        <f t="shared" si="106"/>
        <v>tabletop games</v>
      </c>
      <c r="S2270" s="13">
        <f>(((J2270/60)/60)/24)+DATE(1970,1,1)+(-5/24)</f>
        <v>42775.874016203699</v>
      </c>
      <c r="T2270" s="14">
        <f>(((I2270/60)/60)/24)+DATE(1970,1,1)+(-5/24)</f>
        <v>42805.874016203699</v>
      </c>
      <c r="U2270" s="41">
        <f t="shared" si="107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8">
        <f>E2271/L2271</f>
        <v>49.934589800443462</v>
      </c>
      <c r="Q2271" s="12" t="str">
        <f t="shared" si="105"/>
        <v>games</v>
      </c>
      <c r="R2271" s="12" t="str">
        <f t="shared" si="106"/>
        <v>tabletop games</v>
      </c>
      <c r="S2271" s="13">
        <f>(((J2271/60)/60)/24)+DATE(1970,1,1)+(-5/24)</f>
        <v>42776.496099537035</v>
      </c>
      <c r="T2271" s="14">
        <f>(((I2271/60)/60)/24)+DATE(1970,1,1)+(-5/24)</f>
        <v>42800.999999999993</v>
      </c>
      <c r="U2271" s="41">
        <f t="shared" si="107"/>
        <v>24.503900462957972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8">
        <f>E2272/L2272</f>
        <v>107.82155688622754</v>
      </c>
      <c r="Q2272" s="12" t="str">
        <f t="shared" si="105"/>
        <v>games</v>
      </c>
      <c r="R2272" s="12" t="str">
        <f t="shared" si="106"/>
        <v>tabletop games</v>
      </c>
      <c r="S2272" s="13">
        <f>(((J2272/60)/60)/24)+DATE(1970,1,1)+(-5/24)</f>
        <v>42725.661030092589</v>
      </c>
      <c r="T2272" s="14">
        <f>(((I2272/60)/60)/24)+DATE(1970,1,1)+(-5/24)</f>
        <v>42745.707638888889</v>
      </c>
      <c r="U2272" s="41">
        <f t="shared" si="107"/>
        <v>20.046608796299552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8">
        <f>E2273/L2273</f>
        <v>42.63403614457831</v>
      </c>
      <c r="Q2273" s="12" t="str">
        <f t="shared" si="105"/>
        <v>games</v>
      </c>
      <c r="R2273" s="12" t="str">
        <f t="shared" si="106"/>
        <v>tabletop games</v>
      </c>
      <c r="S2273" s="13">
        <f>(((J2273/60)/60)/24)+DATE(1970,1,1)+(-5/24)</f>
        <v>42683.791712962957</v>
      </c>
      <c r="T2273" s="14">
        <f>(((I2273/60)/60)/24)+DATE(1970,1,1)+(-5/24)</f>
        <v>42713.791712962957</v>
      </c>
      <c r="U2273" s="41">
        <f t="shared" si="107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8">
        <f>E2274/L2274</f>
        <v>14.370762711864407</v>
      </c>
      <c r="Q2274" s="12" t="str">
        <f t="shared" si="105"/>
        <v>games</v>
      </c>
      <c r="R2274" s="12" t="str">
        <f t="shared" si="106"/>
        <v>tabletop games</v>
      </c>
      <c r="S2274" s="13">
        <f>(((J2274/60)/60)/24)+DATE(1970,1,1)+(-5/24)</f>
        <v>42315.491157407399</v>
      </c>
      <c r="T2274" s="14">
        <f>(((I2274/60)/60)/24)+DATE(1970,1,1)+(-5/24)</f>
        <v>42345.491157407399</v>
      </c>
      <c r="U2274" s="41">
        <f t="shared" si="107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8">
        <f>E2275/L2275</f>
        <v>37.476190476190474</v>
      </c>
      <c r="Q2275" s="12" t="str">
        <f t="shared" si="105"/>
        <v>games</v>
      </c>
      <c r="R2275" s="12" t="str">
        <f t="shared" si="106"/>
        <v>tabletop games</v>
      </c>
      <c r="S2275" s="13">
        <f>(((J2275/60)/60)/24)+DATE(1970,1,1)+(-5/24)</f>
        <v>42781.340763888882</v>
      </c>
      <c r="T2275" s="14">
        <f>(((I2275/60)/60)/24)+DATE(1970,1,1)+(-5/24)</f>
        <v>42806.299097222225</v>
      </c>
      <c r="U2275" s="41">
        <f t="shared" si="107"/>
        <v>24.958333333343035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8">
        <f>E2276/L2276</f>
        <v>30.202020202020201</v>
      </c>
      <c r="Q2276" s="12" t="str">
        <f t="shared" si="105"/>
        <v>games</v>
      </c>
      <c r="R2276" s="12" t="str">
        <f t="shared" si="106"/>
        <v>tabletop games</v>
      </c>
      <c r="S2276" s="13">
        <f>(((J2276/60)/60)/24)+DATE(1970,1,1)+(-5/24)</f>
        <v>41663.292326388888</v>
      </c>
      <c r="T2276" s="14">
        <f>(((I2276/60)/60)/24)+DATE(1970,1,1)+(-5/24)</f>
        <v>41693.292326388888</v>
      </c>
      <c r="U2276" s="41">
        <f t="shared" si="107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8">
        <f>E2277/L2277</f>
        <v>33.550632911392405</v>
      </c>
      <c r="Q2277" s="12" t="str">
        <f t="shared" si="105"/>
        <v>games</v>
      </c>
      <c r="R2277" s="12" t="str">
        <f t="shared" si="106"/>
        <v>tabletop games</v>
      </c>
      <c r="S2277" s="13">
        <f>(((J2277/60)/60)/24)+DATE(1970,1,1)+(-5/24)</f>
        <v>41965.408321759263</v>
      </c>
      <c r="T2277" s="14">
        <f>(((I2277/60)/60)/24)+DATE(1970,1,1)+(-5/24)</f>
        <v>41995.408321759263</v>
      </c>
      <c r="U2277" s="41">
        <f t="shared" si="107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8">
        <f>E2278/L2278</f>
        <v>64.74666666666667</v>
      </c>
      <c r="Q2278" s="12" t="str">
        <f t="shared" si="105"/>
        <v>games</v>
      </c>
      <c r="R2278" s="12" t="str">
        <f t="shared" si="106"/>
        <v>tabletop games</v>
      </c>
      <c r="S2278" s="13">
        <f>(((J2278/60)/60)/24)+DATE(1970,1,1)+(-5/24)</f>
        <v>41614.443159722221</v>
      </c>
      <c r="T2278" s="14">
        <f>(((I2278/60)/60)/24)+DATE(1970,1,1)+(-5/24)</f>
        <v>41644.443159722221</v>
      </c>
      <c r="U2278" s="41">
        <f t="shared" si="107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8">
        <f>E2279/L2279</f>
        <v>57.932367149758456</v>
      </c>
      <c r="Q2279" s="12" t="str">
        <f t="shared" si="105"/>
        <v>games</v>
      </c>
      <c r="R2279" s="12" t="str">
        <f t="shared" si="106"/>
        <v>tabletop games</v>
      </c>
      <c r="S2279" s="13">
        <f>(((J2279/60)/60)/24)+DATE(1970,1,1)+(-5/24)</f>
        <v>40936.470173611109</v>
      </c>
      <c r="T2279" s="14">
        <f>(((I2279/60)/60)/24)+DATE(1970,1,1)+(-5/24)</f>
        <v>40966.470173611109</v>
      </c>
      <c r="U2279" s="41">
        <f t="shared" si="107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8">
        <f>E2280/L2280</f>
        <v>53.078431372549019</v>
      </c>
      <c r="Q2280" s="12" t="str">
        <f t="shared" si="105"/>
        <v>games</v>
      </c>
      <c r="R2280" s="12" t="str">
        <f t="shared" si="106"/>
        <v>tabletop games</v>
      </c>
      <c r="S2280" s="13">
        <f>(((J2280/60)/60)/24)+DATE(1970,1,1)+(-5/24)</f>
        <v>42338.500775462955</v>
      </c>
      <c r="T2280" s="14">
        <f>(((I2280/60)/60)/24)+DATE(1970,1,1)+(-5/24)</f>
        <v>42372.749305555553</v>
      </c>
      <c r="U2280" s="41">
        <f t="shared" si="107"/>
        <v>34.24853009259823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8">
        <f>E2281/L2281</f>
        <v>48.0625</v>
      </c>
      <c r="Q2281" s="12" t="str">
        <f t="shared" si="105"/>
        <v>games</v>
      </c>
      <c r="R2281" s="12" t="str">
        <f t="shared" si="106"/>
        <v>tabletop games</v>
      </c>
      <c r="S2281" s="13">
        <f>(((J2281/60)/60)/24)+DATE(1970,1,1)+(-5/24)</f>
        <v>42020.598368055551</v>
      </c>
      <c r="T2281" s="14">
        <f>(((I2281/60)/60)/24)+DATE(1970,1,1)+(-5/24)</f>
        <v>42038.958333333336</v>
      </c>
      <c r="U2281" s="41">
        <f t="shared" si="107"/>
        <v>18.359965277784795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8">
        <f>E2282/L2282</f>
        <v>82.396874999999994</v>
      </c>
      <c r="Q2282" s="12" t="str">
        <f t="shared" si="105"/>
        <v>games</v>
      </c>
      <c r="R2282" s="12" t="str">
        <f t="shared" si="106"/>
        <v>tabletop games</v>
      </c>
      <c r="S2282" s="13">
        <f>(((J2282/60)/60)/24)+DATE(1970,1,1)+(-5/24)</f>
        <v>42234.416562499995</v>
      </c>
      <c r="T2282" s="14">
        <f>(((I2282/60)/60)/24)+DATE(1970,1,1)+(-5/24)</f>
        <v>42264.416562499995</v>
      </c>
      <c r="U2282" s="41">
        <f t="shared" si="107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8">
        <f>E2283/L2283</f>
        <v>50.454545454545453</v>
      </c>
      <c r="Q2283" s="12" t="str">
        <f t="shared" si="105"/>
        <v>music</v>
      </c>
      <c r="R2283" s="12" t="str">
        <f t="shared" si="106"/>
        <v>rock</v>
      </c>
      <c r="S2283" s="13">
        <f>(((J2283/60)/60)/24)+DATE(1970,1,1)+(-5/24)</f>
        <v>40687.077511574069</v>
      </c>
      <c r="T2283" s="14">
        <f>(((I2283/60)/60)/24)+DATE(1970,1,1)+(-5/24)</f>
        <v>40749.076388888883</v>
      </c>
      <c r="U2283" s="41">
        <f t="shared" si="107"/>
        <v>61.998877314814308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8">
        <f>E2284/L2284</f>
        <v>115.83333333333333</v>
      </c>
      <c r="Q2284" s="12" t="str">
        <f t="shared" si="105"/>
        <v>music</v>
      </c>
      <c r="R2284" s="12" t="str">
        <f t="shared" si="106"/>
        <v>rock</v>
      </c>
      <c r="S2284" s="13">
        <f>(((J2284/60)/60)/24)+DATE(1970,1,1)+(-5/24)</f>
        <v>42322.966273148144</v>
      </c>
      <c r="T2284" s="14">
        <f>(((I2284/60)/60)/24)+DATE(1970,1,1)+(-5/24)</f>
        <v>42382.966273148144</v>
      </c>
      <c r="U2284" s="41">
        <f t="shared" si="107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8">
        <f>E2285/L2285</f>
        <v>63.03458333333333</v>
      </c>
      <c r="Q2285" s="12" t="str">
        <f t="shared" si="105"/>
        <v>music</v>
      </c>
      <c r="R2285" s="12" t="str">
        <f t="shared" si="106"/>
        <v>rock</v>
      </c>
      <c r="S2285" s="13">
        <f>(((J2285/60)/60)/24)+DATE(1970,1,1)+(-5/24)</f>
        <v>40977.916712962957</v>
      </c>
      <c r="T2285" s="14">
        <f>(((I2285/60)/60)/24)+DATE(1970,1,1)+(-5/24)</f>
        <v>41037.875046296293</v>
      </c>
      <c r="U2285" s="41">
        <f t="shared" si="107"/>
        <v>59.958333333335759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8">
        <f>E2286/L2286</f>
        <v>108.02152542372882</v>
      </c>
      <c r="Q2286" s="12" t="str">
        <f t="shared" si="105"/>
        <v>music</v>
      </c>
      <c r="R2286" s="12" t="str">
        <f t="shared" si="106"/>
        <v>rock</v>
      </c>
      <c r="S2286" s="13">
        <f>(((J2286/60)/60)/24)+DATE(1970,1,1)+(-5/24)</f>
        <v>40585.588483796295</v>
      </c>
      <c r="T2286" s="14">
        <f>(((I2286/60)/60)/24)+DATE(1970,1,1)+(-5/24)</f>
        <v>40613.958333333328</v>
      </c>
      <c r="U2286" s="41">
        <f t="shared" si="107"/>
        <v>28.369849537033588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8">
        <f>E2287/L2287</f>
        <v>46.088607594936711</v>
      </c>
      <c r="Q2287" s="12" t="str">
        <f t="shared" si="105"/>
        <v>music</v>
      </c>
      <c r="R2287" s="12" t="str">
        <f t="shared" si="106"/>
        <v>rock</v>
      </c>
      <c r="S2287" s="13">
        <f>(((J2287/60)/60)/24)+DATE(1970,1,1)+(-5/24)</f>
        <v>41058.977349537032</v>
      </c>
      <c r="T2287" s="14">
        <f>(((I2287/60)/60)/24)+DATE(1970,1,1)+(-5/24)</f>
        <v>41088.977349537032</v>
      </c>
      <c r="U2287" s="41">
        <f t="shared" si="107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8">
        <f>E2288/L2288</f>
        <v>107.21428571428571</v>
      </c>
      <c r="Q2288" s="12" t="str">
        <f t="shared" si="105"/>
        <v>music</v>
      </c>
      <c r="R2288" s="12" t="str">
        <f t="shared" si="106"/>
        <v>rock</v>
      </c>
      <c r="S2288" s="13">
        <f>(((J2288/60)/60)/24)+DATE(1970,1,1)+(-5/24)</f>
        <v>41494.755254629628</v>
      </c>
      <c r="T2288" s="14">
        <f>(((I2288/60)/60)/24)+DATE(1970,1,1)+(-5/24)</f>
        <v>41522.957638888889</v>
      </c>
      <c r="U2288" s="41">
        <f t="shared" si="107"/>
        <v>28.202384259260725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8">
        <f>E2289/L2289</f>
        <v>50.9338679245283</v>
      </c>
      <c r="Q2289" s="12" t="str">
        <f t="shared" si="105"/>
        <v>music</v>
      </c>
      <c r="R2289" s="12" t="str">
        <f t="shared" si="106"/>
        <v>rock</v>
      </c>
      <c r="S2289" s="13">
        <f>(((J2289/60)/60)/24)+DATE(1970,1,1)+(-5/24)</f>
        <v>41792.459027777775</v>
      </c>
      <c r="T2289" s="14">
        <f>(((I2289/60)/60)/24)+DATE(1970,1,1)+(-5/24)</f>
        <v>41813.459027777775</v>
      </c>
      <c r="U2289" s="41">
        <f t="shared" si="107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8">
        <f>E2290/L2290</f>
        <v>40.04</v>
      </c>
      <c r="Q2290" s="12" t="str">
        <f t="shared" si="105"/>
        <v>music</v>
      </c>
      <c r="R2290" s="12" t="str">
        <f t="shared" si="106"/>
        <v>rock</v>
      </c>
      <c r="S2290" s="13">
        <f>(((J2290/60)/60)/24)+DATE(1970,1,1)+(-5/24)</f>
        <v>41067.619085648148</v>
      </c>
      <c r="T2290" s="14">
        <f>(((I2290/60)/60)/24)+DATE(1970,1,1)+(-5/24)</f>
        <v>41086.541666666664</v>
      </c>
      <c r="U2290" s="41">
        <f t="shared" si="107"/>
        <v>18.922581018516212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8">
        <f>E2291/L2291</f>
        <v>64.44</v>
      </c>
      <c r="Q2291" s="12" t="str">
        <f t="shared" si="105"/>
        <v>music</v>
      </c>
      <c r="R2291" s="12" t="str">
        <f t="shared" si="106"/>
        <v>rock</v>
      </c>
      <c r="S2291" s="13">
        <f>(((J2291/60)/60)/24)+DATE(1970,1,1)+(-5/24)</f>
        <v>41571.790046296293</v>
      </c>
      <c r="T2291" s="14">
        <f>(((I2291/60)/60)/24)+DATE(1970,1,1)+(-5/24)</f>
        <v>41614.765277777777</v>
      </c>
      <c r="U2291" s="41">
        <f t="shared" si="107"/>
        <v>42.975231481483206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8">
        <f>E2292/L2292</f>
        <v>53.827586206896555</v>
      </c>
      <c r="Q2292" s="12" t="str">
        <f t="shared" si="105"/>
        <v>music</v>
      </c>
      <c r="R2292" s="12" t="str">
        <f t="shared" si="106"/>
        <v>rock</v>
      </c>
      <c r="S2292" s="13">
        <f>(((J2292/60)/60)/24)+DATE(1970,1,1)+(-5/24)</f>
        <v>40070.045486111107</v>
      </c>
      <c r="T2292" s="14">
        <f>(((I2292/60)/60)/24)+DATE(1970,1,1)+(-5/24)</f>
        <v>40148.5</v>
      </c>
      <c r="U2292" s="41">
        <f t="shared" si="107"/>
        <v>78.454513888893416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8">
        <f>E2293/L2293</f>
        <v>100.46511627906976</v>
      </c>
      <c r="Q2293" s="12" t="str">
        <f t="shared" si="105"/>
        <v>music</v>
      </c>
      <c r="R2293" s="12" t="str">
        <f t="shared" si="106"/>
        <v>rock</v>
      </c>
      <c r="S2293" s="13">
        <f>(((J2293/60)/60)/24)+DATE(1970,1,1)+(-5/24)</f>
        <v>40987.768726851849</v>
      </c>
      <c r="T2293" s="14">
        <f>(((I2293/60)/60)/24)+DATE(1970,1,1)+(-5/24)</f>
        <v>41021.958333333328</v>
      </c>
      <c r="U2293" s="41">
        <f t="shared" si="107"/>
        <v>34.189606481479132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8">
        <f>E2294/L2294</f>
        <v>46.630652173913049</v>
      </c>
      <c r="Q2294" s="12" t="str">
        <f t="shared" si="105"/>
        <v>music</v>
      </c>
      <c r="R2294" s="12" t="str">
        <f t="shared" si="106"/>
        <v>rock</v>
      </c>
      <c r="S2294" s="13">
        <f>(((J2294/60)/60)/24)+DATE(1970,1,1)+(-5/24)</f>
        <v>40987.489305555551</v>
      </c>
      <c r="T2294" s="14">
        <f>(((I2294/60)/60)/24)+DATE(1970,1,1)+(-5/24)</f>
        <v>41017.489305555551</v>
      </c>
      <c r="U2294" s="41">
        <f t="shared" si="107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8">
        <f>E2295/L2295</f>
        <v>34.074074074074076</v>
      </c>
      <c r="Q2295" s="12" t="str">
        <f t="shared" si="105"/>
        <v>music</v>
      </c>
      <c r="R2295" s="12" t="str">
        <f t="shared" si="106"/>
        <v>rock</v>
      </c>
      <c r="S2295" s="13">
        <f>(((J2295/60)/60)/24)+DATE(1970,1,1)+(-5/24)</f>
        <v>41151.499988425923</v>
      </c>
      <c r="T2295" s="14">
        <f>(((I2295/60)/60)/24)+DATE(1970,1,1)+(-5/24)</f>
        <v>41176.957638888889</v>
      </c>
      <c r="U2295" s="41">
        <f t="shared" si="107"/>
        <v>25.45765046296583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8">
        <f>E2296/L2296</f>
        <v>65.214642857142863</v>
      </c>
      <c r="Q2296" s="12" t="str">
        <f t="shared" si="105"/>
        <v>music</v>
      </c>
      <c r="R2296" s="12" t="str">
        <f t="shared" si="106"/>
        <v>rock</v>
      </c>
      <c r="S2296" s="13">
        <f>(((J2296/60)/60)/24)+DATE(1970,1,1)+(-5/24)</f>
        <v>41264.514814814815</v>
      </c>
      <c r="T2296" s="14">
        <f>(((I2296/60)/60)/24)+DATE(1970,1,1)+(-5/24)</f>
        <v>41294.514814814815</v>
      </c>
      <c r="U2296" s="41">
        <f t="shared" si="107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8">
        <f>E2297/L2297</f>
        <v>44.205882352941174</v>
      </c>
      <c r="Q2297" s="12" t="str">
        <f t="shared" si="105"/>
        <v>music</v>
      </c>
      <c r="R2297" s="12" t="str">
        <f t="shared" si="106"/>
        <v>rock</v>
      </c>
      <c r="S2297" s="13">
        <f>(((J2297/60)/60)/24)+DATE(1970,1,1)+(-5/24)</f>
        <v>41270.746018518512</v>
      </c>
      <c r="T2297" s="14">
        <f>(((I2297/60)/60)/24)+DATE(1970,1,1)+(-5/24)</f>
        <v>41300.746018518512</v>
      </c>
      <c r="U2297" s="41">
        <f t="shared" si="107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8">
        <f>E2298/L2298</f>
        <v>71.965517241379317</v>
      </c>
      <c r="Q2298" s="12" t="str">
        <f t="shared" si="105"/>
        <v>music</v>
      </c>
      <c r="R2298" s="12" t="str">
        <f t="shared" si="106"/>
        <v>rock</v>
      </c>
      <c r="S2298" s="13">
        <f>(((J2298/60)/60)/24)+DATE(1970,1,1)+(-5/24)</f>
        <v>40927.52344907407</v>
      </c>
      <c r="T2298" s="14">
        <f>(((I2298/60)/60)/24)+DATE(1970,1,1)+(-5/24)</f>
        <v>40962.52344907407</v>
      </c>
      <c r="U2298" s="41">
        <f t="shared" si="107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8">
        <f>E2299/L2299</f>
        <v>52.94736842105263</v>
      </c>
      <c r="Q2299" s="12" t="str">
        <f t="shared" si="105"/>
        <v>music</v>
      </c>
      <c r="R2299" s="12" t="str">
        <f t="shared" si="106"/>
        <v>rock</v>
      </c>
      <c r="S2299" s="13">
        <f>(((J2299/60)/60)/24)+DATE(1970,1,1)+(-5/24)</f>
        <v>40947.83390046296</v>
      </c>
      <c r="T2299" s="14">
        <f>(((I2299/60)/60)/24)+DATE(1970,1,1)+(-5/24)</f>
        <v>40981.957638888889</v>
      </c>
      <c r="U2299" s="41">
        <f t="shared" si="107"/>
        <v>34.123738425929332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8">
        <f>E2300/L2300</f>
        <v>109.45138888888889</v>
      </c>
      <c r="Q2300" s="12" t="str">
        <f t="shared" si="105"/>
        <v>music</v>
      </c>
      <c r="R2300" s="12" t="str">
        <f t="shared" si="106"/>
        <v>rock</v>
      </c>
      <c r="S2300" s="13">
        <f>(((J2300/60)/60)/24)+DATE(1970,1,1)+(-5/24)</f>
        <v>41694.632326388884</v>
      </c>
      <c r="T2300" s="14">
        <f>(((I2300/60)/60)/24)+DATE(1970,1,1)+(-5/24)</f>
        <v>41724.59065972222</v>
      </c>
      <c r="U2300" s="41">
        <f t="shared" si="107"/>
        <v>29.958333333335759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8">
        <f>E2301/L2301</f>
        <v>75.035714285714292</v>
      </c>
      <c r="Q2301" s="12" t="str">
        <f t="shared" si="105"/>
        <v>music</v>
      </c>
      <c r="R2301" s="12" t="str">
        <f t="shared" si="106"/>
        <v>rock</v>
      </c>
      <c r="S2301" s="13">
        <f>(((J2301/60)/60)/24)+DATE(1970,1,1)+(-5/24)</f>
        <v>40564.824178240735</v>
      </c>
      <c r="T2301" s="14">
        <f>(((I2301/60)/60)/24)+DATE(1970,1,1)+(-5/24)</f>
        <v>40579.824178240735</v>
      </c>
      <c r="U2301" s="41">
        <f t="shared" si="107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8">
        <f>E2302/L2302</f>
        <v>115.71428571428571</v>
      </c>
      <c r="Q2302" s="12" t="str">
        <f t="shared" si="105"/>
        <v>music</v>
      </c>
      <c r="R2302" s="12" t="str">
        <f t="shared" si="106"/>
        <v>rock</v>
      </c>
      <c r="S2302" s="13">
        <f>(((J2302/60)/60)/24)+DATE(1970,1,1)+(-5/24)</f>
        <v>41074.518703703703</v>
      </c>
      <c r="T2302" s="14">
        <f>(((I2302/60)/60)/24)+DATE(1970,1,1)+(-5/24)</f>
        <v>41088.518703703703</v>
      </c>
      <c r="U2302" s="41">
        <f t="shared" si="107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8">
        <f>E2303/L2303</f>
        <v>31.659810426540286</v>
      </c>
      <c r="Q2303" s="12" t="str">
        <f t="shared" si="105"/>
        <v>music</v>
      </c>
      <c r="R2303" s="12" t="str">
        <f t="shared" si="106"/>
        <v>indie rock</v>
      </c>
      <c r="S2303" s="13">
        <f>(((J2303/60)/60)/24)+DATE(1970,1,1)+(-5/24)</f>
        <v>41415.938611111109</v>
      </c>
      <c r="T2303" s="14">
        <f>(((I2303/60)/60)/24)+DATE(1970,1,1)+(-5/24)</f>
        <v>41445.938611111109</v>
      </c>
      <c r="U2303" s="41">
        <f t="shared" si="107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8">
        <f>E2304/L2304</f>
        <v>46.176470588235297</v>
      </c>
      <c r="Q2304" s="12" t="str">
        <f t="shared" si="105"/>
        <v>music</v>
      </c>
      <c r="R2304" s="12" t="str">
        <f t="shared" si="106"/>
        <v>indie rock</v>
      </c>
      <c r="S2304" s="13">
        <f>(((J2304/60)/60)/24)+DATE(1970,1,1)+(-5/24)</f>
        <v>41605.660115740735</v>
      </c>
      <c r="T2304" s="14">
        <f>(((I2304/60)/60)/24)+DATE(1970,1,1)+(-5/24)</f>
        <v>41639.083333333328</v>
      </c>
      <c r="U2304" s="41">
        <f t="shared" si="107"/>
        <v>33.423217592593573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8">
        <f>E2305/L2305</f>
        <v>68.481650485436887</v>
      </c>
      <c r="Q2305" s="12" t="str">
        <f t="shared" si="105"/>
        <v>music</v>
      </c>
      <c r="R2305" s="12" t="str">
        <f t="shared" si="106"/>
        <v>indie rock</v>
      </c>
      <c r="S2305" s="13">
        <f>(((J2305/60)/60)/24)+DATE(1970,1,1)+(-5/24)</f>
        <v>40849.902731481481</v>
      </c>
      <c r="T2305" s="14">
        <f>(((I2305/60)/60)/24)+DATE(1970,1,1)+(-5/24)</f>
        <v>40889.944398148145</v>
      </c>
      <c r="U2305" s="41">
        <f t="shared" si="107"/>
        <v>40.041666666664241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8">
        <f>E2306/L2306</f>
        <v>53.469203539823013</v>
      </c>
      <c r="Q2306" s="12" t="str">
        <f t="shared" si="105"/>
        <v>music</v>
      </c>
      <c r="R2306" s="12" t="str">
        <f t="shared" si="106"/>
        <v>indie rock</v>
      </c>
      <c r="S2306" s="13">
        <f>(((J2306/60)/60)/24)+DATE(1970,1,1)+(-5/24)</f>
        <v>40502.607534722221</v>
      </c>
      <c r="T2306" s="14">
        <f>(((I2306/60)/60)/24)+DATE(1970,1,1)+(-5/24)</f>
        <v>40543.999305555553</v>
      </c>
      <c r="U2306" s="41">
        <f t="shared" si="107"/>
        <v>41.391770833331975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8">
        <f>E2307/L2307</f>
        <v>109.10778443113773</v>
      </c>
      <c r="Q2307" s="12" t="str">
        <f t="shared" ref="Q2307:Q2370" si="108">LEFT(N2307,( FIND("/",N2307,1))-1)</f>
        <v>music</v>
      </c>
      <c r="R2307" s="12" t="str">
        <f t="shared" ref="R2307:R2370" si="109">RIGHT(N2307,(LEN(N2307)-(FIND("/",N2307, FIND("/", N2307)-1))))</f>
        <v>indie rock</v>
      </c>
      <c r="S2307" s="13">
        <f>(((J2307/60)/60)/24)+DATE(1970,1,1)+(-5/24)</f>
        <v>41834.486944444441</v>
      </c>
      <c r="T2307" s="14">
        <f>(((I2307/60)/60)/24)+DATE(1970,1,1)+(-5/24)</f>
        <v>41859.541666666664</v>
      </c>
      <c r="U2307" s="41">
        <f t="shared" ref="U2307:U2370" si="110">T2307-S2307</f>
        <v>25.054722222223063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8">
        <f>E2308/L2308</f>
        <v>51.185616438356163</v>
      </c>
      <c r="Q2308" s="12" t="str">
        <f t="shared" si="108"/>
        <v>music</v>
      </c>
      <c r="R2308" s="12" t="str">
        <f t="shared" si="109"/>
        <v>indie rock</v>
      </c>
      <c r="S2308" s="13">
        <f>(((J2308/60)/60)/24)+DATE(1970,1,1)+(-5/24)</f>
        <v>40947.959826388884</v>
      </c>
      <c r="T2308" s="14">
        <f>(((I2308/60)/60)/24)+DATE(1970,1,1)+(-5/24)</f>
        <v>40977.959826388884</v>
      </c>
      <c r="U2308" s="41">
        <f t="shared" si="110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8">
        <f>E2309/L2309</f>
        <v>27.936800000000002</v>
      </c>
      <c r="Q2309" s="12" t="str">
        <f t="shared" si="108"/>
        <v>music</v>
      </c>
      <c r="R2309" s="12" t="str">
        <f t="shared" si="109"/>
        <v>indie rock</v>
      </c>
      <c r="S2309" s="13">
        <f>(((J2309/60)/60)/24)+DATE(1970,1,1)+(-5/24)</f>
        <v>41004.594131944439</v>
      </c>
      <c r="T2309" s="14">
        <f>(((I2309/60)/60)/24)+DATE(1970,1,1)+(-5/24)</f>
        <v>41034.59407407407</v>
      </c>
      <c r="U2309" s="41">
        <f t="shared" si="110"/>
        <v>29.999942129630654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8">
        <f>E2310/L2310</f>
        <v>82.496921824104234</v>
      </c>
      <c r="Q2310" s="12" t="str">
        <f t="shared" si="108"/>
        <v>music</v>
      </c>
      <c r="R2310" s="12" t="str">
        <f t="shared" si="109"/>
        <v>indie rock</v>
      </c>
      <c r="S2310" s="13">
        <f>(((J2310/60)/60)/24)+DATE(1970,1,1)+(-5/24)</f>
        <v>41851.754583333335</v>
      </c>
      <c r="T2310" s="14">
        <f>(((I2310/60)/60)/24)+DATE(1970,1,1)+(-5/24)</f>
        <v>41879.833333333328</v>
      </c>
      <c r="U2310" s="41">
        <f t="shared" si="110"/>
        <v>28.078749999993306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8">
        <f>E2311/L2311</f>
        <v>59.817476635514019</v>
      </c>
      <c r="Q2311" s="12" t="str">
        <f t="shared" si="108"/>
        <v>music</v>
      </c>
      <c r="R2311" s="12" t="str">
        <f t="shared" si="109"/>
        <v>indie rock</v>
      </c>
      <c r="S2311" s="13">
        <f>(((J2311/60)/60)/24)+DATE(1970,1,1)+(-5/24)</f>
        <v>41307.779363425921</v>
      </c>
      <c r="T2311" s="14">
        <f>(((I2311/60)/60)/24)+DATE(1970,1,1)+(-5/24)</f>
        <v>41342.779363425921</v>
      </c>
      <c r="U2311" s="41">
        <f t="shared" si="110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8">
        <f>E2312/L2312</f>
        <v>64.816470588235291</v>
      </c>
      <c r="Q2312" s="12" t="str">
        <f t="shared" si="108"/>
        <v>music</v>
      </c>
      <c r="R2312" s="12" t="str">
        <f t="shared" si="109"/>
        <v>indie rock</v>
      </c>
      <c r="S2312" s="13">
        <f>(((J2312/60)/60)/24)+DATE(1970,1,1)+(-5/24)</f>
        <v>41324.585821759254</v>
      </c>
      <c r="T2312" s="14">
        <f>(((I2312/60)/60)/24)+DATE(1970,1,1)+(-5/24)</f>
        <v>41354.54415509259</v>
      </c>
      <c r="U2312" s="41">
        <f t="shared" si="110"/>
        <v>29.958333333335759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8">
        <f>E2313/L2313</f>
        <v>90.09615384615384</v>
      </c>
      <c r="Q2313" s="12" t="str">
        <f t="shared" si="108"/>
        <v>music</v>
      </c>
      <c r="R2313" s="12" t="str">
        <f t="shared" si="109"/>
        <v>indie rock</v>
      </c>
      <c r="S2313" s="13">
        <f>(((J2313/60)/60)/24)+DATE(1970,1,1)+(-5/24)</f>
        <v>41735.796168981477</v>
      </c>
      <c r="T2313" s="14">
        <f>(((I2313/60)/60)/24)+DATE(1970,1,1)+(-5/24)</f>
        <v>41765.796168981477</v>
      </c>
      <c r="U2313" s="41">
        <f t="shared" si="110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8">
        <f>E2314/L2314</f>
        <v>40.962025316455694</v>
      </c>
      <c r="Q2314" s="12" t="str">
        <f t="shared" si="108"/>
        <v>music</v>
      </c>
      <c r="R2314" s="12" t="str">
        <f t="shared" si="109"/>
        <v>indie rock</v>
      </c>
      <c r="S2314" s="13">
        <f>(((J2314/60)/60)/24)+DATE(1970,1,1)+(-5/24)</f>
        <v>41716.424513888887</v>
      </c>
      <c r="T2314" s="14">
        <f>(((I2314/60)/60)/24)+DATE(1970,1,1)+(-5/24)</f>
        <v>41747.75</v>
      </c>
      <c r="U2314" s="41">
        <f t="shared" si="110"/>
        <v>31.325486111112696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8">
        <f>E2315/L2315</f>
        <v>56.000127388535034</v>
      </c>
      <c r="Q2315" s="12" t="str">
        <f t="shared" si="108"/>
        <v>music</v>
      </c>
      <c r="R2315" s="12" t="str">
        <f t="shared" si="109"/>
        <v>indie rock</v>
      </c>
      <c r="S2315" s="13">
        <f>(((J2315/60)/60)/24)+DATE(1970,1,1)+(-5/24)</f>
        <v>41002.750300925924</v>
      </c>
      <c r="T2315" s="14">
        <f>(((I2315/60)/60)/24)+DATE(1970,1,1)+(-5/24)</f>
        <v>41032.750300925924</v>
      </c>
      <c r="U2315" s="41">
        <f t="shared" si="110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8">
        <f>E2316/L2316</f>
        <v>37.672800000000002</v>
      </c>
      <c r="Q2316" s="12" t="str">
        <f t="shared" si="108"/>
        <v>music</v>
      </c>
      <c r="R2316" s="12" t="str">
        <f t="shared" si="109"/>
        <v>indie rock</v>
      </c>
      <c r="S2316" s="13">
        <f>(((J2316/60)/60)/24)+DATE(1970,1,1)+(-5/24)</f>
        <v>41037.343252314815</v>
      </c>
      <c r="T2316" s="14">
        <f>(((I2316/60)/60)/24)+DATE(1970,1,1)+(-5/24)</f>
        <v>41067.343252314815</v>
      </c>
      <c r="U2316" s="41">
        <f t="shared" si="110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8">
        <f>E2317/L2317</f>
        <v>40.078125</v>
      </c>
      <c r="Q2317" s="12" t="str">
        <f t="shared" si="108"/>
        <v>music</v>
      </c>
      <c r="R2317" s="12" t="str">
        <f t="shared" si="109"/>
        <v>indie rock</v>
      </c>
      <c r="S2317" s="13">
        <f>(((J2317/60)/60)/24)+DATE(1970,1,1)+(-5/24)</f>
        <v>41004.517858796295</v>
      </c>
      <c r="T2317" s="14">
        <f>(((I2317/60)/60)/24)+DATE(1970,1,1)+(-5/24)</f>
        <v>41034.517858796295</v>
      </c>
      <c r="U2317" s="41">
        <f t="shared" si="110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8">
        <f>E2318/L2318</f>
        <v>78.031999999999996</v>
      </c>
      <c r="Q2318" s="12" t="str">
        <f t="shared" si="108"/>
        <v>music</v>
      </c>
      <c r="R2318" s="12" t="str">
        <f t="shared" si="109"/>
        <v>indie rock</v>
      </c>
      <c r="S2318" s="13">
        <f>(((J2318/60)/60)/24)+DATE(1970,1,1)+(-5/24)</f>
        <v>40079.516782407409</v>
      </c>
      <c r="T2318" s="14">
        <f>(((I2318/60)/60)/24)+DATE(1970,1,1)+(-5/24)</f>
        <v>40156.558333333334</v>
      </c>
      <c r="U2318" s="41">
        <f t="shared" si="110"/>
        <v>77.041550925925549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8">
        <f>E2319/L2319</f>
        <v>18.90909090909091</v>
      </c>
      <c r="Q2319" s="12" t="str">
        <f t="shared" si="108"/>
        <v>music</v>
      </c>
      <c r="R2319" s="12" t="str">
        <f t="shared" si="109"/>
        <v>indie rock</v>
      </c>
      <c r="S2319" s="13">
        <f>(((J2319/60)/60)/24)+DATE(1970,1,1)+(-5/24)</f>
        <v>40192.33390046296</v>
      </c>
      <c r="T2319" s="14">
        <f>(((I2319/60)/60)/24)+DATE(1970,1,1)+(-5/24)</f>
        <v>40224</v>
      </c>
      <c r="U2319" s="41">
        <f t="shared" si="110"/>
        <v>31.666099537040282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8">
        <f>E2320/L2320</f>
        <v>37.134969325153371</v>
      </c>
      <c r="Q2320" s="12" t="str">
        <f t="shared" si="108"/>
        <v>music</v>
      </c>
      <c r="R2320" s="12" t="str">
        <f t="shared" si="109"/>
        <v>indie rock</v>
      </c>
      <c r="S2320" s="13">
        <f>(((J2320/60)/60)/24)+DATE(1970,1,1)+(-5/24)</f>
        <v>40050.435347222221</v>
      </c>
      <c r="T2320" s="14">
        <f>(((I2320/60)/60)/24)+DATE(1970,1,1)+(-5/24)</f>
        <v>40081.957638888889</v>
      </c>
      <c r="U2320" s="41">
        <f t="shared" si="110"/>
        <v>31.522291666668025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8">
        <f>E2321/L2321</f>
        <v>41.961038961038959</v>
      </c>
      <c r="Q2321" s="12" t="str">
        <f t="shared" si="108"/>
        <v>music</v>
      </c>
      <c r="R2321" s="12" t="str">
        <f t="shared" si="109"/>
        <v>indie rock</v>
      </c>
      <c r="S2321" s="13">
        <f>(((J2321/60)/60)/24)+DATE(1970,1,1)+(-5/24)</f>
        <v>41592.873668981476</v>
      </c>
      <c r="T2321" s="14">
        <f>(((I2321/60)/60)/24)+DATE(1970,1,1)+(-5/24)</f>
        <v>41622.873668981476</v>
      </c>
      <c r="U2321" s="41">
        <f t="shared" si="110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8">
        <f>E2322/L2322</f>
        <v>61.044943820224717</v>
      </c>
      <c r="Q2322" s="12" t="str">
        <f t="shared" si="108"/>
        <v>music</v>
      </c>
      <c r="R2322" s="12" t="str">
        <f t="shared" si="109"/>
        <v>indie rock</v>
      </c>
      <c r="S2322" s="13">
        <f>(((J2322/60)/60)/24)+DATE(1970,1,1)+(-5/24)</f>
        <v>41696.608796296292</v>
      </c>
      <c r="T2322" s="14">
        <f>(((I2322/60)/60)/24)+DATE(1970,1,1)+(-5/24)</f>
        <v>41731.567129629628</v>
      </c>
      <c r="U2322" s="41">
        <f t="shared" si="110"/>
        <v>34.958333333335759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8">
        <f>E2323/L2323</f>
        <v>64.53125</v>
      </c>
      <c r="Q2323" s="12" t="str">
        <f t="shared" si="108"/>
        <v>food</v>
      </c>
      <c r="R2323" s="12" t="str">
        <f t="shared" si="109"/>
        <v>small batch</v>
      </c>
      <c r="S2323" s="13">
        <f>(((J2323/60)/60)/24)+DATE(1970,1,1)+(-5/24)</f>
        <v>42799.052094907405</v>
      </c>
      <c r="T2323" s="14">
        <f>(((I2323/60)/60)/24)+DATE(1970,1,1)+(-5/24)</f>
        <v>42829.010428240734</v>
      </c>
      <c r="U2323" s="41">
        <f t="shared" si="110"/>
        <v>29.958333333328483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8">
        <f>E2324/L2324</f>
        <v>21.25</v>
      </c>
      <c r="Q2324" s="12" t="str">
        <f t="shared" si="108"/>
        <v>food</v>
      </c>
      <c r="R2324" s="12" t="str">
        <f t="shared" si="109"/>
        <v>small batch</v>
      </c>
      <c r="S2324" s="13">
        <f>(((J2324/60)/60)/24)+DATE(1970,1,1)+(-5/24)</f>
        <v>42804.687141203707</v>
      </c>
      <c r="T2324" s="14">
        <f>(((I2324/60)/60)/24)+DATE(1970,1,1)+(-5/24)</f>
        <v>42834.645474537036</v>
      </c>
      <c r="U2324" s="41">
        <f t="shared" si="110"/>
        <v>29.958333333328483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8">
        <f>E2325/L2325</f>
        <v>30</v>
      </c>
      <c r="Q2325" s="12" t="str">
        <f t="shared" si="108"/>
        <v>food</v>
      </c>
      <c r="R2325" s="12" t="str">
        <f t="shared" si="109"/>
        <v>small batch</v>
      </c>
      <c r="S2325" s="13">
        <f>(((J2325/60)/60)/24)+DATE(1970,1,1)+(-5/24)</f>
        <v>42807.54684027777</v>
      </c>
      <c r="T2325" s="14">
        <f>(((I2325/60)/60)/24)+DATE(1970,1,1)+(-5/24)</f>
        <v>42814.54684027777</v>
      </c>
      <c r="U2325" s="41">
        <f t="shared" si="110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8">
        <f>E2326/L2326</f>
        <v>25.491803278688526</v>
      </c>
      <c r="Q2326" s="12" t="str">
        <f t="shared" si="108"/>
        <v>food</v>
      </c>
      <c r="R2326" s="12" t="str">
        <f t="shared" si="109"/>
        <v>small batch</v>
      </c>
      <c r="S2326" s="13">
        <f>(((J2326/60)/60)/24)+DATE(1970,1,1)+(-5/24)</f>
        <v>42790.67690972222</v>
      </c>
      <c r="T2326" s="14">
        <f>(((I2326/60)/60)/24)+DATE(1970,1,1)+(-5/24)</f>
        <v>42820.635243055549</v>
      </c>
      <c r="U2326" s="41">
        <f t="shared" si="110"/>
        <v>29.958333333328483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8">
        <f>E2327/L2327</f>
        <v>11.428571428571429</v>
      </c>
      <c r="Q2327" s="12" t="str">
        <f t="shared" si="108"/>
        <v>food</v>
      </c>
      <c r="R2327" s="12" t="str">
        <f t="shared" si="109"/>
        <v>small batch</v>
      </c>
      <c r="S2327" s="13">
        <f>(((J2327/60)/60)/24)+DATE(1970,1,1)+(-5/24)</f>
        <v>42793.814016203702</v>
      </c>
      <c r="T2327" s="14">
        <f>(((I2327/60)/60)/24)+DATE(1970,1,1)+(-5/24)</f>
        <v>42823.772349537037</v>
      </c>
      <c r="U2327" s="41">
        <f t="shared" si="110"/>
        <v>29.958333333335759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8">
        <f>E2328/L2328</f>
        <v>108</v>
      </c>
      <c r="Q2328" s="12" t="str">
        <f t="shared" si="108"/>
        <v>food</v>
      </c>
      <c r="R2328" s="12" t="str">
        <f t="shared" si="109"/>
        <v>small batch</v>
      </c>
      <c r="S2328" s="13">
        <f>(((J2328/60)/60)/24)+DATE(1970,1,1)+(-5/24)</f>
        <v>42803.825787037036</v>
      </c>
      <c r="T2328" s="14">
        <f>(((I2328/60)/60)/24)+DATE(1970,1,1)+(-5/24)</f>
        <v>42855.499999999993</v>
      </c>
      <c r="U2328" s="41">
        <f t="shared" si="110"/>
        <v>51.674212962956517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8">
        <f>E2329/L2329</f>
        <v>54.883162444113267</v>
      </c>
      <c r="Q2329" s="12" t="str">
        <f t="shared" si="108"/>
        <v>food</v>
      </c>
      <c r="R2329" s="12" t="str">
        <f t="shared" si="109"/>
        <v>small batch</v>
      </c>
      <c r="S2329" s="13">
        <f>(((J2329/60)/60)/24)+DATE(1970,1,1)+(-5/24)</f>
        <v>41842.708796296298</v>
      </c>
      <c r="T2329" s="14">
        <f>(((I2329/60)/60)/24)+DATE(1970,1,1)+(-5/24)</f>
        <v>41877.708796296298</v>
      </c>
      <c r="U2329" s="41">
        <f t="shared" si="110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8">
        <f>E2330/L2330</f>
        <v>47.383612662942269</v>
      </c>
      <c r="Q2330" s="12" t="str">
        <f t="shared" si="108"/>
        <v>food</v>
      </c>
      <c r="R2330" s="12" t="str">
        <f t="shared" si="109"/>
        <v>small batch</v>
      </c>
      <c r="S2330" s="13">
        <f>(((J2330/60)/60)/24)+DATE(1970,1,1)+(-5/24)</f>
        <v>42139.573344907411</v>
      </c>
      <c r="T2330" s="14">
        <f>(((I2330/60)/60)/24)+DATE(1970,1,1)+(-5/24)</f>
        <v>42169.573344907411</v>
      </c>
      <c r="U2330" s="41">
        <f t="shared" si="110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8">
        <f>E2331/L2331</f>
        <v>211.84</v>
      </c>
      <c r="Q2331" s="12" t="str">
        <f t="shared" si="108"/>
        <v>food</v>
      </c>
      <c r="R2331" s="12" t="str">
        <f t="shared" si="109"/>
        <v>small batch</v>
      </c>
      <c r="S2331" s="13">
        <f>(((J2331/60)/60)/24)+DATE(1970,1,1)+(-5/24)</f>
        <v>41807.416041666664</v>
      </c>
      <c r="T2331" s="14">
        <f>(((I2331/60)/60)/24)+DATE(1970,1,1)+(-5/24)</f>
        <v>41837.416041666664</v>
      </c>
      <c r="U2331" s="41">
        <f t="shared" si="110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8">
        <f>E2332/L2332</f>
        <v>219.92638036809817</v>
      </c>
      <c r="Q2332" s="12" t="str">
        <f t="shared" si="108"/>
        <v>food</v>
      </c>
      <c r="R2332" s="12" t="str">
        <f t="shared" si="109"/>
        <v>small batch</v>
      </c>
      <c r="S2332" s="13">
        <f>(((J2332/60)/60)/24)+DATE(1970,1,1)+(-5/24)</f>
        <v>42332.691469907404</v>
      </c>
      <c r="T2332" s="14">
        <f>(((I2332/60)/60)/24)+DATE(1970,1,1)+(-5/24)</f>
        <v>42362.791666666664</v>
      </c>
      <c r="U2332" s="41">
        <f t="shared" si="110"/>
        <v>30.100196759260143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8">
        <f>E2333/L2333</f>
        <v>40.795406360424032</v>
      </c>
      <c r="Q2333" s="12" t="str">
        <f t="shared" si="108"/>
        <v>food</v>
      </c>
      <c r="R2333" s="12" t="str">
        <f t="shared" si="109"/>
        <v>small batch</v>
      </c>
      <c r="S2333" s="13">
        <f>(((J2333/60)/60)/24)+DATE(1970,1,1)+(-5/24)</f>
        <v>41838.797337962962</v>
      </c>
      <c r="T2333" s="14">
        <f>(((I2333/60)/60)/24)+DATE(1970,1,1)+(-5/24)</f>
        <v>41868.797337962962</v>
      </c>
      <c r="U2333" s="41">
        <f t="shared" si="110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8">
        <f>E2334/L2334</f>
        <v>75.502840909090907</v>
      </c>
      <c r="Q2334" s="12" t="str">
        <f t="shared" si="108"/>
        <v>food</v>
      </c>
      <c r="R2334" s="12" t="str">
        <f t="shared" si="109"/>
        <v>small batch</v>
      </c>
      <c r="S2334" s="13">
        <f>(((J2334/60)/60)/24)+DATE(1970,1,1)+(-5/24)</f>
        <v>42011.419803240737</v>
      </c>
      <c r="T2334" s="14">
        <f>(((I2334/60)/60)/24)+DATE(1970,1,1)+(-5/24)</f>
        <v>42041.419803240737</v>
      </c>
      <c r="U2334" s="41">
        <f t="shared" si="110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8">
        <f>E2335/L2335</f>
        <v>13.542553191489361</v>
      </c>
      <c r="Q2335" s="12" t="str">
        <f t="shared" si="108"/>
        <v>food</v>
      </c>
      <c r="R2335" s="12" t="str">
        <f t="shared" si="109"/>
        <v>small batch</v>
      </c>
      <c r="S2335" s="13">
        <f>(((J2335/60)/60)/24)+DATE(1970,1,1)+(-5/24)</f>
        <v>41767.442013888889</v>
      </c>
      <c r="T2335" s="14">
        <f>(((I2335/60)/60)/24)+DATE(1970,1,1)+(-5/24)</f>
        <v>41788.534722222219</v>
      </c>
      <c r="U2335" s="41">
        <f t="shared" si="110"/>
        <v>21.092708333329938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8">
        <f>E2336/L2336</f>
        <v>60.865671641791046</v>
      </c>
      <c r="Q2336" s="12" t="str">
        <f t="shared" si="108"/>
        <v>food</v>
      </c>
      <c r="R2336" s="12" t="str">
        <f t="shared" si="109"/>
        <v>small batch</v>
      </c>
      <c r="S2336" s="13">
        <f>(((J2336/60)/60)/24)+DATE(1970,1,1)+(-5/24)</f>
        <v>41918.461782407401</v>
      </c>
      <c r="T2336" s="14">
        <f>(((I2336/60)/60)/24)+DATE(1970,1,1)+(-5/24)</f>
        <v>41948.523611111108</v>
      </c>
      <c r="U2336" s="41">
        <f t="shared" si="110"/>
        <v>30.061828703706851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8">
        <f>E2337/L2337</f>
        <v>115.69230769230769</v>
      </c>
      <c r="Q2337" s="12" t="str">
        <f t="shared" si="108"/>
        <v>food</v>
      </c>
      <c r="R2337" s="12" t="str">
        <f t="shared" si="109"/>
        <v>small batch</v>
      </c>
      <c r="S2337" s="13">
        <f>(((J2337/60)/60)/24)+DATE(1970,1,1)+(-5/24)</f>
        <v>41771.363923611112</v>
      </c>
      <c r="T2337" s="14">
        <f>(((I2337/60)/60)/24)+DATE(1970,1,1)+(-5/24)</f>
        <v>41801.363923611112</v>
      </c>
      <c r="U2337" s="41">
        <f t="shared" si="110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8">
        <f>E2338/L2338</f>
        <v>48.104623556581984</v>
      </c>
      <c r="Q2338" s="12" t="str">
        <f t="shared" si="108"/>
        <v>food</v>
      </c>
      <c r="R2338" s="12" t="str">
        <f t="shared" si="109"/>
        <v>small batch</v>
      </c>
      <c r="S2338" s="13">
        <f>(((J2338/60)/60)/24)+DATE(1970,1,1)+(-5/24)</f>
        <v>41666.716377314813</v>
      </c>
      <c r="T2338" s="14">
        <f>(((I2338/60)/60)/24)+DATE(1970,1,1)+(-5/24)</f>
        <v>41706.716377314813</v>
      </c>
      <c r="U2338" s="41">
        <f t="shared" si="110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8">
        <f>E2339/L2339</f>
        <v>74.184357541899445</v>
      </c>
      <c r="Q2339" s="12" t="str">
        <f t="shared" si="108"/>
        <v>food</v>
      </c>
      <c r="R2339" s="12" t="str">
        <f t="shared" si="109"/>
        <v>small batch</v>
      </c>
      <c r="S2339" s="13">
        <f>(((J2339/60)/60)/24)+DATE(1970,1,1)+(-5/24)</f>
        <v>41786.432210648149</v>
      </c>
      <c r="T2339" s="14">
        <f>(((I2339/60)/60)/24)+DATE(1970,1,1)+(-5/24)</f>
        <v>41816.432210648149</v>
      </c>
      <c r="U2339" s="41">
        <f t="shared" si="110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8">
        <f>E2340/L2340</f>
        <v>123.34552845528455</v>
      </c>
      <c r="Q2340" s="12" t="str">
        <f t="shared" si="108"/>
        <v>food</v>
      </c>
      <c r="R2340" s="12" t="str">
        <f t="shared" si="109"/>
        <v>small batch</v>
      </c>
      <c r="S2340" s="13">
        <f>(((J2340/60)/60)/24)+DATE(1970,1,1)+(-5/24)</f>
        <v>41789.688472222217</v>
      </c>
      <c r="T2340" s="14">
        <f>(((I2340/60)/60)/24)+DATE(1970,1,1)+(-5/24)</f>
        <v>41819.688472222217</v>
      </c>
      <c r="U2340" s="41">
        <f t="shared" si="110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8">
        <f>E2341/L2341</f>
        <v>66.623188405797094</v>
      </c>
      <c r="Q2341" s="12" t="str">
        <f t="shared" si="108"/>
        <v>food</v>
      </c>
      <c r="R2341" s="12" t="str">
        <f t="shared" si="109"/>
        <v>small batch</v>
      </c>
      <c r="S2341" s="13">
        <f>(((J2341/60)/60)/24)+DATE(1970,1,1)+(-5/24)</f>
        <v>42692.591539351844</v>
      </c>
      <c r="T2341" s="14">
        <f>(((I2341/60)/60)/24)+DATE(1970,1,1)+(-5/24)</f>
        <v>42723.124305555553</v>
      </c>
      <c r="U2341" s="41">
        <f t="shared" si="110"/>
        <v>30.532766203708888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8">
        <f>E2342/L2342</f>
        <v>104.99007444168734</v>
      </c>
      <c r="Q2342" s="12" t="str">
        <f t="shared" si="108"/>
        <v>food</v>
      </c>
      <c r="R2342" s="12" t="str">
        <f t="shared" si="109"/>
        <v>small batch</v>
      </c>
      <c r="S2342" s="13">
        <f>(((J2342/60)/60)/24)+DATE(1970,1,1)+(-5/24)</f>
        <v>42643.434467592589</v>
      </c>
      <c r="T2342" s="14">
        <f>(((I2342/60)/60)/24)+DATE(1970,1,1)+(-5/24)</f>
        <v>42673.434467592589</v>
      </c>
      <c r="U2342" s="41">
        <f t="shared" si="110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8" t="e">
        <f>E2343/L2343</f>
        <v>#DIV/0!</v>
      </c>
      <c r="Q2343" s="12" t="str">
        <f t="shared" si="108"/>
        <v>technology</v>
      </c>
      <c r="R2343" s="12" t="str">
        <f t="shared" si="109"/>
        <v>web</v>
      </c>
      <c r="S2343" s="13">
        <f>(((J2343/60)/60)/24)+DATE(1970,1,1)+(-5/24)</f>
        <v>42167.605370370373</v>
      </c>
      <c r="T2343" s="14">
        <f>(((I2343/60)/60)/24)+DATE(1970,1,1)+(-5/24)</f>
        <v>42197.605370370373</v>
      </c>
      <c r="U2343" s="41">
        <f t="shared" si="110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8" t="e">
        <f>E2344/L2344</f>
        <v>#DIV/0!</v>
      </c>
      <c r="Q2344" s="12" t="str">
        <f t="shared" si="108"/>
        <v>technology</v>
      </c>
      <c r="R2344" s="12" t="str">
        <f t="shared" si="109"/>
        <v>web</v>
      </c>
      <c r="S2344" s="13">
        <f>(((J2344/60)/60)/24)+DATE(1970,1,1)+(-5/24)</f>
        <v>41897.49386574074</v>
      </c>
      <c r="T2344" s="14">
        <f>(((I2344/60)/60)/24)+DATE(1970,1,1)+(-5/24)</f>
        <v>41918</v>
      </c>
      <c r="U2344" s="41">
        <f t="shared" si="110"/>
        <v>20.506134259259852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8">
        <f>E2345/L2345</f>
        <v>300</v>
      </c>
      <c r="Q2345" s="12" t="str">
        <f t="shared" si="108"/>
        <v>technology</v>
      </c>
      <c r="R2345" s="12" t="str">
        <f t="shared" si="109"/>
        <v>web</v>
      </c>
      <c r="S2345" s="13">
        <f>(((J2345/60)/60)/24)+DATE(1970,1,1)+(-5/24)</f>
        <v>42327.616956018515</v>
      </c>
      <c r="T2345" s="14">
        <f>(((I2345/60)/60)/24)+DATE(1970,1,1)+(-5/24)</f>
        <v>42377.615972222215</v>
      </c>
      <c r="U2345" s="41">
        <f t="shared" si="110"/>
        <v>49.999016203699284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8">
        <f>E2346/L2346</f>
        <v>1</v>
      </c>
      <c r="Q2346" s="12" t="str">
        <f t="shared" si="108"/>
        <v>technology</v>
      </c>
      <c r="R2346" s="12" t="str">
        <f t="shared" si="109"/>
        <v>web</v>
      </c>
      <c r="S2346" s="13">
        <f>(((J2346/60)/60)/24)+DATE(1970,1,1)+(-5/24)</f>
        <v>42515.519317129627</v>
      </c>
      <c r="T2346" s="14">
        <f>(((I2346/60)/60)/24)+DATE(1970,1,1)+(-5/24)</f>
        <v>42545.519317129627</v>
      </c>
      <c r="U2346" s="41">
        <f t="shared" si="110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8" t="e">
        <f>E2347/L2347</f>
        <v>#DIV/0!</v>
      </c>
      <c r="Q2347" s="12" t="str">
        <f t="shared" si="108"/>
        <v>technology</v>
      </c>
      <c r="R2347" s="12" t="str">
        <f t="shared" si="109"/>
        <v>web</v>
      </c>
      <c r="S2347" s="13">
        <f>(((J2347/60)/60)/24)+DATE(1970,1,1)+(-5/24)</f>
        <v>42059.79347222222</v>
      </c>
      <c r="T2347" s="14">
        <f>(((I2347/60)/60)/24)+DATE(1970,1,1)+(-5/24)</f>
        <v>42094.777083333327</v>
      </c>
      <c r="U2347" s="41">
        <f t="shared" si="110"/>
        <v>34.983611111107166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8">
        <f>E2348/L2348</f>
        <v>13</v>
      </c>
      <c r="Q2348" s="12" t="str">
        <f t="shared" si="108"/>
        <v>technology</v>
      </c>
      <c r="R2348" s="12" t="str">
        <f t="shared" si="109"/>
        <v>web</v>
      </c>
      <c r="S2348" s="13">
        <f>(((J2348/60)/60)/24)+DATE(1970,1,1)+(-5/24)</f>
        <v>42615.590636574074</v>
      </c>
      <c r="T2348" s="14">
        <f>(((I2348/60)/60)/24)+DATE(1970,1,1)+(-5/24)</f>
        <v>42660.590636574074</v>
      </c>
      <c r="U2348" s="41">
        <f t="shared" si="110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8">
        <f>E2349/L2349</f>
        <v>15</v>
      </c>
      <c r="Q2349" s="12" t="str">
        <f t="shared" si="108"/>
        <v>technology</v>
      </c>
      <c r="R2349" s="12" t="str">
        <f t="shared" si="109"/>
        <v>web</v>
      </c>
      <c r="S2349" s="13">
        <f>(((J2349/60)/60)/24)+DATE(1970,1,1)+(-5/24)</f>
        <v>42577.399027777778</v>
      </c>
      <c r="T2349" s="14">
        <f>(((I2349/60)/60)/24)+DATE(1970,1,1)+(-5/24)</f>
        <v>42607.399027777778</v>
      </c>
      <c r="U2349" s="41">
        <f t="shared" si="110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8">
        <f>E2350/L2350</f>
        <v>54</v>
      </c>
      <c r="Q2350" s="12" t="str">
        <f t="shared" si="108"/>
        <v>technology</v>
      </c>
      <c r="R2350" s="12" t="str">
        <f t="shared" si="109"/>
        <v>web</v>
      </c>
      <c r="S2350" s="13">
        <f>(((J2350/60)/60)/24)+DATE(1970,1,1)+(-5/24)</f>
        <v>42360.723819444444</v>
      </c>
      <c r="T2350" s="14">
        <f>(((I2350/60)/60)/24)+DATE(1970,1,1)+(-5/24)</f>
        <v>42420.723819444444</v>
      </c>
      <c r="U2350" s="41">
        <f t="shared" si="110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8" t="e">
        <f>E2351/L2351</f>
        <v>#DIV/0!</v>
      </c>
      <c r="Q2351" s="12" t="str">
        <f t="shared" si="108"/>
        <v>technology</v>
      </c>
      <c r="R2351" s="12" t="str">
        <f t="shared" si="109"/>
        <v>web</v>
      </c>
      <c r="S2351" s="13">
        <f>(((J2351/60)/60)/24)+DATE(1970,1,1)+(-5/24)</f>
        <v>42198.567453703705</v>
      </c>
      <c r="T2351" s="14">
        <f>(((I2351/60)/60)/24)+DATE(1970,1,1)+(-5/24)</f>
        <v>42227.567453703705</v>
      </c>
      <c r="U2351" s="41">
        <f t="shared" si="110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8" t="e">
        <f>E2352/L2352</f>
        <v>#DIV/0!</v>
      </c>
      <c r="Q2352" s="12" t="str">
        <f t="shared" si="108"/>
        <v>technology</v>
      </c>
      <c r="R2352" s="12" t="str">
        <f t="shared" si="109"/>
        <v>web</v>
      </c>
      <c r="S2352" s="13">
        <f>(((J2352/60)/60)/24)+DATE(1970,1,1)+(-5/24)</f>
        <v>42708.633912037032</v>
      </c>
      <c r="T2352" s="14">
        <f>(((I2352/60)/60)/24)+DATE(1970,1,1)+(-5/24)</f>
        <v>42738.633912037032</v>
      </c>
      <c r="U2352" s="41">
        <f t="shared" si="110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8">
        <f>E2353/L2353</f>
        <v>15.428571428571429</v>
      </c>
      <c r="Q2353" s="12" t="str">
        <f t="shared" si="108"/>
        <v>technology</v>
      </c>
      <c r="R2353" s="12" t="str">
        <f t="shared" si="109"/>
        <v>web</v>
      </c>
      <c r="S2353" s="13">
        <f>(((J2353/60)/60)/24)+DATE(1970,1,1)+(-5/24)</f>
        <v>42093.892812500002</v>
      </c>
      <c r="T2353" s="14">
        <f>(((I2353/60)/60)/24)+DATE(1970,1,1)+(-5/24)</f>
        <v>42123.892812500002</v>
      </c>
      <c r="U2353" s="41">
        <f t="shared" si="110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8" t="e">
        <f>E2354/L2354</f>
        <v>#DIV/0!</v>
      </c>
      <c r="Q2354" s="12" t="str">
        <f t="shared" si="108"/>
        <v>technology</v>
      </c>
      <c r="R2354" s="12" t="str">
        <f t="shared" si="109"/>
        <v>web</v>
      </c>
      <c r="S2354" s="13">
        <f>(((J2354/60)/60)/24)+DATE(1970,1,1)+(-5/24)</f>
        <v>42101.425370370365</v>
      </c>
      <c r="T2354" s="14">
        <f>(((I2354/60)/60)/24)+DATE(1970,1,1)+(-5/24)</f>
        <v>42161.425370370365</v>
      </c>
      <c r="U2354" s="41">
        <f t="shared" si="110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8" t="e">
        <f>E2355/L2355</f>
        <v>#DIV/0!</v>
      </c>
      <c r="Q2355" s="12" t="str">
        <f t="shared" si="108"/>
        <v>technology</v>
      </c>
      <c r="R2355" s="12" t="str">
        <f t="shared" si="109"/>
        <v>web</v>
      </c>
      <c r="S2355" s="13">
        <f>(((J2355/60)/60)/24)+DATE(1970,1,1)+(-5/24)</f>
        <v>42103.467847222222</v>
      </c>
      <c r="T2355" s="14">
        <f>(((I2355/60)/60)/24)+DATE(1970,1,1)+(-5/24)</f>
        <v>42115.467847222222</v>
      </c>
      <c r="U2355" s="41">
        <f t="shared" si="110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8">
        <f>E2356/L2356</f>
        <v>25</v>
      </c>
      <c r="Q2356" s="12" t="str">
        <f t="shared" si="108"/>
        <v>technology</v>
      </c>
      <c r="R2356" s="12" t="str">
        <f t="shared" si="109"/>
        <v>web</v>
      </c>
      <c r="S2356" s="13">
        <f>(((J2356/60)/60)/24)+DATE(1970,1,1)+(-5/24)</f>
        <v>41954.51458333333</v>
      </c>
      <c r="T2356" s="14">
        <f>(((I2356/60)/60)/24)+DATE(1970,1,1)+(-5/24)</f>
        <v>42014.51458333333</v>
      </c>
      <c r="U2356" s="41">
        <f t="shared" si="110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8">
        <f>E2357/L2357</f>
        <v>27.5</v>
      </c>
      <c r="Q2357" s="12" t="str">
        <f t="shared" si="108"/>
        <v>technology</v>
      </c>
      <c r="R2357" s="12" t="str">
        <f t="shared" si="109"/>
        <v>web</v>
      </c>
      <c r="S2357" s="13">
        <f>(((J2357/60)/60)/24)+DATE(1970,1,1)+(-5/24)</f>
        <v>42096.709907407399</v>
      </c>
      <c r="T2357" s="14">
        <f>(((I2357/60)/60)/24)+DATE(1970,1,1)+(-5/24)</f>
        <v>42126.709907407399</v>
      </c>
      <c r="U2357" s="41">
        <f t="shared" si="110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8" t="e">
        <f>E2358/L2358</f>
        <v>#DIV/0!</v>
      </c>
      <c r="Q2358" s="12" t="str">
        <f t="shared" si="108"/>
        <v>technology</v>
      </c>
      <c r="R2358" s="12" t="str">
        <f t="shared" si="109"/>
        <v>web</v>
      </c>
      <c r="S2358" s="13">
        <f>(((J2358/60)/60)/24)+DATE(1970,1,1)+(-5/24)</f>
        <v>42130.575277777774</v>
      </c>
      <c r="T2358" s="14">
        <f>(((I2358/60)/60)/24)+DATE(1970,1,1)+(-5/24)</f>
        <v>42160.575277777774</v>
      </c>
      <c r="U2358" s="41">
        <f t="shared" si="110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8" t="e">
        <f>E2359/L2359</f>
        <v>#DIV/0!</v>
      </c>
      <c r="Q2359" s="12" t="str">
        <f t="shared" si="108"/>
        <v>technology</v>
      </c>
      <c r="R2359" s="12" t="str">
        <f t="shared" si="109"/>
        <v>web</v>
      </c>
      <c r="S2359" s="13">
        <f>(((J2359/60)/60)/24)+DATE(1970,1,1)+(-5/24)</f>
        <v>42264.411782407398</v>
      </c>
      <c r="T2359" s="14">
        <f>(((I2359/60)/60)/24)+DATE(1970,1,1)+(-5/24)</f>
        <v>42294.411782407398</v>
      </c>
      <c r="U2359" s="41">
        <f t="shared" si="110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8" t="e">
        <f>E2360/L2360</f>
        <v>#DIV/0!</v>
      </c>
      <c r="Q2360" s="12" t="str">
        <f t="shared" si="108"/>
        <v>technology</v>
      </c>
      <c r="R2360" s="12" t="str">
        <f t="shared" si="109"/>
        <v>web</v>
      </c>
      <c r="S2360" s="13">
        <f>(((J2360/60)/60)/24)+DATE(1970,1,1)+(-5/24)</f>
        <v>41978.722638888888</v>
      </c>
      <c r="T2360" s="14">
        <f>(((I2360/60)/60)/24)+DATE(1970,1,1)+(-5/24)</f>
        <v>42034.818749999999</v>
      </c>
      <c r="U2360" s="41">
        <f t="shared" si="110"/>
        <v>56.096111111110076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8">
        <f>E2361/L2361</f>
        <v>367</v>
      </c>
      <c r="Q2361" s="12" t="str">
        <f t="shared" si="108"/>
        <v>technology</v>
      </c>
      <c r="R2361" s="12" t="str">
        <f t="shared" si="109"/>
        <v>web</v>
      </c>
      <c r="S2361" s="13">
        <f>(((J2361/60)/60)/24)+DATE(1970,1,1)+(-5/24)</f>
        <v>42159.441249999996</v>
      </c>
      <c r="T2361" s="14">
        <f>(((I2361/60)/60)/24)+DATE(1970,1,1)+(-5/24)</f>
        <v>42219.441249999996</v>
      </c>
      <c r="U2361" s="41">
        <f t="shared" si="110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8">
        <f>E2362/L2362</f>
        <v>2</v>
      </c>
      <c r="Q2362" s="12" t="str">
        <f t="shared" si="108"/>
        <v>technology</v>
      </c>
      <c r="R2362" s="12" t="str">
        <f t="shared" si="109"/>
        <v>web</v>
      </c>
      <c r="S2362" s="13">
        <f>(((J2362/60)/60)/24)+DATE(1970,1,1)+(-5/24)</f>
        <v>42377.498611111114</v>
      </c>
      <c r="T2362" s="14">
        <f>(((I2362/60)/60)/24)+DATE(1970,1,1)+(-5/24)</f>
        <v>42407.498611111114</v>
      </c>
      <c r="U2362" s="41">
        <f t="shared" si="110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8" t="e">
        <f>E2363/L2363</f>
        <v>#DIV/0!</v>
      </c>
      <c r="Q2363" s="12" t="str">
        <f t="shared" si="108"/>
        <v>technology</v>
      </c>
      <c r="R2363" s="12" t="str">
        <f t="shared" si="109"/>
        <v>web</v>
      </c>
      <c r="S2363" s="13">
        <f>(((J2363/60)/60)/24)+DATE(1970,1,1)+(-5/24)</f>
        <v>42466.650555555556</v>
      </c>
      <c r="T2363" s="14">
        <f>(((I2363/60)/60)/24)+DATE(1970,1,1)+(-5/24)</f>
        <v>42490.708333333336</v>
      </c>
      <c r="U2363" s="41">
        <f t="shared" si="110"/>
        <v>24.057777777779847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8">
        <f>E2364/L2364</f>
        <v>60</v>
      </c>
      <c r="Q2364" s="12" t="str">
        <f t="shared" si="108"/>
        <v>technology</v>
      </c>
      <c r="R2364" s="12" t="str">
        <f t="shared" si="109"/>
        <v>web</v>
      </c>
      <c r="S2364" s="13">
        <f>(((J2364/60)/60)/24)+DATE(1970,1,1)+(-5/24)</f>
        <v>41954.47997685185</v>
      </c>
      <c r="T2364" s="14">
        <f>(((I2364/60)/60)/24)+DATE(1970,1,1)+(-5/24)</f>
        <v>41984.47997685185</v>
      </c>
      <c r="U2364" s="41">
        <f t="shared" si="110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8" t="e">
        <f>E2365/L2365</f>
        <v>#DIV/0!</v>
      </c>
      <c r="Q2365" s="12" t="str">
        <f t="shared" si="108"/>
        <v>technology</v>
      </c>
      <c r="R2365" s="12" t="str">
        <f t="shared" si="109"/>
        <v>web</v>
      </c>
      <c r="S2365" s="13">
        <f>(((J2365/60)/60)/24)+DATE(1970,1,1)+(-5/24)</f>
        <v>42321.803240740737</v>
      </c>
      <c r="T2365" s="14">
        <f>(((I2365/60)/60)/24)+DATE(1970,1,1)+(-5/24)</f>
        <v>42366.803240740737</v>
      </c>
      <c r="U2365" s="41">
        <f t="shared" si="110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8" t="e">
        <f>E2366/L2366</f>
        <v>#DIV/0!</v>
      </c>
      <c r="Q2366" s="12" t="str">
        <f t="shared" si="108"/>
        <v>technology</v>
      </c>
      <c r="R2366" s="12" t="str">
        <f t="shared" si="109"/>
        <v>web</v>
      </c>
      <c r="S2366" s="13">
        <f>(((J2366/60)/60)/24)+DATE(1970,1,1)+(-5/24)</f>
        <v>42248.726342592585</v>
      </c>
      <c r="T2366" s="14">
        <f>(((I2366/60)/60)/24)+DATE(1970,1,1)+(-5/24)</f>
        <v>42303.726342592585</v>
      </c>
      <c r="U2366" s="41">
        <f t="shared" si="110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8" t="e">
        <f>E2367/L2367</f>
        <v>#DIV/0!</v>
      </c>
      <c r="Q2367" s="12" t="str">
        <f t="shared" si="108"/>
        <v>technology</v>
      </c>
      <c r="R2367" s="12" t="str">
        <f t="shared" si="109"/>
        <v>web</v>
      </c>
      <c r="S2367" s="13">
        <f>(((J2367/60)/60)/24)+DATE(1970,1,1)+(-5/24)</f>
        <v>42346.528067129628</v>
      </c>
      <c r="T2367" s="14">
        <f>(((I2367/60)/60)/24)+DATE(1970,1,1)+(-5/24)</f>
        <v>42386.749999999993</v>
      </c>
      <c r="U2367" s="41">
        <f t="shared" si="110"/>
        <v>40.221932870364981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8">
        <f>E2368/L2368</f>
        <v>97.407407407407405</v>
      </c>
      <c r="Q2368" s="12" t="str">
        <f t="shared" si="108"/>
        <v>technology</v>
      </c>
      <c r="R2368" s="12" t="str">
        <f t="shared" si="109"/>
        <v>web</v>
      </c>
      <c r="S2368" s="13">
        <f>(((J2368/60)/60)/24)+DATE(1970,1,1)+(-5/24)</f>
        <v>42268.323298611103</v>
      </c>
      <c r="T2368" s="14">
        <f>(((I2368/60)/60)/24)+DATE(1970,1,1)+(-5/24)</f>
        <v>42298.323298611103</v>
      </c>
      <c r="U2368" s="41">
        <f t="shared" si="110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8">
        <f>E2369/L2369</f>
        <v>47.857142857142854</v>
      </c>
      <c r="Q2369" s="12" t="str">
        <f t="shared" si="108"/>
        <v>technology</v>
      </c>
      <c r="R2369" s="12" t="str">
        <f t="shared" si="109"/>
        <v>web</v>
      </c>
      <c r="S2369" s="13">
        <f>(((J2369/60)/60)/24)+DATE(1970,1,1)+(-5/24)</f>
        <v>42425.761759259258</v>
      </c>
      <c r="T2369" s="14">
        <f>(((I2369/60)/60)/24)+DATE(1970,1,1)+(-5/24)</f>
        <v>42485.720092592594</v>
      </c>
      <c r="U2369" s="41">
        <f t="shared" si="110"/>
        <v>59.958333333335759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8">
        <f>E2370/L2370</f>
        <v>50</v>
      </c>
      <c r="Q2370" s="12" t="str">
        <f t="shared" si="108"/>
        <v>technology</v>
      </c>
      <c r="R2370" s="12" t="str">
        <f t="shared" si="109"/>
        <v>web</v>
      </c>
      <c r="S2370" s="13">
        <f>(((J2370/60)/60)/24)+DATE(1970,1,1)+(-5/24)</f>
        <v>42063.513483796291</v>
      </c>
      <c r="T2370" s="14">
        <f>(((I2370/60)/60)/24)+DATE(1970,1,1)+(-5/24)</f>
        <v>42108.471817129634</v>
      </c>
      <c r="U2370" s="41">
        <f t="shared" si="110"/>
        <v>44.958333333343035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8" t="e">
        <f>E2371/L2371</f>
        <v>#DIV/0!</v>
      </c>
      <c r="Q2371" s="12" t="str">
        <f t="shared" ref="Q2371:Q2434" si="111">LEFT(N2371,( FIND("/",N2371,1))-1)</f>
        <v>technology</v>
      </c>
      <c r="R2371" s="12" t="str">
        <f t="shared" ref="R2371:R2434" si="112">RIGHT(N2371,(LEN(N2371)-(FIND("/",N2371, FIND("/", N2371)-1))))</f>
        <v>web</v>
      </c>
      <c r="S2371" s="13">
        <f>(((J2371/60)/60)/24)+DATE(1970,1,1)+(-5/24)</f>
        <v>42380.60429398148</v>
      </c>
      <c r="T2371" s="14">
        <f>(((I2371/60)/60)/24)+DATE(1970,1,1)+(-5/24)</f>
        <v>42410.60429398148</v>
      </c>
      <c r="U2371" s="41">
        <f t="shared" ref="U2371:U2434" si="113">T2371-S2371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8">
        <f>E2372/L2372</f>
        <v>20.5</v>
      </c>
      <c r="Q2372" s="12" t="str">
        <f t="shared" si="111"/>
        <v>technology</v>
      </c>
      <c r="R2372" s="12" t="str">
        <f t="shared" si="112"/>
        <v>web</v>
      </c>
      <c r="S2372" s="13">
        <f>(((J2372/60)/60)/24)+DATE(1970,1,1)+(-5/24)</f>
        <v>41960.980798611105</v>
      </c>
      <c r="T2372" s="14">
        <f>(((I2372/60)/60)/24)+DATE(1970,1,1)+(-5/24)</f>
        <v>41990.980798611105</v>
      </c>
      <c r="U2372" s="41">
        <f t="shared" si="113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8" t="e">
        <f>E2373/L2373</f>
        <v>#DIV/0!</v>
      </c>
      <c r="Q2373" s="12" t="str">
        <f t="shared" si="111"/>
        <v>technology</v>
      </c>
      <c r="R2373" s="12" t="str">
        <f t="shared" si="112"/>
        <v>web</v>
      </c>
      <c r="S2373" s="13">
        <f>(((J2373/60)/60)/24)+DATE(1970,1,1)+(-5/24)</f>
        <v>42150.569398148145</v>
      </c>
      <c r="T2373" s="14">
        <f>(((I2373/60)/60)/24)+DATE(1970,1,1)+(-5/24)</f>
        <v>42180.569398148145</v>
      </c>
      <c r="U2373" s="41">
        <f t="shared" si="113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8">
        <f>E2374/L2374</f>
        <v>30</v>
      </c>
      <c r="Q2374" s="12" t="str">
        <f t="shared" si="111"/>
        <v>technology</v>
      </c>
      <c r="R2374" s="12" t="str">
        <f t="shared" si="112"/>
        <v>web</v>
      </c>
      <c r="S2374" s="13">
        <f>(((J2374/60)/60)/24)+DATE(1970,1,1)+(-5/24)</f>
        <v>42087.860775462956</v>
      </c>
      <c r="T2374" s="14">
        <f>(((I2374/60)/60)/24)+DATE(1970,1,1)+(-5/24)</f>
        <v>42117.860775462956</v>
      </c>
      <c r="U2374" s="41">
        <f t="shared" si="113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8">
        <f>E2375/L2375</f>
        <v>50</v>
      </c>
      <c r="Q2375" s="12" t="str">
        <f t="shared" si="111"/>
        <v>technology</v>
      </c>
      <c r="R2375" s="12" t="str">
        <f t="shared" si="112"/>
        <v>web</v>
      </c>
      <c r="S2375" s="13">
        <f>(((J2375/60)/60)/24)+DATE(1970,1,1)+(-5/24)</f>
        <v>42215.453981481485</v>
      </c>
      <c r="T2375" s="14">
        <f>(((I2375/60)/60)/24)+DATE(1970,1,1)+(-5/24)</f>
        <v>42245.453981481485</v>
      </c>
      <c r="U2375" s="41">
        <f t="shared" si="113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8">
        <f>E2376/L2376</f>
        <v>10</v>
      </c>
      <c r="Q2376" s="12" t="str">
        <f t="shared" si="111"/>
        <v>technology</v>
      </c>
      <c r="R2376" s="12" t="str">
        <f t="shared" si="112"/>
        <v>web</v>
      </c>
      <c r="S2376" s="13">
        <f>(((J2376/60)/60)/24)+DATE(1970,1,1)+(-5/24)</f>
        <v>42017.634953703695</v>
      </c>
      <c r="T2376" s="14">
        <f>(((I2376/60)/60)/24)+DATE(1970,1,1)+(-5/24)</f>
        <v>42047.634953703695</v>
      </c>
      <c r="U2376" s="41">
        <f t="shared" si="113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8" t="e">
        <f>E2377/L2377</f>
        <v>#DIV/0!</v>
      </c>
      <c r="Q2377" s="12" t="str">
        <f t="shared" si="111"/>
        <v>technology</v>
      </c>
      <c r="R2377" s="12" t="str">
        <f t="shared" si="112"/>
        <v>web</v>
      </c>
      <c r="S2377" s="13">
        <f>(((J2377/60)/60)/24)+DATE(1970,1,1)+(-5/24)</f>
        <v>42592.627743055556</v>
      </c>
      <c r="T2377" s="14">
        <f>(((I2377/60)/60)/24)+DATE(1970,1,1)+(-5/24)</f>
        <v>42622.627743055556</v>
      </c>
      <c r="U2377" s="41">
        <f t="shared" si="113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8">
        <f>E2378/L2378</f>
        <v>81.582499999999996</v>
      </c>
      <c r="Q2378" s="12" t="str">
        <f t="shared" si="111"/>
        <v>technology</v>
      </c>
      <c r="R2378" s="12" t="str">
        <f t="shared" si="112"/>
        <v>web</v>
      </c>
      <c r="S2378" s="13">
        <f>(((J2378/60)/60)/24)+DATE(1970,1,1)+(-5/24)</f>
        <v>42318.717199074068</v>
      </c>
      <c r="T2378" s="14">
        <f>(((I2378/60)/60)/24)+DATE(1970,1,1)+(-5/24)</f>
        <v>42348.717199074068</v>
      </c>
      <c r="U2378" s="41">
        <f t="shared" si="113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8" t="e">
        <f>E2379/L2379</f>
        <v>#DIV/0!</v>
      </c>
      <c r="Q2379" s="12" t="str">
        <f t="shared" si="111"/>
        <v>technology</v>
      </c>
      <c r="R2379" s="12" t="str">
        <f t="shared" si="112"/>
        <v>web</v>
      </c>
      <c r="S2379" s="13">
        <f>(((J2379/60)/60)/24)+DATE(1970,1,1)+(-5/24)</f>
        <v>42669.661840277775</v>
      </c>
      <c r="T2379" s="14">
        <f>(((I2379/60)/60)/24)+DATE(1970,1,1)+(-5/24)</f>
        <v>42699.703506944446</v>
      </c>
      <c r="U2379" s="41">
        <f t="shared" si="113"/>
        <v>30.041666666671517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8" t="e">
        <f>E2380/L2380</f>
        <v>#DIV/0!</v>
      </c>
      <c r="Q2380" s="12" t="str">
        <f t="shared" si="111"/>
        <v>technology</v>
      </c>
      <c r="R2380" s="12" t="str">
        <f t="shared" si="112"/>
        <v>web</v>
      </c>
      <c r="S2380" s="13">
        <f>(((J2380/60)/60)/24)+DATE(1970,1,1)+(-5/24)</f>
        <v>42212.804745370369</v>
      </c>
      <c r="T2380" s="14">
        <f>(((I2380/60)/60)/24)+DATE(1970,1,1)+(-5/24)</f>
        <v>42241.804745370369</v>
      </c>
      <c r="U2380" s="41">
        <f t="shared" si="113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8" t="e">
        <f>E2381/L2381</f>
        <v>#DIV/0!</v>
      </c>
      <c r="Q2381" s="12" t="str">
        <f t="shared" si="111"/>
        <v>technology</v>
      </c>
      <c r="R2381" s="12" t="str">
        <f t="shared" si="112"/>
        <v>web</v>
      </c>
      <c r="S2381" s="13">
        <f>(((J2381/60)/60)/24)+DATE(1970,1,1)+(-5/24)</f>
        <v>42236.808055555557</v>
      </c>
      <c r="T2381" s="14">
        <f>(((I2381/60)/60)/24)+DATE(1970,1,1)+(-5/24)</f>
        <v>42281.808055555557</v>
      </c>
      <c r="U2381" s="41">
        <f t="shared" si="113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8">
        <f>E2382/L2382</f>
        <v>18.333333333333332</v>
      </c>
      <c r="Q2382" s="12" t="str">
        <f t="shared" si="111"/>
        <v>technology</v>
      </c>
      <c r="R2382" s="12" t="str">
        <f t="shared" si="112"/>
        <v>web</v>
      </c>
      <c r="S2382" s="13">
        <f>(((J2382/60)/60)/24)+DATE(1970,1,1)+(-5/24)</f>
        <v>42248.584976851846</v>
      </c>
      <c r="T2382" s="14">
        <f>(((I2382/60)/60)/24)+DATE(1970,1,1)+(-5/24)</f>
        <v>42278.584976851846</v>
      </c>
      <c r="U2382" s="41">
        <f t="shared" si="113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8">
        <f>E2383/L2383</f>
        <v>224.42857142857142</v>
      </c>
      <c r="Q2383" s="12" t="str">
        <f t="shared" si="111"/>
        <v>technology</v>
      </c>
      <c r="R2383" s="12" t="str">
        <f t="shared" si="112"/>
        <v>web</v>
      </c>
      <c r="S2383" s="13">
        <f>(((J2383/60)/60)/24)+DATE(1970,1,1)+(-5/24)</f>
        <v>42074.727407407401</v>
      </c>
      <c r="T2383" s="14">
        <f>(((I2383/60)/60)/24)+DATE(1970,1,1)+(-5/24)</f>
        <v>42104.727407407401</v>
      </c>
      <c r="U2383" s="41">
        <f t="shared" si="113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8">
        <f>E2384/L2384</f>
        <v>37.5</v>
      </c>
      <c r="Q2384" s="12" t="str">
        <f t="shared" si="111"/>
        <v>technology</v>
      </c>
      <c r="R2384" s="12" t="str">
        <f t="shared" si="112"/>
        <v>web</v>
      </c>
      <c r="S2384" s="13">
        <f>(((J2384/60)/60)/24)+DATE(1970,1,1)+(-5/24)</f>
        <v>42194.979201388887</v>
      </c>
      <c r="T2384" s="14">
        <f>(((I2384/60)/60)/24)+DATE(1970,1,1)+(-5/24)</f>
        <v>42219.979201388887</v>
      </c>
      <c r="U2384" s="41">
        <f t="shared" si="113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8">
        <f>E2385/L2385</f>
        <v>145</v>
      </c>
      <c r="Q2385" s="12" t="str">
        <f t="shared" si="111"/>
        <v>technology</v>
      </c>
      <c r="R2385" s="12" t="str">
        <f t="shared" si="112"/>
        <v>web</v>
      </c>
      <c r="S2385" s="13">
        <f>(((J2385/60)/60)/24)+DATE(1970,1,1)+(-5/24)</f>
        <v>42026.848460648143</v>
      </c>
      <c r="T2385" s="14">
        <f>(((I2385/60)/60)/24)+DATE(1970,1,1)+(-5/24)</f>
        <v>42056.848460648143</v>
      </c>
      <c r="U2385" s="41">
        <f t="shared" si="113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8">
        <f>E2386/L2386</f>
        <v>1</v>
      </c>
      <c r="Q2386" s="12" t="str">
        <f t="shared" si="111"/>
        <v>technology</v>
      </c>
      <c r="R2386" s="12" t="str">
        <f t="shared" si="112"/>
        <v>web</v>
      </c>
      <c r="S2386" s="13">
        <f>(((J2386/60)/60)/24)+DATE(1970,1,1)+(-5/24)</f>
        <v>41926.859293981477</v>
      </c>
      <c r="T2386" s="14">
        <f>(((I2386/60)/60)/24)+DATE(1970,1,1)+(-5/24)</f>
        <v>41956.900960648149</v>
      </c>
      <c r="U2386" s="41">
        <f t="shared" si="113"/>
        <v>30.041666666671517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8">
        <f>E2387/L2387</f>
        <v>112.57142857142857</v>
      </c>
      <c r="Q2387" s="12" t="str">
        <f t="shared" si="111"/>
        <v>technology</v>
      </c>
      <c r="R2387" s="12" t="str">
        <f t="shared" si="112"/>
        <v>web</v>
      </c>
      <c r="S2387" s="13">
        <f>(((J2387/60)/60)/24)+DATE(1970,1,1)+(-5/24)</f>
        <v>42191.493425925924</v>
      </c>
      <c r="T2387" s="14">
        <f>(((I2387/60)/60)/24)+DATE(1970,1,1)+(-5/24)</f>
        <v>42221.493425925924</v>
      </c>
      <c r="U2387" s="41">
        <f t="shared" si="113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8" t="e">
        <f>E2388/L2388</f>
        <v>#DIV/0!</v>
      </c>
      <c r="Q2388" s="12" t="str">
        <f t="shared" si="111"/>
        <v>technology</v>
      </c>
      <c r="R2388" s="12" t="str">
        <f t="shared" si="112"/>
        <v>web</v>
      </c>
      <c r="S2388" s="13">
        <f>(((J2388/60)/60)/24)+DATE(1970,1,1)+(-5/24)</f>
        <v>41954.629907407405</v>
      </c>
      <c r="T2388" s="14">
        <f>(((I2388/60)/60)/24)+DATE(1970,1,1)+(-5/24)</f>
        <v>42014.629907407405</v>
      </c>
      <c r="U2388" s="41">
        <f t="shared" si="113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8">
        <f>E2389/L2389</f>
        <v>342</v>
      </c>
      <c r="Q2389" s="12" t="str">
        <f t="shared" si="111"/>
        <v>technology</v>
      </c>
      <c r="R2389" s="12" t="str">
        <f t="shared" si="112"/>
        <v>web</v>
      </c>
      <c r="S2389" s="13">
        <f>(((J2389/60)/60)/24)+DATE(1970,1,1)+(-5/24)</f>
        <v>42528.418287037035</v>
      </c>
      <c r="T2389" s="14">
        <f>(((I2389/60)/60)/24)+DATE(1970,1,1)+(-5/24)</f>
        <v>42573.418287037035</v>
      </c>
      <c r="U2389" s="41">
        <f t="shared" si="113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8">
        <f>E2390/L2390</f>
        <v>57.875</v>
      </c>
      <c r="Q2390" s="12" t="str">
        <f t="shared" si="111"/>
        <v>technology</v>
      </c>
      <c r="R2390" s="12" t="str">
        <f t="shared" si="112"/>
        <v>web</v>
      </c>
      <c r="S2390" s="13">
        <f>(((J2390/60)/60)/24)+DATE(1970,1,1)+(-5/24)</f>
        <v>41989.645358796297</v>
      </c>
      <c r="T2390" s="14">
        <f>(((I2390/60)/60)/24)+DATE(1970,1,1)+(-5/24)</f>
        <v>42019.603472222218</v>
      </c>
      <c r="U2390" s="41">
        <f t="shared" si="113"/>
        <v>29.958113425920601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8">
        <f>E2391/L2391</f>
        <v>30</v>
      </c>
      <c r="Q2391" s="12" t="str">
        <f t="shared" si="111"/>
        <v>technology</v>
      </c>
      <c r="R2391" s="12" t="str">
        <f t="shared" si="112"/>
        <v>web</v>
      </c>
      <c r="S2391" s="13">
        <f>(((J2391/60)/60)/24)+DATE(1970,1,1)+(-5/24)</f>
        <v>42179.445046296292</v>
      </c>
      <c r="T2391" s="14">
        <f>(((I2391/60)/60)/24)+DATE(1970,1,1)+(-5/24)</f>
        <v>42210.707638888889</v>
      </c>
      <c r="U2391" s="41">
        <f t="shared" si="113"/>
        <v>31.262592592596775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8" t="e">
        <f>E2392/L2392</f>
        <v>#DIV/0!</v>
      </c>
      <c r="Q2392" s="12" t="str">
        <f t="shared" si="111"/>
        <v>technology</v>
      </c>
      <c r="R2392" s="12" t="str">
        <f t="shared" si="112"/>
        <v>web</v>
      </c>
      <c r="S2392" s="13">
        <f>(((J2392/60)/60)/24)+DATE(1970,1,1)+(-5/24)</f>
        <v>41968.053981481477</v>
      </c>
      <c r="T2392" s="14">
        <f>(((I2392/60)/60)/24)+DATE(1970,1,1)+(-5/24)</f>
        <v>42008.053981481477</v>
      </c>
      <c r="U2392" s="41">
        <f t="shared" si="113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8">
        <f>E2393/L2393</f>
        <v>25</v>
      </c>
      <c r="Q2393" s="12" t="str">
        <f t="shared" si="111"/>
        <v>technology</v>
      </c>
      <c r="R2393" s="12" t="str">
        <f t="shared" si="112"/>
        <v>web</v>
      </c>
      <c r="S2393" s="13">
        <f>(((J2393/60)/60)/24)+DATE(1970,1,1)+(-5/24)</f>
        <v>42064.586157407401</v>
      </c>
      <c r="T2393" s="14">
        <f>(((I2393/60)/60)/24)+DATE(1970,1,1)+(-5/24)</f>
        <v>42094.544490740744</v>
      </c>
      <c r="U2393" s="41">
        <f t="shared" si="113"/>
        <v>29.958333333343035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8" t="e">
        <f>E2394/L2394</f>
        <v>#DIV/0!</v>
      </c>
      <c r="Q2394" s="12" t="str">
        <f t="shared" si="111"/>
        <v>technology</v>
      </c>
      <c r="R2394" s="12" t="str">
        <f t="shared" si="112"/>
        <v>web</v>
      </c>
      <c r="S2394" s="13">
        <f>(((J2394/60)/60)/24)+DATE(1970,1,1)+(-5/24)</f>
        <v>42275.912303240737</v>
      </c>
      <c r="T2394" s="14">
        <f>(((I2394/60)/60)/24)+DATE(1970,1,1)+(-5/24)</f>
        <v>42305.912303240737</v>
      </c>
      <c r="U2394" s="41">
        <f t="shared" si="113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8">
        <f>E2395/L2395</f>
        <v>50</v>
      </c>
      <c r="Q2395" s="12" t="str">
        <f t="shared" si="111"/>
        <v>technology</v>
      </c>
      <c r="R2395" s="12" t="str">
        <f t="shared" si="112"/>
        <v>web</v>
      </c>
      <c r="S2395" s="13">
        <f>(((J2395/60)/60)/24)+DATE(1970,1,1)+(-5/24)</f>
        <v>42194.440011574072</v>
      </c>
      <c r="T2395" s="14">
        <f>(((I2395/60)/60)/24)+DATE(1970,1,1)+(-5/24)</f>
        <v>42224.440011574072</v>
      </c>
      <c r="U2395" s="41">
        <f t="shared" si="113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8">
        <f>E2396/L2396</f>
        <v>1.5</v>
      </c>
      <c r="Q2396" s="12" t="str">
        <f t="shared" si="111"/>
        <v>technology</v>
      </c>
      <c r="R2396" s="12" t="str">
        <f t="shared" si="112"/>
        <v>web</v>
      </c>
      <c r="S2396" s="13">
        <f>(((J2396/60)/60)/24)+DATE(1970,1,1)+(-5/24)</f>
        <v>42031.15385416666</v>
      </c>
      <c r="T2396" s="14">
        <f>(((I2396/60)/60)/24)+DATE(1970,1,1)+(-5/24)</f>
        <v>42061.15385416666</v>
      </c>
      <c r="U2396" s="41">
        <f t="shared" si="113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8" t="e">
        <f>E2397/L2397</f>
        <v>#DIV/0!</v>
      </c>
      <c r="Q2397" s="12" t="str">
        <f t="shared" si="111"/>
        <v>technology</v>
      </c>
      <c r="R2397" s="12" t="str">
        <f t="shared" si="112"/>
        <v>web</v>
      </c>
      <c r="S2397" s="13">
        <f>(((J2397/60)/60)/24)+DATE(1970,1,1)+(-5/24)</f>
        <v>42716.913043981483</v>
      </c>
      <c r="T2397" s="14">
        <f>(((I2397/60)/60)/24)+DATE(1970,1,1)+(-5/24)</f>
        <v>42745.164583333331</v>
      </c>
      <c r="U2397" s="41">
        <f t="shared" si="113"/>
        <v>28.251539351847896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8">
        <f>E2398/L2398</f>
        <v>10</v>
      </c>
      <c r="Q2398" s="12" t="str">
        <f t="shared" si="111"/>
        <v>technology</v>
      </c>
      <c r="R2398" s="12" t="str">
        <f t="shared" si="112"/>
        <v>web</v>
      </c>
      <c r="S2398" s="13">
        <f>(((J2398/60)/60)/24)+DATE(1970,1,1)+(-5/24)</f>
        <v>42262.640717592592</v>
      </c>
      <c r="T2398" s="14">
        <f>(((I2398/60)/60)/24)+DATE(1970,1,1)+(-5/24)</f>
        <v>42292.640717592592</v>
      </c>
      <c r="U2398" s="41">
        <f t="shared" si="113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8" t="e">
        <f>E2399/L2399</f>
        <v>#DIV/0!</v>
      </c>
      <c r="Q2399" s="12" t="str">
        <f t="shared" si="111"/>
        <v>technology</v>
      </c>
      <c r="R2399" s="12" t="str">
        <f t="shared" si="112"/>
        <v>web</v>
      </c>
      <c r="S2399" s="13">
        <f>(((J2399/60)/60)/24)+DATE(1970,1,1)+(-5/24)</f>
        <v>41976.676574074074</v>
      </c>
      <c r="T2399" s="14">
        <f>(((I2399/60)/60)/24)+DATE(1970,1,1)+(-5/24)</f>
        <v>42006.676574074074</v>
      </c>
      <c r="U2399" s="41">
        <f t="shared" si="113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8" t="e">
        <f>E2400/L2400</f>
        <v>#DIV/0!</v>
      </c>
      <c r="Q2400" s="12" t="str">
        <f t="shared" si="111"/>
        <v>technology</v>
      </c>
      <c r="R2400" s="12" t="str">
        <f t="shared" si="112"/>
        <v>web</v>
      </c>
      <c r="S2400" s="13">
        <f>(((J2400/60)/60)/24)+DATE(1970,1,1)+(-5/24)</f>
        <v>42157.708148148151</v>
      </c>
      <c r="T2400" s="14">
        <f>(((I2400/60)/60)/24)+DATE(1970,1,1)+(-5/24)</f>
        <v>42187.708148148151</v>
      </c>
      <c r="U2400" s="41">
        <f t="shared" si="113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8" t="e">
        <f>E2401/L2401</f>
        <v>#DIV/0!</v>
      </c>
      <c r="Q2401" s="12" t="str">
        <f t="shared" si="111"/>
        <v>technology</v>
      </c>
      <c r="R2401" s="12" t="str">
        <f t="shared" si="112"/>
        <v>web</v>
      </c>
      <c r="S2401" s="13">
        <f>(((J2401/60)/60)/24)+DATE(1970,1,1)+(-5/24)</f>
        <v>41956.644745370366</v>
      </c>
      <c r="T2401" s="14">
        <f>(((I2401/60)/60)/24)+DATE(1970,1,1)+(-5/24)</f>
        <v>41991.644745370366</v>
      </c>
      <c r="U2401" s="41">
        <f t="shared" si="113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8" t="e">
        <f>E2402/L2402</f>
        <v>#DIV/0!</v>
      </c>
      <c r="Q2402" s="12" t="str">
        <f t="shared" si="111"/>
        <v>technology</v>
      </c>
      <c r="R2402" s="12" t="str">
        <f t="shared" si="112"/>
        <v>web</v>
      </c>
      <c r="S2402" s="13">
        <f>(((J2402/60)/60)/24)+DATE(1970,1,1)+(-5/24)</f>
        <v>42444.059768518513</v>
      </c>
      <c r="T2402" s="14">
        <f>(((I2402/60)/60)/24)+DATE(1970,1,1)+(-5/24)</f>
        <v>42474.059768518513</v>
      </c>
      <c r="U2402" s="41">
        <f t="shared" si="113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8">
        <f>E2403/L2403</f>
        <v>22.333333333333332</v>
      </c>
      <c r="Q2403" s="12" t="str">
        <f t="shared" si="111"/>
        <v>food</v>
      </c>
      <c r="R2403" s="12" t="str">
        <f t="shared" si="112"/>
        <v>food trucks</v>
      </c>
      <c r="S2403" s="13">
        <f>(((J2403/60)/60)/24)+DATE(1970,1,1)+(-5/24)</f>
        <v>42374.614537037036</v>
      </c>
      <c r="T2403" s="14">
        <f>(((I2403/60)/60)/24)+DATE(1970,1,1)+(-5/24)</f>
        <v>42434.614537037036</v>
      </c>
      <c r="U2403" s="41">
        <f t="shared" si="113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8">
        <f>E2404/L2404</f>
        <v>52</v>
      </c>
      <c r="Q2404" s="12" t="str">
        <f t="shared" si="111"/>
        <v>food</v>
      </c>
      <c r="R2404" s="12" t="str">
        <f t="shared" si="112"/>
        <v>food trucks</v>
      </c>
      <c r="S2404" s="13">
        <f>(((J2404/60)/60)/24)+DATE(1970,1,1)+(-5/24)</f>
        <v>42107.47142361111</v>
      </c>
      <c r="T2404" s="14">
        <f>(((I2404/60)/60)/24)+DATE(1970,1,1)+(-5/24)</f>
        <v>42137.47142361111</v>
      </c>
      <c r="U2404" s="41">
        <f t="shared" si="113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8">
        <f>E2405/L2405</f>
        <v>16.833333333333332</v>
      </c>
      <c r="Q2405" s="12" t="str">
        <f t="shared" si="111"/>
        <v>food</v>
      </c>
      <c r="R2405" s="12" t="str">
        <f t="shared" si="112"/>
        <v>food trucks</v>
      </c>
      <c r="S2405" s="13">
        <f>(((J2405/60)/60)/24)+DATE(1970,1,1)+(-5/24)</f>
        <v>42399.674282407403</v>
      </c>
      <c r="T2405" s="14">
        <f>(((I2405/60)/60)/24)+DATE(1970,1,1)+(-5/24)</f>
        <v>42459.632615740738</v>
      </c>
      <c r="U2405" s="41">
        <f t="shared" si="113"/>
        <v>59.958333333335759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8" t="e">
        <f>E2406/L2406</f>
        <v>#DIV/0!</v>
      </c>
      <c r="Q2406" s="12" t="str">
        <f t="shared" si="111"/>
        <v>food</v>
      </c>
      <c r="R2406" s="12" t="str">
        <f t="shared" si="112"/>
        <v>food trucks</v>
      </c>
      <c r="S2406" s="13">
        <f>(((J2406/60)/60)/24)+DATE(1970,1,1)+(-5/24)</f>
        <v>42341.831099537034</v>
      </c>
      <c r="T2406" s="14">
        <f>(((I2406/60)/60)/24)+DATE(1970,1,1)+(-5/24)</f>
        <v>42371.831099537034</v>
      </c>
      <c r="U2406" s="41">
        <f t="shared" si="113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8">
        <f>E2407/L2407</f>
        <v>56.3</v>
      </c>
      <c r="Q2407" s="12" t="str">
        <f t="shared" si="111"/>
        <v>food</v>
      </c>
      <c r="R2407" s="12" t="str">
        <f t="shared" si="112"/>
        <v>food trucks</v>
      </c>
      <c r="S2407" s="13">
        <f>(((J2407/60)/60)/24)+DATE(1970,1,1)+(-5/24)</f>
        <v>42595.377025462956</v>
      </c>
      <c r="T2407" s="14">
        <f>(((I2407/60)/60)/24)+DATE(1970,1,1)+(-5/24)</f>
        <v>42616.377025462956</v>
      </c>
      <c r="U2407" s="41">
        <f t="shared" si="113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8">
        <f>E2408/L2408</f>
        <v>84.0625</v>
      </c>
      <c r="Q2408" s="12" t="str">
        <f t="shared" si="111"/>
        <v>food</v>
      </c>
      <c r="R2408" s="12" t="str">
        <f t="shared" si="112"/>
        <v>food trucks</v>
      </c>
      <c r="S2408" s="13">
        <f>(((J2408/60)/60)/24)+DATE(1970,1,1)+(-5/24)</f>
        <v>41982.902662037035</v>
      </c>
      <c r="T2408" s="14">
        <f>(((I2408/60)/60)/24)+DATE(1970,1,1)+(-5/24)</f>
        <v>42022.902662037035</v>
      </c>
      <c r="U2408" s="41">
        <f t="shared" si="113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8">
        <f>E2409/L2409</f>
        <v>168.39393939393941</v>
      </c>
      <c r="Q2409" s="12" t="str">
        <f t="shared" si="111"/>
        <v>food</v>
      </c>
      <c r="R2409" s="12" t="str">
        <f t="shared" si="112"/>
        <v>food trucks</v>
      </c>
      <c r="S2409" s="13">
        <f>(((J2409/60)/60)/24)+DATE(1970,1,1)+(-5/24)</f>
        <v>42082.367222222216</v>
      </c>
      <c r="T2409" s="14">
        <f>(((I2409/60)/60)/24)+DATE(1970,1,1)+(-5/24)</f>
        <v>42105.041666666664</v>
      </c>
      <c r="U2409" s="41">
        <f t="shared" si="113"/>
        <v>22.674444444448454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8">
        <f>E2410/L2410</f>
        <v>15</v>
      </c>
      <c r="Q2410" s="12" t="str">
        <f t="shared" si="111"/>
        <v>food</v>
      </c>
      <c r="R2410" s="12" t="str">
        <f t="shared" si="112"/>
        <v>food trucks</v>
      </c>
      <c r="S2410" s="13">
        <f>(((J2410/60)/60)/24)+DATE(1970,1,1)+(-5/24)</f>
        <v>41918.93237268518</v>
      </c>
      <c r="T2410" s="14">
        <f>(((I2410/60)/60)/24)+DATE(1970,1,1)+(-5/24)</f>
        <v>41948.974039351851</v>
      </c>
      <c r="U2410" s="41">
        <f t="shared" si="113"/>
        <v>30.041666666671517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8">
        <f>E2411/L2411</f>
        <v>76.666666666666671</v>
      </c>
      <c r="Q2411" s="12" t="str">
        <f t="shared" si="111"/>
        <v>food</v>
      </c>
      <c r="R2411" s="12" t="str">
        <f t="shared" si="112"/>
        <v>food trucks</v>
      </c>
      <c r="S2411" s="13">
        <f>(((J2411/60)/60)/24)+DATE(1970,1,1)+(-5/24)</f>
        <v>42204.667534722219</v>
      </c>
      <c r="T2411" s="14">
        <f>(((I2411/60)/60)/24)+DATE(1970,1,1)+(-5/24)</f>
        <v>42234.667534722219</v>
      </c>
      <c r="U2411" s="41">
        <f t="shared" si="113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8" t="e">
        <f>E2412/L2412</f>
        <v>#DIV/0!</v>
      </c>
      <c r="Q2412" s="12" t="str">
        <f t="shared" si="111"/>
        <v>food</v>
      </c>
      <c r="R2412" s="12" t="str">
        <f t="shared" si="112"/>
        <v>food trucks</v>
      </c>
      <c r="S2412" s="13">
        <f>(((J2412/60)/60)/24)+DATE(1970,1,1)+(-5/24)</f>
        <v>42224.199942129628</v>
      </c>
      <c r="T2412" s="14">
        <f>(((I2412/60)/60)/24)+DATE(1970,1,1)+(-5/24)</f>
        <v>42254.199942129628</v>
      </c>
      <c r="U2412" s="41">
        <f t="shared" si="113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8">
        <f>E2413/L2413</f>
        <v>50.333333333333336</v>
      </c>
      <c r="Q2413" s="12" t="str">
        <f t="shared" si="111"/>
        <v>food</v>
      </c>
      <c r="R2413" s="12" t="str">
        <f t="shared" si="112"/>
        <v>food trucks</v>
      </c>
      <c r="S2413" s="13">
        <f>(((J2413/60)/60)/24)+DATE(1970,1,1)+(-5/24)</f>
        <v>42211.524097222216</v>
      </c>
      <c r="T2413" s="14">
        <f>(((I2413/60)/60)/24)+DATE(1970,1,1)+(-5/24)</f>
        <v>42241.524097222216</v>
      </c>
      <c r="U2413" s="41">
        <f t="shared" si="113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8" t="e">
        <f>E2414/L2414</f>
        <v>#DIV/0!</v>
      </c>
      <c r="Q2414" s="12" t="str">
        <f t="shared" si="111"/>
        <v>food</v>
      </c>
      <c r="R2414" s="12" t="str">
        <f t="shared" si="112"/>
        <v>food trucks</v>
      </c>
      <c r="S2414" s="13">
        <f>(((J2414/60)/60)/24)+DATE(1970,1,1)+(-5/24)</f>
        <v>42655.528622685182</v>
      </c>
      <c r="T2414" s="14">
        <f>(((I2414/60)/60)/24)+DATE(1970,1,1)+(-5/24)</f>
        <v>42700.570289351854</v>
      </c>
      <c r="U2414" s="41">
        <f t="shared" si="113"/>
        <v>45.041666666671517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8">
        <f>E2415/L2415</f>
        <v>8.3333333333333339</v>
      </c>
      <c r="Q2415" s="12" t="str">
        <f t="shared" si="111"/>
        <v>food</v>
      </c>
      <c r="R2415" s="12" t="str">
        <f t="shared" si="112"/>
        <v>food trucks</v>
      </c>
      <c r="S2415" s="13">
        <f>(((J2415/60)/60)/24)+DATE(1970,1,1)+(-5/24)</f>
        <v>41759.901412037034</v>
      </c>
      <c r="T2415" s="14">
        <f>(((I2415/60)/60)/24)+DATE(1970,1,1)+(-5/24)</f>
        <v>41790.770833333328</v>
      </c>
      <c r="U2415" s="41">
        <f t="shared" si="113"/>
        <v>30.869421296294604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8">
        <f>E2416/L2416</f>
        <v>35.384615384615387</v>
      </c>
      <c r="Q2416" s="12" t="str">
        <f t="shared" si="111"/>
        <v>food</v>
      </c>
      <c r="R2416" s="12" t="str">
        <f t="shared" si="112"/>
        <v>food trucks</v>
      </c>
      <c r="S2416" s="13">
        <f>(((J2416/60)/60)/24)+DATE(1970,1,1)+(-5/24)</f>
        <v>42198.486805555549</v>
      </c>
      <c r="T2416" s="14">
        <f>(((I2416/60)/60)/24)+DATE(1970,1,1)+(-5/24)</f>
        <v>42237.957638888889</v>
      </c>
      <c r="U2416" s="41">
        <f t="shared" si="113"/>
        <v>39.470833333340124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8">
        <f>E2417/L2417</f>
        <v>55.833333333333336</v>
      </c>
      <c r="Q2417" s="12" t="str">
        <f t="shared" si="111"/>
        <v>food</v>
      </c>
      <c r="R2417" s="12" t="str">
        <f t="shared" si="112"/>
        <v>food trucks</v>
      </c>
      <c r="S2417" s="13">
        <f>(((J2417/60)/60)/24)+DATE(1970,1,1)+(-5/24)</f>
        <v>42536.654467592591</v>
      </c>
      <c r="T2417" s="14">
        <f>(((I2417/60)/60)/24)+DATE(1970,1,1)+(-5/24)</f>
        <v>42566.654467592591</v>
      </c>
      <c r="U2417" s="41">
        <f t="shared" si="113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8">
        <f>E2418/L2418</f>
        <v>5</v>
      </c>
      <c r="Q2418" s="12" t="str">
        <f t="shared" si="111"/>
        <v>food</v>
      </c>
      <c r="R2418" s="12" t="str">
        <f t="shared" si="112"/>
        <v>food trucks</v>
      </c>
      <c r="S2418" s="13">
        <f>(((J2418/60)/60)/24)+DATE(1970,1,1)+(-5/24)</f>
        <v>42019.529432870368</v>
      </c>
      <c r="T2418" s="14">
        <f>(((I2418/60)/60)/24)+DATE(1970,1,1)+(-5/24)</f>
        <v>42077.416666666664</v>
      </c>
      <c r="U2418" s="41">
        <f t="shared" si="113"/>
        <v>57.887233796296641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8" t="e">
        <f>E2419/L2419</f>
        <v>#DIV/0!</v>
      </c>
      <c r="Q2419" s="12" t="str">
        <f t="shared" si="111"/>
        <v>food</v>
      </c>
      <c r="R2419" s="12" t="str">
        <f t="shared" si="112"/>
        <v>food trucks</v>
      </c>
      <c r="S2419" s="13">
        <f>(((J2419/60)/60)/24)+DATE(1970,1,1)+(-5/24)</f>
        <v>41831.675775462958</v>
      </c>
      <c r="T2419" s="14">
        <f>(((I2419/60)/60)/24)+DATE(1970,1,1)+(-5/24)</f>
        <v>41861.675775462958</v>
      </c>
      <c r="U2419" s="41">
        <f t="shared" si="113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8">
        <f>E2420/L2420</f>
        <v>1</v>
      </c>
      <c r="Q2420" s="12" t="str">
        <f t="shared" si="111"/>
        <v>food</v>
      </c>
      <c r="R2420" s="12" t="str">
        <f t="shared" si="112"/>
        <v>food trucks</v>
      </c>
      <c r="S2420" s="13">
        <f>(((J2420/60)/60)/24)+DATE(1970,1,1)+(-5/24)</f>
        <v>42027.648657407401</v>
      </c>
      <c r="T2420" s="14">
        <f>(((I2420/60)/60)/24)+DATE(1970,1,1)+(-5/24)</f>
        <v>42087.606990740744</v>
      </c>
      <c r="U2420" s="41">
        <f t="shared" si="113"/>
        <v>59.958333333343035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8" t="e">
        <f>E2421/L2421</f>
        <v>#DIV/0!</v>
      </c>
      <c r="Q2421" s="12" t="str">
        <f t="shared" si="111"/>
        <v>food</v>
      </c>
      <c r="R2421" s="12" t="str">
        <f t="shared" si="112"/>
        <v>food trucks</v>
      </c>
      <c r="S2421" s="13">
        <f>(((J2421/60)/60)/24)+DATE(1970,1,1)+(-5/24)</f>
        <v>41993.529965277768</v>
      </c>
      <c r="T2421" s="14">
        <f>(((I2421/60)/60)/24)+DATE(1970,1,1)+(-5/24)</f>
        <v>42053.529965277768</v>
      </c>
      <c r="U2421" s="41">
        <f t="shared" si="113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8">
        <f>E2422/L2422</f>
        <v>69.472222222222229</v>
      </c>
      <c r="Q2422" s="12" t="str">
        <f t="shared" si="111"/>
        <v>food</v>
      </c>
      <c r="R2422" s="12" t="str">
        <f t="shared" si="112"/>
        <v>food trucks</v>
      </c>
      <c r="S2422" s="13">
        <f>(((J2422/60)/60)/24)+DATE(1970,1,1)+(-5/24)</f>
        <v>41892.820543981477</v>
      </c>
      <c r="T2422" s="14">
        <f>(((I2422/60)/60)/24)+DATE(1970,1,1)+(-5/24)</f>
        <v>41952.862210648142</v>
      </c>
      <c r="U2422" s="41">
        <f t="shared" si="113"/>
        <v>60.041666666664241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8">
        <f>E2423/L2423</f>
        <v>1</v>
      </c>
      <c r="Q2423" s="12" t="str">
        <f t="shared" si="111"/>
        <v>food</v>
      </c>
      <c r="R2423" s="12" t="str">
        <f t="shared" si="112"/>
        <v>food trucks</v>
      </c>
      <c r="S2423" s="13">
        <f>(((J2423/60)/60)/24)+DATE(1970,1,1)+(-5/24)</f>
        <v>42026.479120370372</v>
      </c>
      <c r="T2423" s="14">
        <f>(((I2423/60)/60)/24)+DATE(1970,1,1)+(-5/24)</f>
        <v>42056.479120370372</v>
      </c>
      <c r="U2423" s="41">
        <f t="shared" si="113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8">
        <f>E2424/L2424</f>
        <v>1</v>
      </c>
      <c r="Q2424" s="12" t="str">
        <f t="shared" si="111"/>
        <v>food</v>
      </c>
      <c r="R2424" s="12" t="str">
        <f t="shared" si="112"/>
        <v>food trucks</v>
      </c>
      <c r="S2424" s="13">
        <f>(((J2424/60)/60)/24)+DATE(1970,1,1)+(-5/24)</f>
        <v>42044.516620370363</v>
      </c>
      <c r="T2424" s="14">
        <f>(((I2424/60)/60)/24)+DATE(1970,1,1)+(-5/24)</f>
        <v>42074.474953703706</v>
      </c>
      <c r="U2424" s="41">
        <f t="shared" si="113"/>
        <v>29.958333333343035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8">
        <f>E2425/L2425</f>
        <v>8</v>
      </c>
      <c r="Q2425" s="12" t="str">
        <f t="shared" si="111"/>
        <v>food</v>
      </c>
      <c r="R2425" s="12" t="str">
        <f t="shared" si="112"/>
        <v>food trucks</v>
      </c>
      <c r="S2425" s="13">
        <f>(((J2425/60)/60)/24)+DATE(1970,1,1)+(-5/24)</f>
        <v>41974.496412037035</v>
      </c>
      <c r="T2425" s="14">
        <f>(((I2425/60)/60)/24)+DATE(1970,1,1)+(-5/24)</f>
        <v>42004.496412037035</v>
      </c>
      <c r="U2425" s="41">
        <f t="shared" si="113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8">
        <f>E2426/L2426</f>
        <v>34.444444444444443</v>
      </c>
      <c r="Q2426" s="12" t="str">
        <f t="shared" si="111"/>
        <v>food</v>
      </c>
      <c r="R2426" s="12" t="str">
        <f t="shared" si="112"/>
        <v>food trucks</v>
      </c>
      <c r="S2426" s="13">
        <f>(((J2426/60)/60)/24)+DATE(1970,1,1)+(-5/24)</f>
        <v>41909.684120370366</v>
      </c>
      <c r="T2426" s="14">
        <f>(((I2426/60)/60)/24)+DATE(1970,1,1)+(-5/24)</f>
        <v>41939.684120370366</v>
      </c>
      <c r="U2426" s="41">
        <f t="shared" si="113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8">
        <f>E2427/L2427</f>
        <v>1</v>
      </c>
      <c r="Q2427" s="12" t="str">
        <f t="shared" si="111"/>
        <v>food</v>
      </c>
      <c r="R2427" s="12" t="str">
        <f t="shared" si="112"/>
        <v>food trucks</v>
      </c>
      <c r="S2427" s="13">
        <f>(((J2427/60)/60)/24)+DATE(1970,1,1)+(-5/24)</f>
        <v>42502.705428240741</v>
      </c>
      <c r="T2427" s="14">
        <f>(((I2427/60)/60)/24)+DATE(1970,1,1)+(-5/24)</f>
        <v>42517.711111111108</v>
      </c>
      <c r="U2427" s="41">
        <f t="shared" si="113"/>
        <v>15.005682870367309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8" t="e">
        <f>E2428/L2428</f>
        <v>#DIV/0!</v>
      </c>
      <c r="Q2428" s="12" t="str">
        <f t="shared" si="111"/>
        <v>food</v>
      </c>
      <c r="R2428" s="12" t="str">
        <f t="shared" si="112"/>
        <v>food trucks</v>
      </c>
      <c r="S2428" s="13">
        <f>(((J2428/60)/60)/24)+DATE(1970,1,1)+(-5/24)</f>
        <v>42163.961712962955</v>
      </c>
      <c r="T2428" s="14">
        <f>(((I2428/60)/60)/24)+DATE(1970,1,1)+(-5/24)</f>
        <v>42223.961712962955</v>
      </c>
      <c r="U2428" s="41">
        <f t="shared" si="113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8">
        <f>E2429/L2429</f>
        <v>1</v>
      </c>
      <c r="Q2429" s="12" t="str">
        <f t="shared" si="111"/>
        <v>food</v>
      </c>
      <c r="R2429" s="12" t="str">
        <f t="shared" si="112"/>
        <v>food trucks</v>
      </c>
      <c r="S2429" s="13">
        <f>(((J2429/60)/60)/24)+DATE(1970,1,1)+(-5/24)</f>
        <v>42412.11033564814</v>
      </c>
      <c r="T2429" s="14">
        <f>(((I2429/60)/60)/24)+DATE(1970,1,1)+(-5/24)</f>
        <v>42452.068668981483</v>
      </c>
      <c r="U2429" s="41">
        <f t="shared" si="113"/>
        <v>39.958333333343035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8">
        <f>E2430/L2430</f>
        <v>1</v>
      </c>
      <c r="Q2430" s="12" t="str">
        <f t="shared" si="111"/>
        <v>food</v>
      </c>
      <c r="R2430" s="12" t="str">
        <f t="shared" si="112"/>
        <v>food trucks</v>
      </c>
      <c r="S2430" s="13">
        <f>(((J2430/60)/60)/24)+DATE(1970,1,1)+(-5/24)</f>
        <v>42045.575821759259</v>
      </c>
      <c r="T2430" s="14">
        <f>(((I2430/60)/60)/24)+DATE(1970,1,1)+(-5/24)</f>
        <v>42075.534155092588</v>
      </c>
      <c r="U2430" s="41">
        <f t="shared" si="113"/>
        <v>29.958333333328483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8">
        <f>E2431/L2431</f>
        <v>501.25</v>
      </c>
      <c r="Q2431" s="12" t="str">
        <f t="shared" si="111"/>
        <v>food</v>
      </c>
      <c r="R2431" s="12" t="str">
        <f t="shared" si="112"/>
        <v>food trucks</v>
      </c>
      <c r="S2431" s="13">
        <f>(((J2431/60)/60)/24)+DATE(1970,1,1)+(-5/24)</f>
        <v>42734.670902777776</v>
      </c>
      <c r="T2431" s="14">
        <f>(((I2431/60)/60)/24)+DATE(1970,1,1)+(-5/24)</f>
        <v>42771.488888888889</v>
      </c>
      <c r="U2431" s="41">
        <f t="shared" si="113"/>
        <v>36.817986111112987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8">
        <f>E2432/L2432</f>
        <v>10.5</v>
      </c>
      <c r="Q2432" s="12" t="str">
        <f t="shared" si="111"/>
        <v>food</v>
      </c>
      <c r="R2432" s="12" t="str">
        <f t="shared" si="112"/>
        <v>food trucks</v>
      </c>
      <c r="S2432" s="13">
        <f>(((J2432/60)/60)/24)+DATE(1970,1,1)+(-5/24)</f>
        <v>42381.922499999993</v>
      </c>
      <c r="T2432" s="14">
        <f>(((I2432/60)/60)/24)+DATE(1970,1,1)+(-5/24)</f>
        <v>42411.922499999993</v>
      </c>
      <c r="U2432" s="41">
        <f t="shared" si="113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8">
        <f>E2433/L2433</f>
        <v>1</v>
      </c>
      <c r="Q2433" s="12" t="str">
        <f t="shared" si="111"/>
        <v>food</v>
      </c>
      <c r="R2433" s="12" t="str">
        <f t="shared" si="112"/>
        <v>food trucks</v>
      </c>
      <c r="S2433" s="13">
        <f>(((J2433/60)/60)/24)+DATE(1970,1,1)+(-5/24)</f>
        <v>42488.891354166662</v>
      </c>
      <c r="T2433" s="14">
        <f>(((I2433/60)/60)/24)+DATE(1970,1,1)+(-5/24)</f>
        <v>42548.891354166662</v>
      </c>
      <c r="U2433" s="41">
        <f t="shared" si="113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8">
        <f>E2434/L2434</f>
        <v>1</v>
      </c>
      <c r="Q2434" s="12" t="str">
        <f t="shared" si="111"/>
        <v>food</v>
      </c>
      <c r="R2434" s="12" t="str">
        <f t="shared" si="112"/>
        <v>food trucks</v>
      </c>
      <c r="S2434" s="13">
        <f>(((J2434/60)/60)/24)+DATE(1970,1,1)+(-5/24)</f>
        <v>42041.010381944441</v>
      </c>
      <c r="T2434" s="14">
        <f>(((I2434/60)/60)/24)+DATE(1970,1,1)+(-5/24)</f>
        <v>42071.010381944441</v>
      </c>
      <c r="U2434" s="41">
        <f t="shared" si="113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8" t="e">
        <f>E2435/L2435</f>
        <v>#DIV/0!</v>
      </c>
      <c r="Q2435" s="12" t="str">
        <f t="shared" ref="Q2435:Q2498" si="114">LEFT(N2435,( FIND("/",N2435,1))-1)</f>
        <v>food</v>
      </c>
      <c r="R2435" s="12" t="str">
        <f t="shared" ref="R2435:R2498" si="115">RIGHT(N2435,(LEN(N2435)-(FIND("/",N2435, FIND("/", N2435)-1))))</f>
        <v>food trucks</v>
      </c>
      <c r="S2435" s="13">
        <f>(((J2435/60)/60)/24)+DATE(1970,1,1)+(-5/24)</f>
        <v>42397.691469907404</v>
      </c>
      <c r="T2435" s="14">
        <f>(((I2435/60)/60)/24)+DATE(1970,1,1)+(-5/24)</f>
        <v>42427.691469907404</v>
      </c>
      <c r="U2435" s="41">
        <f t="shared" ref="U2435:U2498" si="116">T2435-S2435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8">
        <f>E2436/L2436</f>
        <v>13</v>
      </c>
      <c r="Q2436" s="12" t="str">
        <f t="shared" si="114"/>
        <v>food</v>
      </c>
      <c r="R2436" s="12" t="str">
        <f t="shared" si="115"/>
        <v>food trucks</v>
      </c>
      <c r="S2436" s="13">
        <f>(((J2436/60)/60)/24)+DATE(1970,1,1)+(-5/24)</f>
        <v>42179.977708333325</v>
      </c>
      <c r="T2436" s="14">
        <f>(((I2436/60)/60)/24)+DATE(1970,1,1)+(-5/24)</f>
        <v>42219.977708333325</v>
      </c>
      <c r="U2436" s="41">
        <f t="shared" si="116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8">
        <f>E2437/L2437</f>
        <v>306</v>
      </c>
      <c r="Q2437" s="12" t="str">
        <f t="shared" si="114"/>
        <v>food</v>
      </c>
      <c r="R2437" s="12" t="str">
        <f t="shared" si="115"/>
        <v>food trucks</v>
      </c>
      <c r="S2437" s="13">
        <f>(((J2437/60)/60)/24)+DATE(1970,1,1)+(-5/24)</f>
        <v>42252.069282407399</v>
      </c>
      <c r="T2437" s="14">
        <f>(((I2437/60)/60)/24)+DATE(1970,1,1)+(-5/24)</f>
        <v>42282.069282407399</v>
      </c>
      <c r="U2437" s="41">
        <f t="shared" si="116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8">
        <f>E2438/L2438</f>
        <v>22.5</v>
      </c>
      <c r="Q2438" s="12" t="str">
        <f t="shared" si="114"/>
        <v>food</v>
      </c>
      <c r="R2438" s="12" t="str">
        <f t="shared" si="115"/>
        <v>food trucks</v>
      </c>
      <c r="S2438" s="13">
        <f>(((J2438/60)/60)/24)+DATE(1970,1,1)+(-5/24)</f>
        <v>42338.407060185178</v>
      </c>
      <c r="T2438" s="14">
        <f>(((I2438/60)/60)/24)+DATE(1970,1,1)+(-5/24)</f>
        <v>42398.407060185178</v>
      </c>
      <c r="U2438" s="41">
        <f t="shared" si="116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8" t="e">
        <f>E2439/L2439</f>
        <v>#DIV/0!</v>
      </c>
      <c r="Q2439" s="12" t="str">
        <f t="shared" si="114"/>
        <v>food</v>
      </c>
      <c r="R2439" s="12" t="str">
        <f t="shared" si="115"/>
        <v>food trucks</v>
      </c>
      <c r="S2439" s="13">
        <f>(((J2439/60)/60)/24)+DATE(1970,1,1)+(-5/24)</f>
        <v>42031.756805555553</v>
      </c>
      <c r="T2439" s="14">
        <f>(((I2439/60)/60)/24)+DATE(1970,1,1)+(-5/24)</f>
        <v>42080.541666666664</v>
      </c>
      <c r="U2439" s="41">
        <f t="shared" si="116"/>
        <v>48.78486111111124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8">
        <f>E2440/L2440</f>
        <v>50</v>
      </c>
      <c r="Q2440" s="12" t="str">
        <f t="shared" si="114"/>
        <v>food</v>
      </c>
      <c r="R2440" s="12" t="str">
        <f t="shared" si="115"/>
        <v>food trucks</v>
      </c>
      <c r="S2440" s="13">
        <f>(((J2440/60)/60)/24)+DATE(1970,1,1)+(-5/24)</f>
        <v>42285.706736111104</v>
      </c>
      <c r="T2440" s="14">
        <f>(((I2440/60)/60)/24)+DATE(1970,1,1)+(-5/24)</f>
        <v>42345.748402777775</v>
      </c>
      <c r="U2440" s="41">
        <f t="shared" si="116"/>
        <v>60.041666666671517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8" t="e">
        <f>E2441/L2441</f>
        <v>#DIV/0!</v>
      </c>
      <c r="Q2441" s="12" t="str">
        <f t="shared" si="114"/>
        <v>food</v>
      </c>
      <c r="R2441" s="12" t="str">
        <f t="shared" si="115"/>
        <v>food trucks</v>
      </c>
      <c r="S2441" s="13">
        <f>(((J2441/60)/60)/24)+DATE(1970,1,1)+(-5/24)</f>
        <v>42265.610289351847</v>
      </c>
      <c r="T2441" s="14">
        <f>(((I2441/60)/60)/24)+DATE(1970,1,1)+(-5/24)</f>
        <v>42295.610289351847</v>
      </c>
      <c r="U2441" s="41">
        <f t="shared" si="116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8">
        <f>E2442/L2442</f>
        <v>5</v>
      </c>
      <c r="Q2442" s="12" t="str">
        <f t="shared" si="114"/>
        <v>food</v>
      </c>
      <c r="R2442" s="12" t="str">
        <f t="shared" si="115"/>
        <v>food trucks</v>
      </c>
      <c r="S2442" s="13">
        <f>(((J2442/60)/60)/24)+DATE(1970,1,1)+(-5/24)</f>
        <v>42383.691122685181</v>
      </c>
      <c r="T2442" s="14">
        <f>(((I2442/60)/60)/24)+DATE(1970,1,1)+(-5/24)</f>
        <v>42413.691122685181</v>
      </c>
      <c r="U2442" s="41">
        <f t="shared" si="116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8">
        <f>E2443/L2443</f>
        <v>74.22935779816514</v>
      </c>
      <c r="Q2443" s="12" t="str">
        <f t="shared" si="114"/>
        <v>food</v>
      </c>
      <c r="R2443" s="12" t="str">
        <f t="shared" si="115"/>
        <v>small batch</v>
      </c>
      <c r="S2443" s="13">
        <f>(((J2443/60)/60)/24)+DATE(1970,1,1)+(-5/24)</f>
        <v>42186.917291666665</v>
      </c>
      <c r="T2443" s="14">
        <f>(((I2443/60)/60)/24)+DATE(1970,1,1)+(-5/24)</f>
        <v>42207.999305555553</v>
      </c>
      <c r="U2443" s="41">
        <f t="shared" si="116"/>
        <v>21.082013888888469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8">
        <f>E2444/L2444</f>
        <v>81.252688172043008</v>
      </c>
      <c r="Q2444" s="12" t="str">
        <f t="shared" si="114"/>
        <v>food</v>
      </c>
      <c r="R2444" s="12" t="str">
        <f t="shared" si="115"/>
        <v>small batch</v>
      </c>
      <c r="S2444" s="13">
        <f>(((J2444/60)/60)/24)+DATE(1970,1,1)+(-5/24)</f>
        <v>42052.458657407398</v>
      </c>
      <c r="T2444" s="14">
        <f>(((I2444/60)/60)/24)+DATE(1970,1,1)+(-5/24)</f>
        <v>42082.416990740741</v>
      </c>
      <c r="U2444" s="41">
        <f t="shared" si="116"/>
        <v>29.958333333343035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8">
        <f>E2445/L2445</f>
        <v>130.23469453376205</v>
      </c>
      <c r="Q2445" s="12" t="str">
        <f t="shared" si="114"/>
        <v>food</v>
      </c>
      <c r="R2445" s="12" t="str">
        <f t="shared" si="115"/>
        <v>small batch</v>
      </c>
      <c r="S2445" s="13">
        <f>(((J2445/60)/60)/24)+DATE(1970,1,1)+(-5/24)</f>
        <v>41836.416921296295</v>
      </c>
      <c r="T2445" s="14">
        <f>(((I2445/60)/60)/24)+DATE(1970,1,1)+(-5/24)</f>
        <v>41866.416921296295</v>
      </c>
      <c r="U2445" s="41">
        <f t="shared" si="116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8">
        <f>E2446/L2446</f>
        <v>53.409836065573771</v>
      </c>
      <c r="Q2446" s="12" t="str">
        <f t="shared" si="114"/>
        <v>food</v>
      </c>
      <c r="R2446" s="12" t="str">
        <f t="shared" si="115"/>
        <v>small batch</v>
      </c>
      <c r="S2446" s="13">
        <f>(((J2446/60)/60)/24)+DATE(1970,1,1)+(-5/24)</f>
        <v>42485.54619212963</v>
      </c>
      <c r="T2446" s="14">
        <f>(((I2446/60)/60)/24)+DATE(1970,1,1)+(-5/24)</f>
        <v>42515.54619212963</v>
      </c>
      <c r="U2446" s="41">
        <f t="shared" si="116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8">
        <f>E2447/L2447</f>
        <v>75.130434782608702</v>
      </c>
      <c r="Q2447" s="12" t="str">
        <f t="shared" si="114"/>
        <v>food</v>
      </c>
      <c r="R2447" s="12" t="str">
        <f t="shared" si="115"/>
        <v>small batch</v>
      </c>
      <c r="S2447" s="13">
        <f>(((J2447/60)/60)/24)+DATE(1970,1,1)+(-5/24)</f>
        <v>42242.981724537036</v>
      </c>
      <c r="T2447" s="14">
        <f>(((I2447/60)/60)/24)+DATE(1970,1,1)+(-5/24)</f>
        <v>42272.981724537036</v>
      </c>
      <c r="U2447" s="41">
        <f t="shared" si="116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8">
        <f>E2448/L2448</f>
        <v>75.666666666666671</v>
      </c>
      <c r="Q2448" s="12" t="str">
        <f t="shared" si="114"/>
        <v>food</v>
      </c>
      <c r="R2448" s="12" t="str">
        <f t="shared" si="115"/>
        <v>small batch</v>
      </c>
      <c r="S2448" s="13">
        <f>(((J2448/60)/60)/24)+DATE(1970,1,1)+(-5/24)</f>
        <v>42670.394340277773</v>
      </c>
      <c r="T2448" s="14">
        <f>(((I2448/60)/60)/24)+DATE(1970,1,1)+(-5/24)</f>
        <v>42700.436006944445</v>
      </c>
      <c r="U2448" s="41">
        <f t="shared" si="116"/>
        <v>30.041666666671517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8">
        <f>E2449/L2449</f>
        <v>31.691394658753708</v>
      </c>
      <c r="Q2449" s="12" t="str">
        <f t="shared" si="114"/>
        <v>food</v>
      </c>
      <c r="R2449" s="12" t="str">
        <f t="shared" si="115"/>
        <v>small batch</v>
      </c>
      <c r="S2449" s="13">
        <f>(((J2449/60)/60)/24)+DATE(1970,1,1)+(-5/24)</f>
        <v>42654.26149305555</v>
      </c>
      <c r="T2449" s="14">
        <f>(((I2449/60)/60)/24)+DATE(1970,1,1)+(-5/24)</f>
        <v>42685.958333333336</v>
      </c>
      <c r="U2449" s="41">
        <f t="shared" si="116"/>
        <v>31.696840277785668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8">
        <f>E2450/L2450</f>
        <v>47.777777777777779</v>
      </c>
      <c r="Q2450" s="12" t="str">
        <f t="shared" si="114"/>
        <v>food</v>
      </c>
      <c r="R2450" s="12" t="str">
        <f t="shared" si="115"/>
        <v>small batch</v>
      </c>
      <c r="S2450" s="13">
        <f>(((J2450/60)/60)/24)+DATE(1970,1,1)+(-5/24)</f>
        <v>42607.107789351845</v>
      </c>
      <c r="T2450" s="14">
        <f>(((I2450/60)/60)/24)+DATE(1970,1,1)+(-5/24)</f>
        <v>42613.025000000001</v>
      </c>
      <c r="U2450" s="41">
        <f t="shared" si="116"/>
        <v>5.9172106481564697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8">
        <f>E2451/L2451</f>
        <v>90</v>
      </c>
      <c r="Q2451" s="12" t="str">
        <f t="shared" si="114"/>
        <v>food</v>
      </c>
      <c r="R2451" s="12" t="str">
        <f t="shared" si="115"/>
        <v>small batch</v>
      </c>
      <c r="S2451" s="13">
        <f>(((J2451/60)/60)/24)+DATE(1970,1,1)+(-5/24)</f>
        <v>41942.934201388889</v>
      </c>
      <c r="T2451" s="14">
        <f>(((I2451/60)/60)/24)+DATE(1970,1,1)+(-5/24)</f>
        <v>41972.975868055553</v>
      </c>
      <c r="U2451" s="41">
        <f t="shared" si="116"/>
        <v>30.041666666664241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8">
        <f>E2452/L2452</f>
        <v>149.31401960784314</v>
      </c>
      <c r="Q2452" s="12" t="str">
        <f t="shared" si="114"/>
        <v>food</v>
      </c>
      <c r="R2452" s="12" t="str">
        <f t="shared" si="115"/>
        <v>small batch</v>
      </c>
      <c r="S2452" s="13">
        <f>(((J2452/60)/60)/24)+DATE(1970,1,1)+(-5/24)</f>
        <v>41901.864074074074</v>
      </c>
      <c r="T2452" s="14">
        <f>(((I2452/60)/60)/24)+DATE(1970,1,1)+(-5/24)</f>
        <v>41939.924305555556</v>
      </c>
      <c r="U2452" s="41">
        <f t="shared" si="116"/>
        <v>38.060231481482333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8">
        <f>E2453/L2453</f>
        <v>62.06989247311828</v>
      </c>
      <c r="Q2453" s="12" t="str">
        <f t="shared" si="114"/>
        <v>food</v>
      </c>
      <c r="R2453" s="12" t="str">
        <f t="shared" si="115"/>
        <v>small batch</v>
      </c>
      <c r="S2453" s="13">
        <f>(((J2453/60)/60)/24)+DATE(1970,1,1)+(-5/24)</f>
        <v>42779.700115740743</v>
      </c>
      <c r="T2453" s="14">
        <f>(((I2453/60)/60)/24)+DATE(1970,1,1)+(-5/24)</f>
        <v>42799.700115740743</v>
      </c>
      <c r="U2453" s="41">
        <f t="shared" si="116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8">
        <f>E2454/L2454</f>
        <v>53.4</v>
      </c>
      <c r="Q2454" s="12" t="str">
        <f t="shared" si="114"/>
        <v>food</v>
      </c>
      <c r="R2454" s="12" t="str">
        <f t="shared" si="115"/>
        <v>small batch</v>
      </c>
      <c r="S2454" s="13">
        <f>(((J2454/60)/60)/24)+DATE(1970,1,1)+(-5/24)</f>
        <v>42338.635416666664</v>
      </c>
      <c r="T2454" s="14">
        <f>(((I2454/60)/60)/24)+DATE(1970,1,1)+(-5/24)</f>
        <v>42367.749999999993</v>
      </c>
      <c r="U2454" s="41">
        <f t="shared" si="116"/>
        <v>29.114583333328483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8">
        <f>E2455/L2455</f>
        <v>69.268656716417908</v>
      </c>
      <c r="Q2455" s="12" t="str">
        <f t="shared" si="114"/>
        <v>food</v>
      </c>
      <c r="R2455" s="12" t="str">
        <f t="shared" si="115"/>
        <v>small batch</v>
      </c>
      <c r="S2455" s="13">
        <f>(((J2455/60)/60)/24)+DATE(1970,1,1)+(-5/24)</f>
        <v>42738.483900462961</v>
      </c>
      <c r="T2455" s="14">
        <f>(((I2455/60)/60)/24)+DATE(1970,1,1)+(-5/24)</f>
        <v>42768.483900462961</v>
      </c>
      <c r="U2455" s="41">
        <f t="shared" si="116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8">
        <f>E2456/L2456</f>
        <v>271.50769230769231</v>
      </c>
      <c r="Q2456" s="12" t="str">
        <f t="shared" si="114"/>
        <v>food</v>
      </c>
      <c r="R2456" s="12" t="str">
        <f t="shared" si="115"/>
        <v>small batch</v>
      </c>
      <c r="S2456" s="13">
        <f>(((J2456/60)/60)/24)+DATE(1970,1,1)+(-5/24)</f>
        <v>42769.99314814814</v>
      </c>
      <c r="T2456" s="14">
        <f>(((I2456/60)/60)/24)+DATE(1970,1,1)+(-5/24)</f>
        <v>42804.99314814814</v>
      </c>
      <c r="U2456" s="41">
        <f t="shared" si="116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8">
        <f>E2457/L2457</f>
        <v>34.125</v>
      </c>
      <c r="Q2457" s="12" t="str">
        <f t="shared" si="114"/>
        <v>food</v>
      </c>
      <c r="R2457" s="12" t="str">
        <f t="shared" si="115"/>
        <v>small batch</v>
      </c>
      <c r="S2457" s="13">
        <f>(((J2457/60)/60)/24)+DATE(1970,1,1)+(-5/24)</f>
        <v>42452.573495370372</v>
      </c>
      <c r="T2457" s="14">
        <f>(((I2457/60)/60)/24)+DATE(1970,1,1)+(-5/24)</f>
        <v>42480.573495370372</v>
      </c>
      <c r="U2457" s="41">
        <f t="shared" si="116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8">
        <f>E2458/L2458</f>
        <v>40.492537313432834</v>
      </c>
      <c r="Q2458" s="12" t="str">
        <f t="shared" si="114"/>
        <v>food</v>
      </c>
      <c r="R2458" s="12" t="str">
        <f t="shared" si="115"/>
        <v>small batch</v>
      </c>
      <c r="S2458" s="13">
        <f>(((J2458/60)/60)/24)+DATE(1970,1,1)+(-5/24)</f>
        <v>42761.752766203703</v>
      </c>
      <c r="T2458" s="14">
        <f>(((I2458/60)/60)/24)+DATE(1970,1,1)+(-5/24)</f>
        <v>42791.752766203703</v>
      </c>
      <c r="U2458" s="41">
        <f t="shared" si="116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8">
        <f>E2459/L2459</f>
        <v>189.75806451612902</v>
      </c>
      <c r="Q2459" s="12" t="str">
        <f t="shared" si="114"/>
        <v>food</v>
      </c>
      <c r="R2459" s="12" t="str">
        <f t="shared" si="115"/>
        <v>small batch</v>
      </c>
      <c r="S2459" s="13">
        <f>(((J2459/60)/60)/24)+DATE(1970,1,1)+(-5/24)</f>
        <v>42423.394166666665</v>
      </c>
      <c r="T2459" s="14">
        <f>(((I2459/60)/60)/24)+DATE(1970,1,1)+(-5/24)</f>
        <v>42453.352500000001</v>
      </c>
      <c r="U2459" s="41">
        <f t="shared" si="116"/>
        <v>29.958333333335759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8">
        <f>E2460/L2460</f>
        <v>68.862499999999997</v>
      </c>
      <c r="Q2460" s="12" t="str">
        <f t="shared" si="114"/>
        <v>food</v>
      </c>
      <c r="R2460" s="12" t="str">
        <f t="shared" si="115"/>
        <v>small batch</v>
      </c>
      <c r="S2460" s="13">
        <f>(((J2460/60)/60)/24)+DATE(1970,1,1)+(-5/24)</f>
        <v>42495.663402777776</v>
      </c>
      <c r="T2460" s="14">
        <f>(((I2460/60)/60)/24)+DATE(1970,1,1)+(-5/24)</f>
        <v>42530.583333333336</v>
      </c>
      <c r="U2460" s="41">
        <f t="shared" si="116"/>
        <v>34.919930555559404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8">
        <f>E2461/L2461</f>
        <v>108.77659574468085</v>
      </c>
      <c r="Q2461" s="12" t="str">
        <f t="shared" si="114"/>
        <v>food</v>
      </c>
      <c r="R2461" s="12" t="str">
        <f t="shared" si="115"/>
        <v>small batch</v>
      </c>
      <c r="S2461" s="13">
        <f>(((J2461/60)/60)/24)+DATE(1970,1,1)+(-5/24)</f>
        <v>42407.429224537038</v>
      </c>
      <c r="T2461" s="14">
        <f>(((I2461/60)/60)/24)+DATE(1970,1,1)+(-5/24)</f>
        <v>42452.387557870366</v>
      </c>
      <c r="U2461" s="41">
        <f t="shared" si="116"/>
        <v>44.958333333328483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8">
        <f>E2462/L2462</f>
        <v>125.98529411764706</v>
      </c>
      <c r="Q2462" s="12" t="str">
        <f t="shared" si="114"/>
        <v>food</v>
      </c>
      <c r="R2462" s="12" t="str">
        <f t="shared" si="115"/>
        <v>small batch</v>
      </c>
      <c r="S2462" s="13">
        <f>(((J2462/60)/60)/24)+DATE(1970,1,1)+(-5/24)</f>
        <v>42703.978784722225</v>
      </c>
      <c r="T2462" s="14">
        <f>(((I2462/60)/60)/24)+DATE(1970,1,1)+(-5/24)</f>
        <v>42737.970138888886</v>
      </c>
      <c r="U2462" s="41">
        <f t="shared" si="116"/>
        <v>33.99135416666104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8">
        <f>E2463/L2463</f>
        <v>90.523255813953483</v>
      </c>
      <c r="Q2463" s="12" t="str">
        <f t="shared" si="114"/>
        <v>music</v>
      </c>
      <c r="R2463" s="12" t="str">
        <f t="shared" si="115"/>
        <v>indie rock</v>
      </c>
      <c r="S2463" s="13">
        <f>(((J2463/60)/60)/24)+DATE(1970,1,1)+(-5/24)</f>
        <v>40783.804363425923</v>
      </c>
      <c r="T2463" s="14">
        <f>(((I2463/60)/60)/24)+DATE(1970,1,1)+(-5/24)</f>
        <v>40816.916666666664</v>
      </c>
      <c r="U2463" s="41">
        <f t="shared" si="116"/>
        <v>33.112303240741312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8">
        <f>E2464/L2464</f>
        <v>28.880434782608695</v>
      </c>
      <c r="Q2464" s="12" t="str">
        <f t="shared" si="114"/>
        <v>music</v>
      </c>
      <c r="R2464" s="12" t="str">
        <f t="shared" si="115"/>
        <v>indie rock</v>
      </c>
      <c r="S2464" s="13">
        <f>(((J2464/60)/60)/24)+DATE(1970,1,1)+(-5/24)</f>
        <v>41088.977962962963</v>
      </c>
      <c r="T2464" s="14">
        <f>(((I2464/60)/60)/24)+DATE(1970,1,1)+(-5/24)</f>
        <v>41108.977962962963</v>
      </c>
      <c r="U2464" s="41">
        <f t="shared" si="116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8">
        <f>E2465/L2465</f>
        <v>31</v>
      </c>
      <c r="Q2465" s="12" t="str">
        <f t="shared" si="114"/>
        <v>music</v>
      </c>
      <c r="R2465" s="12" t="str">
        <f t="shared" si="115"/>
        <v>indie rock</v>
      </c>
      <c r="S2465" s="13">
        <f>(((J2465/60)/60)/24)+DATE(1970,1,1)+(-5/24)</f>
        <v>41340.903067129628</v>
      </c>
      <c r="T2465" s="14">
        <f>(((I2465/60)/60)/24)+DATE(1970,1,1)+(-5/24)</f>
        <v>41380.583333333328</v>
      </c>
      <c r="U2465" s="41">
        <f t="shared" si="116"/>
        <v>39.680266203700739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8">
        <f>E2466/L2466</f>
        <v>51.674418604651166</v>
      </c>
      <c r="Q2466" s="12" t="str">
        <f t="shared" si="114"/>
        <v>music</v>
      </c>
      <c r="R2466" s="12" t="str">
        <f t="shared" si="115"/>
        <v>indie rock</v>
      </c>
      <c r="S2466" s="13">
        <f>(((J2466/60)/60)/24)+DATE(1970,1,1)+(-5/24)</f>
        <v>42248.692094907405</v>
      </c>
      <c r="T2466" s="14">
        <f>(((I2466/60)/60)/24)+DATE(1970,1,1)+(-5/24)</f>
        <v>42277.603472222218</v>
      </c>
      <c r="U2466" s="41">
        <f t="shared" si="116"/>
        <v>28.911377314812853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8">
        <f>E2467/L2467</f>
        <v>26.270833333333332</v>
      </c>
      <c r="Q2467" s="12" t="str">
        <f t="shared" si="114"/>
        <v>music</v>
      </c>
      <c r="R2467" s="12" t="str">
        <f t="shared" si="115"/>
        <v>indie rock</v>
      </c>
      <c r="S2467" s="13">
        <f>(((J2467/60)/60)/24)+DATE(1970,1,1)+(-5/24)</f>
        <v>41145.510972222219</v>
      </c>
      <c r="T2467" s="14">
        <f>(((I2467/60)/60)/24)+DATE(1970,1,1)+(-5/24)</f>
        <v>41175.510972222219</v>
      </c>
      <c r="U2467" s="41">
        <f t="shared" si="116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8">
        <f>E2468/L2468</f>
        <v>48.07692307692308</v>
      </c>
      <c r="Q2468" s="12" t="str">
        <f t="shared" si="114"/>
        <v>music</v>
      </c>
      <c r="R2468" s="12" t="str">
        <f t="shared" si="115"/>
        <v>indie rock</v>
      </c>
      <c r="S2468" s="13">
        <f>(((J2468/60)/60)/24)+DATE(1970,1,1)+(-5/24)</f>
        <v>41372.894131944442</v>
      </c>
      <c r="T2468" s="14">
        <f>(((I2468/60)/60)/24)+DATE(1970,1,1)+(-5/24)</f>
        <v>41402.894131944442</v>
      </c>
      <c r="U2468" s="41">
        <f t="shared" si="116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8">
        <f>E2469/L2469</f>
        <v>27.558139534883722</v>
      </c>
      <c r="Q2469" s="12" t="str">
        <f t="shared" si="114"/>
        <v>music</v>
      </c>
      <c r="R2469" s="12" t="str">
        <f t="shared" si="115"/>
        <v>indie rock</v>
      </c>
      <c r="S2469" s="13">
        <f>(((J2469/60)/60)/24)+DATE(1970,1,1)+(-5/24)</f>
        <v>41025.665868055556</v>
      </c>
      <c r="T2469" s="14">
        <f>(((I2469/60)/60)/24)+DATE(1970,1,1)+(-5/24)</f>
        <v>41039.5</v>
      </c>
      <c r="U2469" s="41">
        <f t="shared" si="116"/>
        <v>13.83413194444438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8">
        <f>E2470/L2470</f>
        <v>36.97137931034483</v>
      </c>
      <c r="Q2470" s="12" t="str">
        <f t="shared" si="114"/>
        <v>music</v>
      </c>
      <c r="R2470" s="12" t="str">
        <f t="shared" si="115"/>
        <v>indie rock</v>
      </c>
      <c r="S2470" s="13">
        <f>(((J2470/60)/60)/24)+DATE(1970,1,1)+(-5/24)</f>
        <v>41173.945844907401</v>
      </c>
      <c r="T2470" s="14">
        <f>(((I2470/60)/60)/24)+DATE(1970,1,1)+(-5/24)</f>
        <v>41210</v>
      </c>
      <c r="U2470" s="41">
        <f t="shared" si="116"/>
        <v>36.054155092599103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8">
        <f>E2471/L2471</f>
        <v>29.021276595744681</v>
      </c>
      <c r="Q2471" s="12" t="str">
        <f t="shared" si="114"/>
        <v>music</v>
      </c>
      <c r="R2471" s="12" t="str">
        <f t="shared" si="115"/>
        <v>indie rock</v>
      </c>
      <c r="S2471" s="13">
        <f>(((J2471/60)/60)/24)+DATE(1970,1,1)+(-5/24)</f>
        <v>40557.221400462957</v>
      </c>
      <c r="T2471" s="14">
        <f>(((I2471/60)/60)/24)+DATE(1970,1,1)+(-5/24)</f>
        <v>40582.221400462957</v>
      </c>
      <c r="U2471" s="41">
        <f t="shared" si="116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8">
        <f>E2472/L2472</f>
        <v>28.65666666666667</v>
      </c>
      <c r="Q2472" s="12" t="str">
        <f t="shared" si="114"/>
        <v>music</v>
      </c>
      <c r="R2472" s="12" t="str">
        <f t="shared" si="115"/>
        <v>indie rock</v>
      </c>
      <c r="S2472" s="13">
        <f>(((J2472/60)/60)/24)+DATE(1970,1,1)+(-5/24)</f>
        <v>41022.866377314815</v>
      </c>
      <c r="T2472" s="14">
        <f>(((I2472/60)/60)/24)+DATE(1970,1,1)+(-5/24)</f>
        <v>41052.866377314815</v>
      </c>
      <c r="U2472" s="41">
        <f t="shared" si="116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8">
        <f>E2473/L2473</f>
        <v>37.647058823529413</v>
      </c>
      <c r="Q2473" s="12" t="str">
        <f t="shared" si="114"/>
        <v>music</v>
      </c>
      <c r="R2473" s="12" t="str">
        <f t="shared" si="115"/>
        <v>indie rock</v>
      </c>
      <c r="S2473" s="13">
        <f>(((J2473/60)/60)/24)+DATE(1970,1,1)+(-5/24)</f>
        <v>40893.784629629627</v>
      </c>
      <c r="T2473" s="14">
        <f>(((I2473/60)/60)/24)+DATE(1970,1,1)+(-5/24)</f>
        <v>40933.784629629627</v>
      </c>
      <c r="U2473" s="41">
        <f t="shared" si="116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8">
        <f>E2474/L2474</f>
        <v>97.904038461538462</v>
      </c>
      <c r="Q2474" s="12" t="str">
        <f t="shared" si="114"/>
        <v>music</v>
      </c>
      <c r="R2474" s="12" t="str">
        <f t="shared" si="115"/>
        <v>indie rock</v>
      </c>
      <c r="S2474" s="13">
        <f>(((J2474/60)/60)/24)+DATE(1970,1,1)+(-5/24)</f>
        <v>40353.907175925924</v>
      </c>
      <c r="T2474" s="14">
        <f>(((I2474/60)/60)/24)+DATE(1970,1,1)+(-5/24)</f>
        <v>40424.835416666661</v>
      </c>
      <c r="U2474" s="41">
        <f t="shared" si="116"/>
        <v>70.928240740737238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8">
        <f>E2475/L2475</f>
        <v>42.553191489361701</v>
      </c>
      <c r="Q2475" s="12" t="str">
        <f t="shared" si="114"/>
        <v>music</v>
      </c>
      <c r="R2475" s="12" t="str">
        <f t="shared" si="115"/>
        <v>indie rock</v>
      </c>
      <c r="S2475" s="13">
        <f>(((J2475/60)/60)/24)+DATE(1970,1,1)+(-5/24)</f>
        <v>41193.540150462963</v>
      </c>
      <c r="T2475" s="14">
        <f>(((I2475/60)/60)/24)+DATE(1970,1,1)+(-5/24)</f>
        <v>41223.581817129627</v>
      </c>
      <c r="U2475" s="41">
        <f t="shared" si="116"/>
        <v>30.041666666664241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8">
        <f>E2476/L2476</f>
        <v>131.58368421052631</v>
      </c>
      <c r="Q2476" s="12" t="str">
        <f t="shared" si="114"/>
        <v>music</v>
      </c>
      <c r="R2476" s="12" t="str">
        <f t="shared" si="115"/>
        <v>indie rock</v>
      </c>
      <c r="S2476" s="13">
        <f>(((J2476/60)/60)/24)+DATE(1970,1,1)+(-5/24)</f>
        <v>40416.80296296296</v>
      </c>
      <c r="T2476" s="14">
        <f>(((I2476/60)/60)/24)+DATE(1970,1,1)+(-5/24)</f>
        <v>40461.80296296296</v>
      </c>
      <c r="U2476" s="41">
        <f t="shared" si="116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8">
        <f>E2477/L2477</f>
        <v>32.320987654320987</v>
      </c>
      <c r="Q2477" s="12" t="str">
        <f t="shared" si="114"/>
        <v>music</v>
      </c>
      <c r="R2477" s="12" t="str">
        <f t="shared" si="115"/>
        <v>indie rock</v>
      </c>
      <c r="S2477" s="13">
        <f>(((J2477/60)/60)/24)+DATE(1970,1,1)+(-5/24)</f>
        <v>40310.079340277778</v>
      </c>
      <c r="T2477" s="14">
        <f>(((I2477/60)/60)/24)+DATE(1970,1,1)+(-5/24)</f>
        <v>40369.708333333328</v>
      </c>
      <c r="U2477" s="41">
        <f t="shared" si="116"/>
        <v>59.628993055550382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8">
        <f>E2478/L2478</f>
        <v>61.103999999999999</v>
      </c>
      <c r="Q2478" s="12" t="str">
        <f t="shared" si="114"/>
        <v>music</v>
      </c>
      <c r="R2478" s="12" t="str">
        <f t="shared" si="115"/>
        <v>indie rock</v>
      </c>
      <c r="S2478" s="13">
        <f>(((J2478/60)/60)/24)+DATE(1970,1,1)+(-5/24)</f>
        <v>41913.120023148142</v>
      </c>
      <c r="T2478" s="14">
        <f>(((I2478/60)/60)/24)+DATE(1970,1,1)+(-5/24)</f>
        <v>41946.161689814813</v>
      </c>
      <c r="U2478" s="41">
        <f t="shared" si="116"/>
        <v>33.041666666671517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8">
        <f>E2479/L2479</f>
        <v>31.341463414634145</v>
      </c>
      <c r="Q2479" s="12" t="str">
        <f t="shared" si="114"/>
        <v>music</v>
      </c>
      <c r="R2479" s="12" t="str">
        <f t="shared" si="115"/>
        <v>indie rock</v>
      </c>
      <c r="S2479" s="13">
        <f>(((J2479/60)/60)/24)+DATE(1970,1,1)+(-5/24)</f>
        <v>41088.483159722222</v>
      </c>
      <c r="T2479" s="14">
        <f>(((I2479/60)/60)/24)+DATE(1970,1,1)+(-5/24)</f>
        <v>41133.483159722222</v>
      </c>
      <c r="U2479" s="41">
        <f t="shared" si="116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8">
        <f>E2480/L2480</f>
        <v>129.1139240506329</v>
      </c>
      <c r="Q2480" s="12" t="str">
        <f t="shared" si="114"/>
        <v>music</v>
      </c>
      <c r="R2480" s="12" t="str">
        <f t="shared" si="115"/>
        <v>indie rock</v>
      </c>
      <c r="S2480" s="13">
        <f>(((J2480/60)/60)/24)+DATE(1970,1,1)+(-5/24)</f>
        <v>41257.742048611108</v>
      </c>
      <c r="T2480" s="14">
        <f>(((I2480/60)/60)/24)+DATE(1970,1,1)+(-5/24)</f>
        <v>41287.742048611108</v>
      </c>
      <c r="U2480" s="41">
        <f t="shared" si="116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8">
        <f>E2481/L2481</f>
        <v>25.020624999999999</v>
      </c>
      <c r="Q2481" s="12" t="str">
        <f t="shared" si="114"/>
        <v>music</v>
      </c>
      <c r="R2481" s="12" t="str">
        <f t="shared" si="115"/>
        <v>indie rock</v>
      </c>
      <c r="S2481" s="13">
        <f>(((J2481/60)/60)/24)+DATE(1970,1,1)+(-5/24)</f>
        <v>41107.518449074072</v>
      </c>
      <c r="T2481" s="14">
        <f>(((I2481/60)/60)/24)+DATE(1970,1,1)+(-5/24)</f>
        <v>41117.875</v>
      </c>
      <c r="U2481" s="41">
        <f t="shared" si="116"/>
        <v>10.356550925927877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8">
        <f>E2482/L2482</f>
        <v>250</v>
      </c>
      <c r="Q2482" s="12" t="str">
        <f t="shared" si="114"/>
        <v>music</v>
      </c>
      <c r="R2482" s="12" t="str">
        <f t="shared" si="115"/>
        <v>indie rock</v>
      </c>
      <c r="S2482" s="13">
        <f>(((J2482/60)/60)/24)+DATE(1970,1,1)+(-5/24)</f>
        <v>42227.727824074071</v>
      </c>
      <c r="T2482" s="14">
        <f>(((I2482/60)/60)/24)+DATE(1970,1,1)+(-5/24)</f>
        <v>42287.727824074071</v>
      </c>
      <c r="U2482" s="41">
        <f t="shared" si="116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8">
        <f>E2483/L2483</f>
        <v>47.541473684210523</v>
      </c>
      <c r="Q2483" s="12" t="str">
        <f t="shared" si="114"/>
        <v>music</v>
      </c>
      <c r="R2483" s="12" t="str">
        <f t="shared" si="115"/>
        <v>indie rock</v>
      </c>
      <c r="S2483" s="13">
        <f>(((J2483/60)/60)/24)+DATE(1970,1,1)+(-5/24)</f>
        <v>40999.437592592592</v>
      </c>
      <c r="T2483" s="14">
        <f>(((I2483/60)/60)/24)+DATE(1970,1,1)+(-5/24)</f>
        <v>41029.437592592592</v>
      </c>
      <c r="U2483" s="41">
        <f t="shared" si="116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8">
        <f>E2484/L2484</f>
        <v>40.04</v>
      </c>
      <c r="Q2484" s="12" t="str">
        <f t="shared" si="114"/>
        <v>music</v>
      </c>
      <c r="R2484" s="12" t="str">
        <f t="shared" si="115"/>
        <v>indie rock</v>
      </c>
      <c r="S2484" s="13">
        <f>(((J2484/60)/60)/24)+DATE(1970,1,1)+(-5/24)</f>
        <v>40711.573877314811</v>
      </c>
      <c r="T2484" s="14">
        <f>(((I2484/60)/60)/24)+DATE(1970,1,1)+(-5/24)</f>
        <v>40756.573877314811</v>
      </c>
      <c r="U2484" s="41">
        <f t="shared" si="116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8">
        <f>E2485/L2485</f>
        <v>65.84210526315789</v>
      </c>
      <c r="Q2485" s="12" t="str">
        <f t="shared" si="114"/>
        <v>music</v>
      </c>
      <c r="R2485" s="12" t="str">
        <f t="shared" si="115"/>
        <v>indie rock</v>
      </c>
      <c r="S2485" s="13">
        <f>(((J2485/60)/60)/24)+DATE(1970,1,1)+(-5/24)</f>
        <v>40970.541701388887</v>
      </c>
      <c r="T2485" s="14">
        <f>(((I2485/60)/60)/24)+DATE(1970,1,1)+(-5/24)</f>
        <v>41030.500034722223</v>
      </c>
      <c r="U2485" s="41">
        <f t="shared" si="116"/>
        <v>59.958333333335759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8">
        <f>E2486/L2486</f>
        <v>46.401222222222216</v>
      </c>
      <c r="Q2486" s="12" t="str">
        <f t="shared" si="114"/>
        <v>music</v>
      </c>
      <c r="R2486" s="12" t="str">
        <f t="shared" si="115"/>
        <v>indie rock</v>
      </c>
      <c r="S2486" s="13">
        <f>(((J2486/60)/60)/24)+DATE(1970,1,1)+(-5/24)</f>
        <v>40771.708368055552</v>
      </c>
      <c r="T2486" s="14">
        <f>(((I2486/60)/60)/24)+DATE(1970,1,1)+(-5/24)</f>
        <v>40801.708368055552</v>
      </c>
      <c r="U2486" s="41">
        <f t="shared" si="116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8">
        <f>E2487/L2487</f>
        <v>50.365853658536587</v>
      </c>
      <c r="Q2487" s="12" t="str">
        <f t="shared" si="114"/>
        <v>music</v>
      </c>
      <c r="R2487" s="12" t="str">
        <f t="shared" si="115"/>
        <v>indie rock</v>
      </c>
      <c r="S2487" s="13">
        <f>(((J2487/60)/60)/24)+DATE(1970,1,1)+(-5/24)</f>
        <v>40793.790266203701</v>
      </c>
      <c r="T2487" s="14">
        <f>(((I2487/60)/60)/24)+DATE(1970,1,1)+(-5/24)</f>
        <v>40828.790266203701</v>
      </c>
      <c r="U2487" s="41">
        <f t="shared" si="116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8">
        <f>E2488/L2488</f>
        <v>26.566666666666666</v>
      </c>
      <c r="Q2488" s="12" t="str">
        <f t="shared" si="114"/>
        <v>music</v>
      </c>
      <c r="R2488" s="12" t="str">
        <f t="shared" si="115"/>
        <v>indie rock</v>
      </c>
      <c r="S2488" s="13">
        <f>(((J2488/60)/60)/24)+DATE(1970,1,1)+(-5/24)</f>
        <v>40991.499722222223</v>
      </c>
      <c r="T2488" s="14">
        <f>(((I2488/60)/60)/24)+DATE(1970,1,1)+(-5/24)</f>
        <v>41021.499722222223</v>
      </c>
      <c r="U2488" s="41">
        <f t="shared" si="116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8">
        <f>E2489/L2489</f>
        <v>39.493684210526318</v>
      </c>
      <c r="Q2489" s="12" t="str">
        <f t="shared" si="114"/>
        <v>music</v>
      </c>
      <c r="R2489" s="12" t="str">
        <f t="shared" si="115"/>
        <v>indie rock</v>
      </c>
      <c r="S2489" s="13">
        <f>(((J2489/60)/60)/24)+DATE(1970,1,1)+(-5/24)</f>
        <v>41025.874965277777</v>
      </c>
      <c r="T2489" s="14">
        <f>(((I2489/60)/60)/24)+DATE(1970,1,1)+(-5/24)</f>
        <v>41055.874965277777</v>
      </c>
      <c r="U2489" s="41">
        <f t="shared" si="116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8">
        <f>E2490/L2490</f>
        <v>49.246153846153845</v>
      </c>
      <c r="Q2490" s="12" t="str">
        <f t="shared" si="114"/>
        <v>music</v>
      </c>
      <c r="R2490" s="12" t="str">
        <f t="shared" si="115"/>
        <v>indie rock</v>
      </c>
      <c r="S2490" s="13">
        <f>(((J2490/60)/60)/24)+DATE(1970,1,1)+(-5/24)</f>
        <v>40833.424861111111</v>
      </c>
      <c r="T2490" s="14">
        <f>(((I2490/60)/60)/24)+DATE(1970,1,1)+(-5/24)</f>
        <v>40863.466527777775</v>
      </c>
      <c r="U2490" s="41">
        <f t="shared" si="116"/>
        <v>30.041666666664241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8">
        <f>E2491/L2491</f>
        <v>62.38</v>
      </c>
      <c r="Q2491" s="12" t="str">
        <f t="shared" si="114"/>
        <v>music</v>
      </c>
      <c r="R2491" s="12" t="str">
        <f t="shared" si="115"/>
        <v>indie rock</v>
      </c>
      <c r="S2491" s="13">
        <f>(((J2491/60)/60)/24)+DATE(1970,1,1)+(-5/24)</f>
        <v>41373.481932870367</v>
      </c>
      <c r="T2491" s="14">
        <f>(((I2491/60)/60)/24)+DATE(1970,1,1)+(-5/24)</f>
        <v>41403.481932870367</v>
      </c>
      <c r="U2491" s="41">
        <f t="shared" si="116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8">
        <f>E2492/L2492</f>
        <v>37.9375</v>
      </c>
      <c r="Q2492" s="12" t="str">
        <f t="shared" si="114"/>
        <v>music</v>
      </c>
      <c r="R2492" s="12" t="str">
        <f t="shared" si="115"/>
        <v>indie rock</v>
      </c>
      <c r="S2492" s="13">
        <f>(((J2492/60)/60)/24)+DATE(1970,1,1)+(-5/24)</f>
        <v>41023.019398148142</v>
      </c>
      <c r="T2492" s="14">
        <f>(((I2492/60)/60)/24)+DATE(1970,1,1)+(-5/24)</f>
        <v>41083.019398148142</v>
      </c>
      <c r="U2492" s="41">
        <f t="shared" si="116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8">
        <f>E2493/L2493</f>
        <v>51.6</v>
      </c>
      <c r="Q2493" s="12" t="str">
        <f t="shared" si="114"/>
        <v>music</v>
      </c>
      <c r="R2493" s="12" t="str">
        <f t="shared" si="115"/>
        <v>indie rock</v>
      </c>
      <c r="S2493" s="13">
        <f>(((J2493/60)/60)/24)+DATE(1970,1,1)+(-5/24)</f>
        <v>40542.630949074075</v>
      </c>
      <c r="T2493" s="14">
        <f>(((I2493/60)/60)/24)+DATE(1970,1,1)+(-5/24)</f>
        <v>40558.868749999994</v>
      </c>
      <c r="U2493" s="41">
        <f t="shared" si="116"/>
        <v>16.237800925919146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8">
        <f>E2494/L2494</f>
        <v>27.777777777777779</v>
      </c>
      <c r="Q2494" s="12" t="str">
        <f t="shared" si="114"/>
        <v>music</v>
      </c>
      <c r="R2494" s="12" t="str">
        <f t="shared" si="115"/>
        <v>indie rock</v>
      </c>
      <c r="S2494" s="13">
        <f>(((J2494/60)/60)/24)+DATE(1970,1,1)+(-5/24)</f>
        <v>41024.777638888889</v>
      </c>
      <c r="T2494" s="14">
        <f>(((I2494/60)/60)/24)+DATE(1970,1,1)+(-5/24)</f>
        <v>41076.207638888889</v>
      </c>
      <c r="U2494" s="41">
        <f t="shared" si="116"/>
        <v>51.430000000000291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8">
        <f>E2495/L2495</f>
        <v>99.382239382239376</v>
      </c>
      <c r="Q2495" s="12" t="str">
        <f t="shared" si="114"/>
        <v>music</v>
      </c>
      <c r="R2495" s="12" t="str">
        <f t="shared" si="115"/>
        <v>indie rock</v>
      </c>
      <c r="S2495" s="13">
        <f>(((J2495/60)/60)/24)+DATE(1970,1,1)+(-5/24)</f>
        <v>41347.959953703699</v>
      </c>
      <c r="T2495" s="14">
        <f>(((I2495/60)/60)/24)+DATE(1970,1,1)+(-5/24)</f>
        <v>41392.959953703699</v>
      </c>
      <c r="U2495" s="41">
        <f t="shared" si="116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8">
        <f>E2496/L2496</f>
        <v>38.848205128205123</v>
      </c>
      <c r="Q2496" s="12" t="str">
        <f t="shared" si="114"/>
        <v>music</v>
      </c>
      <c r="R2496" s="12" t="str">
        <f t="shared" si="115"/>
        <v>indie rock</v>
      </c>
      <c r="S2496" s="13">
        <f>(((J2496/60)/60)/24)+DATE(1970,1,1)+(-5/24)</f>
        <v>41022.436851851846</v>
      </c>
      <c r="T2496" s="14">
        <f>(((I2496/60)/60)/24)+DATE(1970,1,1)+(-5/24)</f>
        <v>41052.436851851846</v>
      </c>
      <c r="U2496" s="41">
        <f t="shared" si="116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8">
        <f>E2497/L2497</f>
        <v>45.548809523809524</v>
      </c>
      <c r="Q2497" s="12" t="str">
        <f t="shared" si="114"/>
        <v>music</v>
      </c>
      <c r="R2497" s="12" t="str">
        <f t="shared" si="115"/>
        <v>indie rock</v>
      </c>
      <c r="S2497" s="13">
        <f>(((J2497/60)/60)/24)+DATE(1970,1,1)+(-5/24)</f>
        <v>41036.738136574073</v>
      </c>
      <c r="T2497" s="14">
        <f>(((I2497/60)/60)/24)+DATE(1970,1,1)+(-5/24)</f>
        <v>41066.738136574073</v>
      </c>
      <c r="U2497" s="41">
        <f t="shared" si="116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8">
        <f>E2498/L2498</f>
        <v>600</v>
      </c>
      <c r="Q2498" s="12" t="str">
        <f t="shared" si="114"/>
        <v>music</v>
      </c>
      <c r="R2498" s="12" t="str">
        <f t="shared" si="115"/>
        <v>indie rock</v>
      </c>
      <c r="S2498" s="13">
        <f>(((J2498/60)/60)/24)+DATE(1970,1,1)+(-5/24)</f>
        <v>41327.788101851853</v>
      </c>
      <c r="T2498" s="14">
        <f>(((I2498/60)/60)/24)+DATE(1970,1,1)+(-5/24)</f>
        <v>41362.746435185181</v>
      </c>
      <c r="U2498" s="41">
        <f t="shared" si="116"/>
        <v>34.958333333328483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8">
        <f>E2499/L2499</f>
        <v>80.551071428571419</v>
      </c>
      <c r="Q2499" s="12" t="str">
        <f t="shared" ref="Q2499:Q2562" si="117">LEFT(N2499,( FIND("/",N2499,1))-1)</f>
        <v>music</v>
      </c>
      <c r="R2499" s="12" t="str">
        <f t="shared" ref="R2499:R2562" si="118">RIGHT(N2499,(LEN(N2499)-(FIND("/",N2499, FIND("/", N2499)-1))))</f>
        <v>indie rock</v>
      </c>
      <c r="S2499" s="13">
        <f>(((J2499/60)/60)/24)+DATE(1970,1,1)+(-5/24)</f>
        <v>40730.670578703699</v>
      </c>
      <c r="T2499" s="14">
        <f>(((I2499/60)/60)/24)+DATE(1970,1,1)+(-5/24)</f>
        <v>40760.670578703699</v>
      </c>
      <c r="U2499" s="41">
        <f t="shared" ref="U2499:U2562" si="119">T2499-S2499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8">
        <f>E2500/L2500</f>
        <v>52.8</v>
      </c>
      <c r="Q2500" s="12" t="str">
        <f t="shared" si="117"/>
        <v>music</v>
      </c>
      <c r="R2500" s="12" t="str">
        <f t="shared" si="118"/>
        <v>indie rock</v>
      </c>
      <c r="S2500" s="13">
        <f>(((J2500/60)/60)/24)+DATE(1970,1,1)+(-5/24)</f>
        <v>42017.759108796294</v>
      </c>
      <c r="T2500" s="14">
        <f>(((I2500/60)/60)/24)+DATE(1970,1,1)+(-5/24)</f>
        <v>42031.759108796294</v>
      </c>
      <c r="U2500" s="41">
        <f t="shared" si="11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8">
        <f>E2501/L2501</f>
        <v>47.676470588235297</v>
      </c>
      <c r="Q2501" s="12" t="str">
        <f t="shared" si="117"/>
        <v>music</v>
      </c>
      <c r="R2501" s="12" t="str">
        <f t="shared" si="118"/>
        <v>indie rock</v>
      </c>
      <c r="S2501" s="13">
        <f>(((J2501/60)/60)/24)+DATE(1970,1,1)+(-5/24)</f>
        <v>41226.440243055549</v>
      </c>
      <c r="T2501" s="14">
        <f>(((I2501/60)/60)/24)+DATE(1970,1,1)+(-5/24)</f>
        <v>41274.541666666664</v>
      </c>
      <c r="U2501" s="41">
        <f t="shared" si="119"/>
        <v>48.101423611115024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8">
        <f>E2502/L2502</f>
        <v>23.448275862068964</v>
      </c>
      <c r="Q2502" s="12" t="str">
        <f t="shared" si="117"/>
        <v>music</v>
      </c>
      <c r="R2502" s="12" t="str">
        <f t="shared" si="118"/>
        <v>indie rock</v>
      </c>
      <c r="S2502" s="13">
        <f>(((J2502/60)/60)/24)+DATE(1970,1,1)+(-5/24)</f>
        <v>41053.564525462964</v>
      </c>
      <c r="T2502" s="14">
        <f>(((I2502/60)/60)/24)+DATE(1970,1,1)+(-5/24)</f>
        <v>41083.564525462964</v>
      </c>
      <c r="U2502" s="41">
        <f t="shared" si="11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8">
        <f>E2503/L2503</f>
        <v>40.142857142857146</v>
      </c>
      <c r="Q2503" s="12" t="str">
        <f t="shared" si="117"/>
        <v>food</v>
      </c>
      <c r="R2503" s="12" t="str">
        <f t="shared" si="118"/>
        <v>restaurants</v>
      </c>
      <c r="S2503" s="13">
        <f>(((J2503/60)/60)/24)+DATE(1970,1,1)+(-5/24)</f>
        <v>42244.568333333329</v>
      </c>
      <c r="T2503" s="14">
        <f>(((I2503/60)/60)/24)+DATE(1970,1,1)+(-5/24)</f>
        <v>42274.568333333329</v>
      </c>
      <c r="U2503" s="41">
        <f t="shared" si="11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8">
        <f>E2504/L2504</f>
        <v>17.2</v>
      </c>
      <c r="Q2504" s="12" t="str">
        <f t="shared" si="117"/>
        <v>food</v>
      </c>
      <c r="R2504" s="12" t="str">
        <f t="shared" si="118"/>
        <v>restaurants</v>
      </c>
      <c r="S2504" s="13">
        <f>(((J2504/60)/60)/24)+DATE(1970,1,1)+(-5/24)</f>
        <v>41858.617106481477</v>
      </c>
      <c r="T2504" s="14">
        <f>(((I2504/60)/60)/24)+DATE(1970,1,1)+(-5/24)</f>
        <v>41903.617106481477</v>
      </c>
      <c r="U2504" s="41">
        <f t="shared" si="11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8" t="e">
        <f>E2505/L2505</f>
        <v>#DIV/0!</v>
      </c>
      <c r="Q2505" s="12" t="str">
        <f t="shared" si="117"/>
        <v>food</v>
      </c>
      <c r="R2505" s="12" t="str">
        <f t="shared" si="118"/>
        <v>restaurants</v>
      </c>
      <c r="S2505" s="13">
        <f>(((J2505/60)/60)/24)+DATE(1970,1,1)+(-5/24)</f>
        <v>42498.691064814811</v>
      </c>
      <c r="T2505" s="14">
        <f>(((I2505/60)/60)/24)+DATE(1970,1,1)+(-5/24)</f>
        <v>42528.67083333333</v>
      </c>
      <c r="U2505" s="41">
        <f t="shared" si="119"/>
        <v>29.97976851851854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8" t="e">
        <f>E2506/L2506</f>
        <v>#DIV/0!</v>
      </c>
      <c r="Q2506" s="12" t="str">
        <f t="shared" si="117"/>
        <v>food</v>
      </c>
      <c r="R2506" s="12" t="str">
        <f t="shared" si="118"/>
        <v>restaurants</v>
      </c>
      <c r="S2506" s="13">
        <f>(((J2506/60)/60)/24)+DATE(1970,1,1)+(-5/24)</f>
        <v>41927.807106481479</v>
      </c>
      <c r="T2506" s="14">
        <f>(((I2506/60)/60)/24)+DATE(1970,1,1)+(-5/24)</f>
        <v>41957.848773148151</v>
      </c>
      <c r="U2506" s="41">
        <f t="shared" si="119"/>
        <v>30.041666666671517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8" t="e">
        <f>E2507/L2507</f>
        <v>#DIV/0!</v>
      </c>
      <c r="Q2507" s="12" t="str">
        <f t="shared" si="117"/>
        <v>food</v>
      </c>
      <c r="R2507" s="12" t="str">
        <f t="shared" si="118"/>
        <v>restaurants</v>
      </c>
      <c r="S2507" s="13">
        <f>(((J2507/60)/60)/24)+DATE(1970,1,1)+(-5/24)</f>
        <v>42046.847407407404</v>
      </c>
      <c r="T2507" s="14">
        <f>(((I2507/60)/60)/24)+DATE(1970,1,1)+(-5/24)</f>
        <v>42076.80574074074</v>
      </c>
      <c r="U2507" s="41">
        <f t="shared" si="119"/>
        <v>29.958333333335759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8">
        <f>E2508/L2508</f>
        <v>15</v>
      </c>
      <c r="Q2508" s="12" t="str">
        <f t="shared" si="117"/>
        <v>food</v>
      </c>
      <c r="R2508" s="12" t="str">
        <f t="shared" si="118"/>
        <v>restaurants</v>
      </c>
      <c r="S2508" s="13">
        <f>(((J2508/60)/60)/24)+DATE(1970,1,1)+(-5/24)</f>
        <v>42258.088761574072</v>
      </c>
      <c r="T2508" s="14">
        <f>(((I2508/60)/60)/24)+DATE(1970,1,1)+(-5/24)</f>
        <v>42280.666666666664</v>
      </c>
      <c r="U2508" s="41">
        <f t="shared" si="119"/>
        <v>22.577905092592118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8" t="e">
        <f>E2509/L2509</f>
        <v>#DIV/0!</v>
      </c>
      <c r="Q2509" s="12" t="str">
        <f t="shared" si="117"/>
        <v>food</v>
      </c>
      <c r="R2509" s="12" t="str">
        <f t="shared" si="118"/>
        <v>restaurants</v>
      </c>
      <c r="S2509" s="13">
        <f>(((J2509/60)/60)/24)+DATE(1970,1,1)+(-5/24)</f>
        <v>42104.864629629628</v>
      </c>
      <c r="T2509" s="14">
        <f>(((I2509/60)/60)/24)+DATE(1970,1,1)+(-5/24)</f>
        <v>42134.864629629628</v>
      </c>
      <c r="U2509" s="41">
        <f t="shared" si="11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8" t="e">
        <f>E2510/L2510</f>
        <v>#DIV/0!</v>
      </c>
      <c r="Q2510" s="12" t="str">
        <f t="shared" si="117"/>
        <v>food</v>
      </c>
      <c r="R2510" s="12" t="str">
        <f t="shared" si="118"/>
        <v>restaurants</v>
      </c>
      <c r="S2510" s="13">
        <f>(((J2510/60)/60)/24)+DATE(1970,1,1)+(-5/24)</f>
        <v>41835.743449074071</v>
      </c>
      <c r="T2510" s="14">
        <f>(((I2510/60)/60)/24)+DATE(1970,1,1)+(-5/24)</f>
        <v>41865.743449074071</v>
      </c>
      <c r="U2510" s="41">
        <f t="shared" si="11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8">
        <f>E2511/L2511</f>
        <v>35.714285714285715</v>
      </c>
      <c r="Q2511" s="12" t="str">
        <f t="shared" si="117"/>
        <v>food</v>
      </c>
      <c r="R2511" s="12" t="str">
        <f t="shared" si="118"/>
        <v>restaurants</v>
      </c>
      <c r="S2511" s="13">
        <f>(((J2511/60)/60)/24)+DATE(1970,1,1)+(-5/24)</f>
        <v>42058.601261574069</v>
      </c>
      <c r="T2511" s="14">
        <f>(((I2511/60)/60)/24)+DATE(1970,1,1)+(-5/24)</f>
        <v>42114.559594907405</v>
      </c>
      <c r="U2511" s="41">
        <f t="shared" si="119"/>
        <v>55.958333333335759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8">
        <f>E2512/L2512</f>
        <v>37.5</v>
      </c>
      <c r="Q2512" s="12" t="str">
        <f t="shared" si="117"/>
        <v>food</v>
      </c>
      <c r="R2512" s="12" t="str">
        <f t="shared" si="118"/>
        <v>restaurants</v>
      </c>
      <c r="S2512" s="13">
        <f>(((J2512/60)/60)/24)+DATE(1970,1,1)+(-5/24)</f>
        <v>42078.78902777777</v>
      </c>
      <c r="T2512" s="14">
        <f>(((I2512/60)/60)/24)+DATE(1970,1,1)+(-5/24)</f>
        <v>42138.78902777777</v>
      </c>
      <c r="U2512" s="41">
        <f t="shared" si="11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8" t="e">
        <f>E2513/L2513</f>
        <v>#DIV/0!</v>
      </c>
      <c r="Q2513" s="12" t="str">
        <f t="shared" si="117"/>
        <v>food</v>
      </c>
      <c r="R2513" s="12" t="str">
        <f t="shared" si="118"/>
        <v>restaurants</v>
      </c>
      <c r="S2513" s="13">
        <f>(((J2513/60)/60)/24)+DATE(1970,1,1)+(-5/24)</f>
        <v>42371.238576388881</v>
      </c>
      <c r="T2513" s="14">
        <f>(((I2513/60)/60)/24)+DATE(1970,1,1)+(-5/24)</f>
        <v>42401.238576388881</v>
      </c>
      <c r="U2513" s="41">
        <f t="shared" si="11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8" t="e">
        <f>E2514/L2514</f>
        <v>#DIV/0!</v>
      </c>
      <c r="Q2514" s="12" t="str">
        <f t="shared" si="117"/>
        <v>food</v>
      </c>
      <c r="R2514" s="12" t="str">
        <f t="shared" si="118"/>
        <v>restaurants</v>
      </c>
      <c r="S2514" s="13">
        <f>(((J2514/60)/60)/24)+DATE(1970,1,1)+(-5/24)</f>
        <v>41971.668530092589</v>
      </c>
      <c r="T2514" s="14">
        <f>(((I2514/60)/60)/24)+DATE(1970,1,1)+(-5/24)</f>
        <v>41986.668530092589</v>
      </c>
      <c r="U2514" s="41">
        <f t="shared" si="11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8" t="e">
        <f>E2515/L2515</f>
        <v>#DIV/0!</v>
      </c>
      <c r="Q2515" s="12" t="str">
        <f t="shared" si="117"/>
        <v>food</v>
      </c>
      <c r="R2515" s="12" t="str">
        <f t="shared" si="118"/>
        <v>restaurants</v>
      </c>
      <c r="S2515" s="13">
        <f>(((J2515/60)/60)/24)+DATE(1970,1,1)+(-5/24)</f>
        <v>42731.798483796294</v>
      </c>
      <c r="T2515" s="14">
        <f>(((I2515/60)/60)/24)+DATE(1970,1,1)+(-5/24)</f>
        <v>42791.798483796294</v>
      </c>
      <c r="U2515" s="41">
        <f t="shared" si="11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8">
        <f>E2516/L2516</f>
        <v>52.5</v>
      </c>
      <c r="Q2516" s="12" t="str">
        <f t="shared" si="117"/>
        <v>food</v>
      </c>
      <c r="R2516" s="12" t="str">
        <f t="shared" si="118"/>
        <v>restaurants</v>
      </c>
      <c r="S2516" s="13">
        <f>(((J2516/60)/60)/24)+DATE(1970,1,1)+(-5/24)</f>
        <v>41854.181446759256</v>
      </c>
      <c r="T2516" s="14">
        <f>(((I2516/60)/60)/24)+DATE(1970,1,1)+(-5/24)</f>
        <v>41871.181446759256</v>
      </c>
      <c r="U2516" s="41">
        <f t="shared" si="11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8">
        <f>E2517/L2517</f>
        <v>77.5</v>
      </c>
      <c r="Q2517" s="12" t="str">
        <f t="shared" si="117"/>
        <v>food</v>
      </c>
      <c r="R2517" s="12" t="str">
        <f t="shared" si="118"/>
        <v>restaurants</v>
      </c>
      <c r="S2517" s="13">
        <f>(((J2517/60)/60)/24)+DATE(1970,1,1)+(-5/24)</f>
        <v>42027.63140046296</v>
      </c>
      <c r="T2517" s="14">
        <f>(((I2517/60)/60)/24)+DATE(1970,1,1)+(-5/24)</f>
        <v>42057.63140046296</v>
      </c>
      <c r="U2517" s="41">
        <f t="shared" si="11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8" t="e">
        <f>E2518/L2518</f>
        <v>#DIV/0!</v>
      </c>
      <c r="Q2518" s="12" t="str">
        <f t="shared" si="117"/>
        <v>food</v>
      </c>
      <c r="R2518" s="12" t="str">
        <f t="shared" si="118"/>
        <v>restaurants</v>
      </c>
      <c r="S2518" s="13">
        <f>(((J2518/60)/60)/24)+DATE(1970,1,1)+(-5/24)</f>
        <v>41942.445046296292</v>
      </c>
      <c r="T2518" s="14">
        <f>(((I2518/60)/60)/24)+DATE(1970,1,1)+(-5/24)</f>
        <v>41972.486712962964</v>
      </c>
      <c r="U2518" s="41">
        <f t="shared" si="119"/>
        <v>30.041666666671517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8">
        <f>E2519/L2519</f>
        <v>53.545454545454547</v>
      </c>
      <c r="Q2519" s="12" t="str">
        <f t="shared" si="117"/>
        <v>food</v>
      </c>
      <c r="R2519" s="12" t="str">
        <f t="shared" si="118"/>
        <v>restaurants</v>
      </c>
      <c r="S2519" s="13">
        <f>(((J2519/60)/60)/24)+DATE(1970,1,1)+(-5/24)</f>
        <v>42052.594097222223</v>
      </c>
      <c r="T2519" s="14">
        <f>(((I2519/60)/60)/24)+DATE(1970,1,1)+(-5/24)</f>
        <v>42082.552430555552</v>
      </c>
      <c r="U2519" s="41">
        <f t="shared" si="119"/>
        <v>29.958333333328483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8" t="e">
        <f>E2520/L2520</f>
        <v>#DIV/0!</v>
      </c>
      <c r="Q2520" s="12" t="str">
        <f t="shared" si="117"/>
        <v>food</v>
      </c>
      <c r="R2520" s="12" t="str">
        <f t="shared" si="118"/>
        <v>restaurants</v>
      </c>
      <c r="S2520" s="13">
        <f>(((J2520/60)/60)/24)+DATE(1970,1,1)+(-5/24)</f>
        <v>41926.472546296296</v>
      </c>
      <c r="T2520" s="14">
        <f>(((I2520/60)/60)/24)+DATE(1970,1,1)+(-5/24)</f>
        <v>41956.51421296296</v>
      </c>
      <c r="U2520" s="41">
        <f t="shared" si="119"/>
        <v>30.041666666664241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8">
        <f>E2521/L2521</f>
        <v>16.25</v>
      </c>
      <c r="Q2521" s="12" t="str">
        <f t="shared" si="117"/>
        <v>food</v>
      </c>
      <c r="R2521" s="12" t="str">
        <f t="shared" si="118"/>
        <v>restaurants</v>
      </c>
      <c r="S2521" s="13">
        <f>(((J2521/60)/60)/24)+DATE(1970,1,1)+(-5/24)</f>
        <v>41808.946805555555</v>
      </c>
      <c r="T2521" s="14">
        <f>(((I2521/60)/60)/24)+DATE(1970,1,1)+(-5/24)</f>
        <v>41838.946805555555</v>
      </c>
      <c r="U2521" s="41">
        <f t="shared" si="11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8" t="e">
        <f>E2522/L2522</f>
        <v>#DIV/0!</v>
      </c>
      <c r="Q2522" s="12" t="str">
        <f t="shared" si="117"/>
        <v>food</v>
      </c>
      <c r="R2522" s="12" t="str">
        <f t="shared" si="118"/>
        <v>restaurants</v>
      </c>
      <c r="S2522" s="13">
        <f>(((J2522/60)/60)/24)+DATE(1970,1,1)+(-5/24)</f>
        <v>42612.392187500001</v>
      </c>
      <c r="T2522" s="14">
        <f>(((I2522/60)/60)/24)+DATE(1970,1,1)+(-5/24)</f>
        <v>42658.597916666658</v>
      </c>
      <c r="U2522" s="41">
        <f t="shared" si="119"/>
        <v>46.205729166656965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8">
        <f>E2523/L2523</f>
        <v>103.68174242424243</v>
      </c>
      <c r="Q2523" s="12" t="str">
        <f t="shared" si="117"/>
        <v>music</v>
      </c>
      <c r="R2523" s="12" t="str">
        <f t="shared" si="118"/>
        <v>classical music</v>
      </c>
      <c r="S2523" s="13">
        <f>(((J2523/60)/60)/24)+DATE(1970,1,1)+(-5/24)</f>
        <v>42269.75950231481</v>
      </c>
      <c r="T2523" s="14">
        <f>(((I2523/60)/60)/24)+DATE(1970,1,1)+(-5/24)</f>
        <v>42290.75950231481</v>
      </c>
      <c r="U2523" s="41">
        <f t="shared" si="11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8">
        <f>E2524/L2524</f>
        <v>185.18518518518519</v>
      </c>
      <c r="Q2524" s="12" t="str">
        <f t="shared" si="117"/>
        <v>music</v>
      </c>
      <c r="R2524" s="12" t="str">
        <f t="shared" si="118"/>
        <v>classical music</v>
      </c>
      <c r="S2524" s="13">
        <f>(((J2524/60)/60)/24)+DATE(1970,1,1)+(-5/24)</f>
        <v>42460.365277777775</v>
      </c>
      <c r="T2524" s="14">
        <f>(((I2524/60)/60)/24)+DATE(1970,1,1)+(-5/24)</f>
        <v>42482.411111111105</v>
      </c>
      <c r="U2524" s="41">
        <f t="shared" si="119"/>
        <v>22.045833333329938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8">
        <f>E2525/L2525</f>
        <v>54.153846153846153</v>
      </c>
      <c r="Q2525" s="12" t="str">
        <f t="shared" si="117"/>
        <v>music</v>
      </c>
      <c r="R2525" s="12" t="str">
        <f t="shared" si="118"/>
        <v>classical music</v>
      </c>
      <c r="S2525" s="13">
        <f>(((J2525/60)/60)/24)+DATE(1970,1,1)+(-5/24)</f>
        <v>41930.767268518517</v>
      </c>
      <c r="T2525" s="14">
        <f>(((I2525/60)/60)/24)+DATE(1970,1,1)+(-5/24)</f>
        <v>41960.808935185189</v>
      </c>
      <c r="U2525" s="41">
        <f t="shared" si="119"/>
        <v>30.041666666671517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8">
        <f>E2526/L2526</f>
        <v>177.2093023255814</v>
      </c>
      <c r="Q2526" s="12" t="str">
        <f t="shared" si="117"/>
        <v>music</v>
      </c>
      <c r="R2526" s="12" t="str">
        <f t="shared" si="118"/>
        <v>classical music</v>
      </c>
      <c r="S2526" s="13">
        <f>(((J2526/60)/60)/24)+DATE(1970,1,1)+(-5/24)</f>
        <v>41961.599039351851</v>
      </c>
      <c r="T2526" s="14">
        <f>(((I2526/60)/60)/24)+DATE(1970,1,1)+(-5/24)</f>
        <v>41993.979166666664</v>
      </c>
      <c r="U2526" s="41">
        <f t="shared" si="119"/>
        <v>32.380127314812853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8">
        <f>E2527/L2527</f>
        <v>100.325</v>
      </c>
      <c r="Q2527" s="12" t="str">
        <f t="shared" si="117"/>
        <v>music</v>
      </c>
      <c r="R2527" s="12" t="str">
        <f t="shared" si="118"/>
        <v>classical music</v>
      </c>
      <c r="S2527" s="13">
        <f>(((J2527/60)/60)/24)+DATE(1970,1,1)+(-5/24)</f>
        <v>41058.636238425926</v>
      </c>
      <c r="T2527" s="14">
        <f>(((I2527/60)/60)/24)+DATE(1970,1,1)+(-5/24)</f>
        <v>41088.636238425926</v>
      </c>
      <c r="U2527" s="41">
        <f t="shared" si="11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8">
        <f>E2528/L2528</f>
        <v>136.90909090909091</v>
      </c>
      <c r="Q2528" s="12" t="str">
        <f t="shared" si="117"/>
        <v>music</v>
      </c>
      <c r="R2528" s="12" t="str">
        <f t="shared" si="118"/>
        <v>classical music</v>
      </c>
      <c r="S2528" s="13">
        <f>(((J2528/60)/60)/24)+DATE(1970,1,1)+(-5/24)</f>
        <v>41952.882800925923</v>
      </c>
      <c r="T2528" s="14">
        <f>(((I2528/60)/60)/24)+DATE(1970,1,1)+(-5/24)</f>
        <v>41980.999305555553</v>
      </c>
      <c r="U2528" s="41">
        <f t="shared" si="119"/>
        <v>28.116504629630072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8">
        <f>E2529/L2529</f>
        <v>57.535211267605632</v>
      </c>
      <c r="Q2529" s="12" t="str">
        <f t="shared" si="117"/>
        <v>music</v>
      </c>
      <c r="R2529" s="12" t="str">
        <f t="shared" si="118"/>
        <v>classical music</v>
      </c>
      <c r="S2529" s="13">
        <f>(((J2529/60)/60)/24)+DATE(1970,1,1)+(-5/24)</f>
        <v>41546.542719907404</v>
      </c>
      <c r="T2529" s="14">
        <f>(((I2529/60)/60)/24)+DATE(1970,1,1)+(-5/24)</f>
        <v>41564.957638888889</v>
      </c>
      <c r="U2529" s="41">
        <f t="shared" si="119"/>
        <v>18.414918981485243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8">
        <f>E2530/L2530</f>
        <v>52.962839506172834</v>
      </c>
      <c r="Q2530" s="12" t="str">
        <f t="shared" si="117"/>
        <v>music</v>
      </c>
      <c r="R2530" s="12" t="str">
        <f t="shared" si="118"/>
        <v>classical music</v>
      </c>
      <c r="S2530" s="13">
        <f>(((J2530/60)/60)/24)+DATE(1970,1,1)+(-5/24)</f>
        <v>42217.626192129632</v>
      </c>
      <c r="T2530" s="14">
        <f>(((I2530/60)/60)/24)+DATE(1970,1,1)+(-5/24)</f>
        <v>42236.249999999993</v>
      </c>
      <c r="U2530" s="41">
        <f t="shared" si="119"/>
        <v>18.623807870360906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8">
        <f>E2531/L2531</f>
        <v>82.328947368421055</v>
      </c>
      <c r="Q2531" s="12" t="str">
        <f t="shared" si="117"/>
        <v>music</v>
      </c>
      <c r="R2531" s="12" t="str">
        <f t="shared" si="118"/>
        <v>classical music</v>
      </c>
      <c r="S2531" s="13">
        <f>(((J2531/60)/60)/24)+DATE(1970,1,1)+(-5/24)</f>
        <v>40947.872395833328</v>
      </c>
      <c r="T2531" s="14">
        <f>(((I2531/60)/60)/24)+DATE(1970,1,1)+(-5/24)</f>
        <v>40992.830729166664</v>
      </c>
      <c r="U2531" s="41">
        <f t="shared" si="119"/>
        <v>44.958333333335759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8">
        <f>E2532/L2532</f>
        <v>135.41666666666666</v>
      </c>
      <c r="Q2532" s="12" t="str">
        <f t="shared" si="117"/>
        <v>music</v>
      </c>
      <c r="R2532" s="12" t="str">
        <f t="shared" si="118"/>
        <v>classical music</v>
      </c>
      <c r="S2532" s="13">
        <f>(((J2532/60)/60)/24)+DATE(1970,1,1)+(-5/24)</f>
        <v>42081.656307870369</v>
      </c>
      <c r="T2532" s="14">
        <f>(((I2532/60)/60)/24)+DATE(1970,1,1)+(-5/24)</f>
        <v>42113.993055555555</v>
      </c>
      <c r="U2532" s="41">
        <f t="shared" si="119"/>
        <v>32.336747685185401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8">
        <f>E2533/L2533</f>
        <v>74.06557377049181</v>
      </c>
      <c r="Q2533" s="12" t="str">
        <f t="shared" si="117"/>
        <v>music</v>
      </c>
      <c r="R2533" s="12" t="str">
        <f t="shared" si="118"/>
        <v>classical music</v>
      </c>
      <c r="S2533" s="13">
        <f>(((J2533/60)/60)/24)+DATE(1970,1,1)+(-5/24)</f>
        <v>42208.471689814811</v>
      </c>
      <c r="T2533" s="14">
        <f>(((I2533/60)/60)/24)+DATE(1970,1,1)+(-5/24)</f>
        <v>42230.957638888889</v>
      </c>
      <c r="U2533" s="41">
        <f t="shared" si="119"/>
        <v>22.485949074078235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8">
        <f>E2534/L2534</f>
        <v>84.083333333333329</v>
      </c>
      <c r="Q2534" s="12" t="str">
        <f t="shared" si="117"/>
        <v>music</v>
      </c>
      <c r="R2534" s="12" t="str">
        <f t="shared" si="118"/>
        <v>classical music</v>
      </c>
      <c r="S2534" s="13">
        <f>(((J2534/60)/60)/24)+DATE(1970,1,1)+(-5/24)</f>
        <v>41107.640810185185</v>
      </c>
      <c r="T2534" s="14">
        <f>(((I2534/60)/60)/24)+DATE(1970,1,1)+(-5/24)</f>
        <v>41137.640810185185</v>
      </c>
      <c r="U2534" s="41">
        <f t="shared" si="11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8">
        <f>E2535/L2535</f>
        <v>61.029411764705884</v>
      </c>
      <c r="Q2535" s="12" t="str">
        <f t="shared" si="117"/>
        <v>music</v>
      </c>
      <c r="R2535" s="12" t="str">
        <f t="shared" si="118"/>
        <v>classical music</v>
      </c>
      <c r="S2535" s="13">
        <f>(((J2535/60)/60)/24)+DATE(1970,1,1)+(-5/24)</f>
        <v>41304.542951388888</v>
      </c>
      <c r="T2535" s="14">
        <f>(((I2535/60)/60)/24)+DATE(1970,1,1)+(-5/24)</f>
        <v>41334.542453703703</v>
      </c>
      <c r="U2535" s="41">
        <f t="shared" si="119"/>
        <v>29.99950231481489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8">
        <f>E2536/L2536</f>
        <v>150</v>
      </c>
      <c r="Q2536" s="12" t="str">
        <f t="shared" si="117"/>
        <v>music</v>
      </c>
      <c r="R2536" s="12" t="str">
        <f t="shared" si="118"/>
        <v>classical music</v>
      </c>
      <c r="S2536" s="13">
        <f>(((J2536/60)/60)/24)+DATE(1970,1,1)+(-5/24)</f>
        <v>40127.492037037038</v>
      </c>
      <c r="T2536" s="14">
        <f>(((I2536/60)/60)/24)+DATE(1970,1,1)+(-5/24)</f>
        <v>40179.041666666664</v>
      </c>
      <c r="U2536" s="41">
        <f t="shared" si="119"/>
        <v>51.549629629625997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8">
        <f>E2537/L2537</f>
        <v>266.08974358974359</v>
      </c>
      <c r="Q2537" s="12" t="str">
        <f t="shared" si="117"/>
        <v>music</v>
      </c>
      <c r="R2537" s="12" t="str">
        <f t="shared" si="118"/>
        <v>classical music</v>
      </c>
      <c r="S2537" s="13">
        <f>(((J2537/60)/60)/24)+DATE(1970,1,1)+(-5/24)</f>
        <v>41943.582696759258</v>
      </c>
      <c r="T2537" s="14">
        <f>(((I2537/60)/60)/24)+DATE(1970,1,1)+(-5/24)</f>
        <v>41974.624363425923</v>
      </c>
      <c r="U2537" s="41">
        <f t="shared" si="119"/>
        <v>31.041666666664241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8">
        <f>E2538/L2538</f>
        <v>7.25</v>
      </c>
      <c r="Q2538" s="12" t="str">
        <f t="shared" si="117"/>
        <v>music</v>
      </c>
      <c r="R2538" s="12" t="str">
        <f t="shared" si="118"/>
        <v>classical music</v>
      </c>
      <c r="S2538" s="13">
        <f>(((J2538/60)/60)/24)+DATE(1970,1,1)+(-5/24)</f>
        <v>41463.89775462963</v>
      </c>
      <c r="T2538" s="14">
        <f>(((I2538/60)/60)/24)+DATE(1970,1,1)+(-5/24)</f>
        <v>41484.89775462963</v>
      </c>
      <c r="U2538" s="41">
        <f t="shared" si="11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8">
        <f>E2539/L2539</f>
        <v>100</v>
      </c>
      <c r="Q2539" s="12" t="str">
        <f t="shared" si="117"/>
        <v>music</v>
      </c>
      <c r="R2539" s="12" t="str">
        <f t="shared" si="118"/>
        <v>classical music</v>
      </c>
      <c r="S2539" s="13">
        <f>(((J2539/60)/60)/24)+DATE(1970,1,1)+(-5/24)</f>
        <v>40696.440451388888</v>
      </c>
      <c r="T2539" s="14">
        <f>(((I2539/60)/60)/24)+DATE(1970,1,1)+(-5/24)</f>
        <v>40756.440451388888</v>
      </c>
      <c r="U2539" s="41">
        <f t="shared" si="11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8">
        <f>E2540/L2540</f>
        <v>109.96308108108107</v>
      </c>
      <c r="Q2540" s="12" t="str">
        <f t="shared" si="117"/>
        <v>music</v>
      </c>
      <c r="R2540" s="12" t="str">
        <f t="shared" si="118"/>
        <v>classical music</v>
      </c>
      <c r="S2540" s="13">
        <f>(((J2540/60)/60)/24)+DATE(1970,1,1)+(-5/24)</f>
        <v>41298.301631944443</v>
      </c>
      <c r="T2540" s="14">
        <f>(((I2540/60)/60)/24)+DATE(1970,1,1)+(-5/24)</f>
        <v>41328.999305555553</v>
      </c>
      <c r="U2540" s="41">
        <f t="shared" si="119"/>
        <v>30.697673611110076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8">
        <f>E2541/L2541</f>
        <v>169.91525423728814</v>
      </c>
      <c r="Q2541" s="12" t="str">
        <f t="shared" si="117"/>
        <v>music</v>
      </c>
      <c r="R2541" s="12" t="str">
        <f t="shared" si="118"/>
        <v>classical music</v>
      </c>
      <c r="S2541" s="13">
        <f>(((J2541/60)/60)/24)+DATE(1970,1,1)+(-5/24)</f>
        <v>41977.693888888891</v>
      </c>
      <c r="T2541" s="14">
        <f>(((I2541/60)/60)/24)+DATE(1970,1,1)+(-5/24)</f>
        <v>42037.693888888891</v>
      </c>
      <c r="U2541" s="41">
        <f t="shared" si="11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8">
        <f>E2542/L2542</f>
        <v>95.740740740740748</v>
      </c>
      <c r="Q2542" s="12" t="str">
        <f t="shared" si="117"/>
        <v>music</v>
      </c>
      <c r="R2542" s="12" t="str">
        <f t="shared" si="118"/>
        <v>classical music</v>
      </c>
      <c r="S2542" s="13">
        <f>(((J2542/60)/60)/24)+DATE(1970,1,1)+(-5/24)</f>
        <v>40785.466678240737</v>
      </c>
      <c r="T2542" s="14">
        <f>(((I2542/60)/60)/24)+DATE(1970,1,1)+(-5/24)</f>
        <v>40845.466678240737</v>
      </c>
      <c r="U2542" s="41">
        <f t="shared" si="11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8">
        <f>E2543/L2543</f>
        <v>59.460317460317462</v>
      </c>
      <c r="Q2543" s="12" t="str">
        <f t="shared" si="117"/>
        <v>music</v>
      </c>
      <c r="R2543" s="12" t="str">
        <f t="shared" si="118"/>
        <v>classical music</v>
      </c>
      <c r="S2543" s="13">
        <f>(((J2543/60)/60)/24)+DATE(1970,1,1)+(-5/24)</f>
        <v>41483.240949074068</v>
      </c>
      <c r="T2543" s="14">
        <f>(((I2543/60)/60)/24)+DATE(1970,1,1)+(-5/24)</f>
        <v>41543.240949074068</v>
      </c>
      <c r="U2543" s="41">
        <f t="shared" si="11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8">
        <f>E2544/L2544</f>
        <v>55.769230769230766</v>
      </c>
      <c r="Q2544" s="12" t="str">
        <f t="shared" si="117"/>
        <v>music</v>
      </c>
      <c r="R2544" s="12" t="str">
        <f t="shared" si="118"/>
        <v>classical music</v>
      </c>
      <c r="S2544" s="13">
        <f>(((J2544/60)/60)/24)+DATE(1970,1,1)+(-5/24)</f>
        <v>41509.218252314815</v>
      </c>
      <c r="T2544" s="14">
        <f>(((I2544/60)/60)/24)+DATE(1970,1,1)+(-5/24)</f>
        <v>41547.957638888889</v>
      </c>
      <c r="U2544" s="41">
        <f t="shared" si="119"/>
        <v>38.73938657407416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8">
        <f>E2545/L2545</f>
        <v>30.076923076923077</v>
      </c>
      <c r="Q2545" s="12" t="str">
        <f t="shared" si="117"/>
        <v>music</v>
      </c>
      <c r="R2545" s="12" t="str">
        <f t="shared" si="118"/>
        <v>classical music</v>
      </c>
      <c r="S2545" s="13">
        <f>(((J2545/60)/60)/24)+DATE(1970,1,1)+(-5/24)</f>
        <v>40513.899282407401</v>
      </c>
      <c r="T2545" s="14">
        <f>(((I2545/60)/60)/24)+DATE(1970,1,1)+(-5/24)</f>
        <v>40544.916666666664</v>
      </c>
      <c r="U2545" s="41">
        <f t="shared" si="119"/>
        <v>31.017384259263054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8">
        <f>E2546/L2546</f>
        <v>88.438596491228068</v>
      </c>
      <c r="Q2546" s="12" t="str">
        <f t="shared" si="117"/>
        <v>music</v>
      </c>
      <c r="R2546" s="12" t="str">
        <f t="shared" si="118"/>
        <v>classical music</v>
      </c>
      <c r="S2546" s="13">
        <f>(((J2546/60)/60)/24)+DATE(1970,1,1)+(-5/24)</f>
        <v>41068.3121412037</v>
      </c>
      <c r="T2546" s="14">
        <f>(((I2546/60)/60)/24)+DATE(1970,1,1)+(-5/24)</f>
        <v>41098.3121412037</v>
      </c>
      <c r="U2546" s="41">
        <f t="shared" si="11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8">
        <f>E2547/L2547</f>
        <v>64.032786885245898</v>
      </c>
      <c r="Q2547" s="12" t="str">
        <f t="shared" si="117"/>
        <v>music</v>
      </c>
      <c r="R2547" s="12" t="str">
        <f t="shared" si="118"/>
        <v>classical music</v>
      </c>
      <c r="S2547" s="13">
        <f>(((J2547/60)/60)/24)+DATE(1970,1,1)+(-5/24)</f>
        <v>42026.929837962954</v>
      </c>
      <c r="T2547" s="14">
        <f>(((I2547/60)/60)/24)+DATE(1970,1,1)+(-5/24)</f>
        <v>42061.812499999993</v>
      </c>
      <c r="U2547" s="41">
        <f t="shared" si="119"/>
        <v>34.882662037038244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8">
        <f>E2548/L2548</f>
        <v>60.153846153846153</v>
      </c>
      <c r="Q2548" s="12" t="str">
        <f t="shared" si="117"/>
        <v>music</v>
      </c>
      <c r="R2548" s="12" t="str">
        <f t="shared" si="118"/>
        <v>classical music</v>
      </c>
      <c r="S2548" s="13">
        <f>(((J2548/60)/60)/24)+DATE(1970,1,1)+(-5/24)</f>
        <v>41524.650219907402</v>
      </c>
      <c r="T2548" s="14">
        <f>(((I2548/60)/60)/24)+DATE(1970,1,1)+(-5/24)</f>
        <v>41552</v>
      </c>
      <c r="U2548" s="41">
        <f t="shared" si="119"/>
        <v>27.349780092597939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8">
        <f>E2549/L2549</f>
        <v>49.194029850746269</v>
      </c>
      <c r="Q2549" s="12" t="str">
        <f t="shared" si="117"/>
        <v>music</v>
      </c>
      <c r="R2549" s="12" t="str">
        <f t="shared" si="118"/>
        <v>classical music</v>
      </c>
      <c r="S2549" s="13">
        <f>(((J2549/60)/60)/24)+DATE(1970,1,1)+(-5/24)</f>
        <v>40973.564849537033</v>
      </c>
      <c r="T2549" s="14">
        <f>(((I2549/60)/60)/24)+DATE(1970,1,1)+(-5/24)</f>
        <v>41003.523182870369</v>
      </c>
      <c r="U2549" s="41">
        <f t="shared" si="119"/>
        <v>29.958333333335759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8">
        <f>E2550/L2550</f>
        <v>165.16216216216216</v>
      </c>
      <c r="Q2550" s="12" t="str">
        <f t="shared" si="117"/>
        <v>music</v>
      </c>
      <c r="R2550" s="12" t="str">
        <f t="shared" si="118"/>
        <v>classical music</v>
      </c>
      <c r="S2550" s="13">
        <f>(((J2550/60)/60)/24)+DATE(1970,1,1)+(-5/24)</f>
        <v>42618.417094907411</v>
      </c>
      <c r="T2550" s="14">
        <f>(((I2550/60)/60)/24)+DATE(1970,1,1)+(-5/24)</f>
        <v>42642.977083333331</v>
      </c>
      <c r="U2550" s="41">
        <f t="shared" si="119"/>
        <v>24.559988425920892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8">
        <f>E2551/L2551</f>
        <v>43.621621621621621</v>
      </c>
      <c r="Q2551" s="12" t="str">
        <f t="shared" si="117"/>
        <v>music</v>
      </c>
      <c r="R2551" s="12" t="str">
        <f t="shared" si="118"/>
        <v>classical music</v>
      </c>
      <c r="S2551" s="13">
        <f>(((J2551/60)/60)/24)+DATE(1970,1,1)+(-5/24)</f>
        <v>41390.549421296295</v>
      </c>
      <c r="T2551" s="14">
        <f>(((I2551/60)/60)/24)+DATE(1970,1,1)+(-5/24)</f>
        <v>41425.5</v>
      </c>
      <c r="U2551" s="41">
        <f t="shared" si="119"/>
        <v>34.950578703705105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8">
        <f>E2552/L2552</f>
        <v>43.7</v>
      </c>
      <c r="Q2552" s="12" t="str">
        <f t="shared" si="117"/>
        <v>music</v>
      </c>
      <c r="R2552" s="12" t="str">
        <f t="shared" si="118"/>
        <v>classical music</v>
      </c>
      <c r="S2552" s="13">
        <f>(((J2552/60)/60)/24)+DATE(1970,1,1)+(-5/24)</f>
        <v>42228.425995370366</v>
      </c>
      <c r="T2552" s="14">
        <f>(((I2552/60)/60)/24)+DATE(1970,1,1)+(-5/24)</f>
        <v>42284.957638888889</v>
      </c>
      <c r="U2552" s="41">
        <f t="shared" si="119"/>
        <v>56.531643518523197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8">
        <f>E2553/L2553</f>
        <v>67.419642857142861</v>
      </c>
      <c r="Q2553" s="12" t="str">
        <f t="shared" si="117"/>
        <v>music</v>
      </c>
      <c r="R2553" s="12" t="str">
        <f t="shared" si="118"/>
        <v>classical music</v>
      </c>
      <c r="S2553" s="13">
        <f>(((J2553/60)/60)/24)+DATE(1970,1,1)+(-5/24)</f>
        <v>40961.043807870366</v>
      </c>
      <c r="T2553" s="14">
        <f>(((I2553/60)/60)/24)+DATE(1970,1,1)+(-5/24)</f>
        <v>40989.658333333333</v>
      </c>
      <c r="U2553" s="41">
        <f t="shared" si="119"/>
        <v>28.614525462966412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8">
        <f>E2554/L2554</f>
        <v>177.5</v>
      </c>
      <c r="Q2554" s="12" t="str">
        <f t="shared" si="117"/>
        <v>music</v>
      </c>
      <c r="R2554" s="12" t="str">
        <f t="shared" si="118"/>
        <v>classical music</v>
      </c>
      <c r="S2554" s="13">
        <f>(((J2554/60)/60)/24)+DATE(1970,1,1)+(-5/24)</f>
        <v>42769.601631944439</v>
      </c>
      <c r="T2554" s="14">
        <f>(((I2554/60)/60)/24)+DATE(1970,1,1)+(-5/24)</f>
        <v>42799.601631944439</v>
      </c>
      <c r="U2554" s="41">
        <f t="shared" si="11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8">
        <f>E2555/L2555</f>
        <v>38.883333333333333</v>
      </c>
      <c r="Q2555" s="12" t="str">
        <f t="shared" si="117"/>
        <v>music</v>
      </c>
      <c r="R2555" s="12" t="str">
        <f t="shared" si="118"/>
        <v>classical music</v>
      </c>
      <c r="S2555" s="13">
        <f>(((J2555/60)/60)/24)+DATE(1970,1,1)+(-5/24)</f>
        <v>41112.99082175926</v>
      </c>
      <c r="T2555" s="14">
        <f>(((I2555/60)/60)/24)+DATE(1970,1,1)+(-5/24)</f>
        <v>41172.99082175926</v>
      </c>
      <c r="U2555" s="41">
        <f t="shared" si="11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8">
        <f>E2556/L2556</f>
        <v>54.985074626865675</v>
      </c>
      <c r="Q2556" s="12" t="str">
        <f t="shared" si="117"/>
        <v>music</v>
      </c>
      <c r="R2556" s="12" t="str">
        <f t="shared" si="118"/>
        <v>classical music</v>
      </c>
      <c r="S2556" s="13">
        <f>(((J2556/60)/60)/24)+DATE(1970,1,1)+(-5/24)</f>
        <v>42124.869942129626</v>
      </c>
      <c r="T2556" s="14">
        <f>(((I2556/60)/60)/24)+DATE(1970,1,1)+(-5/24)</f>
        <v>42155.957638888889</v>
      </c>
      <c r="U2556" s="41">
        <f t="shared" si="119"/>
        <v>31.087696759263054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8">
        <f>E2557/L2557</f>
        <v>61.342857142857142</v>
      </c>
      <c r="Q2557" s="12" t="str">
        <f t="shared" si="117"/>
        <v>music</v>
      </c>
      <c r="R2557" s="12" t="str">
        <f t="shared" si="118"/>
        <v>classical music</v>
      </c>
      <c r="S2557" s="13">
        <f>(((J2557/60)/60)/24)+DATE(1970,1,1)+(-5/24)</f>
        <v>41026.44667824074</v>
      </c>
      <c r="T2557" s="14">
        <f>(((I2557/60)/60)/24)+DATE(1970,1,1)+(-5/24)</f>
        <v>41057.44667824074</v>
      </c>
      <c r="U2557" s="41">
        <f t="shared" si="11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8">
        <f>E2558/L2558</f>
        <v>23.117647058823529</v>
      </c>
      <c r="Q2558" s="12" t="str">
        <f t="shared" si="117"/>
        <v>music</v>
      </c>
      <c r="R2558" s="12" t="str">
        <f t="shared" si="118"/>
        <v>classical music</v>
      </c>
      <c r="S2558" s="13">
        <f>(((J2558/60)/60)/24)+DATE(1970,1,1)+(-5/24)</f>
        <v>41222.783067129625</v>
      </c>
      <c r="T2558" s="14">
        <f>(((I2558/60)/60)/24)+DATE(1970,1,1)+(-5/24)</f>
        <v>41267.783067129625</v>
      </c>
      <c r="U2558" s="41">
        <f t="shared" si="11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8">
        <f>E2559/L2559</f>
        <v>29.611111111111111</v>
      </c>
      <c r="Q2559" s="12" t="str">
        <f t="shared" si="117"/>
        <v>music</v>
      </c>
      <c r="R2559" s="12" t="str">
        <f t="shared" si="118"/>
        <v>classical music</v>
      </c>
      <c r="S2559" s="13">
        <f>(((J2559/60)/60)/24)+DATE(1970,1,1)+(-5/24)</f>
        <v>41744.536874999998</v>
      </c>
      <c r="T2559" s="14">
        <f>(((I2559/60)/60)/24)+DATE(1970,1,1)+(-5/24)</f>
        <v>41774.536874999998</v>
      </c>
      <c r="U2559" s="41">
        <f t="shared" si="11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8">
        <f>E2560/L2560</f>
        <v>75.611111111111114</v>
      </c>
      <c r="Q2560" s="12" t="str">
        <f t="shared" si="117"/>
        <v>music</v>
      </c>
      <c r="R2560" s="12" t="str">
        <f t="shared" si="118"/>
        <v>classical music</v>
      </c>
      <c r="S2560" s="13">
        <f>(((J2560/60)/60)/24)+DATE(1970,1,1)+(-5/24)</f>
        <v>42093.651689814818</v>
      </c>
      <c r="T2560" s="14">
        <f>(((I2560/60)/60)/24)+DATE(1970,1,1)+(-5/24)</f>
        <v>42125.374305555553</v>
      </c>
      <c r="U2560" s="41">
        <f t="shared" si="119"/>
        <v>31.722615740734909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8">
        <f>E2561/L2561</f>
        <v>35.6</v>
      </c>
      <c r="Q2561" s="12" t="str">
        <f t="shared" si="117"/>
        <v>music</v>
      </c>
      <c r="R2561" s="12" t="str">
        <f t="shared" si="118"/>
        <v>classical music</v>
      </c>
      <c r="S2561" s="13">
        <f>(((J2561/60)/60)/24)+DATE(1970,1,1)+(-5/24)</f>
        <v>40829.665324074071</v>
      </c>
      <c r="T2561" s="14">
        <f>(((I2561/60)/60)/24)+DATE(1970,1,1)+(-5/24)</f>
        <v>40862.609027777777</v>
      </c>
      <c r="U2561" s="41">
        <f t="shared" si="119"/>
        <v>32.943703703705978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8">
        <f>E2562/L2562</f>
        <v>143</v>
      </c>
      <c r="Q2562" s="12" t="str">
        <f t="shared" si="117"/>
        <v>music</v>
      </c>
      <c r="R2562" s="12" t="str">
        <f t="shared" si="118"/>
        <v>classical music</v>
      </c>
      <c r="S2562" s="13">
        <f>(((J2562/60)/60)/24)+DATE(1970,1,1)+(-5/24)</f>
        <v>42039.742754629631</v>
      </c>
      <c r="T2562" s="14">
        <f>(((I2562/60)/60)/24)+DATE(1970,1,1)+(-5/24)</f>
        <v>42069.742754629631</v>
      </c>
      <c r="U2562" s="41">
        <f t="shared" si="11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8" t="e">
        <f>E2563/L2563</f>
        <v>#DIV/0!</v>
      </c>
      <c r="Q2563" s="12" t="str">
        <f t="shared" ref="Q2563:Q2626" si="120">LEFT(N2563,( FIND("/",N2563,1))-1)</f>
        <v>food</v>
      </c>
      <c r="R2563" s="12" t="str">
        <f t="shared" ref="R2563:R2626" si="121">RIGHT(N2563,(LEN(N2563)-(FIND("/",N2563, FIND("/", N2563)-1))))</f>
        <v>food trucks</v>
      </c>
      <c r="S2563" s="13">
        <f>(((J2563/60)/60)/24)+DATE(1970,1,1)+(-5/24)</f>
        <v>42260.320474537039</v>
      </c>
      <c r="T2563" s="14">
        <f>(((I2563/60)/60)/24)+DATE(1970,1,1)+(-5/24)</f>
        <v>42290.320474537039</v>
      </c>
      <c r="U2563" s="41">
        <f t="shared" ref="U2563:U2626" si="122">T2563-S2563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8">
        <f>E2564/L2564</f>
        <v>25</v>
      </c>
      <c r="Q2564" s="12" t="str">
        <f t="shared" si="120"/>
        <v>food</v>
      </c>
      <c r="R2564" s="12" t="str">
        <f t="shared" si="121"/>
        <v>food trucks</v>
      </c>
      <c r="S2564" s="13">
        <f>(((J2564/60)/60)/24)+DATE(1970,1,1)+(-5/24)</f>
        <v>42594.316423611112</v>
      </c>
      <c r="T2564" s="14">
        <f>(((I2564/60)/60)/24)+DATE(1970,1,1)+(-5/24)</f>
        <v>42654.316423611112</v>
      </c>
      <c r="U2564" s="41">
        <f t="shared" si="122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8" t="e">
        <f>E2565/L2565</f>
        <v>#DIV/0!</v>
      </c>
      <c r="Q2565" s="12" t="str">
        <f t="shared" si="120"/>
        <v>food</v>
      </c>
      <c r="R2565" s="12" t="str">
        <f t="shared" si="121"/>
        <v>food trucks</v>
      </c>
      <c r="S2565" s="13">
        <f>(((J2565/60)/60)/24)+DATE(1970,1,1)+(-5/24)</f>
        <v>42154.931145833332</v>
      </c>
      <c r="T2565" s="14">
        <f>(((I2565/60)/60)/24)+DATE(1970,1,1)+(-5/24)</f>
        <v>42214.931145833332</v>
      </c>
      <c r="U2565" s="41">
        <f t="shared" si="122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8" t="e">
        <f>E2566/L2566</f>
        <v>#DIV/0!</v>
      </c>
      <c r="Q2566" s="12" t="str">
        <f t="shared" si="120"/>
        <v>food</v>
      </c>
      <c r="R2566" s="12" t="str">
        <f t="shared" si="121"/>
        <v>food trucks</v>
      </c>
      <c r="S2566" s="13">
        <f>(((J2566/60)/60)/24)+DATE(1970,1,1)+(-5/24)</f>
        <v>41821.83216435185</v>
      </c>
      <c r="T2566" s="14">
        <f>(((I2566/60)/60)/24)+DATE(1970,1,1)+(-5/24)</f>
        <v>41851.83216435185</v>
      </c>
      <c r="U2566" s="41">
        <f t="shared" si="122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8">
        <f>E2567/L2567</f>
        <v>100</v>
      </c>
      <c r="Q2567" s="12" t="str">
        <f t="shared" si="120"/>
        <v>food</v>
      </c>
      <c r="R2567" s="12" t="str">
        <f t="shared" si="121"/>
        <v>food trucks</v>
      </c>
      <c r="S2567" s="13">
        <f>(((J2567/60)/60)/24)+DATE(1970,1,1)+(-5/24)</f>
        <v>42440.442002314812</v>
      </c>
      <c r="T2567" s="14">
        <f>(((I2567/60)/60)/24)+DATE(1970,1,1)+(-5/24)</f>
        <v>42499.659722222219</v>
      </c>
      <c r="U2567" s="41">
        <f t="shared" si="122"/>
        <v>59.217719907406718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8" t="e">
        <f>E2568/L2568</f>
        <v>#DIV/0!</v>
      </c>
      <c r="Q2568" s="12" t="str">
        <f t="shared" si="120"/>
        <v>food</v>
      </c>
      <c r="R2568" s="12" t="str">
        <f t="shared" si="121"/>
        <v>food trucks</v>
      </c>
      <c r="S2568" s="13">
        <f>(((J2568/60)/60)/24)+DATE(1970,1,1)+(-5/24)</f>
        <v>41842.772546296292</v>
      </c>
      <c r="T2568" s="14">
        <f>(((I2568/60)/60)/24)+DATE(1970,1,1)+(-5/24)</f>
        <v>41872.772546296292</v>
      </c>
      <c r="U2568" s="41">
        <f t="shared" si="122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8">
        <f>E2569/L2569</f>
        <v>60</v>
      </c>
      <c r="Q2569" s="12" t="str">
        <f t="shared" si="120"/>
        <v>food</v>
      </c>
      <c r="R2569" s="12" t="str">
        <f t="shared" si="121"/>
        <v>food trucks</v>
      </c>
      <c r="S2569" s="13">
        <f>(((J2569/60)/60)/24)+DATE(1970,1,1)+(-5/24)</f>
        <v>42087.670578703699</v>
      </c>
      <c r="T2569" s="14">
        <f>(((I2569/60)/60)/24)+DATE(1970,1,1)+(-5/24)</f>
        <v>42117.670578703699</v>
      </c>
      <c r="U2569" s="41">
        <f t="shared" si="122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8">
        <f>E2570/L2570</f>
        <v>50</v>
      </c>
      <c r="Q2570" s="12" t="str">
        <f t="shared" si="120"/>
        <v>food</v>
      </c>
      <c r="R2570" s="12" t="str">
        <f t="shared" si="121"/>
        <v>food trucks</v>
      </c>
      <c r="S2570" s="13">
        <f>(((J2570/60)/60)/24)+DATE(1970,1,1)+(-5/24)</f>
        <v>42584.45826388889</v>
      </c>
      <c r="T2570" s="14">
        <f>(((I2570/60)/60)/24)+DATE(1970,1,1)+(-5/24)</f>
        <v>42614.45826388889</v>
      </c>
      <c r="U2570" s="41">
        <f t="shared" si="122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8">
        <f>E2571/L2571</f>
        <v>72.5</v>
      </c>
      <c r="Q2571" s="12" t="str">
        <f t="shared" si="120"/>
        <v>food</v>
      </c>
      <c r="R2571" s="12" t="str">
        <f t="shared" si="121"/>
        <v>food trucks</v>
      </c>
      <c r="S2571" s="13">
        <f>(((J2571/60)/60)/24)+DATE(1970,1,1)+(-5/24)</f>
        <v>42233.897129629629</v>
      </c>
      <c r="T2571" s="14">
        <f>(((I2571/60)/60)/24)+DATE(1970,1,1)+(-5/24)</f>
        <v>42263.897129629629</v>
      </c>
      <c r="U2571" s="41">
        <f t="shared" si="122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8">
        <f>E2572/L2572</f>
        <v>29.5</v>
      </c>
      <c r="Q2572" s="12" t="str">
        <f t="shared" si="120"/>
        <v>food</v>
      </c>
      <c r="R2572" s="12" t="str">
        <f t="shared" si="121"/>
        <v>food trucks</v>
      </c>
      <c r="S2572" s="13">
        <f>(((J2572/60)/60)/24)+DATE(1970,1,1)+(-5/24)</f>
        <v>42744.694849537038</v>
      </c>
      <c r="T2572" s="14">
        <f>(((I2572/60)/60)/24)+DATE(1970,1,1)+(-5/24)</f>
        <v>42774.694849537038</v>
      </c>
      <c r="U2572" s="41">
        <f t="shared" si="122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8">
        <f>E2573/L2573</f>
        <v>62.5</v>
      </c>
      <c r="Q2573" s="12" t="str">
        <f t="shared" si="120"/>
        <v>food</v>
      </c>
      <c r="R2573" s="12" t="str">
        <f t="shared" si="121"/>
        <v>food trucks</v>
      </c>
      <c r="S2573" s="13">
        <f>(((J2573/60)/60)/24)+DATE(1970,1,1)+(-5/24)</f>
        <v>42449.133344907408</v>
      </c>
      <c r="T2573" s="14">
        <f>(((I2573/60)/60)/24)+DATE(1970,1,1)+(-5/24)</f>
        <v>42509.133344907408</v>
      </c>
      <c r="U2573" s="41">
        <f t="shared" si="122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8" t="e">
        <f>E2574/L2574</f>
        <v>#DIV/0!</v>
      </c>
      <c r="Q2574" s="12" t="str">
        <f t="shared" si="120"/>
        <v>food</v>
      </c>
      <c r="R2574" s="12" t="str">
        <f t="shared" si="121"/>
        <v>food trucks</v>
      </c>
      <c r="S2574" s="13">
        <f>(((J2574/60)/60)/24)+DATE(1970,1,1)+(-5/24)</f>
        <v>42076.911076388882</v>
      </c>
      <c r="T2574" s="14">
        <f>(((I2574/60)/60)/24)+DATE(1970,1,1)+(-5/24)</f>
        <v>42106.911076388882</v>
      </c>
      <c r="U2574" s="41">
        <f t="shared" si="122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8" t="e">
        <f>E2575/L2575</f>
        <v>#DIV/0!</v>
      </c>
      <c r="Q2575" s="12" t="str">
        <f t="shared" si="120"/>
        <v>food</v>
      </c>
      <c r="R2575" s="12" t="str">
        <f t="shared" si="121"/>
        <v>food trucks</v>
      </c>
      <c r="S2575" s="13">
        <f>(((J2575/60)/60)/24)+DATE(1970,1,1)+(-5/24)</f>
        <v>41829.383668981478</v>
      </c>
      <c r="T2575" s="14">
        <f>(((I2575/60)/60)/24)+DATE(1970,1,1)+(-5/24)</f>
        <v>41874.383668981478</v>
      </c>
      <c r="U2575" s="41">
        <f t="shared" si="122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8" t="e">
        <f>E2576/L2576</f>
        <v>#DIV/0!</v>
      </c>
      <c r="Q2576" s="12" t="str">
        <f t="shared" si="120"/>
        <v>food</v>
      </c>
      <c r="R2576" s="12" t="str">
        <f t="shared" si="121"/>
        <v>food trucks</v>
      </c>
      <c r="S2576" s="13">
        <f>(((J2576/60)/60)/24)+DATE(1970,1,1)+(-5/24)</f>
        <v>42487.617418981477</v>
      </c>
      <c r="T2576" s="14">
        <f>(((I2576/60)/60)/24)+DATE(1970,1,1)+(-5/24)</f>
        <v>42508.617418981477</v>
      </c>
      <c r="U2576" s="41">
        <f t="shared" si="122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8" t="e">
        <f>E2577/L2577</f>
        <v>#DIV/0!</v>
      </c>
      <c r="Q2577" s="12" t="str">
        <f t="shared" si="120"/>
        <v>food</v>
      </c>
      <c r="R2577" s="12" t="str">
        <f t="shared" si="121"/>
        <v>food trucks</v>
      </c>
      <c r="S2577" s="13">
        <f>(((J2577/60)/60)/24)+DATE(1970,1,1)+(-5/24)</f>
        <v>41985.90039351851</v>
      </c>
      <c r="T2577" s="14">
        <f>(((I2577/60)/60)/24)+DATE(1970,1,1)+(-5/24)</f>
        <v>42015.90039351851</v>
      </c>
      <c r="U2577" s="41">
        <f t="shared" si="122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8" t="e">
        <f>E2578/L2578</f>
        <v>#DIV/0!</v>
      </c>
      <c r="Q2578" s="12" t="str">
        <f t="shared" si="120"/>
        <v>food</v>
      </c>
      <c r="R2578" s="12" t="str">
        <f t="shared" si="121"/>
        <v>food trucks</v>
      </c>
      <c r="S2578" s="13">
        <f>(((J2578/60)/60)/24)+DATE(1970,1,1)+(-5/24)</f>
        <v>42059.801469907405</v>
      </c>
      <c r="T2578" s="14">
        <f>(((I2578/60)/60)/24)+DATE(1970,1,1)+(-5/24)</f>
        <v>42104.759803240733</v>
      </c>
      <c r="U2578" s="41">
        <f t="shared" si="122"/>
        <v>44.958333333328483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8" t="e">
        <f>E2579/L2579</f>
        <v>#DIV/0!</v>
      </c>
      <c r="Q2579" s="12" t="str">
        <f t="shared" si="120"/>
        <v>food</v>
      </c>
      <c r="R2579" s="12" t="str">
        <f t="shared" si="121"/>
        <v>food trucks</v>
      </c>
      <c r="S2579" s="13">
        <f>(((J2579/60)/60)/24)+DATE(1970,1,1)+(-5/24)</f>
        <v>41830.612233796295</v>
      </c>
      <c r="T2579" s="14">
        <f>(((I2579/60)/60)/24)+DATE(1970,1,1)+(-5/24)</f>
        <v>41855.612233796295</v>
      </c>
      <c r="U2579" s="41">
        <f t="shared" si="122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8" t="e">
        <f>E2580/L2580</f>
        <v>#DIV/0!</v>
      </c>
      <c r="Q2580" s="12" t="str">
        <f t="shared" si="120"/>
        <v>food</v>
      </c>
      <c r="R2580" s="12" t="str">
        <f t="shared" si="121"/>
        <v>food trucks</v>
      </c>
      <c r="S2580" s="13">
        <f>(((J2580/60)/60)/24)+DATE(1970,1,1)+(-5/24)</f>
        <v>42237.814571759263</v>
      </c>
      <c r="T2580" s="14">
        <f>(((I2580/60)/60)/24)+DATE(1970,1,1)+(-5/24)</f>
        <v>42286.499999999993</v>
      </c>
      <c r="U2580" s="41">
        <f t="shared" si="122"/>
        <v>48.685428240729379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8">
        <f>E2581/L2581</f>
        <v>23.083333333333332</v>
      </c>
      <c r="Q2581" s="12" t="str">
        <f t="shared" si="120"/>
        <v>food</v>
      </c>
      <c r="R2581" s="12" t="str">
        <f t="shared" si="121"/>
        <v>food trucks</v>
      </c>
      <c r="S2581" s="13">
        <f>(((J2581/60)/60)/24)+DATE(1970,1,1)+(-5/24)</f>
        <v>41837.621562499997</v>
      </c>
      <c r="T2581" s="14">
        <f>(((I2581/60)/60)/24)+DATE(1970,1,1)+(-5/24)</f>
        <v>41897.621562499997</v>
      </c>
      <c r="U2581" s="41">
        <f t="shared" si="122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8">
        <f>E2582/L2582</f>
        <v>25.5</v>
      </c>
      <c r="Q2582" s="12" t="str">
        <f t="shared" si="120"/>
        <v>food</v>
      </c>
      <c r="R2582" s="12" t="str">
        <f t="shared" si="121"/>
        <v>food trucks</v>
      </c>
      <c r="S2582" s="13">
        <f>(((J2582/60)/60)/24)+DATE(1970,1,1)+(-5/24)</f>
        <v>42110.118090277778</v>
      </c>
      <c r="T2582" s="14">
        <f>(((I2582/60)/60)/24)+DATE(1970,1,1)+(-5/24)</f>
        <v>42139.916666666664</v>
      </c>
      <c r="U2582" s="41">
        <f t="shared" si="122"/>
        <v>29.798576388886431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8">
        <f>E2583/L2583</f>
        <v>48.18181818181818</v>
      </c>
      <c r="Q2583" s="12" t="str">
        <f t="shared" si="120"/>
        <v>food</v>
      </c>
      <c r="R2583" s="12" t="str">
        <f t="shared" si="121"/>
        <v>food trucks</v>
      </c>
      <c r="S2583" s="13">
        <f>(((J2583/60)/60)/24)+DATE(1970,1,1)+(-5/24)</f>
        <v>42294.420115740737</v>
      </c>
      <c r="T2583" s="14">
        <f>(((I2583/60)/60)/24)+DATE(1970,1,1)+(-5/24)</f>
        <v>42324.461782407401</v>
      </c>
      <c r="U2583" s="41">
        <f t="shared" si="122"/>
        <v>30.041666666664241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8">
        <f>E2584/L2584</f>
        <v>1</v>
      </c>
      <c r="Q2584" s="12" t="str">
        <f t="shared" si="120"/>
        <v>food</v>
      </c>
      <c r="R2584" s="12" t="str">
        <f t="shared" si="121"/>
        <v>food trucks</v>
      </c>
      <c r="S2584" s="13">
        <f>(((J2584/60)/60)/24)+DATE(1970,1,1)+(-5/24)</f>
        <v>42642.780486111107</v>
      </c>
      <c r="T2584" s="14">
        <f>(((I2584/60)/60)/24)+DATE(1970,1,1)+(-5/24)</f>
        <v>42672.780486111107</v>
      </c>
      <c r="U2584" s="41">
        <f t="shared" si="122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8">
        <f>E2585/L2585</f>
        <v>1</v>
      </c>
      <c r="Q2585" s="12" t="str">
        <f t="shared" si="120"/>
        <v>food</v>
      </c>
      <c r="R2585" s="12" t="str">
        <f t="shared" si="121"/>
        <v>food trucks</v>
      </c>
      <c r="S2585" s="13">
        <f>(((J2585/60)/60)/24)+DATE(1970,1,1)+(-5/24)</f>
        <v>42019.561111111114</v>
      </c>
      <c r="T2585" s="14">
        <f>(((I2585/60)/60)/24)+DATE(1970,1,1)+(-5/24)</f>
        <v>42079.519444444442</v>
      </c>
      <c r="U2585" s="41">
        <f t="shared" si="122"/>
        <v>59.958333333328483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8" t="e">
        <f>E2586/L2586</f>
        <v>#DIV/0!</v>
      </c>
      <c r="Q2586" s="12" t="str">
        <f t="shared" si="120"/>
        <v>food</v>
      </c>
      <c r="R2586" s="12" t="str">
        <f t="shared" si="121"/>
        <v>food trucks</v>
      </c>
      <c r="S2586" s="13">
        <f>(((J2586/60)/60)/24)+DATE(1970,1,1)+(-5/24)</f>
        <v>42139.964918981481</v>
      </c>
      <c r="T2586" s="14">
        <f>(((I2586/60)/60)/24)+DATE(1970,1,1)+(-5/24)</f>
        <v>42169.964918981481</v>
      </c>
      <c r="U2586" s="41">
        <f t="shared" si="122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8">
        <f>E2587/L2587</f>
        <v>50</v>
      </c>
      <c r="Q2587" s="12" t="str">
        <f t="shared" si="120"/>
        <v>food</v>
      </c>
      <c r="R2587" s="12" t="str">
        <f t="shared" si="121"/>
        <v>food trucks</v>
      </c>
      <c r="S2587" s="13">
        <f>(((J2587/60)/60)/24)+DATE(1970,1,1)+(-5/24)</f>
        <v>41795.754999999997</v>
      </c>
      <c r="T2587" s="14">
        <f>(((I2587/60)/60)/24)+DATE(1970,1,1)+(-5/24)</f>
        <v>41825.754999999997</v>
      </c>
      <c r="U2587" s="41">
        <f t="shared" si="122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8">
        <f>E2588/L2588</f>
        <v>5</v>
      </c>
      <c r="Q2588" s="12" t="str">
        <f t="shared" si="120"/>
        <v>food</v>
      </c>
      <c r="R2588" s="12" t="str">
        <f t="shared" si="121"/>
        <v>food trucks</v>
      </c>
      <c r="S2588" s="13">
        <f>(((J2588/60)/60)/24)+DATE(1970,1,1)+(-5/24)</f>
        <v>42333.121944444443</v>
      </c>
      <c r="T2588" s="14">
        <f>(((I2588/60)/60)/24)+DATE(1970,1,1)+(-5/24)</f>
        <v>42363.121944444443</v>
      </c>
      <c r="U2588" s="41">
        <f t="shared" si="122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8">
        <f>E2589/L2589</f>
        <v>202.83333333333334</v>
      </c>
      <c r="Q2589" s="12" t="str">
        <f t="shared" si="120"/>
        <v>food</v>
      </c>
      <c r="R2589" s="12" t="str">
        <f t="shared" si="121"/>
        <v>food trucks</v>
      </c>
      <c r="S2589" s="13">
        <f>(((J2589/60)/60)/24)+DATE(1970,1,1)+(-5/24)</f>
        <v>42338.467048611106</v>
      </c>
      <c r="T2589" s="14">
        <f>(((I2589/60)/60)/24)+DATE(1970,1,1)+(-5/24)</f>
        <v>42368.467048611106</v>
      </c>
      <c r="U2589" s="41">
        <f t="shared" si="122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8">
        <f>E2590/L2590</f>
        <v>29.125</v>
      </c>
      <c r="Q2590" s="12" t="str">
        <f t="shared" si="120"/>
        <v>food</v>
      </c>
      <c r="R2590" s="12" t="str">
        <f t="shared" si="121"/>
        <v>food trucks</v>
      </c>
      <c r="S2590" s="13">
        <f>(((J2590/60)/60)/24)+DATE(1970,1,1)+(-5/24)</f>
        <v>42042.467893518515</v>
      </c>
      <c r="T2590" s="14">
        <f>(((I2590/60)/60)/24)+DATE(1970,1,1)+(-5/24)</f>
        <v>42094.343055555553</v>
      </c>
      <c r="U2590" s="41">
        <f t="shared" si="122"/>
        <v>51.875162037038535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8">
        <f>E2591/L2591</f>
        <v>5</v>
      </c>
      <c r="Q2591" s="12" t="str">
        <f t="shared" si="120"/>
        <v>food</v>
      </c>
      <c r="R2591" s="12" t="str">
        <f t="shared" si="121"/>
        <v>food trucks</v>
      </c>
      <c r="S2591" s="13">
        <f>(((J2591/60)/60)/24)+DATE(1970,1,1)+(-5/24)</f>
        <v>42422.327858796292</v>
      </c>
      <c r="T2591" s="14">
        <f>(((I2591/60)/60)/24)+DATE(1970,1,1)+(-5/24)</f>
        <v>42452.286192129628</v>
      </c>
      <c r="U2591" s="41">
        <f t="shared" si="122"/>
        <v>29.958333333335759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8" t="e">
        <f>E2592/L2592</f>
        <v>#DIV/0!</v>
      </c>
      <c r="Q2592" s="12" t="str">
        <f t="shared" si="120"/>
        <v>food</v>
      </c>
      <c r="R2592" s="12" t="str">
        <f t="shared" si="121"/>
        <v>food trucks</v>
      </c>
      <c r="S2592" s="13">
        <f>(((J2592/60)/60)/24)+DATE(1970,1,1)+(-5/24)</f>
        <v>42388.380752314813</v>
      </c>
      <c r="T2592" s="14">
        <f>(((I2592/60)/60)/24)+DATE(1970,1,1)+(-5/24)</f>
        <v>42395.380752314813</v>
      </c>
      <c r="U2592" s="41">
        <f t="shared" si="122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8">
        <f>E2593/L2593</f>
        <v>13</v>
      </c>
      <c r="Q2593" s="12" t="str">
        <f t="shared" si="120"/>
        <v>food</v>
      </c>
      <c r="R2593" s="12" t="str">
        <f t="shared" si="121"/>
        <v>food trucks</v>
      </c>
      <c r="S2593" s="13">
        <f>(((J2593/60)/60)/24)+DATE(1970,1,1)+(-5/24)</f>
        <v>42382.698194444441</v>
      </c>
      <c r="T2593" s="14">
        <f>(((I2593/60)/60)/24)+DATE(1970,1,1)+(-5/24)</f>
        <v>42442.656527777777</v>
      </c>
      <c r="U2593" s="41">
        <f t="shared" si="122"/>
        <v>59.958333333335759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8">
        <f>E2594/L2594</f>
        <v>50</v>
      </c>
      <c r="Q2594" s="12" t="str">
        <f t="shared" si="120"/>
        <v>food</v>
      </c>
      <c r="R2594" s="12" t="str">
        <f t="shared" si="121"/>
        <v>food trucks</v>
      </c>
      <c r="S2594" s="13">
        <f>(((J2594/60)/60)/24)+DATE(1970,1,1)+(-5/24)</f>
        <v>41887.592835648145</v>
      </c>
      <c r="T2594" s="14">
        <f>(((I2594/60)/60)/24)+DATE(1970,1,1)+(-5/24)</f>
        <v>41917.592835648145</v>
      </c>
      <c r="U2594" s="41">
        <f t="shared" si="122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8" t="e">
        <f>E2595/L2595</f>
        <v>#DIV/0!</v>
      </c>
      <c r="Q2595" s="12" t="str">
        <f t="shared" si="120"/>
        <v>food</v>
      </c>
      <c r="R2595" s="12" t="str">
        <f t="shared" si="121"/>
        <v>food trucks</v>
      </c>
      <c r="S2595" s="13">
        <f>(((J2595/60)/60)/24)+DATE(1970,1,1)+(-5/24)</f>
        <v>42089.636875000004</v>
      </c>
      <c r="T2595" s="14">
        <f>(((I2595/60)/60)/24)+DATE(1970,1,1)+(-5/24)</f>
        <v>42119.636875000004</v>
      </c>
      <c r="U2595" s="41">
        <f t="shared" si="122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8">
        <f>E2596/L2596</f>
        <v>1</v>
      </c>
      <c r="Q2596" s="12" t="str">
        <f t="shared" si="120"/>
        <v>food</v>
      </c>
      <c r="R2596" s="12" t="str">
        <f t="shared" si="121"/>
        <v>food trucks</v>
      </c>
      <c r="S2596" s="13">
        <f>(((J2596/60)/60)/24)+DATE(1970,1,1)+(-5/24)</f>
        <v>41828.759583333333</v>
      </c>
      <c r="T2596" s="14">
        <f>(((I2596/60)/60)/24)+DATE(1970,1,1)+(-5/24)</f>
        <v>41858.759583333333</v>
      </c>
      <c r="U2596" s="41">
        <f t="shared" si="122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8">
        <f>E2597/L2597</f>
        <v>96.05263157894737</v>
      </c>
      <c r="Q2597" s="12" t="str">
        <f t="shared" si="120"/>
        <v>food</v>
      </c>
      <c r="R2597" s="12" t="str">
        <f t="shared" si="121"/>
        <v>food trucks</v>
      </c>
      <c r="S2597" s="13">
        <f>(((J2597/60)/60)/24)+DATE(1970,1,1)+(-5/24)</f>
        <v>42760.035879629628</v>
      </c>
      <c r="T2597" s="14">
        <f>(((I2597/60)/60)/24)+DATE(1970,1,1)+(-5/24)</f>
        <v>42790.035879629628</v>
      </c>
      <c r="U2597" s="41">
        <f t="shared" si="122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8">
        <f>E2598/L2598</f>
        <v>305.77777777777777</v>
      </c>
      <c r="Q2598" s="12" t="str">
        <f t="shared" si="120"/>
        <v>food</v>
      </c>
      <c r="R2598" s="12" t="str">
        <f t="shared" si="121"/>
        <v>food trucks</v>
      </c>
      <c r="S2598" s="13">
        <f>(((J2598/60)/60)/24)+DATE(1970,1,1)+(-5/24)</f>
        <v>41828.45612268518</v>
      </c>
      <c r="T2598" s="14">
        <f>(((I2598/60)/60)/24)+DATE(1970,1,1)+(-5/24)</f>
        <v>41858.45612268518</v>
      </c>
      <c r="U2598" s="41">
        <f t="shared" si="122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8">
        <f>E2599/L2599</f>
        <v>12.142857142857142</v>
      </c>
      <c r="Q2599" s="12" t="str">
        <f t="shared" si="120"/>
        <v>food</v>
      </c>
      <c r="R2599" s="12" t="str">
        <f t="shared" si="121"/>
        <v>food trucks</v>
      </c>
      <c r="S2599" s="13">
        <f>(((J2599/60)/60)/24)+DATE(1970,1,1)+(-5/24)</f>
        <v>42510.133298611108</v>
      </c>
      <c r="T2599" s="14">
        <f>(((I2599/60)/60)/24)+DATE(1970,1,1)+(-5/24)</f>
        <v>42540.133298611108</v>
      </c>
      <c r="U2599" s="41">
        <f t="shared" si="122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8">
        <f>E2600/L2600</f>
        <v>83.571428571428569</v>
      </c>
      <c r="Q2600" s="12" t="str">
        <f t="shared" si="120"/>
        <v>food</v>
      </c>
      <c r="R2600" s="12" t="str">
        <f t="shared" si="121"/>
        <v>food trucks</v>
      </c>
      <c r="S2600" s="13">
        <f>(((J2600/60)/60)/24)+DATE(1970,1,1)+(-5/24)</f>
        <v>42240.631956018515</v>
      </c>
      <c r="T2600" s="14">
        <f>(((I2600/60)/60)/24)+DATE(1970,1,1)+(-5/24)</f>
        <v>42270.631956018515</v>
      </c>
      <c r="U2600" s="41">
        <f t="shared" si="122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8">
        <f>E2601/L2601</f>
        <v>18</v>
      </c>
      <c r="Q2601" s="12" t="str">
        <f t="shared" si="120"/>
        <v>food</v>
      </c>
      <c r="R2601" s="12" t="str">
        <f t="shared" si="121"/>
        <v>food trucks</v>
      </c>
      <c r="S2601" s="13">
        <f>(((J2601/60)/60)/24)+DATE(1970,1,1)+(-5/24)</f>
        <v>41809.545682870368</v>
      </c>
      <c r="T2601" s="14">
        <f>(((I2601/60)/60)/24)+DATE(1970,1,1)+(-5/24)</f>
        <v>41854.545682870368</v>
      </c>
      <c r="U2601" s="41">
        <f t="shared" si="122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8">
        <f>E2602/L2602</f>
        <v>115.53333333333333</v>
      </c>
      <c r="Q2602" s="12" t="str">
        <f t="shared" si="120"/>
        <v>food</v>
      </c>
      <c r="R2602" s="12" t="str">
        <f t="shared" si="121"/>
        <v>food trucks</v>
      </c>
      <c r="S2602" s="13">
        <f>(((J2602/60)/60)/24)+DATE(1970,1,1)+(-5/24)</f>
        <v>42394.692129629628</v>
      </c>
      <c r="T2602" s="14">
        <f>(((I2602/60)/60)/24)+DATE(1970,1,1)+(-5/24)</f>
        <v>42454.650462962956</v>
      </c>
      <c r="U2602" s="41">
        <f t="shared" si="122"/>
        <v>59.958333333328483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8">
        <f>E2603/L2603</f>
        <v>21.900662251655628</v>
      </c>
      <c r="Q2603" s="12" t="str">
        <f t="shared" si="120"/>
        <v>technology</v>
      </c>
      <c r="R2603" s="12" t="str">
        <f t="shared" si="121"/>
        <v>space exploration</v>
      </c>
      <c r="S2603" s="13">
        <f>(((J2603/60)/60)/24)+DATE(1970,1,1)+(-5/24)</f>
        <v>41150.69385416666</v>
      </c>
      <c r="T2603" s="14">
        <f>(((I2603/60)/60)/24)+DATE(1970,1,1)+(-5/24)</f>
        <v>41164.957638888889</v>
      </c>
      <c r="U2603" s="41">
        <f t="shared" si="122"/>
        <v>14.263784722228593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8">
        <f>E2604/L2604</f>
        <v>80.022494887525568</v>
      </c>
      <c r="Q2604" s="12" t="str">
        <f t="shared" si="120"/>
        <v>technology</v>
      </c>
      <c r="R2604" s="12" t="str">
        <f t="shared" si="121"/>
        <v>space exploration</v>
      </c>
      <c r="S2604" s="13">
        <f>(((J2604/60)/60)/24)+DATE(1970,1,1)+(-5/24)</f>
        <v>41915.538981481477</v>
      </c>
      <c r="T2604" s="14">
        <f>(((I2604/60)/60)/24)+DATE(1970,1,1)+(-5/24)</f>
        <v>41955.680555555555</v>
      </c>
      <c r="U2604" s="41">
        <f t="shared" si="122"/>
        <v>40.141574074077653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8">
        <f>E2605/L2605</f>
        <v>35.520000000000003</v>
      </c>
      <c r="Q2605" s="12" t="str">
        <f t="shared" si="120"/>
        <v>technology</v>
      </c>
      <c r="R2605" s="12" t="str">
        <f t="shared" si="121"/>
        <v>space exploration</v>
      </c>
      <c r="S2605" s="13">
        <f>(((J2605/60)/60)/24)+DATE(1970,1,1)+(-5/24)</f>
        <v>41617.704328703701</v>
      </c>
      <c r="T2605" s="14">
        <f>(((I2605/60)/60)/24)+DATE(1970,1,1)+(-5/24)</f>
        <v>41631.704328703701</v>
      </c>
      <c r="U2605" s="41">
        <f t="shared" si="122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8">
        <f>E2606/L2606</f>
        <v>64.933333333333323</v>
      </c>
      <c r="Q2606" s="12" t="str">
        <f t="shared" si="120"/>
        <v>technology</v>
      </c>
      <c r="R2606" s="12" t="str">
        <f t="shared" si="121"/>
        <v>space exploration</v>
      </c>
      <c r="S2606" s="13">
        <f>(((J2606/60)/60)/24)+DATE(1970,1,1)+(-5/24)</f>
        <v>40997.842858796292</v>
      </c>
      <c r="T2606" s="14">
        <f>(((I2606/60)/60)/24)+DATE(1970,1,1)+(-5/24)</f>
        <v>41027.842858796292</v>
      </c>
      <c r="U2606" s="41">
        <f t="shared" si="122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8">
        <f>E2607/L2607</f>
        <v>60.965703745743475</v>
      </c>
      <c r="Q2607" s="12" t="str">
        <f t="shared" si="120"/>
        <v>technology</v>
      </c>
      <c r="R2607" s="12" t="str">
        <f t="shared" si="121"/>
        <v>space exploration</v>
      </c>
      <c r="S2607" s="13">
        <f>(((J2607/60)/60)/24)+DATE(1970,1,1)+(-5/24)</f>
        <v>42508.33321759259</v>
      </c>
      <c r="T2607" s="14">
        <f>(((I2607/60)/60)/24)+DATE(1970,1,1)+(-5/24)</f>
        <v>42538.33321759259</v>
      </c>
      <c r="U2607" s="41">
        <f t="shared" si="122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8">
        <f>E2608/L2608</f>
        <v>31.444155844155844</v>
      </c>
      <c r="Q2608" s="12" t="str">
        <f t="shared" si="120"/>
        <v>technology</v>
      </c>
      <c r="R2608" s="12" t="str">
        <f t="shared" si="121"/>
        <v>space exploration</v>
      </c>
      <c r="S2608" s="13">
        <f>(((J2608/60)/60)/24)+DATE(1970,1,1)+(-5/24)</f>
        <v>41726.504421296297</v>
      </c>
      <c r="T2608" s="14">
        <f>(((I2608/60)/60)/24)+DATE(1970,1,1)+(-5/24)</f>
        <v>41758.504421296297</v>
      </c>
      <c r="U2608" s="41">
        <f t="shared" si="122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8">
        <f>E2609/L2609</f>
        <v>81.949748743718587</v>
      </c>
      <c r="Q2609" s="12" t="str">
        <f t="shared" si="120"/>
        <v>technology</v>
      </c>
      <c r="R2609" s="12" t="str">
        <f t="shared" si="121"/>
        <v>space exploration</v>
      </c>
      <c r="S2609" s="13">
        <f>(((J2609/60)/60)/24)+DATE(1970,1,1)+(-5/24)</f>
        <v>42184.666342592587</v>
      </c>
      <c r="T2609" s="14">
        <f>(((I2609/60)/60)/24)+DATE(1970,1,1)+(-5/24)</f>
        <v>42227.874999999993</v>
      </c>
      <c r="U2609" s="41">
        <f t="shared" si="122"/>
        <v>43.208657407405553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8">
        <f>E2610/L2610</f>
        <v>58.92763157894737</v>
      </c>
      <c r="Q2610" s="12" t="str">
        <f t="shared" si="120"/>
        <v>technology</v>
      </c>
      <c r="R2610" s="12" t="str">
        <f t="shared" si="121"/>
        <v>space exploration</v>
      </c>
      <c r="S2610" s="13">
        <f>(((J2610/60)/60)/24)+DATE(1970,1,1)+(-5/24)</f>
        <v>42767.593379629623</v>
      </c>
      <c r="T2610" s="14">
        <f>(((I2610/60)/60)/24)+DATE(1970,1,1)+(-5/24)</f>
        <v>42808.791666666664</v>
      </c>
      <c r="U2610" s="41">
        <f t="shared" si="122"/>
        <v>41.198287037041155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8">
        <f>E2611/L2611</f>
        <v>157.29347633136095</v>
      </c>
      <c r="Q2611" s="12" t="str">
        <f t="shared" si="120"/>
        <v>technology</v>
      </c>
      <c r="R2611" s="12" t="str">
        <f t="shared" si="121"/>
        <v>space exploration</v>
      </c>
      <c r="S2611" s="13">
        <f>(((J2611/60)/60)/24)+DATE(1970,1,1)+(-5/24)</f>
        <v>41075.02952546296</v>
      </c>
      <c r="T2611" s="14">
        <f>(((I2611/60)/60)/24)+DATE(1970,1,1)+(-5/24)</f>
        <v>41105.02952546296</v>
      </c>
      <c r="U2611" s="41">
        <f t="shared" si="122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8">
        <f>E2612/L2612</f>
        <v>55.758509532062391</v>
      </c>
      <c r="Q2612" s="12" t="str">
        <f t="shared" si="120"/>
        <v>technology</v>
      </c>
      <c r="R2612" s="12" t="str">
        <f t="shared" si="121"/>
        <v>space exploration</v>
      </c>
      <c r="S2612" s="13">
        <f>(((J2612/60)/60)/24)+DATE(1970,1,1)+(-5/24)</f>
        <v>42564.672743055555</v>
      </c>
      <c r="T2612" s="14">
        <f>(((I2612/60)/60)/24)+DATE(1970,1,1)+(-5/24)</f>
        <v>42604.082638888889</v>
      </c>
      <c r="U2612" s="41">
        <f t="shared" si="122"/>
        <v>39.409895833334303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8">
        <f>E2613/L2613</f>
        <v>83.802893802893806</v>
      </c>
      <c r="Q2613" s="12" t="str">
        <f t="shared" si="120"/>
        <v>technology</v>
      </c>
      <c r="R2613" s="12" t="str">
        <f t="shared" si="121"/>
        <v>space exploration</v>
      </c>
      <c r="S2613" s="13">
        <f>(((J2613/60)/60)/24)+DATE(1970,1,1)+(-5/24)</f>
        <v>42704.127476851849</v>
      </c>
      <c r="T2613" s="14">
        <f>(((I2613/60)/60)/24)+DATE(1970,1,1)+(-5/24)</f>
        <v>42737.749305555553</v>
      </c>
      <c r="U2613" s="41">
        <f t="shared" si="122"/>
        <v>33.621828703704523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8">
        <f>E2614/L2614</f>
        <v>58.422210884353746</v>
      </c>
      <c r="Q2614" s="12" t="str">
        <f t="shared" si="120"/>
        <v>technology</v>
      </c>
      <c r="R2614" s="12" t="str">
        <f t="shared" si="121"/>
        <v>space exploration</v>
      </c>
      <c r="S2614" s="13">
        <f>(((J2614/60)/60)/24)+DATE(1970,1,1)+(-5/24)</f>
        <v>41981.934837962959</v>
      </c>
      <c r="T2614" s="14">
        <f>(((I2614/60)/60)/24)+DATE(1970,1,1)+(-5/24)</f>
        <v>42012.934837962959</v>
      </c>
      <c r="U2614" s="41">
        <f t="shared" si="122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8">
        <f>E2615/L2615</f>
        <v>270.57142857142856</v>
      </c>
      <c r="Q2615" s="12" t="str">
        <f t="shared" si="120"/>
        <v>technology</v>
      </c>
      <c r="R2615" s="12" t="str">
        <f t="shared" si="121"/>
        <v>space exploration</v>
      </c>
      <c r="S2615" s="13">
        <f>(((J2615/60)/60)/24)+DATE(1970,1,1)+(-5/24)</f>
        <v>41143.609884259255</v>
      </c>
      <c r="T2615" s="14">
        <f>(((I2615/60)/60)/24)+DATE(1970,1,1)+(-5/24)</f>
        <v>41173.609884259255</v>
      </c>
      <c r="U2615" s="41">
        <f t="shared" si="122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8">
        <f>E2616/L2616</f>
        <v>107.1</v>
      </c>
      <c r="Q2616" s="12" t="str">
        <f t="shared" si="120"/>
        <v>technology</v>
      </c>
      <c r="R2616" s="12" t="str">
        <f t="shared" si="121"/>
        <v>space exploration</v>
      </c>
      <c r="S2616" s="13">
        <f>(((J2616/60)/60)/24)+DATE(1970,1,1)+(-5/24)</f>
        <v>41730.500138888885</v>
      </c>
      <c r="T2616" s="14">
        <f>(((I2616/60)/60)/24)+DATE(1970,1,1)+(-5/24)</f>
        <v>41759</v>
      </c>
      <c r="U2616" s="41">
        <f t="shared" si="122"/>
        <v>28.499861111115024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8">
        <f>E2617/L2617</f>
        <v>47.180555555555557</v>
      </c>
      <c r="Q2617" s="12" t="str">
        <f t="shared" si="120"/>
        <v>technology</v>
      </c>
      <c r="R2617" s="12" t="str">
        <f t="shared" si="121"/>
        <v>space exploration</v>
      </c>
      <c r="S2617" s="13">
        <f>(((J2617/60)/60)/24)+DATE(1970,1,1)+(-5/24)</f>
        <v>42453.288935185185</v>
      </c>
      <c r="T2617" s="14">
        <f>(((I2617/60)/60)/24)+DATE(1970,1,1)+(-5/24)</f>
        <v>42490.291666666664</v>
      </c>
      <c r="U2617" s="41">
        <f t="shared" si="122"/>
        <v>37.002731481479714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8">
        <f>E2618/L2618</f>
        <v>120.30882352941177</v>
      </c>
      <c r="Q2618" s="12" t="str">
        <f t="shared" si="120"/>
        <v>technology</v>
      </c>
      <c r="R2618" s="12" t="str">
        <f t="shared" si="121"/>
        <v>space exploration</v>
      </c>
      <c r="S2618" s="13">
        <f>(((J2618/60)/60)/24)+DATE(1970,1,1)+(-5/24)</f>
        <v>42211.786215277774</v>
      </c>
      <c r="T2618" s="14">
        <f>(((I2618/60)/60)/24)+DATE(1970,1,1)+(-5/24)</f>
        <v>42241.786215277774</v>
      </c>
      <c r="U2618" s="41">
        <f t="shared" si="122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8">
        <f>E2619/L2619</f>
        <v>27.59748427672956</v>
      </c>
      <c r="Q2619" s="12" t="str">
        <f t="shared" si="120"/>
        <v>technology</v>
      </c>
      <c r="R2619" s="12" t="str">
        <f t="shared" si="121"/>
        <v>space exploration</v>
      </c>
      <c r="S2619" s="13">
        <f>(((J2619/60)/60)/24)+DATE(1970,1,1)+(-5/24)</f>
        <v>41902.666099537033</v>
      </c>
      <c r="T2619" s="14">
        <f>(((I2619/60)/60)/24)+DATE(1970,1,1)+(-5/24)</f>
        <v>41932.666099537033</v>
      </c>
      <c r="U2619" s="41">
        <f t="shared" si="122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8">
        <f>E2620/L2620</f>
        <v>205.2987012987013</v>
      </c>
      <c r="Q2620" s="12" t="str">
        <f t="shared" si="120"/>
        <v>technology</v>
      </c>
      <c r="R2620" s="12" t="str">
        <f t="shared" si="121"/>
        <v>space exploration</v>
      </c>
      <c r="S2620" s="13">
        <f>(((J2620/60)/60)/24)+DATE(1970,1,1)+(-5/24)</f>
        <v>42279.584039351852</v>
      </c>
      <c r="T2620" s="14">
        <f>(((I2620/60)/60)/24)+DATE(1970,1,1)+(-5/24)</f>
        <v>42339.625706018516</v>
      </c>
      <c r="U2620" s="41">
        <f t="shared" si="122"/>
        <v>60.041666666664241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8">
        <f>E2621/L2621</f>
        <v>35.547169811320757</v>
      </c>
      <c r="Q2621" s="12" t="str">
        <f t="shared" si="120"/>
        <v>technology</v>
      </c>
      <c r="R2621" s="12" t="str">
        <f t="shared" si="121"/>
        <v>space exploration</v>
      </c>
      <c r="S2621" s="13">
        <f>(((J2621/60)/60)/24)+DATE(1970,1,1)+(-5/24)</f>
        <v>42273.67597222222</v>
      </c>
      <c r="T2621" s="14">
        <f>(((I2621/60)/60)/24)+DATE(1970,1,1)+(-5/24)</f>
        <v>42300.249999999993</v>
      </c>
      <c r="U2621" s="41">
        <f t="shared" si="122"/>
        <v>26.574027777773154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8">
        <f>E2622/L2622</f>
        <v>74.639488409272587</v>
      </c>
      <c r="Q2622" s="12" t="str">
        <f t="shared" si="120"/>
        <v>technology</v>
      </c>
      <c r="R2622" s="12" t="str">
        <f t="shared" si="121"/>
        <v>space exploration</v>
      </c>
      <c r="S2622" s="13">
        <f>(((J2622/60)/60)/24)+DATE(1970,1,1)+(-5/24)</f>
        <v>42250.958819444444</v>
      </c>
      <c r="T2622" s="14">
        <f>(((I2622/60)/60)/24)+DATE(1970,1,1)+(-5/24)</f>
        <v>42287.833333333336</v>
      </c>
      <c r="U2622" s="41">
        <f t="shared" si="122"/>
        <v>36.87451388889167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8">
        <f>E2623/L2623</f>
        <v>47.058064516129029</v>
      </c>
      <c r="Q2623" s="12" t="str">
        <f t="shared" si="120"/>
        <v>technology</v>
      </c>
      <c r="R2623" s="12" t="str">
        <f t="shared" si="121"/>
        <v>space exploration</v>
      </c>
      <c r="S2623" s="13">
        <f>(((J2623/60)/60)/24)+DATE(1970,1,1)+(-5/24)</f>
        <v>42115.539212962954</v>
      </c>
      <c r="T2623" s="14">
        <f>(((I2623/60)/60)/24)+DATE(1970,1,1)+(-5/24)</f>
        <v>42145.539212962954</v>
      </c>
      <c r="U2623" s="41">
        <f t="shared" si="122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8">
        <f>E2624/L2624</f>
        <v>26.591351351351353</v>
      </c>
      <c r="Q2624" s="12" t="str">
        <f t="shared" si="120"/>
        <v>technology</v>
      </c>
      <c r="R2624" s="12" t="str">
        <f t="shared" si="121"/>
        <v>space exploration</v>
      </c>
      <c r="S2624" s="13">
        <f>(((J2624/60)/60)/24)+DATE(1970,1,1)+(-5/24)</f>
        <v>42689.534907407404</v>
      </c>
      <c r="T2624" s="14">
        <f>(((I2624/60)/60)/24)+DATE(1970,1,1)+(-5/24)</f>
        <v>42734.534907407404</v>
      </c>
      <c r="U2624" s="41">
        <f t="shared" si="122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8">
        <f>E2625/L2625</f>
        <v>36.774193548387096</v>
      </c>
      <c r="Q2625" s="12" t="str">
        <f t="shared" si="120"/>
        <v>technology</v>
      </c>
      <c r="R2625" s="12" t="str">
        <f t="shared" si="121"/>
        <v>space exploration</v>
      </c>
      <c r="S2625" s="13">
        <f>(((J2625/60)/60)/24)+DATE(1970,1,1)+(-5/24)</f>
        <v>42692.048217592594</v>
      </c>
      <c r="T2625" s="14">
        <f>(((I2625/60)/60)/24)+DATE(1970,1,1)+(-5/24)</f>
        <v>42706.048217592594</v>
      </c>
      <c r="U2625" s="41">
        <f t="shared" si="122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8">
        <f>E2626/L2626</f>
        <v>31.820544982698959</v>
      </c>
      <c r="Q2626" s="12" t="str">
        <f t="shared" si="120"/>
        <v>technology</v>
      </c>
      <c r="R2626" s="12" t="str">
        <f t="shared" si="121"/>
        <v>space exploration</v>
      </c>
      <c r="S2626" s="13">
        <f>(((J2626/60)/60)/24)+DATE(1970,1,1)+(-5/24)</f>
        <v>41144.213217592594</v>
      </c>
      <c r="T2626" s="14">
        <f>(((I2626/60)/60)/24)+DATE(1970,1,1)+(-5/24)</f>
        <v>41165.213217592594</v>
      </c>
      <c r="U2626" s="41">
        <f t="shared" si="122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8">
        <f>E2627/L2627</f>
        <v>27.576923076923077</v>
      </c>
      <c r="Q2627" s="12" t="str">
        <f t="shared" ref="Q2627:Q2690" si="123">LEFT(N2627,( FIND("/",N2627,1))-1)</f>
        <v>technology</v>
      </c>
      <c r="R2627" s="12" t="str">
        <f t="shared" ref="R2627:R2690" si="124">RIGHT(N2627,(LEN(N2627)-(FIND("/",N2627, FIND("/", N2627)-1))))</f>
        <v>space exploration</v>
      </c>
      <c r="S2627" s="13">
        <f>(((J2627/60)/60)/24)+DATE(1970,1,1)+(-5/24)</f>
        <v>42658.601944444446</v>
      </c>
      <c r="T2627" s="14">
        <f>(((I2627/60)/60)/24)+DATE(1970,1,1)+(-5/24)</f>
        <v>42683.643611111103</v>
      </c>
      <c r="U2627" s="41">
        <f t="shared" ref="U2627:U2690" si="125">T2627-S2627</f>
        <v>25.041666666656965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8">
        <f>E2628/L2628</f>
        <v>56</v>
      </c>
      <c r="Q2628" s="12" t="str">
        <f t="shared" si="123"/>
        <v>technology</v>
      </c>
      <c r="R2628" s="12" t="str">
        <f t="shared" si="124"/>
        <v>space exploration</v>
      </c>
      <c r="S2628" s="13">
        <f>(((J2628/60)/60)/24)+DATE(1970,1,1)+(-5/24)</f>
        <v>42128.41978009259</v>
      </c>
      <c r="T2628" s="14">
        <f>(((I2628/60)/60)/24)+DATE(1970,1,1)+(-5/24)</f>
        <v>42158.41978009259</v>
      </c>
      <c r="U2628" s="41">
        <f t="shared" si="125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8">
        <f>E2629/L2629</f>
        <v>21.555555555555557</v>
      </c>
      <c r="Q2629" s="12" t="str">
        <f t="shared" si="123"/>
        <v>technology</v>
      </c>
      <c r="R2629" s="12" t="str">
        <f t="shared" si="124"/>
        <v>space exploration</v>
      </c>
      <c r="S2629" s="13">
        <f>(((J2629/60)/60)/24)+DATE(1970,1,1)+(-5/24)</f>
        <v>42304.621076388888</v>
      </c>
      <c r="T2629" s="14">
        <f>(((I2629/60)/60)/24)+DATE(1970,1,1)+(-5/24)</f>
        <v>42334.66274305556</v>
      </c>
      <c r="U2629" s="41">
        <f t="shared" si="125"/>
        <v>30.041666666671517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8">
        <f>E2630/L2630</f>
        <v>44.095238095238095</v>
      </c>
      <c r="Q2630" s="12" t="str">
        <f t="shared" si="123"/>
        <v>technology</v>
      </c>
      <c r="R2630" s="12" t="str">
        <f t="shared" si="124"/>
        <v>space exploration</v>
      </c>
      <c r="S2630" s="13">
        <f>(((J2630/60)/60)/24)+DATE(1970,1,1)+(-5/24)</f>
        <v>41953.757719907408</v>
      </c>
      <c r="T2630" s="14">
        <f>(((I2630/60)/60)/24)+DATE(1970,1,1)+(-5/24)</f>
        <v>41973.757719907408</v>
      </c>
      <c r="U2630" s="41">
        <f t="shared" si="125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8">
        <f>E2631/L2631</f>
        <v>63.87</v>
      </c>
      <c r="Q2631" s="12" t="str">
        <f t="shared" si="123"/>
        <v>technology</v>
      </c>
      <c r="R2631" s="12" t="str">
        <f t="shared" si="124"/>
        <v>space exploration</v>
      </c>
      <c r="S2631" s="13">
        <f>(((J2631/60)/60)/24)+DATE(1970,1,1)+(-5/24)</f>
        <v>42108.330115740733</v>
      </c>
      <c r="T2631" s="14">
        <f>(((I2631/60)/60)/24)+DATE(1970,1,1)+(-5/24)</f>
        <v>42138.330115740733</v>
      </c>
      <c r="U2631" s="41">
        <f t="shared" si="125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8">
        <f>E2632/L2632</f>
        <v>38.987654320987652</v>
      </c>
      <c r="Q2632" s="12" t="str">
        <f t="shared" si="123"/>
        <v>technology</v>
      </c>
      <c r="R2632" s="12" t="str">
        <f t="shared" si="124"/>
        <v>space exploration</v>
      </c>
      <c r="S2632" s="13">
        <f>(((J2632/60)/60)/24)+DATE(1970,1,1)+(-5/24)</f>
        <v>42523.897129629629</v>
      </c>
      <c r="T2632" s="14">
        <f>(((I2632/60)/60)/24)+DATE(1970,1,1)+(-5/24)</f>
        <v>42551.208333333336</v>
      </c>
      <c r="U2632" s="41">
        <f t="shared" si="125"/>
        <v>27.311203703706269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8">
        <f>E2633/L2633</f>
        <v>80.185489510489504</v>
      </c>
      <c r="Q2633" s="12" t="str">
        <f t="shared" si="123"/>
        <v>technology</v>
      </c>
      <c r="R2633" s="12" t="str">
        <f t="shared" si="124"/>
        <v>space exploration</v>
      </c>
      <c r="S2633" s="13">
        <f>(((J2633/60)/60)/24)+DATE(1970,1,1)+(-5/24)</f>
        <v>42217.960960648146</v>
      </c>
      <c r="T2633" s="14">
        <f>(((I2633/60)/60)/24)+DATE(1970,1,1)+(-5/24)</f>
        <v>42245.960960648146</v>
      </c>
      <c r="U2633" s="41">
        <f t="shared" si="125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8">
        <f>E2634/L2634</f>
        <v>34.904761904761905</v>
      </c>
      <c r="Q2634" s="12" t="str">
        <f t="shared" si="123"/>
        <v>technology</v>
      </c>
      <c r="R2634" s="12" t="str">
        <f t="shared" si="124"/>
        <v>space exploration</v>
      </c>
      <c r="S2634" s="13">
        <f>(((J2634/60)/60)/24)+DATE(1970,1,1)+(-5/24)</f>
        <v>42493.853460648148</v>
      </c>
      <c r="T2634" s="14">
        <f>(((I2634/60)/60)/24)+DATE(1970,1,1)+(-5/24)</f>
        <v>42518.853460648148</v>
      </c>
      <c r="U2634" s="41">
        <f t="shared" si="125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8">
        <f>E2635/L2635</f>
        <v>89.100502512562812</v>
      </c>
      <c r="Q2635" s="12" t="str">
        <f t="shared" si="123"/>
        <v>technology</v>
      </c>
      <c r="R2635" s="12" t="str">
        <f t="shared" si="124"/>
        <v>space exploration</v>
      </c>
      <c r="S2635" s="13">
        <f>(((J2635/60)/60)/24)+DATE(1970,1,1)+(-5/24)</f>
        <v>41667.614953703705</v>
      </c>
      <c r="T2635" s="14">
        <f>(((I2635/60)/60)/24)+DATE(1970,1,1)+(-5/24)</f>
        <v>41697.75</v>
      </c>
      <c r="U2635" s="41">
        <f t="shared" si="125"/>
        <v>30.135046296294604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8">
        <f>E2636/L2636</f>
        <v>39.44</v>
      </c>
      <c r="Q2636" s="12" t="str">
        <f t="shared" si="123"/>
        <v>technology</v>
      </c>
      <c r="R2636" s="12" t="str">
        <f t="shared" si="124"/>
        <v>space exploration</v>
      </c>
      <c r="S2636" s="13">
        <f>(((J2636/60)/60)/24)+DATE(1970,1,1)+(-5/24)</f>
        <v>42612.448159722226</v>
      </c>
      <c r="T2636" s="14">
        <f>(((I2636/60)/60)/24)+DATE(1970,1,1)+(-5/24)</f>
        <v>42642.448159722226</v>
      </c>
      <c r="U2636" s="41">
        <f t="shared" si="125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8">
        <f>E2637/L2637</f>
        <v>136.9047619047619</v>
      </c>
      <c r="Q2637" s="12" t="str">
        <f t="shared" si="123"/>
        <v>technology</v>
      </c>
      <c r="R2637" s="12" t="str">
        <f t="shared" si="124"/>
        <v>space exploration</v>
      </c>
      <c r="S2637" s="13">
        <f>(((J2637/60)/60)/24)+DATE(1970,1,1)+(-5/24)</f>
        <v>42037.742604166669</v>
      </c>
      <c r="T2637" s="14">
        <f>(((I2637/60)/60)/24)+DATE(1970,1,1)+(-5/24)</f>
        <v>42072.700937499998</v>
      </c>
      <c r="U2637" s="41">
        <f t="shared" si="125"/>
        <v>34.958333333328483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8">
        <f>E2638/L2638</f>
        <v>37.46</v>
      </c>
      <c r="Q2638" s="12" t="str">
        <f t="shared" si="123"/>
        <v>technology</v>
      </c>
      <c r="R2638" s="12" t="str">
        <f t="shared" si="124"/>
        <v>space exploration</v>
      </c>
      <c r="S2638" s="13">
        <f>(((J2638/60)/60)/24)+DATE(1970,1,1)+(-5/24)</f>
        <v>42636.406412037039</v>
      </c>
      <c r="T2638" s="14">
        <f>(((I2638/60)/60)/24)+DATE(1970,1,1)+(-5/24)</f>
        <v>42658.833333333336</v>
      </c>
      <c r="U2638" s="41">
        <f t="shared" si="125"/>
        <v>22.426921296297223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8">
        <f>E2639/L2639</f>
        <v>31.96153846153846</v>
      </c>
      <c r="Q2639" s="12" t="str">
        <f t="shared" si="123"/>
        <v>technology</v>
      </c>
      <c r="R2639" s="12" t="str">
        <f t="shared" si="124"/>
        <v>space exploration</v>
      </c>
      <c r="S2639" s="13">
        <f>(((J2639/60)/60)/24)+DATE(1970,1,1)+(-5/24)</f>
        <v>42639.341145833336</v>
      </c>
      <c r="T2639" s="14">
        <f>(((I2639/60)/60)/24)+DATE(1970,1,1)+(-5/24)</f>
        <v>42655.341145833336</v>
      </c>
      <c r="U2639" s="41">
        <f t="shared" si="125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8">
        <f>E2640/L2640</f>
        <v>25.214285714285715</v>
      </c>
      <c r="Q2640" s="12" t="str">
        <f t="shared" si="123"/>
        <v>technology</v>
      </c>
      <c r="R2640" s="12" t="str">
        <f t="shared" si="124"/>
        <v>space exploration</v>
      </c>
      <c r="S2640" s="13">
        <f>(((J2640/60)/60)/24)+DATE(1970,1,1)+(-5/24)</f>
        <v>41989.70480324074</v>
      </c>
      <c r="T2640" s="14">
        <f>(((I2640/60)/60)/24)+DATE(1970,1,1)+(-5/24)</f>
        <v>42019.70480324074</v>
      </c>
      <c r="U2640" s="41">
        <f t="shared" si="125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8">
        <f>E2641/L2641</f>
        <v>10.040816326530612</v>
      </c>
      <c r="Q2641" s="12" t="str">
        <f t="shared" si="123"/>
        <v>technology</v>
      </c>
      <c r="R2641" s="12" t="str">
        <f t="shared" si="124"/>
        <v>space exploration</v>
      </c>
      <c r="S2641" s="13">
        <f>(((J2641/60)/60)/24)+DATE(1970,1,1)+(-5/24)</f>
        <v>42024.656805555554</v>
      </c>
      <c r="T2641" s="14">
        <f>(((I2641/60)/60)/24)+DATE(1970,1,1)+(-5/24)</f>
        <v>42054.656805555554</v>
      </c>
      <c r="U2641" s="41">
        <f t="shared" si="125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8">
        <f>E2642/L2642</f>
        <v>45.94202898550725</v>
      </c>
      <c r="Q2642" s="12" t="str">
        <f t="shared" si="123"/>
        <v>technology</v>
      </c>
      <c r="R2642" s="12" t="str">
        <f t="shared" si="124"/>
        <v>space exploration</v>
      </c>
      <c r="S2642" s="13">
        <f>(((J2642/60)/60)/24)+DATE(1970,1,1)+(-5/24)</f>
        <v>42102.952245370368</v>
      </c>
      <c r="T2642" s="14">
        <f>(((I2642/60)/60)/24)+DATE(1970,1,1)+(-5/24)</f>
        <v>42162.952245370368</v>
      </c>
      <c r="U2642" s="41">
        <f t="shared" si="125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8">
        <f>E2643/L2643</f>
        <v>15</v>
      </c>
      <c r="Q2643" s="12" t="str">
        <f t="shared" si="123"/>
        <v>technology</v>
      </c>
      <c r="R2643" s="12" t="str">
        <f t="shared" si="124"/>
        <v>space exploration</v>
      </c>
      <c r="S2643" s="13">
        <f>(((J2643/60)/60)/24)+DATE(1970,1,1)+(-5/24)</f>
        <v>41880.618784722217</v>
      </c>
      <c r="T2643" s="14">
        <f>(((I2643/60)/60)/24)+DATE(1970,1,1)+(-5/24)</f>
        <v>41897.631249999999</v>
      </c>
      <c r="U2643" s="41">
        <f t="shared" si="125"/>
        <v>17.012465277781303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8" t="e">
        <f>E2644/L2644</f>
        <v>#DIV/0!</v>
      </c>
      <c r="Q2644" s="12" t="str">
        <f t="shared" si="123"/>
        <v>technology</v>
      </c>
      <c r="R2644" s="12" t="str">
        <f t="shared" si="124"/>
        <v>space exploration</v>
      </c>
      <c r="S2644" s="13">
        <f>(((J2644/60)/60)/24)+DATE(1970,1,1)+(-5/24)</f>
        <v>42536.03828703703</v>
      </c>
      <c r="T2644" s="14">
        <f>(((I2644/60)/60)/24)+DATE(1970,1,1)+(-5/24)</f>
        <v>42566.081249999996</v>
      </c>
      <c r="U2644" s="41">
        <f t="shared" si="125"/>
        <v>30.042962962965248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8">
        <f>E2645/L2645</f>
        <v>223.58248500999335</v>
      </c>
      <c r="Q2645" s="12" t="str">
        <f t="shared" si="123"/>
        <v>technology</v>
      </c>
      <c r="R2645" s="12" t="str">
        <f t="shared" si="124"/>
        <v>space exploration</v>
      </c>
      <c r="S2645" s="13">
        <f>(((J2645/60)/60)/24)+DATE(1970,1,1)+(-5/24)</f>
        <v>42689.374016203699</v>
      </c>
      <c r="T2645" s="14">
        <f>(((I2645/60)/60)/24)+DATE(1970,1,1)+(-5/24)</f>
        <v>42725.124305555553</v>
      </c>
      <c r="U2645" s="41">
        <f t="shared" si="125"/>
        <v>35.750289351854008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8">
        <f>E2646/L2646</f>
        <v>39.480769230769234</v>
      </c>
      <c r="Q2646" s="12" t="str">
        <f t="shared" si="123"/>
        <v>technology</v>
      </c>
      <c r="R2646" s="12" t="str">
        <f t="shared" si="124"/>
        <v>space exploration</v>
      </c>
      <c r="S2646" s="13">
        <f>(((J2646/60)/60)/24)+DATE(1970,1,1)+(-5/24)</f>
        <v>42774.583738425928</v>
      </c>
      <c r="T2646" s="14">
        <f>(((I2646/60)/60)/24)+DATE(1970,1,1)+(-5/24)</f>
        <v>42804.583738425928</v>
      </c>
      <c r="U2646" s="41">
        <f t="shared" si="125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8">
        <f>E2647/L2647</f>
        <v>91.304347826086953</v>
      </c>
      <c r="Q2647" s="12" t="str">
        <f t="shared" si="123"/>
        <v>technology</v>
      </c>
      <c r="R2647" s="12" t="str">
        <f t="shared" si="124"/>
        <v>space exploration</v>
      </c>
      <c r="S2647" s="13">
        <f>(((J2647/60)/60)/24)+DATE(1970,1,1)+(-5/24)</f>
        <v>41921.634293981479</v>
      </c>
      <c r="T2647" s="14">
        <f>(((I2647/60)/60)/24)+DATE(1970,1,1)+(-5/24)</f>
        <v>41951.675960648143</v>
      </c>
      <c r="U2647" s="41">
        <f t="shared" si="125"/>
        <v>30.041666666664241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8">
        <f>E2648/L2648</f>
        <v>78.666205607476627</v>
      </c>
      <c r="Q2648" s="12" t="str">
        <f t="shared" si="123"/>
        <v>technology</v>
      </c>
      <c r="R2648" s="12" t="str">
        <f t="shared" si="124"/>
        <v>space exploration</v>
      </c>
      <c r="S2648" s="13">
        <f>(((J2648/60)/60)/24)+DATE(1970,1,1)+(-5/24)</f>
        <v>42226.10496527778</v>
      </c>
      <c r="T2648" s="14">
        <f>(((I2648/60)/60)/24)+DATE(1970,1,1)+(-5/24)</f>
        <v>42256.10496527778</v>
      </c>
      <c r="U2648" s="41">
        <f t="shared" si="125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8">
        <f>E2649/L2649</f>
        <v>12</v>
      </c>
      <c r="Q2649" s="12" t="str">
        <f t="shared" si="123"/>
        <v>technology</v>
      </c>
      <c r="R2649" s="12" t="str">
        <f t="shared" si="124"/>
        <v>space exploration</v>
      </c>
      <c r="S2649" s="13">
        <f>(((J2649/60)/60)/24)+DATE(1970,1,1)+(-5/24)</f>
        <v>42200.053460648145</v>
      </c>
      <c r="T2649" s="14">
        <f>(((I2649/60)/60)/24)+DATE(1970,1,1)+(-5/24)</f>
        <v>42230.053460648145</v>
      </c>
      <c r="U2649" s="41">
        <f t="shared" si="125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8">
        <f>E2650/L2650</f>
        <v>17.666666666666668</v>
      </c>
      <c r="Q2650" s="12" t="str">
        <f t="shared" si="123"/>
        <v>technology</v>
      </c>
      <c r="R2650" s="12" t="str">
        <f t="shared" si="124"/>
        <v>space exploration</v>
      </c>
      <c r="S2650" s="13">
        <f>(((J2650/60)/60)/24)+DATE(1970,1,1)+(-5/24)</f>
        <v>42408.506481481476</v>
      </c>
      <c r="T2650" s="14">
        <f>(((I2650/60)/60)/24)+DATE(1970,1,1)+(-5/24)</f>
        <v>42438.506481481476</v>
      </c>
      <c r="U2650" s="41">
        <f t="shared" si="125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8">
        <f>E2651/L2651</f>
        <v>41.333333333333336</v>
      </c>
      <c r="Q2651" s="12" t="str">
        <f t="shared" si="123"/>
        <v>technology</v>
      </c>
      <c r="R2651" s="12" t="str">
        <f t="shared" si="124"/>
        <v>space exploration</v>
      </c>
      <c r="S2651" s="13">
        <f>(((J2651/60)/60)/24)+DATE(1970,1,1)+(-5/24)</f>
        <v>42341.788668981484</v>
      </c>
      <c r="T2651" s="14">
        <f>(((I2651/60)/60)/24)+DATE(1970,1,1)+(-5/24)</f>
        <v>42401.788668981484</v>
      </c>
      <c r="U2651" s="41">
        <f t="shared" si="125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8">
        <f>E2652/L2652</f>
        <v>71.599999999999994</v>
      </c>
      <c r="Q2652" s="12" t="str">
        <f t="shared" si="123"/>
        <v>technology</v>
      </c>
      <c r="R2652" s="12" t="str">
        <f t="shared" si="124"/>
        <v>space exploration</v>
      </c>
      <c r="S2652" s="13">
        <f>(((J2652/60)/60)/24)+DATE(1970,1,1)+(-5/24)</f>
        <v>42695.416006944441</v>
      </c>
      <c r="T2652" s="14">
        <f>(((I2652/60)/60)/24)+DATE(1970,1,1)+(-5/24)</f>
        <v>42725.416006944441</v>
      </c>
      <c r="U2652" s="41">
        <f t="shared" si="125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8">
        <f>E2653/L2653</f>
        <v>307.8235294117647</v>
      </c>
      <c r="Q2653" s="12" t="str">
        <f t="shared" si="123"/>
        <v>technology</v>
      </c>
      <c r="R2653" s="12" t="str">
        <f t="shared" si="124"/>
        <v>space exploration</v>
      </c>
      <c r="S2653" s="13">
        <f>(((J2653/60)/60)/24)+DATE(1970,1,1)+(-5/24)</f>
        <v>42327.597326388881</v>
      </c>
      <c r="T2653" s="14">
        <f>(((I2653/60)/60)/24)+DATE(1970,1,1)+(-5/24)</f>
        <v>42355.597326388881</v>
      </c>
      <c r="U2653" s="41">
        <f t="shared" si="125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8">
        <f>E2654/L2654</f>
        <v>80.454545454545453</v>
      </c>
      <c r="Q2654" s="12" t="str">
        <f t="shared" si="123"/>
        <v>technology</v>
      </c>
      <c r="R2654" s="12" t="str">
        <f t="shared" si="124"/>
        <v>space exploration</v>
      </c>
      <c r="S2654" s="13">
        <f>(((J2654/60)/60)/24)+DATE(1970,1,1)+(-5/24)</f>
        <v>41952.950520833336</v>
      </c>
      <c r="T2654" s="14">
        <f>(((I2654/60)/60)/24)+DATE(1970,1,1)+(-5/24)</f>
        <v>41982.950520833336</v>
      </c>
      <c r="U2654" s="41">
        <f t="shared" si="125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8">
        <f>E2655/L2655</f>
        <v>83.942857142857136</v>
      </c>
      <c r="Q2655" s="12" t="str">
        <f t="shared" si="123"/>
        <v>technology</v>
      </c>
      <c r="R2655" s="12" t="str">
        <f t="shared" si="124"/>
        <v>space exploration</v>
      </c>
      <c r="S2655" s="13">
        <f>(((J2655/60)/60)/24)+DATE(1970,1,1)+(-5/24)</f>
        <v>41771.443599537037</v>
      </c>
      <c r="T2655" s="14">
        <f>(((I2655/60)/60)/24)+DATE(1970,1,1)+(-5/24)</f>
        <v>41802.958333333328</v>
      </c>
      <c r="U2655" s="41">
        <f t="shared" si="125"/>
        <v>31.514733796291694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8">
        <f>E2656/L2656</f>
        <v>8.5</v>
      </c>
      <c r="Q2656" s="12" t="str">
        <f t="shared" si="123"/>
        <v>technology</v>
      </c>
      <c r="R2656" s="12" t="str">
        <f t="shared" si="124"/>
        <v>space exploration</v>
      </c>
      <c r="S2656" s="13">
        <f>(((J2656/60)/60)/24)+DATE(1970,1,1)+(-5/24)</f>
        <v>42055.39266203704</v>
      </c>
      <c r="T2656" s="14">
        <f>(((I2656/60)/60)/24)+DATE(1970,1,1)+(-5/24)</f>
        <v>42115.350995370369</v>
      </c>
      <c r="U2656" s="41">
        <f t="shared" si="125"/>
        <v>59.958333333328483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8">
        <f>E2657/L2657</f>
        <v>73.372093023255815</v>
      </c>
      <c r="Q2657" s="12" t="str">
        <f t="shared" si="123"/>
        <v>technology</v>
      </c>
      <c r="R2657" s="12" t="str">
        <f t="shared" si="124"/>
        <v>space exploration</v>
      </c>
      <c r="S2657" s="13">
        <f>(((J2657/60)/60)/24)+DATE(1970,1,1)+(-5/24)</f>
        <v>42381.657951388886</v>
      </c>
      <c r="T2657" s="14">
        <f>(((I2657/60)/60)/24)+DATE(1970,1,1)+(-5/24)</f>
        <v>42409.624999999993</v>
      </c>
      <c r="U2657" s="41">
        <f t="shared" si="125"/>
        <v>27.967048611106293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8">
        <f>E2658/L2658</f>
        <v>112.86184210526316</v>
      </c>
      <c r="Q2658" s="12" t="str">
        <f t="shared" si="123"/>
        <v>technology</v>
      </c>
      <c r="R2658" s="12" t="str">
        <f t="shared" si="124"/>
        <v>space exploration</v>
      </c>
      <c r="S2658" s="13">
        <f>(((J2658/60)/60)/24)+DATE(1970,1,1)+(-5/24)</f>
        <v>42767.480185185181</v>
      </c>
      <c r="T2658" s="14">
        <f>(((I2658/60)/60)/24)+DATE(1970,1,1)+(-5/24)</f>
        <v>42806.583333333336</v>
      </c>
      <c r="U2658" s="41">
        <f t="shared" si="125"/>
        <v>39.103148148155014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8">
        <f>E2659/L2659</f>
        <v>95.277627118644077</v>
      </c>
      <c r="Q2659" s="12" t="str">
        <f t="shared" si="123"/>
        <v>technology</v>
      </c>
      <c r="R2659" s="12" t="str">
        <f t="shared" si="124"/>
        <v>space exploration</v>
      </c>
      <c r="S2659" s="13">
        <f>(((J2659/60)/60)/24)+DATE(1970,1,1)+(-5/24)</f>
        <v>42551.720520833333</v>
      </c>
      <c r="T2659" s="14">
        <f>(((I2659/60)/60)/24)+DATE(1970,1,1)+(-5/24)</f>
        <v>42584.854166666664</v>
      </c>
      <c r="U2659" s="41">
        <f t="shared" si="125"/>
        <v>33.133645833331684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8">
        <f>E2660/L2660</f>
        <v>22.75</v>
      </c>
      <c r="Q2660" s="12" t="str">
        <f t="shared" si="123"/>
        <v>technology</v>
      </c>
      <c r="R2660" s="12" t="str">
        <f t="shared" si="124"/>
        <v>space exploration</v>
      </c>
      <c r="S2660" s="13">
        <f>(((J2660/60)/60)/24)+DATE(1970,1,1)+(-5/24)</f>
        <v>42551.675856481481</v>
      </c>
      <c r="T2660" s="14">
        <f>(((I2660/60)/60)/24)+DATE(1970,1,1)+(-5/24)</f>
        <v>42581.675856481481</v>
      </c>
      <c r="U2660" s="41">
        <f t="shared" si="125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8">
        <f>E2661/L2661</f>
        <v>133.30000000000001</v>
      </c>
      <c r="Q2661" s="12" t="str">
        <f t="shared" si="123"/>
        <v>technology</v>
      </c>
      <c r="R2661" s="12" t="str">
        <f t="shared" si="124"/>
        <v>space exploration</v>
      </c>
      <c r="S2661" s="13">
        <f>(((J2661/60)/60)/24)+DATE(1970,1,1)+(-5/24)</f>
        <v>42081.861226851855</v>
      </c>
      <c r="T2661" s="14">
        <f>(((I2661/60)/60)/24)+DATE(1970,1,1)+(-5/24)</f>
        <v>42111.861226851855</v>
      </c>
      <c r="U2661" s="41">
        <f t="shared" si="125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8">
        <f>E2662/L2662</f>
        <v>3.8</v>
      </c>
      <c r="Q2662" s="12" t="str">
        <f t="shared" si="123"/>
        <v>technology</v>
      </c>
      <c r="R2662" s="12" t="str">
        <f t="shared" si="124"/>
        <v>space exploration</v>
      </c>
      <c r="S2662" s="13">
        <f>(((J2662/60)/60)/24)+DATE(1970,1,1)+(-5/24)</f>
        <v>42272.504837962959</v>
      </c>
      <c r="T2662" s="14">
        <f>(((I2662/60)/60)/24)+DATE(1970,1,1)+(-5/24)</f>
        <v>42332.546504629623</v>
      </c>
      <c r="U2662" s="41">
        <f t="shared" si="125"/>
        <v>60.041666666664241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8">
        <f>E2663/L2663</f>
        <v>85.75</v>
      </c>
      <c r="Q2663" s="12" t="str">
        <f t="shared" si="123"/>
        <v>technology</v>
      </c>
      <c r="R2663" s="12" t="str">
        <f t="shared" si="124"/>
        <v>makerspaces</v>
      </c>
      <c r="S2663" s="13">
        <f>(((J2663/60)/60)/24)+DATE(1970,1,1)+(-5/24)</f>
        <v>41542.750115740739</v>
      </c>
      <c r="T2663" s="14">
        <f>(((I2663/60)/60)/24)+DATE(1970,1,1)+(-5/24)</f>
        <v>41572.750115740739</v>
      </c>
      <c r="U2663" s="41">
        <f t="shared" si="125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8">
        <f>E2664/L2664</f>
        <v>267</v>
      </c>
      <c r="Q2664" s="12" t="str">
        <f t="shared" si="123"/>
        <v>technology</v>
      </c>
      <c r="R2664" s="12" t="str">
        <f t="shared" si="124"/>
        <v>makerspaces</v>
      </c>
      <c r="S2664" s="13">
        <f>(((J2664/60)/60)/24)+DATE(1970,1,1)+(-5/24)</f>
        <v>42207.538344907407</v>
      </c>
      <c r="T2664" s="14">
        <f>(((I2664/60)/60)/24)+DATE(1970,1,1)+(-5/24)</f>
        <v>42237.538344907407</v>
      </c>
      <c r="U2664" s="41">
        <f t="shared" si="125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8">
        <f>E2665/L2665</f>
        <v>373.55803571428572</v>
      </c>
      <c r="Q2665" s="12" t="str">
        <f t="shared" si="123"/>
        <v>technology</v>
      </c>
      <c r="R2665" s="12" t="str">
        <f t="shared" si="124"/>
        <v>makerspaces</v>
      </c>
      <c r="S2665" s="13">
        <f>(((J2665/60)/60)/24)+DATE(1970,1,1)+(-5/24)</f>
        <v>42222.41443287037</v>
      </c>
      <c r="T2665" s="14">
        <f>(((I2665/60)/60)/24)+DATE(1970,1,1)+(-5/24)</f>
        <v>42251.416666666664</v>
      </c>
      <c r="U2665" s="41">
        <f t="shared" si="125"/>
        <v>29.002233796294604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8">
        <f>E2666/L2666</f>
        <v>174.03846153846155</v>
      </c>
      <c r="Q2666" s="12" t="str">
        <f t="shared" si="123"/>
        <v>technology</v>
      </c>
      <c r="R2666" s="12" t="str">
        <f t="shared" si="124"/>
        <v>makerspaces</v>
      </c>
      <c r="S2666" s="13">
        <f>(((J2666/60)/60)/24)+DATE(1970,1,1)+(-5/24)</f>
        <v>42312.817094907405</v>
      </c>
      <c r="T2666" s="14">
        <f>(((I2666/60)/60)/24)+DATE(1970,1,1)+(-5/24)</f>
        <v>42347.082638888889</v>
      </c>
      <c r="U2666" s="41">
        <f t="shared" si="125"/>
        <v>34.26554398148437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8">
        <f>E2667/L2667</f>
        <v>93.695652173913047</v>
      </c>
      <c r="Q2667" s="12" t="str">
        <f t="shared" si="123"/>
        <v>technology</v>
      </c>
      <c r="R2667" s="12" t="str">
        <f t="shared" si="124"/>
        <v>makerspaces</v>
      </c>
      <c r="S2667" s="13">
        <f>(((J2667/60)/60)/24)+DATE(1970,1,1)+(-5/24)</f>
        <v>42083.687199074069</v>
      </c>
      <c r="T2667" s="14">
        <f>(((I2667/60)/60)/24)+DATE(1970,1,1)+(-5/24)</f>
        <v>42128.687199074069</v>
      </c>
      <c r="U2667" s="41">
        <f t="shared" si="125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8">
        <f>E2668/L2668</f>
        <v>77.327718446601949</v>
      </c>
      <c r="Q2668" s="12" t="str">
        <f t="shared" si="123"/>
        <v>technology</v>
      </c>
      <c r="R2668" s="12" t="str">
        <f t="shared" si="124"/>
        <v>makerspaces</v>
      </c>
      <c r="S2668" s="13">
        <f>(((J2668/60)/60)/24)+DATE(1970,1,1)+(-5/24)</f>
        <v>42235.55600694444</v>
      </c>
      <c r="T2668" s="14">
        <f>(((I2668/60)/60)/24)+DATE(1970,1,1)+(-5/24)</f>
        <v>42272.666666666664</v>
      </c>
      <c r="U2668" s="41">
        <f t="shared" si="125"/>
        <v>37.110659722224227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8">
        <f>E2669/L2669</f>
        <v>92.222222222222229</v>
      </c>
      <c r="Q2669" s="12" t="str">
        <f t="shared" si="123"/>
        <v>technology</v>
      </c>
      <c r="R2669" s="12" t="str">
        <f t="shared" si="124"/>
        <v>makerspaces</v>
      </c>
      <c r="S2669" s="13">
        <f>(((J2669/60)/60)/24)+DATE(1970,1,1)+(-5/24)</f>
        <v>42380.717777777776</v>
      </c>
      <c r="T2669" s="14">
        <f>(((I2669/60)/60)/24)+DATE(1970,1,1)+(-5/24)</f>
        <v>42410.717777777776</v>
      </c>
      <c r="U2669" s="41">
        <f t="shared" si="125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8">
        <f>E2670/L2670</f>
        <v>60.964285714285715</v>
      </c>
      <c r="Q2670" s="12" t="str">
        <f t="shared" si="123"/>
        <v>technology</v>
      </c>
      <c r="R2670" s="12" t="str">
        <f t="shared" si="124"/>
        <v>makerspaces</v>
      </c>
      <c r="S2670" s="13">
        <f>(((J2670/60)/60)/24)+DATE(1970,1,1)+(-5/24)</f>
        <v>42275.380381944437</v>
      </c>
      <c r="T2670" s="14">
        <f>(((I2670/60)/60)/24)+DATE(1970,1,1)+(-5/24)</f>
        <v>42317.397222222215</v>
      </c>
      <c r="U2670" s="41">
        <f t="shared" si="125"/>
        <v>42.016840277778101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8">
        <f>E2671/L2671</f>
        <v>91</v>
      </c>
      <c r="Q2671" s="12" t="str">
        <f t="shared" si="123"/>
        <v>technology</v>
      </c>
      <c r="R2671" s="12" t="str">
        <f t="shared" si="124"/>
        <v>makerspaces</v>
      </c>
      <c r="S2671" s="13">
        <f>(((J2671/60)/60)/24)+DATE(1970,1,1)+(-5/24)</f>
        <v>42318.827499999999</v>
      </c>
      <c r="T2671" s="14">
        <f>(((I2671/60)/60)/24)+DATE(1970,1,1)+(-5/24)</f>
        <v>42378.827499999999</v>
      </c>
      <c r="U2671" s="41">
        <f t="shared" si="125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8">
        <f>E2672/L2672</f>
        <v>41.583333333333336</v>
      </c>
      <c r="Q2672" s="12" t="str">
        <f t="shared" si="123"/>
        <v>technology</v>
      </c>
      <c r="R2672" s="12" t="str">
        <f t="shared" si="124"/>
        <v>makerspaces</v>
      </c>
      <c r="S2672" s="13">
        <f>(((J2672/60)/60)/24)+DATE(1970,1,1)+(-5/24)</f>
        <v>41820.812268518515</v>
      </c>
      <c r="T2672" s="14">
        <f>(((I2672/60)/60)/24)+DATE(1970,1,1)+(-5/24)</f>
        <v>41848.812268518515</v>
      </c>
      <c r="U2672" s="41">
        <f t="shared" si="125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8">
        <f>E2673/L2673</f>
        <v>33.761904761904759</v>
      </c>
      <c r="Q2673" s="12" t="str">
        <f t="shared" si="123"/>
        <v>technology</v>
      </c>
      <c r="R2673" s="12" t="str">
        <f t="shared" si="124"/>
        <v>makerspaces</v>
      </c>
      <c r="S2673" s="13">
        <f>(((J2673/60)/60)/24)+DATE(1970,1,1)+(-5/24)</f>
        <v>41962.540694444448</v>
      </c>
      <c r="T2673" s="14">
        <f>(((I2673/60)/60)/24)+DATE(1970,1,1)+(-5/24)</f>
        <v>41992.609722222223</v>
      </c>
      <c r="U2673" s="41">
        <f t="shared" si="125"/>
        <v>30.069027777775773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8">
        <f>E2674/L2674</f>
        <v>70.61702127659575</v>
      </c>
      <c r="Q2674" s="12" t="str">
        <f t="shared" si="123"/>
        <v>technology</v>
      </c>
      <c r="R2674" s="12" t="str">
        <f t="shared" si="124"/>
        <v>makerspaces</v>
      </c>
      <c r="S2674" s="13">
        <f>(((J2674/60)/60)/24)+DATE(1970,1,1)+(-5/24)</f>
        <v>42344.675810185181</v>
      </c>
      <c r="T2674" s="14">
        <f>(((I2674/60)/60)/24)+DATE(1970,1,1)+(-5/24)</f>
        <v>42366.041666666664</v>
      </c>
      <c r="U2674" s="41">
        <f t="shared" si="125"/>
        <v>21.365856481483206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8">
        <f>E2675/L2675</f>
        <v>167.15151515151516</v>
      </c>
      <c r="Q2675" s="12" t="str">
        <f t="shared" si="123"/>
        <v>technology</v>
      </c>
      <c r="R2675" s="12" t="str">
        <f t="shared" si="124"/>
        <v>makerspaces</v>
      </c>
      <c r="S2675" s="13">
        <f>(((J2675/60)/60)/24)+DATE(1970,1,1)+(-5/24)</f>
        <v>41912.333321759259</v>
      </c>
      <c r="T2675" s="14">
        <f>(((I2675/60)/60)/24)+DATE(1970,1,1)+(-5/24)</f>
        <v>41941.739583333328</v>
      </c>
      <c r="U2675" s="41">
        <f t="shared" si="125"/>
        <v>29.406261574069504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8">
        <f>E2676/L2676</f>
        <v>128.61988304093566</v>
      </c>
      <c r="Q2676" s="12" t="str">
        <f t="shared" si="123"/>
        <v>technology</v>
      </c>
      <c r="R2676" s="12" t="str">
        <f t="shared" si="124"/>
        <v>makerspaces</v>
      </c>
      <c r="S2676" s="13">
        <f>(((J2676/60)/60)/24)+DATE(1970,1,1)+(-5/24)</f>
        <v>42529.424421296295</v>
      </c>
      <c r="T2676" s="14">
        <f>(((I2676/60)/60)/24)+DATE(1970,1,1)+(-5/24)</f>
        <v>42555.999305555553</v>
      </c>
      <c r="U2676" s="41">
        <f t="shared" si="125"/>
        <v>26.574884259258397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8">
        <f>E2677/L2677</f>
        <v>65.41379310344827</v>
      </c>
      <c r="Q2677" s="12" t="str">
        <f t="shared" si="123"/>
        <v>technology</v>
      </c>
      <c r="R2677" s="12" t="str">
        <f t="shared" si="124"/>
        <v>makerspaces</v>
      </c>
      <c r="S2677" s="13">
        <f>(((J2677/60)/60)/24)+DATE(1970,1,1)+(-5/24)</f>
        <v>41923.649178240739</v>
      </c>
      <c r="T2677" s="14">
        <f>(((I2677/60)/60)/24)+DATE(1970,1,1)+(-5/24)</f>
        <v>41953.690844907404</v>
      </c>
      <c r="U2677" s="41">
        <f t="shared" si="125"/>
        <v>30.041666666664241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8">
        <f>E2678/L2678</f>
        <v>117.55555555555556</v>
      </c>
      <c r="Q2678" s="12" t="str">
        <f t="shared" si="123"/>
        <v>technology</v>
      </c>
      <c r="R2678" s="12" t="str">
        <f t="shared" si="124"/>
        <v>makerspaces</v>
      </c>
      <c r="S2678" s="13">
        <f>(((J2678/60)/60)/24)+DATE(1970,1,1)+(-5/24)</f>
        <v>42482.416365740741</v>
      </c>
      <c r="T2678" s="14">
        <f>(((I2678/60)/60)/24)+DATE(1970,1,1)+(-5/24)</f>
        <v>42512.416365740741</v>
      </c>
      <c r="U2678" s="41">
        <f t="shared" si="125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8">
        <f>E2679/L2679</f>
        <v>126.48148148148148</v>
      </c>
      <c r="Q2679" s="12" t="str">
        <f t="shared" si="123"/>
        <v>technology</v>
      </c>
      <c r="R2679" s="12" t="str">
        <f t="shared" si="124"/>
        <v>makerspaces</v>
      </c>
      <c r="S2679" s="13">
        <f>(((J2679/60)/60)/24)+DATE(1970,1,1)+(-5/24)</f>
        <v>41792.821099537032</v>
      </c>
      <c r="T2679" s="14">
        <f>(((I2679/60)/60)/24)+DATE(1970,1,1)+(-5/24)</f>
        <v>41822.821099537032</v>
      </c>
      <c r="U2679" s="41">
        <f t="shared" si="125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8">
        <f>E2680/L2680</f>
        <v>550</v>
      </c>
      <c r="Q2680" s="12" t="str">
        <f t="shared" si="123"/>
        <v>technology</v>
      </c>
      <c r="R2680" s="12" t="str">
        <f t="shared" si="124"/>
        <v>makerspaces</v>
      </c>
      <c r="S2680" s="13">
        <f>(((J2680/60)/60)/24)+DATE(1970,1,1)+(-5/24)</f>
        <v>42241.589872685181</v>
      </c>
      <c r="T2680" s="14">
        <f>(((I2680/60)/60)/24)+DATE(1970,1,1)+(-5/24)</f>
        <v>42271.589872685181</v>
      </c>
      <c r="U2680" s="41">
        <f t="shared" si="125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8">
        <f>E2681/L2681</f>
        <v>44</v>
      </c>
      <c r="Q2681" s="12" t="str">
        <f t="shared" si="123"/>
        <v>technology</v>
      </c>
      <c r="R2681" s="12" t="str">
        <f t="shared" si="124"/>
        <v>makerspaces</v>
      </c>
      <c r="S2681" s="13">
        <f>(((J2681/60)/60)/24)+DATE(1970,1,1)+(-5/24)</f>
        <v>42032.792754629627</v>
      </c>
      <c r="T2681" s="14">
        <f>(((I2681/60)/60)/24)+DATE(1970,1,1)+(-5/24)</f>
        <v>42062.792754629627</v>
      </c>
      <c r="U2681" s="41">
        <f t="shared" si="125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8">
        <f>E2682/L2682</f>
        <v>69</v>
      </c>
      <c r="Q2682" s="12" t="str">
        <f t="shared" si="123"/>
        <v>technology</v>
      </c>
      <c r="R2682" s="12" t="str">
        <f t="shared" si="124"/>
        <v>makerspaces</v>
      </c>
      <c r="S2682" s="13">
        <f>(((J2682/60)/60)/24)+DATE(1970,1,1)+(-5/24)</f>
        <v>42436.003368055557</v>
      </c>
      <c r="T2682" s="14">
        <f>(((I2682/60)/60)/24)+DATE(1970,1,1)+(-5/24)</f>
        <v>42465.961701388886</v>
      </c>
      <c r="U2682" s="41">
        <f t="shared" si="125"/>
        <v>29.958333333328483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8">
        <f>E2683/L2683</f>
        <v>27.5</v>
      </c>
      <c r="Q2683" s="12" t="str">
        <f t="shared" si="123"/>
        <v>food</v>
      </c>
      <c r="R2683" s="12" t="str">
        <f t="shared" si="124"/>
        <v>food trucks</v>
      </c>
      <c r="S2683" s="13">
        <f>(((J2683/60)/60)/24)+DATE(1970,1,1)+(-5/24)</f>
        <v>41805.686921296292</v>
      </c>
      <c r="T2683" s="14">
        <f>(((I2683/60)/60)/24)+DATE(1970,1,1)+(-5/24)</f>
        <v>41830.686921296292</v>
      </c>
      <c r="U2683" s="41">
        <f t="shared" si="125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8">
        <f>E2684/L2684</f>
        <v>84.9</v>
      </c>
      <c r="Q2684" s="12" t="str">
        <f t="shared" si="123"/>
        <v>food</v>
      </c>
      <c r="R2684" s="12" t="str">
        <f t="shared" si="124"/>
        <v>food trucks</v>
      </c>
      <c r="S2684" s="13">
        <f>(((J2684/60)/60)/24)+DATE(1970,1,1)+(-5/24)</f>
        <v>41932.663657407407</v>
      </c>
      <c r="T2684" s="14">
        <f>(((I2684/60)/60)/24)+DATE(1970,1,1)+(-5/24)</f>
        <v>41965.040972222218</v>
      </c>
      <c r="U2684" s="41">
        <f t="shared" si="125"/>
        <v>32.377314814810234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8">
        <f>E2685/L2685</f>
        <v>12</v>
      </c>
      <c r="Q2685" s="12" t="str">
        <f t="shared" si="123"/>
        <v>food</v>
      </c>
      <c r="R2685" s="12" t="str">
        <f t="shared" si="124"/>
        <v>food trucks</v>
      </c>
      <c r="S2685" s="13">
        <f>(((J2685/60)/60)/24)+DATE(1970,1,1)+(-5/24)</f>
        <v>42034.546759259254</v>
      </c>
      <c r="T2685" s="14">
        <f>(((I2685/60)/60)/24)+DATE(1970,1,1)+(-5/24)</f>
        <v>42064.546759259254</v>
      </c>
      <c r="U2685" s="41">
        <f t="shared" si="125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8">
        <f>E2686/L2686</f>
        <v>200</v>
      </c>
      <c r="Q2686" s="12" t="str">
        <f t="shared" si="123"/>
        <v>food</v>
      </c>
      <c r="R2686" s="12" t="str">
        <f t="shared" si="124"/>
        <v>food trucks</v>
      </c>
      <c r="S2686" s="13">
        <f>(((J2686/60)/60)/24)+DATE(1970,1,1)+(-5/24)</f>
        <v>41820.706307870365</v>
      </c>
      <c r="T2686" s="14">
        <f>(((I2686/60)/60)/24)+DATE(1970,1,1)+(-5/24)</f>
        <v>41860.706307870365</v>
      </c>
      <c r="U2686" s="41">
        <f t="shared" si="125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8">
        <f>E2687/L2687</f>
        <v>10</v>
      </c>
      <c r="Q2687" s="12" t="str">
        <f t="shared" si="123"/>
        <v>food</v>
      </c>
      <c r="R2687" s="12" t="str">
        <f t="shared" si="124"/>
        <v>food trucks</v>
      </c>
      <c r="S2687" s="13">
        <f>(((J2687/60)/60)/24)+DATE(1970,1,1)+(-5/24)</f>
        <v>42061.487615740734</v>
      </c>
      <c r="T2687" s="14">
        <f>(((I2687/60)/60)/24)+DATE(1970,1,1)+(-5/24)</f>
        <v>42121.445949074077</v>
      </c>
      <c r="U2687" s="41">
        <f t="shared" si="125"/>
        <v>59.958333333343035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8" t="e">
        <f>E2688/L2688</f>
        <v>#DIV/0!</v>
      </c>
      <c r="Q2688" s="12" t="str">
        <f t="shared" si="123"/>
        <v>food</v>
      </c>
      <c r="R2688" s="12" t="str">
        <f t="shared" si="124"/>
        <v>food trucks</v>
      </c>
      <c r="S2688" s="13">
        <f>(((J2688/60)/60)/24)+DATE(1970,1,1)+(-5/24)</f>
        <v>41892.766469907401</v>
      </c>
      <c r="T2688" s="14">
        <f>(((I2688/60)/60)/24)+DATE(1970,1,1)+(-5/24)</f>
        <v>41912.766469907401</v>
      </c>
      <c r="U2688" s="41">
        <f t="shared" si="125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8" t="e">
        <f>E2689/L2689</f>
        <v>#DIV/0!</v>
      </c>
      <c r="Q2689" s="12" t="str">
        <f t="shared" si="123"/>
        <v>food</v>
      </c>
      <c r="R2689" s="12" t="str">
        <f t="shared" si="124"/>
        <v>food trucks</v>
      </c>
      <c r="S2689" s="13">
        <f>(((J2689/60)/60)/24)+DATE(1970,1,1)+(-5/24)</f>
        <v>42154.431921296295</v>
      </c>
      <c r="T2689" s="14">
        <f>(((I2689/60)/60)/24)+DATE(1970,1,1)+(-5/24)</f>
        <v>42184.431921296295</v>
      </c>
      <c r="U2689" s="41">
        <f t="shared" si="125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8">
        <f>E2690/L2690</f>
        <v>5.2857142857142856</v>
      </c>
      <c r="Q2690" s="12" t="str">
        <f t="shared" si="123"/>
        <v>food</v>
      </c>
      <c r="R2690" s="12" t="str">
        <f t="shared" si="124"/>
        <v>food trucks</v>
      </c>
      <c r="S2690" s="13">
        <f>(((J2690/60)/60)/24)+DATE(1970,1,1)+(-5/24)</f>
        <v>42027.910532407412</v>
      </c>
      <c r="T2690" s="14">
        <f>(((I2690/60)/60)/24)+DATE(1970,1,1)+(-5/24)</f>
        <v>42058.916666666664</v>
      </c>
      <c r="U2690" s="41">
        <f t="shared" si="125"/>
        <v>31.006134259252576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8">
        <f>E2691/L2691</f>
        <v>1</v>
      </c>
      <c r="Q2691" s="12" t="str">
        <f t="shared" ref="Q2691:Q2754" si="126">LEFT(N2691,( FIND("/",N2691,1))-1)</f>
        <v>food</v>
      </c>
      <c r="R2691" s="12" t="str">
        <f t="shared" ref="R2691:R2754" si="127">RIGHT(N2691,(LEN(N2691)-(FIND("/",N2691, FIND("/", N2691)-1))))</f>
        <v>food trucks</v>
      </c>
      <c r="S2691" s="13">
        <f>(((J2691/60)/60)/24)+DATE(1970,1,1)+(-5/24)</f>
        <v>42551.753356481473</v>
      </c>
      <c r="T2691" s="14">
        <f>(((I2691/60)/60)/24)+DATE(1970,1,1)+(-5/24)</f>
        <v>42581.753356481473</v>
      </c>
      <c r="U2691" s="41">
        <f t="shared" ref="U2691:U2754" si="128">T2691-S2691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8">
        <f>E2692/L2692</f>
        <v>72.762711864406782</v>
      </c>
      <c r="Q2692" s="12" t="str">
        <f t="shared" si="126"/>
        <v>food</v>
      </c>
      <c r="R2692" s="12" t="str">
        <f t="shared" si="127"/>
        <v>food trucks</v>
      </c>
      <c r="S2692" s="13">
        <f>(((J2692/60)/60)/24)+DATE(1970,1,1)+(-5/24)</f>
        <v>42112.89671296296</v>
      </c>
      <c r="T2692" s="14">
        <f>(((I2692/60)/60)/24)+DATE(1970,1,1)+(-5/24)</f>
        <v>42157.89671296296</v>
      </c>
      <c r="U2692" s="41">
        <f t="shared" si="128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8">
        <f>E2693/L2693</f>
        <v>17.5</v>
      </c>
      <c r="Q2693" s="12" t="str">
        <f t="shared" si="126"/>
        <v>food</v>
      </c>
      <c r="R2693" s="12" t="str">
        <f t="shared" si="127"/>
        <v>food trucks</v>
      </c>
      <c r="S2693" s="13">
        <f>(((J2693/60)/60)/24)+DATE(1970,1,1)+(-5/24)</f>
        <v>42089.515706018516</v>
      </c>
      <c r="T2693" s="14">
        <f>(((I2693/60)/60)/24)+DATE(1970,1,1)+(-5/24)</f>
        <v>42134.515706018516</v>
      </c>
      <c r="U2693" s="41">
        <f t="shared" si="128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8">
        <f>E2694/L2694</f>
        <v>25</v>
      </c>
      <c r="Q2694" s="12" t="str">
        <f t="shared" si="126"/>
        <v>food</v>
      </c>
      <c r="R2694" s="12" t="str">
        <f t="shared" si="127"/>
        <v>food trucks</v>
      </c>
      <c r="S2694" s="13">
        <f>(((J2694/60)/60)/24)+DATE(1970,1,1)+(-5/24)</f>
        <v>42058.125694444439</v>
      </c>
      <c r="T2694" s="14">
        <f>(((I2694/60)/60)/24)+DATE(1970,1,1)+(-5/24)</f>
        <v>42088.084027777775</v>
      </c>
      <c r="U2694" s="41">
        <f t="shared" si="128"/>
        <v>29.958333333335759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8">
        <f>E2695/L2695</f>
        <v>13.333333333333334</v>
      </c>
      <c r="Q2695" s="12" t="str">
        <f t="shared" si="126"/>
        <v>food</v>
      </c>
      <c r="R2695" s="12" t="str">
        <f t="shared" si="127"/>
        <v>food trucks</v>
      </c>
      <c r="S2695" s="13">
        <f>(((J2695/60)/60)/24)+DATE(1970,1,1)+(-5/24)</f>
        <v>41833.930162037032</v>
      </c>
      <c r="T2695" s="14">
        <f>(((I2695/60)/60)/24)+DATE(1970,1,1)+(-5/24)</f>
        <v>41863.930162037032</v>
      </c>
      <c r="U2695" s="41">
        <f t="shared" si="128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8">
        <f>E2696/L2696</f>
        <v>1</v>
      </c>
      <c r="Q2696" s="12" t="str">
        <f t="shared" si="126"/>
        <v>food</v>
      </c>
      <c r="R2696" s="12" t="str">
        <f t="shared" si="127"/>
        <v>food trucks</v>
      </c>
      <c r="S2696" s="13">
        <f>(((J2696/60)/60)/24)+DATE(1970,1,1)+(-5/24)</f>
        <v>41877.932164351849</v>
      </c>
      <c r="T2696" s="14">
        <f>(((I2696/60)/60)/24)+DATE(1970,1,1)+(-5/24)</f>
        <v>41907.932164351849</v>
      </c>
      <c r="U2696" s="41">
        <f t="shared" si="128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8">
        <f>E2697/L2697</f>
        <v>23.666666666666668</v>
      </c>
      <c r="Q2697" s="12" t="str">
        <f t="shared" si="126"/>
        <v>food</v>
      </c>
      <c r="R2697" s="12" t="str">
        <f t="shared" si="127"/>
        <v>food trucks</v>
      </c>
      <c r="S2697" s="13">
        <f>(((J2697/60)/60)/24)+DATE(1970,1,1)+(-5/24)</f>
        <v>42047.973587962959</v>
      </c>
      <c r="T2697" s="14">
        <f>(((I2697/60)/60)/24)+DATE(1970,1,1)+(-5/24)</f>
        <v>42107.931921296295</v>
      </c>
      <c r="U2697" s="41">
        <f t="shared" si="128"/>
        <v>59.958333333335759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8">
        <f>E2698/L2698</f>
        <v>89.21052631578948</v>
      </c>
      <c r="Q2698" s="12" t="str">
        <f t="shared" si="126"/>
        <v>food</v>
      </c>
      <c r="R2698" s="12" t="str">
        <f t="shared" si="127"/>
        <v>food trucks</v>
      </c>
      <c r="S2698" s="13">
        <f>(((J2698/60)/60)/24)+DATE(1970,1,1)+(-5/24)</f>
        <v>41964.636111111111</v>
      </c>
      <c r="T2698" s="14">
        <f>(((I2698/60)/60)/24)+DATE(1970,1,1)+(-5/24)</f>
        <v>41998.636111111111</v>
      </c>
      <c r="U2698" s="41">
        <f t="shared" si="128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8">
        <f>E2699/L2699</f>
        <v>116.55769230769231</v>
      </c>
      <c r="Q2699" s="12" t="str">
        <f t="shared" si="126"/>
        <v>food</v>
      </c>
      <c r="R2699" s="12" t="str">
        <f t="shared" si="127"/>
        <v>food trucks</v>
      </c>
      <c r="S2699" s="13">
        <f>(((J2699/60)/60)/24)+DATE(1970,1,1)+(-5/24)</f>
        <v>42187.731747685182</v>
      </c>
      <c r="T2699" s="14">
        <f>(((I2699/60)/60)/24)+DATE(1970,1,1)+(-5/24)</f>
        <v>42218.708333333336</v>
      </c>
      <c r="U2699" s="41">
        <f t="shared" si="128"/>
        <v>30.976585648153559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8">
        <f>E2700/L2700</f>
        <v>13.005000000000001</v>
      </c>
      <c r="Q2700" s="12" t="str">
        <f t="shared" si="126"/>
        <v>food</v>
      </c>
      <c r="R2700" s="12" t="str">
        <f t="shared" si="127"/>
        <v>food trucks</v>
      </c>
      <c r="S2700" s="13">
        <f>(((J2700/60)/60)/24)+DATE(1970,1,1)+(-5/24)</f>
        <v>41787.689907407403</v>
      </c>
      <c r="T2700" s="14">
        <f>(((I2700/60)/60)/24)+DATE(1970,1,1)+(-5/24)</f>
        <v>41817.689907407403</v>
      </c>
      <c r="U2700" s="41">
        <f t="shared" si="128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8" t="e">
        <f>E2701/L2701</f>
        <v>#DIV/0!</v>
      </c>
      <c r="Q2701" s="12" t="str">
        <f t="shared" si="126"/>
        <v>food</v>
      </c>
      <c r="R2701" s="12" t="str">
        <f t="shared" si="127"/>
        <v>food trucks</v>
      </c>
      <c r="S2701" s="13">
        <f>(((J2701/60)/60)/24)+DATE(1970,1,1)+(-5/24)</f>
        <v>41829.688229166662</v>
      </c>
      <c r="T2701" s="14">
        <f>(((I2701/60)/60)/24)+DATE(1970,1,1)+(-5/24)</f>
        <v>41859.688229166662</v>
      </c>
      <c r="U2701" s="41">
        <f t="shared" si="128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8">
        <f>E2702/L2702</f>
        <v>17.5</v>
      </c>
      <c r="Q2702" s="12" t="str">
        <f t="shared" si="126"/>
        <v>food</v>
      </c>
      <c r="R2702" s="12" t="str">
        <f t="shared" si="127"/>
        <v>food trucks</v>
      </c>
      <c r="S2702" s="13">
        <f>(((J2702/60)/60)/24)+DATE(1970,1,1)+(-5/24)</f>
        <v>41870.666342592594</v>
      </c>
      <c r="T2702" s="14">
        <f>(((I2702/60)/60)/24)+DATE(1970,1,1)+(-5/24)</f>
        <v>41900.666342592594</v>
      </c>
      <c r="U2702" s="41">
        <f t="shared" si="128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8">
        <f>E2703/L2703</f>
        <v>34.130434782608695</v>
      </c>
      <c r="Q2703" s="12" t="str">
        <f t="shared" si="126"/>
        <v>theater</v>
      </c>
      <c r="R2703" s="12" t="str">
        <f t="shared" si="127"/>
        <v>spaces</v>
      </c>
      <c r="S2703" s="13">
        <f>(((J2703/60)/60)/24)+DATE(1970,1,1)+(-5/24)</f>
        <v>42801.566365740735</v>
      </c>
      <c r="T2703" s="14">
        <f>(((I2703/60)/60)/24)+DATE(1970,1,1)+(-5/24)</f>
        <v>42832.524699074071</v>
      </c>
      <c r="U2703" s="41">
        <f t="shared" si="128"/>
        <v>30.958333333335759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8">
        <f>E2704/L2704</f>
        <v>132.34615384615384</v>
      </c>
      <c r="Q2704" s="12" t="str">
        <f t="shared" si="126"/>
        <v>theater</v>
      </c>
      <c r="R2704" s="12" t="str">
        <f t="shared" si="127"/>
        <v>spaces</v>
      </c>
      <c r="S2704" s="13">
        <f>(((J2704/60)/60)/24)+DATE(1970,1,1)+(-5/24)</f>
        <v>42800.593483796292</v>
      </c>
      <c r="T2704" s="14">
        <f>(((I2704/60)/60)/24)+DATE(1970,1,1)+(-5/24)</f>
        <v>42830.551817129628</v>
      </c>
      <c r="U2704" s="41">
        <f t="shared" si="128"/>
        <v>29.958333333335759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8">
        <f>E2705/L2705</f>
        <v>922.22222222222217</v>
      </c>
      <c r="Q2705" s="12" t="str">
        <f t="shared" si="126"/>
        <v>theater</v>
      </c>
      <c r="R2705" s="12" t="str">
        <f t="shared" si="127"/>
        <v>spaces</v>
      </c>
      <c r="S2705" s="13">
        <f>(((J2705/60)/60)/24)+DATE(1970,1,1)+(-5/24)</f>
        <v>42756.481828703698</v>
      </c>
      <c r="T2705" s="14">
        <f>(((I2705/60)/60)/24)+DATE(1970,1,1)+(-5/24)</f>
        <v>42816.440162037034</v>
      </c>
      <c r="U2705" s="41">
        <f t="shared" si="128"/>
        <v>59.958333333335759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8">
        <f>E2706/L2706</f>
        <v>163.57142857142858</v>
      </c>
      <c r="Q2706" s="12" t="str">
        <f t="shared" si="126"/>
        <v>theater</v>
      </c>
      <c r="R2706" s="12" t="str">
        <f t="shared" si="127"/>
        <v>spaces</v>
      </c>
      <c r="S2706" s="13">
        <f>(((J2706/60)/60)/24)+DATE(1970,1,1)+(-5/24)</f>
        <v>42787.654097222221</v>
      </c>
      <c r="T2706" s="14">
        <f>(((I2706/60)/60)/24)+DATE(1970,1,1)+(-5/24)</f>
        <v>42830.61243055555</v>
      </c>
      <c r="U2706" s="41">
        <f t="shared" si="128"/>
        <v>42.958333333328483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8">
        <f>E2707/L2707</f>
        <v>217.375</v>
      </c>
      <c r="Q2707" s="12" t="str">
        <f t="shared" si="126"/>
        <v>theater</v>
      </c>
      <c r="R2707" s="12" t="str">
        <f t="shared" si="127"/>
        <v>spaces</v>
      </c>
      <c r="S2707" s="13">
        <f>(((J2707/60)/60)/24)+DATE(1970,1,1)+(-5/24)</f>
        <v>42773.70784722222</v>
      </c>
      <c r="T2707" s="14">
        <f>(((I2707/60)/60)/24)+DATE(1970,1,1)+(-5/24)</f>
        <v>42818.666180555556</v>
      </c>
      <c r="U2707" s="41">
        <f t="shared" si="128"/>
        <v>44.958333333335759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8">
        <f>E2708/L2708</f>
        <v>149.44486692015209</v>
      </c>
      <c r="Q2708" s="12" t="str">
        <f t="shared" si="126"/>
        <v>theater</v>
      </c>
      <c r="R2708" s="12" t="str">
        <f t="shared" si="127"/>
        <v>spaces</v>
      </c>
      <c r="S2708" s="13">
        <f>(((J2708/60)/60)/24)+DATE(1970,1,1)+(-5/24)</f>
        <v>41899.086608796293</v>
      </c>
      <c r="T2708" s="14">
        <f>(((I2708/60)/60)/24)+DATE(1970,1,1)+(-5/24)</f>
        <v>41928.082638888889</v>
      </c>
      <c r="U2708" s="41">
        <f t="shared" si="128"/>
        <v>28.996030092595902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8">
        <f>E2709/L2709</f>
        <v>71.237487309644663</v>
      </c>
      <c r="Q2709" s="12" t="str">
        <f t="shared" si="126"/>
        <v>theater</v>
      </c>
      <c r="R2709" s="12" t="str">
        <f t="shared" si="127"/>
        <v>spaces</v>
      </c>
      <c r="S2709" s="13">
        <f>(((J2709/60)/60)/24)+DATE(1970,1,1)+(-5/24)</f>
        <v>41391.574571759258</v>
      </c>
      <c r="T2709" s="14">
        <f>(((I2709/60)/60)/24)+DATE(1970,1,1)+(-5/24)</f>
        <v>41421.082638888889</v>
      </c>
      <c r="U2709" s="41">
        <f t="shared" si="128"/>
        <v>29.508067129630945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8">
        <f>E2710/L2710</f>
        <v>44.464318398474738</v>
      </c>
      <c r="Q2710" s="12" t="str">
        <f t="shared" si="126"/>
        <v>theater</v>
      </c>
      <c r="R2710" s="12" t="str">
        <f t="shared" si="127"/>
        <v>spaces</v>
      </c>
      <c r="S2710" s="13">
        <f>(((J2710/60)/60)/24)+DATE(1970,1,1)+(-5/24)</f>
        <v>42512.489884259259</v>
      </c>
      <c r="T2710" s="14">
        <f>(((I2710/60)/60)/24)+DATE(1970,1,1)+(-5/24)</f>
        <v>42572.489884259259</v>
      </c>
      <c r="U2710" s="41">
        <f t="shared" si="128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8">
        <f>E2711/L2711</f>
        <v>164.94480519480518</v>
      </c>
      <c r="Q2711" s="12" t="str">
        <f t="shared" si="126"/>
        <v>theater</v>
      </c>
      <c r="R2711" s="12" t="str">
        <f t="shared" si="127"/>
        <v>spaces</v>
      </c>
      <c r="S2711" s="13">
        <f>(((J2711/60)/60)/24)+DATE(1970,1,1)+(-5/24)</f>
        <v>42611.941446759258</v>
      </c>
      <c r="T2711" s="14">
        <f>(((I2711/60)/60)/24)+DATE(1970,1,1)+(-5/24)</f>
        <v>42646.957638888889</v>
      </c>
      <c r="U2711" s="41">
        <f t="shared" si="128"/>
        <v>35.016192129631236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8">
        <f>E2712/L2712</f>
        <v>84.871516544117654</v>
      </c>
      <c r="Q2712" s="12" t="str">
        <f t="shared" si="126"/>
        <v>theater</v>
      </c>
      <c r="R2712" s="12" t="str">
        <f t="shared" si="127"/>
        <v>spaces</v>
      </c>
      <c r="S2712" s="13">
        <f>(((J2712/60)/60)/24)+DATE(1970,1,1)+(-5/24)</f>
        <v>41828.021157407406</v>
      </c>
      <c r="T2712" s="14">
        <f>(((I2712/60)/60)/24)+DATE(1970,1,1)+(-5/24)</f>
        <v>41859.875</v>
      </c>
      <c r="U2712" s="41">
        <f t="shared" si="128"/>
        <v>31.853842592594447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8">
        <f>E2713/L2713</f>
        <v>53.945205479452056</v>
      </c>
      <c r="Q2713" s="12" t="str">
        <f t="shared" si="126"/>
        <v>theater</v>
      </c>
      <c r="R2713" s="12" t="str">
        <f t="shared" si="127"/>
        <v>spaces</v>
      </c>
      <c r="S2713" s="13">
        <f>(((J2713/60)/60)/24)+DATE(1970,1,1)+(-5/24)</f>
        <v>41780.536921296298</v>
      </c>
      <c r="T2713" s="14">
        <f>(((I2713/60)/60)/24)+DATE(1970,1,1)+(-5/24)</f>
        <v>41810.709027777775</v>
      </c>
      <c r="U2713" s="41">
        <f t="shared" si="128"/>
        <v>30.172106481477385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8">
        <f>E2714/L2714</f>
        <v>50.531468531468533</v>
      </c>
      <c r="Q2714" s="12" t="str">
        <f t="shared" si="126"/>
        <v>theater</v>
      </c>
      <c r="R2714" s="12" t="str">
        <f t="shared" si="127"/>
        <v>spaces</v>
      </c>
      <c r="S2714" s="13">
        <f>(((J2714/60)/60)/24)+DATE(1970,1,1)+(-5/24)</f>
        <v>41431.853703703702</v>
      </c>
      <c r="T2714" s="14">
        <f>(((I2714/60)/60)/24)+DATE(1970,1,1)+(-5/24)</f>
        <v>41468.541666666664</v>
      </c>
      <c r="U2714" s="41">
        <f t="shared" si="128"/>
        <v>36.687962962962047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8">
        <f>E2715/L2715</f>
        <v>108.00140845070422</v>
      </c>
      <c r="Q2715" s="12" t="str">
        <f t="shared" si="126"/>
        <v>theater</v>
      </c>
      <c r="R2715" s="12" t="str">
        <f t="shared" si="127"/>
        <v>spaces</v>
      </c>
      <c r="S2715" s="13">
        <f>(((J2715/60)/60)/24)+DATE(1970,1,1)+(-5/24)</f>
        <v>42322.445416666662</v>
      </c>
      <c r="T2715" s="14">
        <f>(((I2715/60)/60)/24)+DATE(1970,1,1)+(-5/24)</f>
        <v>42362.445416666662</v>
      </c>
      <c r="U2715" s="41">
        <f t="shared" si="128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8">
        <f>E2716/L2716</f>
        <v>95.373770491803285</v>
      </c>
      <c r="Q2716" s="12" t="str">
        <f t="shared" si="126"/>
        <v>theater</v>
      </c>
      <c r="R2716" s="12" t="str">
        <f t="shared" si="127"/>
        <v>spaces</v>
      </c>
      <c r="S2716" s="13">
        <f>(((J2716/60)/60)/24)+DATE(1970,1,1)+(-5/24)</f>
        <v>42629.446712962956</v>
      </c>
      <c r="T2716" s="14">
        <f>(((I2716/60)/60)/24)+DATE(1970,1,1)+(-5/24)</f>
        <v>42657.749999999993</v>
      </c>
      <c r="U2716" s="41">
        <f t="shared" si="128"/>
        <v>28.30328703703708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8">
        <f>E2717/L2717</f>
        <v>57.631016333938291</v>
      </c>
      <c r="Q2717" s="12" t="str">
        <f t="shared" si="126"/>
        <v>theater</v>
      </c>
      <c r="R2717" s="12" t="str">
        <f t="shared" si="127"/>
        <v>spaces</v>
      </c>
      <c r="S2717" s="13">
        <f>(((J2717/60)/60)/24)+DATE(1970,1,1)+(-5/24)</f>
        <v>42387.190138888887</v>
      </c>
      <c r="T2717" s="14">
        <f>(((I2717/60)/60)/24)+DATE(1970,1,1)+(-5/24)</f>
        <v>42421.190138888887</v>
      </c>
      <c r="U2717" s="41">
        <f t="shared" si="128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8">
        <f>E2718/L2718</f>
        <v>64.160481283422456</v>
      </c>
      <c r="Q2718" s="12" t="str">
        <f t="shared" si="126"/>
        <v>theater</v>
      </c>
      <c r="R2718" s="12" t="str">
        <f t="shared" si="127"/>
        <v>spaces</v>
      </c>
      <c r="S2718" s="13">
        <f>(((J2718/60)/60)/24)+DATE(1970,1,1)+(-5/24)</f>
        <v>42255.124918981477</v>
      </c>
      <c r="T2718" s="14">
        <f>(((I2718/60)/60)/24)+DATE(1970,1,1)+(-5/24)</f>
        <v>42285.124918981477</v>
      </c>
      <c r="U2718" s="41">
        <f t="shared" si="128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8">
        <f>E2719/L2719</f>
        <v>92.387692307692305</v>
      </c>
      <c r="Q2719" s="12" t="str">
        <f t="shared" si="126"/>
        <v>theater</v>
      </c>
      <c r="R2719" s="12" t="str">
        <f t="shared" si="127"/>
        <v>spaces</v>
      </c>
      <c r="S2719" s="13">
        <f>(((J2719/60)/60)/24)+DATE(1970,1,1)+(-5/24)</f>
        <v>41934.706585648149</v>
      </c>
      <c r="T2719" s="14">
        <f>(((I2719/60)/60)/24)+DATE(1970,1,1)+(-5/24)</f>
        <v>41979.748252314814</v>
      </c>
      <c r="U2719" s="41">
        <f t="shared" si="128"/>
        <v>45.041666666664241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8">
        <f>E2720/L2720</f>
        <v>125.97972972972973</v>
      </c>
      <c r="Q2720" s="12" t="str">
        <f t="shared" si="126"/>
        <v>theater</v>
      </c>
      <c r="R2720" s="12" t="str">
        <f t="shared" si="127"/>
        <v>spaces</v>
      </c>
      <c r="S2720" s="13">
        <f>(((J2720/60)/60)/24)+DATE(1970,1,1)+(-5/24)</f>
        <v>42465.388252314813</v>
      </c>
      <c r="T2720" s="14">
        <f>(((I2720/60)/60)/24)+DATE(1970,1,1)+(-5/24)</f>
        <v>42493.749999999993</v>
      </c>
      <c r="U2720" s="41">
        <f t="shared" si="128"/>
        <v>28.36174768517958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8">
        <f>E2721/L2721</f>
        <v>94.637681159420296</v>
      </c>
      <c r="Q2721" s="12" t="str">
        <f t="shared" si="126"/>
        <v>theater</v>
      </c>
      <c r="R2721" s="12" t="str">
        <f t="shared" si="127"/>
        <v>spaces</v>
      </c>
      <c r="S2721" s="13">
        <f>(((J2721/60)/60)/24)+DATE(1970,1,1)+(-5/24)</f>
        <v>42417.822847222218</v>
      </c>
      <c r="T2721" s="14">
        <f>(((I2721/60)/60)/24)+DATE(1970,1,1)+(-5/24)</f>
        <v>42477.781180555547</v>
      </c>
      <c r="U2721" s="41">
        <f t="shared" si="128"/>
        <v>59.958333333328483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8">
        <f>E2722/L2722</f>
        <v>170.69942196531792</v>
      </c>
      <c r="Q2722" s="12" t="str">
        <f t="shared" si="126"/>
        <v>theater</v>
      </c>
      <c r="R2722" s="12" t="str">
        <f t="shared" si="127"/>
        <v>spaces</v>
      </c>
      <c r="S2722" s="13">
        <f>(((J2722/60)/60)/24)+DATE(1970,1,1)+(-5/24)</f>
        <v>42655.257557870362</v>
      </c>
      <c r="T2722" s="14">
        <f>(((I2722/60)/60)/24)+DATE(1970,1,1)+(-5/24)</f>
        <v>42685.299224537033</v>
      </c>
      <c r="U2722" s="41">
        <f t="shared" si="128"/>
        <v>30.041666666671517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8">
        <f>E2723/L2723</f>
        <v>40.762081784386616</v>
      </c>
      <c r="Q2723" s="12" t="str">
        <f t="shared" si="126"/>
        <v>technology</v>
      </c>
      <c r="R2723" s="12" t="str">
        <f t="shared" si="127"/>
        <v>hardware</v>
      </c>
      <c r="S2723" s="13">
        <f>(((J2723/60)/60)/24)+DATE(1970,1,1)+(-5/24)</f>
        <v>41493.335625</v>
      </c>
      <c r="T2723" s="14">
        <f>(((I2723/60)/60)/24)+DATE(1970,1,1)+(-5/24)</f>
        <v>41523.583333333328</v>
      </c>
      <c r="U2723" s="41">
        <f t="shared" si="128"/>
        <v>30.247708333328774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8">
        <f>E2724/L2724</f>
        <v>68.254054054054052</v>
      </c>
      <c r="Q2724" s="12" t="str">
        <f t="shared" si="126"/>
        <v>technology</v>
      </c>
      <c r="R2724" s="12" t="str">
        <f t="shared" si="127"/>
        <v>hardware</v>
      </c>
      <c r="S2724" s="13">
        <f>(((J2724/60)/60)/24)+DATE(1970,1,1)+(-5/24)</f>
        <v>42704.64876157407</v>
      </c>
      <c r="T2724" s="14">
        <f>(((I2724/60)/60)/24)+DATE(1970,1,1)+(-5/24)</f>
        <v>42764.64876157407</v>
      </c>
      <c r="U2724" s="41">
        <f t="shared" si="128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8">
        <f>E2725/L2725</f>
        <v>95.48863636363636</v>
      </c>
      <c r="Q2725" s="12" t="str">
        <f t="shared" si="126"/>
        <v>technology</v>
      </c>
      <c r="R2725" s="12" t="str">
        <f t="shared" si="127"/>
        <v>hardware</v>
      </c>
      <c r="S2725" s="13">
        <f>(((J2725/60)/60)/24)+DATE(1970,1,1)+(-5/24)</f>
        <v>41944.630648148144</v>
      </c>
      <c r="T2725" s="14">
        <f>(((I2725/60)/60)/24)+DATE(1970,1,1)+(-5/24)</f>
        <v>42004.672314814808</v>
      </c>
      <c r="U2725" s="41">
        <f t="shared" si="128"/>
        <v>60.041666666664241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8">
        <f>E2726/L2726</f>
        <v>7.1902649656526005</v>
      </c>
      <c r="Q2726" s="12" t="str">
        <f t="shared" si="126"/>
        <v>technology</v>
      </c>
      <c r="R2726" s="12" t="str">
        <f t="shared" si="127"/>
        <v>hardware</v>
      </c>
      <c r="S2726" s="13">
        <f>(((J2726/60)/60)/24)+DATE(1970,1,1)+(-5/24)</f>
        <v>42199.118738425925</v>
      </c>
      <c r="T2726" s="14">
        <f>(((I2726/60)/60)/24)+DATE(1970,1,1)+(-5/24)</f>
        <v>42231.118738425925</v>
      </c>
      <c r="U2726" s="41">
        <f t="shared" si="128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8">
        <f>E2727/L2727</f>
        <v>511.65486725663715</v>
      </c>
      <c r="Q2727" s="12" t="str">
        <f t="shared" si="126"/>
        <v>technology</v>
      </c>
      <c r="R2727" s="12" t="str">
        <f t="shared" si="127"/>
        <v>hardware</v>
      </c>
      <c r="S2727" s="13">
        <f>(((J2727/60)/60)/24)+DATE(1970,1,1)+(-5/24)</f>
        <v>42745.53628472222</v>
      </c>
      <c r="T2727" s="14">
        <f>(((I2727/60)/60)/24)+DATE(1970,1,1)+(-5/24)</f>
        <v>42795.53628472222</v>
      </c>
      <c r="U2727" s="41">
        <f t="shared" si="128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8">
        <f>E2728/L2728</f>
        <v>261.74504950495049</v>
      </c>
      <c r="Q2728" s="12" t="str">
        <f t="shared" si="126"/>
        <v>technology</v>
      </c>
      <c r="R2728" s="12" t="str">
        <f t="shared" si="127"/>
        <v>hardware</v>
      </c>
      <c r="S2728" s="13">
        <f>(((J2728/60)/60)/24)+DATE(1970,1,1)+(-5/24)</f>
        <v>42452.371655092589</v>
      </c>
      <c r="T2728" s="14">
        <f>(((I2728/60)/60)/24)+DATE(1970,1,1)+(-5/24)</f>
        <v>42482.371655092589</v>
      </c>
      <c r="U2728" s="41">
        <f t="shared" si="128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8">
        <f>E2729/L2729</f>
        <v>69.760961810466767</v>
      </c>
      <c r="Q2729" s="12" t="str">
        <f t="shared" si="126"/>
        <v>technology</v>
      </c>
      <c r="R2729" s="12" t="str">
        <f t="shared" si="127"/>
        <v>hardware</v>
      </c>
      <c r="S2729" s="13">
        <f>(((J2729/60)/60)/24)+DATE(1970,1,1)+(-5/24)</f>
        <v>42198.468321759261</v>
      </c>
      <c r="T2729" s="14">
        <f>(((I2729/60)/60)/24)+DATE(1970,1,1)+(-5/24)</f>
        <v>42223.468321759261</v>
      </c>
      <c r="U2729" s="41">
        <f t="shared" si="128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8">
        <f>E2730/L2730</f>
        <v>77.229591836734699</v>
      </c>
      <c r="Q2730" s="12" t="str">
        <f t="shared" si="126"/>
        <v>technology</v>
      </c>
      <c r="R2730" s="12" t="str">
        <f t="shared" si="127"/>
        <v>hardware</v>
      </c>
      <c r="S2730" s="13">
        <f>(((J2730/60)/60)/24)+DATE(1970,1,1)+(-5/24)</f>
        <v>42333.391597222224</v>
      </c>
      <c r="T2730" s="14">
        <f>(((I2730/60)/60)/24)+DATE(1970,1,1)+(-5/24)</f>
        <v>42368.391597222224</v>
      </c>
      <c r="U2730" s="41">
        <f t="shared" si="128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8">
        <f>E2731/L2731</f>
        <v>340.56521739130437</v>
      </c>
      <c r="Q2731" s="12" t="str">
        <f t="shared" si="126"/>
        <v>technology</v>
      </c>
      <c r="R2731" s="12" t="str">
        <f t="shared" si="127"/>
        <v>hardware</v>
      </c>
      <c r="S2731" s="13">
        <f>(((J2731/60)/60)/24)+DATE(1970,1,1)+(-5/24)</f>
        <v>42095.032372685186</v>
      </c>
      <c r="T2731" s="14">
        <f>(((I2731/60)/60)/24)+DATE(1970,1,1)+(-5/24)</f>
        <v>42125.032372685186</v>
      </c>
      <c r="U2731" s="41">
        <f t="shared" si="128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8">
        <f>E2732/L2732</f>
        <v>67.417903225806455</v>
      </c>
      <c r="Q2732" s="12" t="str">
        <f t="shared" si="126"/>
        <v>technology</v>
      </c>
      <c r="R2732" s="12" t="str">
        <f t="shared" si="127"/>
        <v>hardware</v>
      </c>
      <c r="S2732" s="13">
        <f>(((J2732/60)/60)/24)+DATE(1970,1,1)+(-5/24)</f>
        <v>41351.333043981482</v>
      </c>
      <c r="T2732" s="14">
        <f>(((I2732/60)/60)/24)+DATE(1970,1,1)+(-5/24)</f>
        <v>41386.333043981482</v>
      </c>
      <c r="U2732" s="41">
        <f t="shared" si="128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8">
        <f>E2733/L2733</f>
        <v>845.70270270270271</v>
      </c>
      <c r="Q2733" s="12" t="str">
        <f t="shared" si="126"/>
        <v>technology</v>
      </c>
      <c r="R2733" s="12" t="str">
        <f t="shared" si="127"/>
        <v>hardware</v>
      </c>
      <c r="S2733" s="13">
        <f>(((J2733/60)/60)/24)+DATE(1970,1,1)+(-5/24)</f>
        <v>41872.317384259259</v>
      </c>
      <c r="T2733" s="14">
        <f>(((I2733/60)/60)/24)+DATE(1970,1,1)+(-5/24)</f>
        <v>41929.958333333328</v>
      </c>
      <c r="U2733" s="41">
        <f t="shared" si="128"/>
        <v>57.640949074069795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8">
        <f>E2734/L2734</f>
        <v>97.191780821917803</v>
      </c>
      <c r="Q2734" s="12" t="str">
        <f t="shared" si="126"/>
        <v>technology</v>
      </c>
      <c r="R2734" s="12" t="str">
        <f t="shared" si="127"/>
        <v>hardware</v>
      </c>
      <c r="S2734" s="13">
        <f>(((J2734/60)/60)/24)+DATE(1970,1,1)+(-5/24)</f>
        <v>41389.599861111106</v>
      </c>
      <c r="T2734" s="14">
        <f>(((I2734/60)/60)/24)+DATE(1970,1,1)+(-5/24)</f>
        <v>41421.791666666664</v>
      </c>
      <c r="U2734" s="41">
        <f t="shared" si="128"/>
        <v>32.191805555557949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8">
        <f>E2735/L2735</f>
        <v>451.84033613445376</v>
      </c>
      <c r="Q2735" s="12" t="str">
        <f t="shared" si="126"/>
        <v>technology</v>
      </c>
      <c r="R2735" s="12" t="str">
        <f t="shared" si="127"/>
        <v>hardware</v>
      </c>
      <c r="S2735" s="13">
        <f>(((J2735/60)/60)/24)+DATE(1970,1,1)+(-5/24)</f>
        <v>42044.064513888887</v>
      </c>
      <c r="T2735" s="14">
        <f>(((I2735/60)/60)/24)+DATE(1970,1,1)+(-5/24)</f>
        <v>42104.022847222215</v>
      </c>
      <c r="U2735" s="41">
        <f t="shared" si="128"/>
        <v>59.958333333328483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8">
        <f>E2736/L2736</f>
        <v>138.66871165644173</v>
      </c>
      <c r="Q2736" s="12" t="str">
        <f t="shared" si="126"/>
        <v>technology</v>
      </c>
      <c r="R2736" s="12" t="str">
        <f t="shared" si="127"/>
        <v>hardware</v>
      </c>
      <c r="S2736" s="13">
        <f>(((J2736/60)/60)/24)+DATE(1970,1,1)+(-5/24)</f>
        <v>42626.460555555554</v>
      </c>
      <c r="T2736" s="14">
        <f>(((I2736/60)/60)/24)+DATE(1970,1,1)+(-5/24)</f>
        <v>42656.707638888889</v>
      </c>
      <c r="U2736" s="41">
        <f t="shared" si="128"/>
        <v>30.247083333335468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8">
        <f>E2737/L2737</f>
        <v>21.640147492625371</v>
      </c>
      <c r="Q2737" s="12" t="str">
        <f t="shared" si="126"/>
        <v>technology</v>
      </c>
      <c r="R2737" s="12" t="str">
        <f t="shared" si="127"/>
        <v>hardware</v>
      </c>
      <c r="S2737" s="13">
        <f>(((J2737/60)/60)/24)+DATE(1970,1,1)+(-5/24)</f>
        <v>41315.912615740737</v>
      </c>
      <c r="T2737" s="14">
        <f>(((I2737/60)/60)/24)+DATE(1970,1,1)+(-5/24)</f>
        <v>41346.625</v>
      </c>
      <c r="U2737" s="41">
        <f t="shared" si="128"/>
        <v>30.712384259262762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8">
        <f>E2738/L2738</f>
        <v>169.51724137931035</v>
      </c>
      <c r="Q2738" s="12" t="str">
        <f t="shared" si="126"/>
        <v>technology</v>
      </c>
      <c r="R2738" s="12" t="str">
        <f t="shared" si="127"/>
        <v>hardware</v>
      </c>
      <c r="S2738" s="13">
        <f>(((J2738/60)/60)/24)+DATE(1970,1,1)+(-5/24)</f>
        <v>41722.458020833328</v>
      </c>
      <c r="T2738" s="14">
        <f>(((I2738/60)/60)/24)+DATE(1970,1,1)+(-5/24)</f>
        <v>41752.458020833328</v>
      </c>
      <c r="U2738" s="41">
        <f t="shared" si="128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8">
        <f>E2739/L2739</f>
        <v>161.88210526315791</v>
      </c>
      <c r="Q2739" s="12" t="str">
        <f t="shared" si="126"/>
        <v>technology</v>
      </c>
      <c r="R2739" s="12" t="str">
        <f t="shared" si="127"/>
        <v>hardware</v>
      </c>
      <c r="S2739" s="13">
        <f>(((J2739/60)/60)/24)+DATE(1970,1,1)+(-5/24)</f>
        <v>41611.709340277775</v>
      </c>
      <c r="T2739" s="14">
        <f>(((I2739/60)/60)/24)+DATE(1970,1,1)+(-5/24)</f>
        <v>41654.583333333328</v>
      </c>
      <c r="U2739" s="41">
        <f t="shared" si="128"/>
        <v>42.873993055553001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8">
        <f>E2740/L2740</f>
        <v>493.13333333333333</v>
      </c>
      <c r="Q2740" s="12" t="str">
        <f t="shared" si="126"/>
        <v>technology</v>
      </c>
      <c r="R2740" s="12" t="str">
        <f t="shared" si="127"/>
        <v>hardware</v>
      </c>
      <c r="S2740" s="13">
        <f>(((J2740/60)/60)/24)+DATE(1970,1,1)+(-5/24)</f>
        <v>42619.935231481482</v>
      </c>
      <c r="T2740" s="14">
        <f>(((I2740/60)/60)/24)+DATE(1970,1,1)+(-5/24)</f>
        <v>42679.935231481482</v>
      </c>
      <c r="U2740" s="41">
        <f t="shared" si="128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8">
        <f>E2741/L2741</f>
        <v>22.120418848167539</v>
      </c>
      <c r="Q2741" s="12" t="str">
        <f t="shared" si="126"/>
        <v>technology</v>
      </c>
      <c r="R2741" s="12" t="str">
        <f t="shared" si="127"/>
        <v>hardware</v>
      </c>
      <c r="S2741" s="13">
        <f>(((J2741/60)/60)/24)+DATE(1970,1,1)+(-5/24)</f>
        <v>41719.679594907408</v>
      </c>
      <c r="T2741" s="14">
        <f>(((I2741/60)/60)/24)+DATE(1970,1,1)+(-5/24)</f>
        <v>41764.679594907408</v>
      </c>
      <c r="U2741" s="41">
        <f t="shared" si="128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8">
        <f>E2742/L2742</f>
        <v>18.235294117647058</v>
      </c>
      <c r="Q2742" s="12" t="str">
        <f t="shared" si="126"/>
        <v>technology</v>
      </c>
      <c r="R2742" s="12" t="str">
        <f t="shared" si="127"/>
        <v>hardware</v>
      </c>
      <c r="S2742" s="13">
        <f>(((J2742/60)/60)/24)+DATE(1970,1,1)+(-5/24)</f>
        <v>42044.823518518511</v>
      </c>
      <c r="T2742" s="14">
        <f>(((I2742/60)/60)/24)+DATE(1970,1,1)+(-5/24)</f>
        <v>42074.781851851854</v>
      </c>
      <c r="U2742" s="41">
        <f t="shared" si="128"/>
        <v>29.958333333343035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8">
        <f>E2743/L2743</f>
        <v>8.75</v>
      </c>
      <c r="Q2743" s="12" t="str">
        <f t="shared" si="126"/>
        <v>publishing</v>
      </c>
      <c r="R2743" s="12" t="str">
        <f t="shared" si="127"/>
        <v>children's books</v>
      </c>
      <c r="S2743" s="13">
        <f>(((J2743/60)/60)/24)+DATE(1970,1,1)+(-5/24)</f>
        <v>41911.449097222219</v>
      </c>
      <c r="T2743" s="14">
        <f>(((I2743/60)/60)/24)+DATE(1970,1,1)+(-5/24)</f>
        <v>41931.879861111105</v>
      </c>
      <c r="U2743" s="41">
        <f t="shared" si="128"/>
        <v>20.430763888885849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8">
        <f>E2744/L2744</f>
        <v>40.611111111111114</v>
      </c>
      <c r="Q2744" s="12" t="str">
        <f t="shared" si="126"/>
        <v>publishing</v>
      </c>
      <c r="R2744" s="12" t="str">
        <f t="shared" si="127"/>
        <v>children's books</v>
      </c>
      <c r="S2744" s="13">
        <f>(((J2744/60)/60)/24)+DATE(1970,1,1)+(-5/24)</f>
        <v>41030.511423611111</v>
      </c>
      <c r="T2744" s="14">
        <f>(((I2744/60)/60)/24)+DATE(1970,1,1)+(-5/24)</f>
        <v>41044.511423611111</v>
      </c>
      <c r="U2744" s="41">
        <f t="shared" si="128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8" t="e">
        <f>E2745/L2745</f>
        <v>#DIV/0!</v>
      </c>
      <c r="Q2745" s="12" t="str">
        <f t="shared" si="126"/>
        <v>publishing</v>
      </c>
      <c r="R2745" s="12" t="str">
        <f t="shared" si="127"/>
        <v>children's books</v>
      </c>
      <c r="S2745" s="13">
        <f>(((J2745/60)/60)/24)+DATE(1970,1,1)+(-5/24)</f>
        <v>42632.120451388888</v>
      </c>
      <c r="T2745" s="14">
        <f>(((I2745/60)/60)/24)+DATE(1970,1,1)+(-5/24)</f>
        <v>42662.120451388888</v>
      </c>
      <c r="U2745" s="41">
        <f t="shared" si="128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8">
        <f>E2746/L2746</f>
        <v>37.954545454545453</v>
      </c>
      <c r="Q2746" s="12" t="str">
        <f t="shared" si="126"/>
        <v>publishing</v>
      </c>
      <c r="R2746" s="12" t="str">
        <f t="shared" si="127"/>
        <v>children's books</v>
      </c>
      <c r="S2746" s="13">
        <f>(((J2746/60)/60)/24)+DATE(1970,1,1)+(-5/24)</f>
        <v>40937.854143518518</v>
      </c>
      <c r="T2746" s="14">
        <f>(((I2746/60)/60)/24)+DATE(1970,1,1)+(-5/24)</f>
        <v>40967.854143518518</v>
      </c>
      <c r="U2746" s="41">
        <f t="shared" si="128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8">
        <f>E2747/L2747</f>
        <v>35.734693877551024</v>
      </c>
      <c r="Q2747" s="12" t="str">
        <f t="shared" si="126"/>
        <v>publishing</v>
      </c>
      <c r="R2747" s="12" t="str">
        <f t="shared" si="127"/>
        <v>children's books</v>
      </c>
      <c r="S2747" s="13">
        <f>(((J2747/60)/60)/24)+DATE(1970,1,1)+(-5/24)</f>
        <v>41044.779722222222</v>
      </c>
      <c r="T2747" s="14">
        <f>(((I2747/60)/60)/24)+DATE(1970,1,1)+(-5/24)</f>
        <v>41104.779722222222</v>
      </c>
      <c r="U2747" s="41">
        <f t="shared" si="128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8">
        <f>E2748/L2748</f>
        <v>42.157894736842103</v>
      </c>
      <c r="Q2748" s="12" t="str">
        <f t="shared" si="126"/>
        <v>publishing</v>
      </c>
      <c r="R2748" s="12" t="str">
        <f t="shared" si="127"/>
        <v>children's books</v>
      </c>
      <c r="S2748" s="13">
        <f>(((J2748/60)/60)/24)+DATE(1970,1,1)+(-5/24)</f>
        <v>41850.57304398148</v>
      </c>
      <c r="T2748" s="14">
        <f>(((I2748/60)/60)/24)+DATE(1970,1,1)+(-5/24)</f>
        <v>41880.57304398148</v>
      </c>
      <c r="U2748" s="41">
        <f t="shared" si="128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8">
        <f>E2749/L2749</f>
        <v>35</v>
      </c>
      <c r="Q2749" s="12" t="str">
        <f t="shared" si="126"/>
        <v>publishing</v>
      </c>
      <c r="R2749" s="12" t="str">
        <f t="shared" si="127"/>
        <v>children's books</v>
      </c>
      <c r="S2749" s="13">
        <f>(((J2749/60)/60)/24)+DATE(1970,1,1)+(-5/24)</f>
        <v>41044.439780092594</v>
      </c>
      <c r="T2749" s="14">
        <f>(((I2749/60)/60)/24)+DATE(1970,1,1)+(-5/24)</f>
        <v>41075.923611111109</v>
      </c>
      <c r="U2749" s="41">
        <f t="shared" si="128"/>
        <v>31.483831018515048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8">
        <f>E2750/L2750</f>
        <v>13.25</v>
      </c>
      <c r="Q2750" s="12" t="str">
        <f t="shared" si="126"/>
        <v>publishing</v>
      </c>
      <c r="R2750" s="12" t="str">
        <f t="shared" si="127"/>
        <v>children's books</v>
      </c>
      <c r="S2750" s="13">
        <f>(((J2750/60)/60)/24)+DATE(1970,1,1)+(-5/24)</f>
        <v>42585.502337962964</v>
      </c>
      <c r="T2750" s="14">
        <f>(((I2750/60)/60)/24)+DATE(1970,1,1)+(-5/24)</f>
        <v>42615.502337962964</v>
      </c>
      <c r="U2750" s="41">
        <f t="shared" si="128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8">
        <f>E2751/L2751</f>
        <v>55</v>
      </c>
      <c r="Q2751" s="12" t="str">
        <f t="shared" si="126"/>
        <v>publishing</v>
      </c>
      <c r="R2751" s="12" t="str">
        <f t="shared" si="127"/>
        <v>children's books</v>
      </c>
      <c r="S2751" s="13">
        <f>(((J2751/60)/60)/24)+DATE(1970,1,1)+(-5/24)</f>
        <v>42068.59070601852</v>
      </c>
      <c r="T2751" s="14">
        <f>(((I2751/60)/60)/24)+DATE(1970,1,1)+(-5/24)</f>
        <v>42098.549039351848</v>
      </c>
      <c r="U2751" s="41">
        <f t="shared" si="128"/>
        <v>29.958333333328483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8" t="e">
        <f>E2752/L2752</f>
        <v>#DIV/0!</v>
      </c>
      <c r="Q2752" s="12" t="str">
        <f t="shared" si="126"/>
        <v>publishing</v>
      </c>
      <c r="R2752" s="12" t="str">
        <f t="shared" si="127"/>
        <v>children's books</v>
      </c>
      <c r="S2752" s="13">
        <f>(((J2752/60)/60)/24)+DATE(1970,1,1)+(-5/24)</f>
        <v>41078.69149305555</v>
      </c>
      <c r="T2752" s="14">
        <f>(((I2752/60)/60)/24)+DATE(1970,1,1)+(-5/24)</f>
        <v>41090.625</v>
      </c>
      <c r="U2752" s="41">
        <f t="shared" si="128"/>
        <v>11.933506944449618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8" t="e">
        <f>E2753/L2753</f>
        <v>#DIV/0!</v>
      </c>
      <c r="Q2753" s="12" t="str">
        <f t="shared" si="126"/>
        <v>publishing</v>
      </c>
      <c r="R2753" s="12" t="str">
        <f t="shared" si="127"/>
        <v>children's books</v>
      </c>
      <c r="S2753" s="13">
        <f>(((J2753/60)/60)/24)+DATE(1970,1,1)+(-5/24)</f>
        <v>41747.678726851853</v>
      </c>
      <c r="T2753" s="14">
        <f>(((I2753/60)/60)/24)+DATE(1970,1,1)+(-5/24)</f>
        <v>41807.678726851853</v>
      </c>
      <c r="U2753" s="41">
        <f t="shared" si="128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8">
        <f>E2754/L2754</f>
        <v>39.285714285714285</v>
      </c>
      <c r="Q2754" s="12" t="str">
        <f t="shared" si="126"/>
        <v>publishing</v>
      </c>
      <c r="R2754" s="12" t="str">
        <f t="shared" si="127"/>
        <v>children's books</v>
      </c>
      <c r="S2754" s="13">
        <f>(((J2754/60)/60)/24)+DATE(1970,1,1)+(-5/24)</f>
        <v>40855.556759259256</v>
      </c>
      <c r="T2754" s="14">
        <f>(((I2754/60)/60)/24)+DATE(1970,1,1)+(-5/24)</f>
        <v>40895.556759259256</v>
      </c>
      <c r="U2754" s="41">
        <f t="shared" si="128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8">
        <f>E2755/L2755</f>
        <v>47.5</v>
      </c>
      <c r="Q2755" s="12" t="str">
        <f t="shared" ref="Q2755:Q2818" si="129">LEFT(N2755,( FIND("/",N2755,1))-1)</f>
        <v>publishing</v>
      </c>
      <c r="R2755" s="12" t="str">
        <f t="shared" ref="R2755:R2818" si="130">RIGHT(N2755,(LEN(N2755)-(FIND("/",N2755, FIND("/", N2755)-1))))</f>
        <v>children's books</v>
      </c>
      <c r="S2755" s="13">
        <f>(((J2755/60)/60)/24)+DATE(1970,1,1)+(-5/24)</f>
        <v>41117.692395833328</v>
      </c>
      <c r="T2755" s="14">
        <f>(((I2755/60)/60)/24)+DATE(1970,1,1)+(-5/24)</f>
        <v>41147.692395833328</v>
      </c>
      <c r="U2755" s="41">
        <f t="shared" ref="U2755:U2818" si="131">T2755-S2755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8" t="e">
        <f>E2756/L2756</f>
        <v>#DIV/0!</v>
      </c>
      <c r="Q2756" s="12" t="str">
        <f t="shared" si="129"/>
        <v>publishing</v>
      </c>
      <c r="R2756" s="12" t="str">
        <f t="shared" si="130"/>
        <v>children's books</v>
      </c>
      <c r="S2756" s="13">
        <f>(((J2756/60)/60)/24)+DATE(1970,1,1)+(-5/24)</f>
        <v>41863.427673611113</v>
      </c>
      <c r="T2756" s="14">
        <f>(((I2756/60)/60)/24)+DATE(1970,1,1)+(-5/24)</f>
        <v>41893.427673611113</v>
      </c>
      <c r="U2756" s="41">
        <f t="shared" si="131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8">
        <f>E2757/L2757</f>
        <v>17.333333333333332</v>
      </c>
      <c r="Q2757" s="12" t="str">
        <f t="shared" si="129"/>
        <v>publishing</v>
      </c>
      <c r="R2757" s="12" t="str">
        <f t="shared" si="130"/>
        <v>children's books</v>
      </c>
      <c r="S2757" s="13">
        <f>(((J2757/60)/60)/24)+DATE(1970,1,1)+(-5/24)</f>
        <v>42072.582488425927</v>
      </c>
      <c r="T2757" s="14">
        <f>(((I2757/60)/60)/24)+DATE(1970,1,1)+(-5/24)</f>
        <v>42102.582488425927</v>
      </c>
      <c r="U2757" s="41">
        <f t="shared" si="131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8">
        <f>E2758/L2758</f>
        <v>31.757575757575758</v>
      </c>
      <c r="Q2758" s="12" t="str">
        <f t="shared" si="129"/>
        <v>publishing</v>
      </c>
      <c r="R2758" s="12" t="str">
        <f t="shared" si="130"/>
        <v>children's books</v>
      </c>
      <c r="S2758" s="13">
        <f>(((J2758/60)/60)/24)+DATE(1970,1,1)+(-5/24)</f>
        <v>41620.692141203705</v>
      </c>
      <c r="T2758" s="14">
        <f>(((I2758/60)/60)/24)+DATE(1970,1,1)+(-5/24)</f>
        <v>41650.692141203705</v>
      </c>
      <c r="U2758" s="41">
        <f t="shared" si="131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8">
        <f>E2759/L2759</f>
        <v>5</v>
      </c>
      <c r="Q2759" s="12" t="str">
        <f t="shared" si="129"/>
        <v>publishing</v>
      </c>
      <c r="R2759" s="12" t="str">
        <f t="shared" si="130"/>
        <v>children's books</v>
      </c>
      <c r="S2759" s="13">
        <f>(((J2759/60)/60)/24)+DATE(1970,1,1)+(-5/24)</f>
        <v>42573.448287037034</v>
      </c>
      <c r="T2759" s="14">
        <f>(((I2759/60)/60)/24)+DATE(1970,1,1)+(-5/24)</f>
        <v>42588.448287037034</v>
      </c>
      <c r="U2759" s="41">
        <f t="shared" si="131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8">
        <f>E2760/L2760</f>
        <v>39</v>
      </c>
      <c r="Q2760" s="12" t="str">
        <f t="shared" si="129"/>
        <v>publishing</v>
      </c>
      <c r="R2760" s="12" t="str">
        <f t="shared" si="130"/>
        <v>children's books</v>
      </c>
      <c r="S2760" s="13">
        <f>(((J2760/60)/60)/24)+DATE(1970,1,1)+(-5/24)</f>
        <v>42639.23359953703</v>
      </c>
      <c r="T2760" s="14">
        <f>(((I2760/60)/60)/24)+DATE(1970,1,1)+(-5/24)</f>
        <v>42653.23359953703</v>
      </c>
      <c r="U2760" s="41">
        <f t="shared" si="131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8">
        <f>E2761/L2761</f>
        <v>52.5</v>
      </c>
      <c r="Q2761" s="12" t="str">
        <f t="shared" si="129"/>
        <v>publishing</v>
      </c>
      <c r="R2761" s="12" t="str">
        <f t="shared" si="130"/>
        <v>children's books</v>
      </c>
      <c r="S2761" s="13">
        <f>(((J2761/60)/60)/24)+DATE(1970,1,1)+(-5/24)</f>
        <v>42524.158171296294</v>
      </c>
      <c r="T2761" s="14">
        <f>(((I2761/60)/60)/24)+DATE(1970,1,1)+(-5/24)</f>
        <v>42567.158171296294</v>
      </c>
      <c r="U2761" s="41">
        <f t="shared" si="131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8" t="e">
        <f>E2762/L2762</f>
        <v>#DIV/0!</v>
      </c>
      <c r="Q2762" s="12" t="str">
        <f t="shared" si="129"/>
        <v>publishing</v>
      </c>
      <c r="R2762" s="12" t="str">
        <f t="shared" si="130"/>
        <v>children's books</v>
      </c>
      <c r="S2762" s="13">
        <f>(((J2762/60)/60)/24)+DATE(1970,1,1)+(-5/24)</f>
        <v>41415.252986111111</v>
      </c>
      <c r="T2762" s="14">
        <f>(((I2762/60)/60)/24)+DATE(1970,1,1)+(-5/24)</f>
        <v>41445.252986111111</v>
      </c>
      <c r="U2762" s="41">
        <f t="shared" si="131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8">
        <f>E2763/L2763</f>
        <v>9</v>
      </c>
      <c r="Q2763" s="12" t="str">
        <f t="shared" si="129"/>
        <v>publishing</v>
      </c>
      <c r="R2763" s="12" t="str">
        <f t="shared" si="130"/>
        <v>children's books</v>
      </c>
      <c r="S2763" s="13">
        <f>(((J2763/60)/60)/24)+DATE(1970,1,1)+(-5/24)</f>
        <v>41246.85524305555</v>
      </c>
      <c r="T2763" s="14">
        <f>(((I2763/60)/60)/24)+DATE(1970,1,1)+(-5/24)</f>
        <v>41276.85524305555</v>
      </c>
      <c r="U2763" s="41">
        <f t="shared" si="131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8">
        <f>E2764/L2764</f>
        <v>25</v>
      </c>
      <c r="Q2764" s="12" t="str">
        <f t="shared" si="129"/>
        <v>publishing</v>
      </c>
      <c r="R2764" s="12" t="str">
        <f t="shared" si="130"/>
        <v>children's books</v>
      </c>
      <c r="S2764" s="13">
        <f>(((J2764/60)/60)/24)+DATE(1970,1,1)+(-5/24)</f>
        <v>40926.828645833331</v>
      </c>
      <c r="T2764" s="14">
        <f>(((I2764/60)/60)/24)+DATE(1970,1,1)+(-5/24)</f>
        <v>40986.786979166667</v>
      </c>
      <c r="U2764" s="41">
        <f t="shared" si="131"/>
        <v>59.958333333335759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8">
        <f>E2765/L2765</f>
        <v>30</v>
      </c>
      <c r="Q2765" s="12" t="str">
        <f t="shared" si="129"/>
        <v>publishing</v>
      </c>
      <c r="R2765" s="12" t="str">
        <f t="shared" si="130"/>
        <v>children's books</v>
      </c>
      <c r="S2765" s="13">
        <f>(((J2765/60)/60)/24)+DATE(1970,1,1)+(-5/24)</f>
        <v>41373.371342592589</v>
      </c>
      <c r="T2765" s="14">
        <f>(((I2765/60)/60)/24)+DATE(1970,1,1)+(-5/24)</f>
        <v>41418.371342592589</v>
      </c>
      <c r="U2765" s="41">
        <f t="shared" si="131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8">
        <f>E2766/L2766</f>
        <v>11.25</v>
      </c>
      <c r="Q2766" s="12" t="str">
        <f t="shared" si="129"/>
        <v>publishing</v>
      </c>
      <c r="R2766" s="12" t="str">
        <f t="shared" si="130"/>
        <v>children's books</v>
      </c>
      <c r="S2766" s="13">
        <f>(((J2766/60)/60)/24)+DATE(1970,1,1)+(-5/24)</f>
        <v>41030.083692129629</v>
      </c>
      <c r="T2766" s="14">
        <f>(((I2766/60)/60)/24)+DATE(1970,1,1)+(-5/24)</f>
        <v>41059.583333333328</v>
      </c>
      <c r="U2766" s="41">
        <f t="shared" si="131"/>
        <v>29.499641203699866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8" t="e">
        <f>E2767/L2767</f>
        <v>#DIV/0!</v>
      </c>
      <c r="Q2767" s="12" t="str">
        <f t="shared" si="129"/>
        <v>publishing</v>
      </c>
      <c r="R2767" s="12" t="str">
        <f t="shared" si="130"/>
        <v>children's books</v>
      </c>
      <c r="S2767" s="13">
        <f>(((J2767/60)/60)/24)+DATE(1970,1,1)+(-5/24)</f>
        <v>41194.370694444442</v>
      </c>
      <c r="T2767" s="14">
        <f>(((I2767/60)/60)/24)+DATE(1970,1,1)+(-5/24)</f>
        <v>41210.370694444442</v>
      </c>
      <c r="U2767" s="41">
        <f t="shared" si="131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8">
        <f>E2768/L2768</f>
        <v>25</v>
      </c>
      <c r="Q2768" s="12" t="str">
        <f t="shared" si="129"/>
        <v>publishing</v>
      </c>
      <c r="R2768" s="12" t="str">
        <f t="shared" si="130"/>
        <v>children's books</v>
      </c>
      <c r="S2768" s="13">
        <f>(((J2768/60)/60)/24)+DATE(1970,1,1)+(-5/24)</f>
        <v>40736.459699074068</v>
      </c>
      <c r="T2768" s="14">
        <f>(((I2768/60)/60)/24)+DATE(1970,1,1)+(-5/24)</f>
        <v>40766.459699074068</v>
      </c>
      <c r="U2768" s="41">
        <f t="shared" si="131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8">
        <f>E2769/L2769</f>
        <v>11.333333333333334</v>
      </c>
      <c r="Q2769" s="12" t="str">
        <f t="shared" si="129"/>
        <v>publishing</v>
      </c>
      <c r="R2769" s="12" t="str">
        <f t="shared" si="130"/>
        <v>children's books</v>
      </c>
      <c r="S2769" s="13">
        <f>(((J2769/60)/60)/24)+DATE(1970,1,1)+(-5/24)</f>
        <v>42172.750578703701</v>
      </c>
      <c r="T2769" s="14">
        <f>(((I2769/60)/60)/24)+DATE(1970,1,1)+(-5/24)</f>
        <v>42232.750578703701</v>
      </c>
      <c r="U2769" s="41">
        <f t="shared" si="131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8">
        <f>E2770/L2770</f>
        <v>29.470588235294116</v>
      </c>
      <c r="Q2770" s="12" t="str">
        <f t="shared" si="129"/>
        <v>publishing</v>
      </c>
      <c r="R2770" s="12" t="str">
        <f t="shared" si="130"/>
        <v>children's books</v>
      </c>
      <c r="S2770" s="13">
        <f>(((J2770/60)/60)/24)+DATE(1970,1,1)+(-5/24)</f>
        <v>40967.4065162037</v>
      </c>
      <c r="T2770" s="14">
        <f>(((I2770/60)/60)/24)+DATE(1970,1,1)+(-5/24)</f>
        <v>40997.364849537036</v>
      </c>
      <c r="U2770" s="41">
        <f t="shared" si="131"/>
        <v>29.958333333335759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8">
        <f>E2771/L2771</f>
        <v>1</v>
      </c>
      <c r="Q2771" s="12" t="str">
        <f t="shared" si="129"/>
        <v>publishing</v>
      </c>
      <c r="R2771" s="12" t="str">
        <f t="shared" si="130"/>
        <v>children's books</v>
      </c>
      <c r="S2771" s="13">
        <f>(((J2771/60)/60)/24)+DATE(1970,1,1)+(-5/24)</f>
        <v>41745.617939814809</v>
      </c>
      <c r="T2771" s="14">
        <f>(((I2771/60)/60)/24)+DATE(1970,1,1)+(-5/24)</f>
        <v>41795.617939814809</v>
      </c>
      <c r="U2771" s="41">
        <f t="shared" si="131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8">
        <f>E2772/L2772</f>
        <v>63.098484848484851</v>
      </c>
      <c r="Q2772" s="12" t="str">
        <f t="shared" si="129"/>
        <v>publishing</v>
      </c>
      <c r="R2772" s="12" t="str">
        <f t="shared" si="130"/>
        <v>children's books</v>
      </c>
      <c r="S2772" s="13">
        <f>(((J2772/60)/60)/24)+DATE(1970,1,1)+(-5/24)</f>
        <v>41686.496874999997</v>
      </c>
      <c r="T2772" s="14">
        <f>(((I2772/60)/60)/24)+DATE(1970,1,1)+(-5/24)</f>
        <v>41716.455208333333</v>
      </c>
      <c r="U2772" s="41">
        <f t="shared" si="131"/>
        <v>29.958333333335759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8" t="e">
        <f>E2773/L2773</f>
        <v>#DIV/0!</v>
      </c>
      <c r="Q2773" s="12" t="str">
        <f t="shared" si="129"/>
        <v>publishing</v>
      </c>
      <c r="R2773" s="12" t="str">
        <f t="shared" si="130"/>
        <v>children's books</v>
      </c>
      <c r="S2773" s="13">
        <f>(((J2773/60)/60)/24)+DATE(1970,1,1)+(-5/24)</f>
        <v>41257.323379629626</v>
      </c>
      <c r="T2773" s="14">
        <f>(((I2773/60)/60)/24)+DATE(1970,1,1)+(-5/24)</f>
        <v>41306.5</v>
      </c>
      <c r="U2773" s="41">
        <f t="shared" si="131"/>
        <v>49.176620370373712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8" t="e">
        <f>E2774/L2774</f>
        <v>#DIV/0!</v>
      </c>
      <c r="Q2774" s="12" t="str">
        <f t="shared" si="129"/>
        <v>publishing</v>
      </c>
      <c r="R2774" s="12" t="str">
        <f t="shared" si="130"/>
        <v>children's books</v>
      </c>
      <c r="S2774" s="13">
        <f>(((J2774/60)/60)/24)+DATE(1970,1,1)+(-5/24)</f>
        <v>41537.660810185182</v>
      </c>
      <c r="T2774" s="14">
        <f>(((I2774/60)/60)/24)+DATE(1970,1,1)+(-5/24)</f>
        <v>41552.660810185182</v>
      </c>
      <c r="U2774" s="41">
        <f t="shared" si="131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8">
        <f>E2775/L2775</f>
        <v>1</v>
      </c>
      <c r="Q2775" s="12" t="str">
        <f t="shared" si="129"/>
        <v>publishing</v>
      </c>
      <c r="R2775" s="12" t="str">
        <f t="shared" si="130"/>
        <v>children's books</v>
      </c>
      <c r="S2775" s="13">
        <f>(((J2775/60)/60)/24)+DATE(1970,1,1)+(-5/24)</f>
        <v>42474.656493055554</v>
      </c>
      <c r="T2775" s="14">
        <f>(((I2775/60)/60)/24)+DATE(1970,1,1)+(-5/24)</f>
        <v>42484.656493055554</v>
      </c>
      <c r="U2775" s="41">
        <f t="shared" si="131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8">
        <f>E2776/L2776</f>
        <v>43.846153846153847</v>
      </c>
      <c r="Q2776" s="12" t="str">
        <f t="shared" si="129"/>
        <v>publishing</v>
      </c>
      <c r="R2776" s="12" t="str">
        <f t="shared" si="130"/>
        <v>children's books</v>
      </c>
      <c r="S2776" s="13">
        <f>(((J2776/60)/60)/24)+DATE(1970,1,1)+(-5/24)</f>
        <v>41310.918148148143</v>
      </c>
      <c r="T2776" s="14">
        <f>(((I2776/60)/60)/24)+DATE(1970,1,1)+(-5/24)</f>
        <v>41340.918148148143</v>
      </c>
      <c r="U2776" s="41">
        <f t="shared" si="131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8">
        <f>E2777/L2777</f>
        <v>75</v>
      </c>
      <c r="Q2777" s="12" t="str">
        <f t="shared" si="129"/>
        <v>publishing</v>
      </c>
      <c r="R2777" s="12" t="str">
        <f t="shared" si="130"/>
        <v>children's books</v>
      </c>
      <c r="S2777" s="13">
        <f>(((J2777/60)/60)/24)+DATE(1970,1,1)+(-5/24)</f>
        <v>40862.805023148147</v>
      </c>
      <c r="T2777" s="14">
        <f>(((I2777/60)/60)/24)+DATE(1970,1,1)+(-5/24)</f>
        <v>40892.805023148147</v>
      </c>
      <c r="U2777" s="41">
        <f t="shared" si="131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8">
        <f>E2778/L2778</f>
        <v>45.972222222222221</v>
      </c>
      <c r="Q2778" s="12" t="str">
        <f t="shared" si="129"/>
        <v>publishing</v>
      </c>
      <c r="R2778" s="12" t="str">
        <f t="shared" si="130"/>
        <v>children's books</v>
      </c>
      <c r="S2778" s="13">
        <f>(((J2778/60)/60)/24)+DATE(1970,1,1)+(-5/24)</f>
        <v>42136.088842592588</v>
      </c>
      <c r="T2778" s="14">
        <f>(((I2778/60)/60)/24)+DATE(1970,1,1)+(-5/24)</f>
        <v>42167.088842592588</v>
      </c>
      <c r="U2778" s="41">
        <f t="shared" si="131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8">
        <f>E2779/L2779</f>
        <v>10</v>
      </c>
      <c r="Q2779" s="12" t="str">
        <f t="shared" si="129"/>
        <v>publishing</v>
      </c>
      <c r="R2779" s="12" t="str">
        <f t="shared" si="130"/>
        <v>children's books</v>
      </c>
      <c r="S2779" s="13">
        <f>(((J2779/60)/60)/24)+DATE(1970,1,1)+(-5/24)</f>
        <v>42172.460694444446</v>
      </c>
      <c r="T2779" s="14">
        <f>(((I2779/60)/60)/24)+DATE(1970,1,1)+(-5/24)</f>
        <v>42202.460694444446</v>
      </c>
      <c r="U2779" s="41">
        <f t="shared" si="131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8">
        <f>E2780/L2780</f>
        <v>93.666666666666671</v>
      </c>
      <c r="Q2780" s="12" t="str">
        <f t="shared" si="129"/>
        <v>publishing</v>
      </c>
      <c r="R2780" s="12" t="str">
        <f t="shared" si="130"/>
        <v>children's books</v>
      </c>
      <c r="S2780" s="13">
        <f>(((J2780/60)/60)/24)+DATE(1970,1,1)+(-5/24)</f>
        <v>41846.769745370366</v>
      </c>
      <c r="T2780" s="14">
        <f>(((I2780/60)/60)/24)+DATE(1970,1,1)+(-5/24)</f>
        <v>41876.769745370366</v>
      </c>
      <c r="U2780" s="41">
        <f t="shared" si="131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8">
        <f>E2781/L2781</f>
        <v>53</v>
      </c>
      <c r="Q2781" s="12" t="str">
        <f t="shared" si="129"/>
        <v>publishing</v>
      </c>
      <c r="R2781" s="12" t="str">
        <f t="shared" si="130"/>
        <v>children's books</v>
      </c>
      <c r="S2781" s="13">
        <f>(((J2781/60)/60)/24)+DATE(1970,1,1)+(-5/24)</f>
        <v>42300.377557870372</v>
      </c>
      <c r="T2781" s="14">
        <f>(((I2781/60)/60)/24)+DATE(1970,1,1)+(-5/24)</f>
        <v>42330.419224537036</v>
      </c>
      <c r="U2781" s="41">
        <f t="shared" si="131"/>
        <v>30.041666666664241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8" t="e">
        <f>E2782/L2782</f>
        <v>#DIV/0!</v>
      </c>
      <c r="Q2782" s="12" t="str">
        <f t="shared" si="129"/>
        <v>publishing</v>
      </c>
      <c r="R2782" s="12" t="str">
        <f t="shared" si="130"/>
        <v>children's books</v>
      </c>
      <c r="S2782" s="13">
        <f>(((J2782/60)/60)/24)+DATE(1970,1,1)+(-5/24)</f>
        <v>42774.239444444444</v>
      </c>
      <c r="T2782" s="14">
        <f>(((I2782/60)/60)/24)+DATE(1970,1,1)+(-5/24)</f>
        <v>42804.239444444444</v>
      </c>
      <c r="U2782" s="41">
        <f t="shared" si="131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8">
        <f>E2783/L2783</f>
        <v>47</v>
      </c>
      <c r="Q2783" s="12" t="str">
        <f t="shared" si="129"/>
        <v>theater</v>
      </c>
      <c r="R2783" s="12" t="str">
        <f t="shared" si="130"/>
        <v>plays</v>
      </c>
      <c r="S2783" s="13">
        <f>(((J2783/60)/60)/24)+DATE(1970,1,1)+(-5/24)</f>
        <v>42018.733263888884</v>
      </c>
      <c r="T2783" s="14">
        <f>(((I2783/60)/60)/24)+DATE(1970,1,1)+(-5/24)</f>
        <v>42047.083333333336</v>
      </c>
      <c r="U2783" s="41">
        <f t="shared" si="131"/>
        <v>28.350069444451947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8">
        <f>E2784/L2784</f>
        <v>66.666666666666671</v>
      </c>
      <c r="Q2784" s="12" t="str">
        <f t="shared" si="129"/>
        <v>theater</v>
      </c>
      <c r="R2784" s="12" t="str">
        <f t="shared" si="130"/>
        <v>plays</v>
      </c>
      <c r="S2784" s="13">
        <f>(((J2784/60)/60)/24)+DATE(1970,1,1)+(-5/24)</f>
        <v>42026.716643518514</v>
      </c>
      <c r="T2784" s="14">
        <f>(((I2784/60)/60)/24)+DATE(1970,1,1)+(-5/24)</f>
        <v>42051.999305555553</v>
      </c>
      <c r="U2784" s="41">
        <f t="shared" si="131"/>
        <v>25.282662037039699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8">
        <f>E2785/L2785</f>
        <v>18.770491803278688</v>
      </c>
      <c r="Q2785" s="12" t="str">
        <f t="shared" si="129"/>
        <v>theater</v>
      </c>
      <c r="R2785" s="12" t="str">
        <f t="shared" si="130"/>
        <v>plays</v>
      </c>
      <c r="S2785" s="13">
        <f>(((J2785/60)/60)/24)+DATE(1970,1,1)+(-5/24)</f>
        <v>42103.326921296299</v>
      </c>
      <c r="T2785" s="14">
        <f>(((I2785/60)/60)/24)+DATE(1970,1,1)+(-5/24)</f>
        <v>42117.326921296299</v>
      </c>
      <c r="U2785" s="41">
        <f t="shared" si="131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8">
        <f>E2786/L2786</f>
        <v>66.111111111111114</v>
      </c>
      <c r="Q2786" s="12" t="str">
        <f t="shared" si="129"/>
        <v>theater</v>
      </c>
      <c r="R2786" s="12" t="str">
        <f t="shared" si="130"/>
        <v>plays</v>
      </c>
      <c r="S2786" s="13">
        <f>(((J2786/60)/60)/24)+DATE(1970,1,1)+(-5/24)</f>
        <v>41920.579201388886</v>
      </c>
      <c r="T2786" s="14">
        <f>(((I2786/60)/60)/24)+DATE(1970,1,1)+(-5/24)</f>
        <v>41941.579201388886</v>
      </c>
      <c r="U2786" s="41">
        <f t="shared" si="131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8">
        <f>E2787/L2787</f>
        <v>36.859154929577464</v>
      </c>
      <c r="Q2787" s="12" t="str">
        <f t="shared" si="129"/>
        <v>theater</v>
      </c>
      <c r="R2787" s="12" t="str">
        <f t="shared" si="130"/>
        <v>plays</v>
      </c>
      <c r="S2787" s="13">
        <f>(((J2787/60)/60)/24)+DATE(1970,1,1)+(-5/24)</f>
        <v>42557.981099537035</v>
      </c>
      <c r="T2787" s="14">
        <f>(((I2787/60)/60)/24)+DATE(1970,1,1)+(-5/24)</f>
        <v>42587.666666666664</v>
      </c>
      <c r="U2787" s="41">
        <f t="shared" si="131"/>
        <v>29.685567129628907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8">
        <f>E2788/L2788</f>
        <v>39.810810810810814</v>
      </c>
      <c r="Q2788" s="12" t="str">
        <f t="shared" si="129"/>
        <v>theater</v>
      </c>
      <c r="R2788" s="12" t="str">
        <f t="shared" si="130"/>
        <v>plays</v>
      </c>
      <c r="S2788" s="13">
        <f>(((J2788/60)/60)/24)+DATE(1970,1,1)+(-5/24)</f>
        <v>41815.360879629625</v>
      </c>
      <c r="T2788" s="14">
        <f>(((I2788/60)/60)/24)+DATE(1970,1,1)+(-5/24)</f>
        <v>41829.360879629625</v>
      </c>
      <c r="U2788" s="41">
        <f t="shared" si="131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8">
        <f>E2789/L2789</f>
        <v>31.5</v>
      </c>
      <c r="Q2789" s="12" t="str">
        <f t="shared" si="129"/>
        <v>theater</v>
      </c>
      <c r="R2789" s="12" t="str">
        <f t="shared" si="130"/>
        <v>plays</v>
      </c>
      <c r="S2789" s="13">
        <f>(((J2789/60)/60)/24)+DATE(1970,1,1)+(-5/24)</f>
        <v>41807.990185185183</v>
      </c>
      <c r="T2789" s="14">
        <f>(((I2789/60)/60)/24)+DATE(1970,1,1)+(-5/24)</f>
        <v>41837.990185185183</v>
      </c>
      <c r="U2789" s="41">
        <f t="shared" si="131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8">
        <f>E2790/L2790</f>
        <v>102.5</v>
      </c>
      <c r="Q2790" s="12" t="str">
        <f t="shared" si="129"/>
        <v>theater</v>
      </c>
      <c r="R2790" s="12" t="str">
        <f t="shared" si="130"/>
        <v>plays</v>
      </c>
      <c r="S2790" s="13">
        <f>(((J2790/60)/60)/24)+DATE(1970,1,1)+(-5/24)</f>
        <v>42550.493553240733</v>
      </c>
      <c r="T2790" s="14">
        <f>(((I2790/60)/60)/24)+DATE(1970,1,1)+(-5/24)</f>
        <v>42580.493553240733</v>
      </c>
      <c r="U2790" s="41">
        <f t="shared" si="131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8">
        <f>E2791/L2791</f>
        <v>126.45833333333333</v>
      </c>
      <c r="Q2791" s="12" t="str">
        <f t="shared" si="129"/>
        <v>theater</v>
      </c>
      <c r="R2791" s="12" t="str">
        <f t="shared" si="130"/>
        <v>plays</v>
      </c>
      <c r="S2791" s="13">
        <f>(((J2791/60)/60)/24)+DATE(1970,1,1)+(-5/24)</f>
        <v>42055.804791666662</v>
      </c>
      <c r="T2791" s="14">
        <f>(((I2791/60)/60)/24)+DATE(1970,1,1)+(-5/24)</f>
        <v>42074.958333333336</v>
      </c>
      <c r="U2791" s="41">
        <f t="shared" si="131"/>
        <v>19.153541666673846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8">
        <f>E2792/L2792</f>
        <v>47.878787878787875</v>
      </c>
      <c r="Q2792" s="12" t="str">
        <f t="shared" si="129"/>
        <v>theater</v>
      </c>
      <c r="R2792" s="12" t="str">
        <f t="shared" si="130"/>
        <v>plays</v>
      </c>
      <c r="S2792" s="13">
        <f>(((J2792/60)/60)/24)+DATE(1970,1,1)+(-5/24)</f>
        <v>42016.730358796289</v>
      </c>
      <c r="T2792" s="14">
        <f>(((I2792/60)/60)/24)+DATE(1970,1,1)+(-5/24)</f>
        <v>42046.730358796289</v>
      </c>
      <c r="U2792" s="41">
        <f t="shared" si="131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8">
        <f>E2793/L2793</f>
        <v>73.214285714285708</v>
      </c>
      <c r="Q2793" s="12" t="str">
        <f t="shared" si="129"/>
        <v>theater</v>
      </c>
      <c r="R2793" s="12" t="str">
        <f t="shared" si="130"/>
        <v>plays</v>
      </c>
      <c r="S2793" s="13">
        <f>(((J2793/60)/60)/24)+DATE(1970,1,1)+(-5/24)</f>
        <v>42591.691655092589</v>
      </c>
      <c r="T2793" s="14">
        <f>(((I2793/60)/60)/24)+DATE(1970,1,1)+(-5/24)</f>
        <v>42621.958333333336</v>
      </c>
      <c r="U2793" s="41">
        <f t="shared" si="131"/>
        <v>30.266678240746842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8">
        <f>E2794/L2794</f>
        <v>89.666666666666671</v>
      </c>
      <c r="Q2794" s="12" t="str">
        <f t="shared" si="129"/>
        <v>theater</v>
      </c>
      <c r="R2794" s="12" t="str">
        <f t="shared" si="130"/>
        <v>plays</v>
      </c>
      <c r="S2794" s="13">
        <f>(((J2794/60)/60)/24)+DATE(1970,1,1)+(-5/24)</f>
        <v>42183.022673611107</v>
      </c>
      <c r="T2794" s="14">
        <f>(((I2794/60)/60)/24)+DATE(1970,1,1)+(-5/24)</f>
        <v>42228.022673611107</v>
      </c>
      <c r="U2794" s="41">
        <f t="shared" si="131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8">
        <f>E2795/L2795</f>
        <v>151.4623287671233</v>
      </c>
      <c r="Q2795" s="12" t="str">
        <f t="shared" si="129"/>
        <v>theater</v>
      </c>
      <c r="R2795" s="12" t="str">
        <f t="shared" si="130"/>
        <v>plays</v>
      </c>
      <c r="S2795" s="13">
        <f>(((J2795/60)/60)/24)+DATE(1970,1,1)+(-5/24)</f>
        <v>42176.210706018515</v>
      </c>
      <c r="T2795" s="14">
        <f>(((I2795/60)/60)/24)+DATE(1970,1,1)+(-5/24)</f>
        <v>42206.210706018515</v>
      </c>
      <c r="U2795" s="41">
        <f t="shared" si="131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8">
        <f>E2796/L2796</f>
        <v>25</v>
      </c>
      <c r="Q2796" s="12" t="str">
        <f t="shared" si="129"/>
        <v>theater</v>
      </c>
      <c r="R2796" s="12" t="str">
        <f t="shared" si="130"/>
        <v>plays</v>
      </c>
      <c r="S2796" s="13">
        <f>(((J2796/60)/60)/24)+DATE(1970,1,1)+(-5/24)</f>
        <v>42416.48332175926</v>
      </c>
      <c r="T2796" s="14">
        <f>(((I2796/60)/60)/24)+DATE(1970,1,1)+(-5/24)</f>
        <v>42432.583333333336</v>
      </c>
      <c r="U2796" s="41">
        <f t="shared" si="131"/>
        <v>16.100011574075324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8">
        <f>E2797/L2797</f>
        <v>36.5</v>
      </c>
      <c r="Q2797" s="12" t="str">
        <f t="shared" si="129"/>
        <v>theater</v>
      </c>
      <c r="R2797" s="12" t="str">
        <f t="shared" si="130"/>
        <v>plays</v>
      </c>
      <c r="S2797" s="13">
        <f>(((J2797/60)/60)/24)+DATE(1970,1,1)+(-5/24)</f>
        <v>41780.317604166667</v>
      </c>
      <c r="T2797" s="14">
        <f>(((I2797/60)/60)/24)+DATE(1970,1,1)+(-5/24)</f>
        <v>41796.75</v>
      </c>
      <c r="U2797" s="41">
        <f t="shared" si="131"/>
        <v>16.43239583333343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8">
        <f>E2798/L2798</f>
        <v>44</v>
      </c>
      <c r="Q2798" s="12" t="str">
        <f t="shared" si="129"/>
        <v>theater</v>
      </c>
      <c r="R2798" s="12" t="str">
        <f t="shared" si="130"/>
        <v>plays</v>
      </c>
      <c r="S2798" s="13">
        <f>(((J2798/60)/60)/24)+DATE(1970,1,1)+(-5/24)</f>
        <v>41795.319768518515</v>
      </c>
      <c r="T2798" s="14">
        <f>(((I2798/60)/60)/24)+DATE(1970,1,1)+(-5/24)</f>
        <v>41825.319768518515</v>
      </c>
      <c r="U2798" s="41">
        <f t="shared" si="131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8">
        <f>E2799/L2799</f>
        <v>87.357553191489373</v>
      </c>
      <c r="Q2799" s="12" t="str">
        <f t="shared" si="129"/>
        <v>theater</v>
      </c>
      <c r="R2799" s="12" t="str">
        <f t="shared" si="130"/>
        <v>plays</v>
      </c>
      <c r="S2799" s="13">
        <f>(((J2799/60)/60)/24)+DATE(1970,1,1)+(-5/24)</f>
        <v>41798.731944444444</v>
      </c>
      <c r="T2799" s="14">
        <f>(((I2799/60)/60)/24)+DATE(1970,1,1)+(-5/24)</f>
        <v>41828.731944444444</v>
      </c>
      <c r="U2799" s="41">
        <f t="shared" si="131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8">
        <f>E2800/L2800</f>
        <v>36.474820143884891</v>
      </c>
      <c r="Q2800" s="12" t="str">
        <f t="shared" si="129"/>
        <v>theater</v>
      </c>
      <c r="R2800" s="12" t="str">
        <f t="shared" si="130"/>
        <v>plays</v>
      </c>
      <c r="S2800" s="13">
        <f>(((J2800/60)/60)/24)+DATE(1970,1,1)+(-5/24)</f>
        <v>42201.466678240737</v>
      </c>
      <c r="T2800" s="14">
        <f>(((I2800/60)/60)/24)+DATE(1970,1,1)+(-5/24)</f>
        <v>42216.458333333336</v>
      </c>
      <c r="U2800" s="41">
        <f t="shared" si="131"/>
        <v>14.991655092599103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8">
        <f>E2801/L2801</f>
        <v>44.859538461538463</v>
      </c>
      <c r="Q2801" s="12" t="str">
        <f t="shared" si="129"/>
        <v>theater</v>
      </c>
      <c r="R2801" s="12" t="str">
        <f t="shared" si="130"/>
        <v>plays</v>
      </c>
      <c r="S2801" s="13">
        <f>(((J2801/60)/60)/24)+DATE(1970,1,1)+(-5/24)</f>
        <v>42507.05636574074</v>
      </c>
      <c r="T2801" s="14">
        <f>(((I2801/60)/60)/24)+DATE(1970,1,1)+(-5/24)</f>
        <v>42538.458333333336</v>
      </c>
      <c r="U2801" s="41">
        <f t="shared" si="131"/>
        <v>31.401967592595611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8">
        <f>E2802/L2802</f>
        <v>42.903225806451616</v>
      </c>
      <c r="Q2802" s="12" t="str">
        <f t="shared" si="129"/>
        <v>theater</v>
      </c>
      <c r="R2802" s="12" t="str">
        <f t="shared" si="130"/>
        <v>plays</v>
      </c>
      <c r="S2802" s="13">
        <f>(((J2802/60)/60)/24)+DATE(1970,1,1)+(-5/24)</f>
        <v>41948.344513888886</v>
      </c>
      <c r="T2802" s="14">
        <f>(((I2802/60)/60)/24)+DATE(1970,1,1)+(-5/24)</f>
        <v>42008.344513888886</v>
      </c>
      <c r="U2802" s="41">
        <f t="shared" si="131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8">
        <f>E2803/L2803</f>
        <v>51.230769230769234</v>
      </c>
      <c r="Q2803" s="12" t="str">
        <f t="shared" si="129"/>
        <v>theater</v>
      </c>
      <c r="R2803" s="12" t="str">
        <f t="shared" si="130"/>
        <v>plays</v>
      </c>
      <c r="S2803" s="13">
        <f>(((J2803/60)/60)/24)+DATE(1970,1,1)+(-5/24)</f>
        <v>41900.034826388888</v>
      </c>
      <c r="T2803" s="14">
        <f>(((I2803/60)/60)/24)+DATE(1970,1,1)+(-5/24)</f>
        <v>41922.25</v>
      </c>
      <c r="U2803" s="41">
        <f t="shared" si="131"/>
        <v>22.215173611111823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8">
        <f>E2804/L2804</f>
        <v>33.944444444444443</v>
      </c>
      <c r="Q2804" s="12" t="str">
        <f t="shared" si="129"/>
        <v>theater</v>
      </c>
      <c r="R2804" s="12" t="str">
        <f t="shared" si="130"/>
        <v>plays</v>
      </c>
      <c r="S2804" s="13">
        <f>(((J2804/60)/60)/24)+DATE(1970,1,1)+(-5/24)</f>
        <v>42192.438738425924</v>
      </c>
      <c r="T2804" s="14">
        <f>(((I2804/60)/60)/24)+DATE(1970,1,1)+(-5/24)</f>
        <v>42222.438738425924</v>
      </c>
      <c r="U2804" s="41">
        <f t="shared" si="131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8">
        <f>E2805/L2805</f>
        <v>90.744680851063833</v>
      </c>
      <c r="Q2805" s="12" t="str">
        <f t="shared" si="129"/>
        <v>theater</v>
      </c>
      <c r="R2805" s="12" t="str">
        <f t="shared" si="130"/>
        <v>plays</v>
      </c>
      <c r="S2805" s="13">
        <f>(((J2805/60)/60)/24)+DATE(1970,1,1)+(-5/24)</f>
        <v>42157.857361111113</v>
      </c>
      <c r="T2805" s="14">
        <f>(((I2805/60)/60)/24)+DATE(1970,1,1)+(-5/24)</f>
        <v>42200.791666666664</v>
      </c>
      <c r="U2805" s="41">
        <f t="shared" si="131"/>
        <v>42.934305555550964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8">
        <f>E2806/L2806</f>
        <v>50</v>
      </c>
      <c r="Q2806" s="12" t="str">
        <f t="shared" si="129"/>
        <v>theater</v>
      </c>
      <c r="R2806" s="12" t="str">
        <f t="shared" si="130"/>
        <v>plays</v>
      </c>
      <c r="S2806" s="13">
        <f>(((J2806/60)/60)/24)+DATE(1970,1,1)+(-5/24)</f>
        <v>41881.245254629626</v>
      </c>
      <c r="T2806" s="14">
        <f>(((I2806/60)/60)/24)+DATE(1970,1,1)+(-5/24)</f>
        <v>41911.245254629626</v>
      </c>
      <c r="U2806" s="41">
        <f t="shared" si="131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8">
        <f>E2807/L2807</f>
        <v>24.444444444444443</v>
      </c>
      <c r="Q2807" s="12" t="str">
        <f t="shared" si="129"/>
        <v>theater</v>
      </c>
      <c r="R2807" s="12" t="str">
        <f t="shared" si="130"/>
        <v>plays</v>
      </c>
      <c r="S2807" s="13">
        <f>(((J2807/60)/60)/24)+DATE(1970,1,1)+(-5/24)</f>
        <v>42213.2971412037</v>
      </c>
      <c r="T2807" s="14">
        <f>(((I2807/60)/60)/24)+DATE(1970,1,1)+(-5/24)</f>
        <v>42238.2971412037</v>
      </c>
      <c r="U2807" s="41">
        <f t="shared" si="131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8">
        <f>E2808/L2808</f>
        <v>44.25</v>
      </c>
      <c r="Q2808" s="12" t="str">
        <f t="shared" si="129"/>
        <v>theater</v>
      </c>
      <c r="R2808" s="12" t="str">
        <f t="shared" si="130"/>
        <v>plays</v>
      </c>
      <c r="S2808" s="13">
        <f>(((J2808/60)/60)/24)+DATE(1970,1,1)+(-5/24)</f>
        <v>42185.058912037035</v>
      </c>
      <c r="T2808" s="14">
        <f>(((I2808/60)/60)/24)+DATE(1970,1,1)+(-5/24)</f>
        <v>42221.249999999993</v>
      </c>
      <c r="U2808" s="41">
        <f t="shared" si="131"/>
        <v>36.191087962957681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8">
        <f>E2809/L2809</f>
        <v>67.741935483870961</v>
      </c>
      <c r="Q2809" s="12" t="str">
        <f t="shared" si="129"/>
        <v>theater</v>
      </c>
      <c r="R2809" s="12" t="str">
        <f t="shared" si="130"/>
        <v>plays</v>
      </c>
      <c r="S2809" s="13">
        <f>(((J2809/60)/60)/24)+DATE(1970,1,1)+(-5/24)</f>
        <v>42154.664791666662</v>
      </c>
      <c r="T2809" s="14">
        <f>(((I2809/60)/60)/24)+DATE(1970,1,1)+(-5/24)</f>
        <v>42184.664791666662</v>
      </c>
      <c r="U2809" s="41">
        <f t="shared" si="131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8">
        <f>E2810/L2810</f>
        <v>65.376811594202906</v>
      </c>
      <c r="Q2810" s="12" t="str">
        <f t="shared" si="129"/>
        <v>theater</v>
      </c>
      <c r="R2810" s="12" t="str">
        <f t="shared" si="130"/>
        <v>plays</v>
      </c>
      <c r="S2810" s="13">
        <f>(((J2810/60)/60)/24)+DATE(1970,1,1)+(-5/24)</f>
        <v>42208.638136574074</v>
      </c>
      <c r="T2810" s="14">
        <f>(((I2810/60)/60)/24)+DATE(1970,1,1)+(-5/24)</f>
        <v>42238.638136574074</v>
      </c>
      <c r="U2810" s="41">
        <f t="shared" si="131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8">
        <f>E2811/L2811</f>
        <v>121.9047619047619</v>
      </c>
      <c r="Q2811" s="12" t="str">
        <f t="shared" si="129"/>
        <v>theater</v>
      </c>
      <c r="R2811" s="12" t="str">
        <f t="shared" si="130"/>
        <v>plays</v>
      </c>
      <c r="S2811" s="13">
        <f>(((J2811/60)/60)/24)+DATE(1970,1,1)+(-5/24)</f>
        <v>42451.288483796299</v>
      </c>
      <c r="T2811" s="14">
        <f>(((I2811/60)/60)/24)+DATE(1970,1,1)+(-5/24)</f>
        <v>42459.402083333327</v>
      </c>
      <c r="U2811" s="41">
        <f t="shared" si="131"/>
        <v>8.1135995370277669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8">
        <f>E2812/L2812</f>
        <v>47.456140350877192</v>
      </c>
      <c r="Q2812" s="12" t="str">
        <f t="shared" si="129"/>
        <v>theater</v>
      </c>
      <c r="R2812" s="12" t="str">
        <f t="shared" si="130"/>
        <v>plays</v>
      </c>
      <c r="S2812" s="13">
        <f>(((J2812/60)/60)/24)+DATE(1970,1,1)+(-5/24)</f>
        <v>41758.931296296294</v>
      </c>
      <c r="T2812" s="14">
        <f>(((I2812/60)/60)/24)+DATE(1970,1,1)+(-5/24)</f>
        <v>41790.957638888889</v>
      </c>
      <c r="U2812" s="41">
        <f t="shared" si="131"/>
        <v>32.026342592595029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8">
        <f>E2813/L2813</f>
        <v>92.842592592592595</v>
      </c>
      <c r="Q2813" s="12" t="str">
        <f t="shared" si="129"/>
        <v>theater</v>
      </c>
      <c r="R2813" s="12" t="str">
        <f t="shared" si="130"/>
        <v>plays</v>
      </c>
      <c r="S2813" s="13">
        <f>(((J2813/60)/60)/24)+DATE(1970,1,1)+(-5/24)</f>
        <v>42028.288229166668</v>
      </c>
      <c r="T2813" s="14">
        <f>(((I2813/60)/60)/24)+DATE(1970,1,1)+(-5/24)</f>
        <v>42058.288229166668</v>
      </c>
      <c r="U2813" s="41">
        <f t="shared" si="131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8">
        <f>E2814/L2814</f>
        <v>68.253012048192772</v>
      </c>
      <c r="Q2814" s="12" t="str">
        <f t="shared" si="129"/>
        <v>theater</v>
      </c>
      <c r="R2814" s="12" t="str">
        <f t="shared" si="130"/>
        <v>plays</v>
      </c>
      <c r="S2814" s="13">
        <f>(((J2814/60)/60)/24)+DATE(1970,1,1)+(-5/24)</f>
        <v>42054.535856481474</v>
      </c>
      <c r="T2814" s="14">
        <f>(((I2814/60)/60)/24)+DATE(1970,1,1)+(-5/24)</f>
        <v>42099.958333333336</v>
      </c>
      <c r="U2814" s="41">
        <f t="shared" si="131"/>
        <v>45.422476851861575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8">
        <f>E2815/L2815</f>
        <v>37.209583333333335</v>
      </c>
      <c r="Q2815" s="12" t="str">
        <f t="shared" si="129"/>
        <v>theater</v>
      </c>
      <c r="R2815" s="12" t="str">
        <f t="shared" si="130"/>
        <v>plays</v>
      </c>
      <c r="S2815" s="13">
        <f>(((J2815/60)/60)/24)+DATE(1970,1,1)+(-5/24)</f>
        <v>42693.534270833326</v>
      </c>
      <c r="T2815" s="14">
        <f>(((I2815/60)/60)/24)+DATE(1970,1,1)+(-5/24)</f>
        <v>42718.534270833326</v>
      </c>
      <c r="U2815" s="41">
        <f t="shared" si="131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8">
        <f>E2816/L2816</f>
        <v>25.25</v>
      </c>
      <c r="Q2816" s="12" t="str">
        <f t="shared" si="129"/>
        <v>theater</v>
      </c>
      <c r="R2816" s="12" t="str">
        <f t="shared" si="130"/>
        <v>plays</v>
      </c>
      <c r="S2816" s="13">
        <f>(((J2816/60)/60)/24)+DATE(1970,1,1)+(-5/24)</f>
        <v>42103.191145833327</v>
      </c>
      <c r="T2816" s="14">
        <f>(((I2816/60)/60)/24)+DATE(1970,1,1)+(-5/24)</f>
        <v>42133.191145833327</v>
      </c>
      <c r="U2816" s="41">
        <f t="shared" si="131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8">
        <f>E2817/L2817</f>
        <v>43.214285714285715</v>
      </c>
      <c r="Q2817" s="12" t="str">
        <f t="shared" si="129"/>
        <v>theater</v>
      </c>
      <c r="R2817" s="12" t="str">
        <f t="shared" si="130"/>
        <v>plays</v>
      </c>
      <c r="S2817" s="13">
        <f>(((J2817/60)/60)/24)+DATE(1970,1,1)+(-5/24)</f>
        <v>42559.568391203698</v>
      </c>
      <c r="T2817" s="14">
        <f>(((I2817/60)/60)/24)+DATE(1970,1,1)+(-5/24)</f>
        <v>42589.568391203698</v>
      </c>
      <c r="U2817" s="41">
        <f t="shared" si="131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8">
        <f>E2818/L2818</f>
        <v>25.130177514792898</v>
      </c>
      <c r="Q2818" s="12" t="str">
        <f t="shared" si="129"/>
        <v>theater</v>
      </c>
      <c r="R2818" s="12" t="str">
        <f t="shared" si="130"/>
        <v>plays</v>
      </c>
      <c r="S2818" s="13">
        <f>(((J2818/60)/60)/24)+DATE(1970,1,1)+(-5/24)</f>
        <v>42188.259166666663</v>
      </c>
      <c r="T2818" s="14">
        <f>(((I2818/60)/60)/24)+DATE(1970,1,1)+(-5/24)</f>
        <v>42218.458333333336</v>
      </c>
      <c r="U2818" s="41">
        <f t="shared" si="131"/>
        <v>30.199166666672681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8">
        <f>E2819/L2819</f>
        <v>23.636363636363637</v>
      </c>
      <c r="Q2819" s="12" t="str">
        <f t="shared" ref="Q2819:Q2882" si="132">LEFT(N2819,( FIND("/",N2819,1))-1)</f>
        <v>theater</v>
      </c>
      <c r="R2819" s="12" t="str">
        <f t="shared" ref="R2819:R2882" si="133">RIGHT(N2819,(LEN(N2819)-(FIND("/",N2819, FIND("/", N2819)-1))))</f>
        <v>plays</v>
      </c>
      <c r="S2819" s="13">
        <f>(((J2819/60)/60)/24)+DATE(1970,1,1)+(-5/24)</f>
        <v>42023.42664351852</v>
      </c>
      <c r="T2819" s="14">
        <f>(((I2819/60)/60)/24)+DATE(1970,1,1)+(-5/24)</f>
        <v>42063.42664351852</v>
      </c>
      <c r="U2819" s="41">
        <f t="shared" ref="U2819:U2882" si="134">T2819-S2819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8">
        <f>E2820/L2820</f>
        <v>103.95098039215686</v>
      </c>
      <c r="Q2820" s="12" t="str">
        <f t="shared" si="132"/>
        <v>theater</v>
      </c>
      <c r="R2820" s="12" t="str">
        <f t="shared" si="133"/>
        <v>plays</v>
      </c>
      <c r="S2820" s="13">
        <f>(((J2820/60)/60)/24)+DATE(1970,1,1)+(-5/24)</f>
        <v>42250.389884259253</v>
      </c>
      <c r="T2820" s="14">
        <f>(((I2820/60)/60)/24)+DATE(1970,1,1)+(-5/24)</f>
        <v>42270.389884259253</v>
      </c>
      <c r="U2820" s="41">
        <f t="shared" si="13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8">
        <f>E2821/L2821</f>
        <v>50.384615384615387</v>
      </c>
      <c r="Q2821" s="12" t="str">
        <f t="shared" si="132"/>
        <v>theater</v>
      </c>
      <c r="R2821" s="12" t="str">
        <f t="shared" si="133"/>
        <v>plays</v>
      </c>
      <c r="S2821" s="13">
        <f>(((J2821/60)/60)/24)+DATE(1970,1,1)+(-5/24)</f>
        <v>42139.317233796297</v>
      </c>
      <c r="T2821" s="14">
        <f>(((I2821/60)/60)/24)+DATE(1970,1,1)+(-5/24)</f>
        <v>42169.317233796297</v>
      </c>
      <c r="U2821" s="41">
        <f t="shared" si="13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8">
        <f>E2822/L2822</f>
        <v>13.6</v>
      </c>
      <c r="Q2822" s="12" t="str">
        <f t="shared" si="132"/>
        <v>theater</v>
      </c>
      <c r="R2822" s="12" t="str">
        <f t="shared" si="133"/>
        <v>plays</v>
      </c>
      <c r="S2822" s="13">
        <f>(((J2822/60)/60)/24)+DATE(1970,1,1)+(-5/24)</f>
        <v>42401.402650462966</v>
      </c>
      <c r="T2822" s="14">
        <f>(((I2822/60)/60)/24)+DATE(1970,1,1)+(-5/24)</f>
        <v>42425.791666666664</v>
      </c>
      <c r="U2822" s="41">
        <f t="shared" si="134"/>
        <v>24.389016203698702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8">
        <f>E2823/L2823</f>
        <v>28.571428571428573</v>
      </c>
      <c r="Q2823" s="12" t="str">
        <f t="shared" si="132"/>
        <v>theater</v>
      </c>
      <c r="R2823" s="12" t="str">
        <f t="shared" si="133"/>
        <v>plays</v>
      </c>
      <c r="S2823" s="13">
        <f>(((J2823/60)/60)/24)+DATE(1970,1,1)+(-5/24)</f>
        <v>41875.714525462965</v>
      </c>
      <c r="T2823" s="14">
        <f>(((I2823/60)/60)/24)+DATE(1970,1,1)+(-5/24)</f>
        <v>41905.714525462965</v>
      </c>
      <c r="U2823" s="41">
        <f t="shared" si="13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8">
        <f>E2824/L2824</f>
        <v>63.829787234042556</v>
      </c>
      <c r="Q2824" s="12" t="str">
        <f t="shared" si="132"/>
        <v>theater</v>
      </c>
      <c r="R2824" s="12" t="str">
        <f t="shared" si="133"/>
        <v>plays</v>
      </c>
      <c r="S2824" s="13">
        <f>(((J2824/60)/60)/24)+DATE(1970,1,1)+(-5/24)</f>
        <v>42060.475601851846</v>
      </c>
      <c r="T2824" s="14">
        <f>(((I2824/60)/60)/24)+DATE(1970,1,1)+(-5/24)</f>
        <v>42090.433935185189</v>
      </c>
      <c r="U2824" s="41">
        <f t="shared" si="134"/>
        <v>29.958333333343035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8">
        <f>E2825/L2825</f>
        <v>8.8571428571428577</v>
      </c>
      <c r="Q2825" s="12" t="str">
        <f t="shared" si="132"/>
        <v>theater</v>
      </c>
      <c r="R2825" s="12" t="str">
        <f t="shared" si="133"/>
        <v>plays</v>
      </c>
      <c r="S2825" s="13">
        <f>(((J2825/60)/60)/24)+DATE(1970,1,1)+(-5/24)</f>
        <v>42066.803310185183</v>
      </c>
      <c r="T2825" s="14">
        <f>(((I2825/60)/60)/24)+DATE(1970,1,1)+(-5/24)</f>
        <v>42094.749305555553</v>
      </c>
      <c r="U2825" s="41">
        <f t="shared" si="134"/>
        <v>27.945995370369928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8">
        <f>E2826/L2826</f>
        <v>50.666666666666664</v>
      </c>
      <c r="Q2826" s="12" t="str">
        <f t="shared" si="132"/>
        <v>theater</v>
      </c>
      <c r="R2826" s="12" t="str">
        <f t="shared" si="133"/>
        <v>plays</v>
      </c>
      <c r="S2826" s="13">
        <f>(((J2826/60)/60)/24)+DATE(1970,1,1)+(-5/24)</f>
        <v>42136.0624537037</v>
      </c>
      <c r="T2826" s="14">
        <f>(((I2826/60)/60)/24)+DATE(1970,1,1)+(-5/24)</f>
        <v>42167.863194444442</v>
      </c>
      <c r="U2826" s="41">
        <f t="shared" si="134"/>
        <v>31.800740740742185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8">
        <f>E2827/L2827</f>
        <v>60.784313725490193</v>
      </c>
      <c r="Q2827" s="12" t="str">
        <f t="shared" si="132"/>
        <v>theater</v>
      </c>
      <c r="R2827" s="12" t="str">
        <f t="shared" si="133"/>
        <v>plays</v>
      </c>
      <c r="S2827" s="13">
        <f>(((J2827/60)/60)/24)+DATE(1970,1,1)+(-5/24)</f>
        <v>42312.584328703706</v>
      </c>
      <c r="T2827" s="14">
        <f>(((I2827/60)/60)/24)+DATE(1970,1,1)+(-5/24)</f>
        <v>42342.584328703706</v>
      </c>
      <c r="U2827" s="41">
        <f t="shared" si="13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8">
        <f>E2828/L2828</f>
        <v>113.42105263157895</v>
      </c>
      <c r="Q2828" s="12" t="str">
        <f t="shared" si="132"/>
        <v>theater</v>
      </c>
      <c r="R2828" s="12" t="str">
        <f t="shared" si="133"/>
        <v>plays</v>
      </c>
      <c r="S2828" s="13">
        <f>(((J2828/60)/60)/24)+DATE(1970,1,1)+(-5/24)</f>
        <v>42170.826527777775</v>
      </c>
      <c r="T2828" s="14">
        <f>(((I2828/60)/60)/24)+DATE(1970,1,1)+(-5/24)</f>
        <v>42195.083333333336</v>
      </c>
      <c r="U2828" s="41">
        <f t="shared" si="134"/>
        <v>24.256805555560277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8">
        <f>E2829/L2829</f>
        <v>104.56521739130434</v>
      </c>
      <c r="Q2829" s="12" t="str">
        <f t="shared" si="132"/>
        <v>theater</v>
      </c>
      <c r="R2829" s="12" t="str">
        <f t="shared" si="133"/>
        <v>plays</v>
      </c>
      <c r="S2829" s="13">
        <f>(((J2829/60)/60)/24)+DATE(1970,1,1)+(-5/24)</f>
        <v>42494.475300925922</v>
      </c>
      <c r="T2829" s="14">
        <f>(((I2829/60)/60)/24)+DATE(1970,1,1)+(-5/24)</f>
        <v>42524.479166666664</v>
      </c>
      <c r="U2829" s="41">
        <f t="shared" si="134"/>
        <v>30.003865740742185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8">
        <f>E2830/L2830</f>
        <v>98.30927835051547</v>
      </c>
      <c r="Q2830" s="12" t="str">
        <f t="shared" si="132"/>
        <v>theater</v>
      </c>
      <c r="R2830" s="12" t="str">
        <f t="shared" si="133"/>
        <v>plays</v>
      </c>
      <c r="S2830" s="13">
        <f>(((J2830/60)/60)/24)+DATE(1970,1,1)+(-5/24)</f>
        <v>42254.056354166663</v>
      </c>
      <c r="T2830" s="14">
        <f>(((I2830/60)/60)/24)+DATE(1970,1,1)+(-5/24)</f>
        <v>42279.749999999993</v>
      </c>
      <c r="U2830" s="41">
        <f t="shared" si="134"/>
        <v>25.693645833329356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8">
        <f>E2831/L2831</f>
        <v>35.039473684210527</v>
      </c>
      <c r="Q2831" s="12" t="str">
        <f t="shared" si="132"/>
        <v>theater</v>
      </c>
      <c r="R2831" s="12" t="str">
        <f t="shared" si="133"/>
        <v>plays</v>
      </c>
      <c r="S2831" s="13">
        <f>(((J2831/60)/60)/24)+DATE(1970,1,1)+(-5/24)</f>
        <v>42495.225902777776</v>
      </c>
      <c r="T2831" s="14">
        <f>(((I2831/60)/60)/24)+DATE(1970,1,1)+(-5/24)</f>
        <v>42523.225902777776</v>
      </c>
      <c r="U2831" s="41">
        <f t="shared" si="13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8">
        <f>E2832/L2832</f>
        <v>272.72727272727275</v>
      </c>
      <c r="Q2832" s="12" t="str">
        <f t="shared" si="132"/>
        <v>theater</v>
      </c>
      <c r="R2832" s="12" t="str">
        <f t="shared" si="133"/>
        <v>plays</v>
      </c>
      <c r="S2832" s="13">
        <f>(((J2832/60)/60)/24)+DATE(1970,1,1)+(-5/24)</f>
        <v>41758.631342592591</v>
      </c>
      <c r="T2832" s="14">
        <f>(((I2832/60)/60)/24)+DATE(1970,1,1)+(-5/24)</f>
        <v>41770.957638888889</v>
      </c>
      <c r="U2832" s="41">
        <f t="shared" si="134"/>
        <v>12.326296296298096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8">
        <f>E2833/L2833</f>
        <v>63.846153846153847</v>
      </c>
      <c r="Q2833" s="12" t="str">
        <f t="shared" si="132"/>
        <v>theater</v>
      </c>
      <c r="R2833" s="12" t="str">
        <f t="shared" si="133"/>
        <v>plays</v>
      </c>
      <c r="S2833" s="13">
        <f>(((J2833/60)/60)/24)+DATE(1970,1,1)+(-5/24)</f>
        <v>42171.616550925923</v>
      </c>
      <c r="T2833" s="14">
        <f>(((I2833/60)/60)/24)+DATE(1970,1,1)+(-5/24)</f>
        <v>42201.616550925923</v>
      </c>
      <c r="U2833" s="41">
        <f t="shared" si="13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8">
        <f>E2834/L2834</f>
        <v>30.189368421052631</v>
      </c>
      <c r="Q2834" s="12" t="str">
        <f t="shared" si="132"/>
        <v>theater</v>
      </c>
      <c r="R2834" s="12" t="str">
        <f t="shared" si="133"/>
        <v>plays</v>
      </c>
      <c r="S2834" s="13">
        <f>(((J2834/60)/60)/24)+DATE(1970,1,1)+(-5/24)</f>
        <v>41938.501087962963</v>
      </c>
      <c r="T2834" s="14">
        <f>(((I2834/60)/60)/24)+DATE(1970,1,1)+(-5/24)</f>
        <v>41966.708333333336</v>
      </c>
      <c r="U2834" s="41">
        <f t="shared" si="134"/>
        <v>28.20724537037313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8">
        <f>E2835/L2835</f>
        <v>83.51428571428572</v>
      </c>
      <c r="Q2835" s="12" t="str">
        <f t="shared" si="132"/>
        <v>theater</v>
      </c>
      <c r="R2835" s="12" t="str">
        <f t="shared" si="133"/>
        <v>plays</v>
      </c>
      <c r="S2835" s="13">
        <f>(((J2835/60)/60)/24)+DATE(1970,1,1)+(-5/24)</f>
        <v>42267.919363425921</v>
      </c>
      <c r="T2835" s="14">
        <f>(((I2835/60)/60)/24)+DATE(1970,1,1)+(-5/24)</f>
        <v>42287.874999999993</v>
      </c>
      <c r="U2835" s="41">
        <f t="shared" si="134"/>
        <v>19.955636574071832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8">
        <f>E2836/L2836</f>
        <v>64.761904761904759</v>
      </c>
      <c r="Q2836" s="12" t="str">
        <f t="shared" si="132"/>
        <v>theater</v>
      </c>
      <c r="R2836" s="12" t="str">
        <f t="shared" si="133"/>
        <v>plays</v>
      </c>
      <c r="S2836" s="13">
        <f>(((J2836/60)/60)/24)+DATE(1970,1,1)+(-5/24)</f>
        <v>42019.751504629625</v>
      </c>
      <c r="T2836" s="14">
        <f>(((I2836/60)/60)/24)+DATE(1970,1,1)+(-5/24)</f>
        <v>42034.751504629625</v>
      </c>
      <c r="U2836" s="41">
        <f t="shared" si="13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8">
        <f>E2837/L2837</f>
        <v>20.118172043010752</v>
      </c>
      <c r="Q2837" s="12" t="str">
        <f t="shared" si="132"/>
        <v>theater</v>
      </c>
      <c r="R2837" s="12" t="str">
        <f t="shared" si="133"/>
        <v>plays</v>
      </c>
      <c r="S2837" s="13">
        <f>(((J2837/60)/60)/24)+DATE(1970,1,1)+(-5/24)</f>
        <v>42313.495567129627</v>
      </c>
      <c r="T2837" s="14">
        <f>(((I2837/60)/60)/24)+DATE(1970,1,1)+(-5/24)</f>
        <v>42342.791666666664</v>
      </c>
      <c r="U2837" s="41">
        <f t="shared" si="134"/>
        <v>29.296099537037662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8">
        <f>E2838/L2838</f>
        <v>44.090909090909093</v>
      </c>
      <c r="Q2838" s="12" t="str">
        <f t="shared" si="132"/>
        <v>theater</v>
      </c>
      <c r="R2838" s="12" t="str">
        <f t="shared" si="133"/>
        <v>plays</v>
      </c>
      <c r="S2838" s="13">
        <f>(((J2838/60)/60)/24)+DATE(1970,1,1)+(-5/24)</f>
        <v>42746.053449074076</v>
      </c>
      <c r="T2838" s="14">
        <f>(((I2838/60)/60)/24)+DATE(1970,1,1)+(-5/24)</f>
        <v>42783.999305555553</v>
      </c>
      <c r="U2838" s="41">
        <f t="shared" si="134"/>
        <v>37.945856481477676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8">
        <f>E2839/L2839</f>
        <v>40.476190476190474</v>
      </c>
      <c r="Q2839" s="12" t="str">
        <f t="shared" si="132"/>
        <v>theater</v>
      </c>
      <c r="R2839" s="12" t="str">
        <f t="shared" si="133"/>
        <v>plays</v>
      </c>
      <c r="S2839" s="13">
        <f>(((J2839/60)/60)/24)+DATE(1970,1,1)+(-5/24)</f>
        <v>42307.700046296297</v>
      </c>
      <c r="T2839" s="14">
        <f>(((I2839/60)/60)/24)+DATE(1970,1,1)+(-5/24)</f>
        <v>42347.741712962961</v>
      </c>
      <c r="U2839" s="41">
        <f t="shared" si="134"/>
        <v>40.041666666664241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8">
        <f>E2840/L2840</f>
        <v>44.537037037037038</v>
      </c>
      <c r="Q2840" s="12" t="str">
        <f t="shared" si="132"/>
        <v>theater</v>
      </c>
      <c r="R2840" s="12" t="str">
        <f t="shared" si="133"/>
        <v>plays</v>
      </c>
      <c r="S2840" s="13">
        <f>(((J2840/60)/60)/24)+DATE(1970,1,1)+(-5/24)</f>
        <v>41842.399259259255</v>
      </c>
      <c r="T2840" s="14">
        <f>(((I2840/60)/60)/24)+DATE(1970,1,1)+(-5/24)</f>
        <v>41864.708333333328</v>
      </c>
      <c r="U2840" s="41">
        <f t="shared" si="134"/>
        <v>22.309074074073578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8">
        <f>E2841/L2841</f>
        <v>125.80645161290323</v>
      </c>
      <c r="Q2841" s="12" t="str">
        <f t="shared" si="132"/>
        <v>theater</v>
      </c>
      <c r="R2841" s="12" t="str">
        <f t="shared" si="133"/>
        <v>plays</v>
      </c>
      <c r="S2841" s="13">
        <f>(((J2841/60)/60)/24)+DATE(1970,1,1)+(-5/24)</f>
        <v>41853.031874999993</v>
      </c>
      <c r="T2841" s="14">
        <f>(((I2841/60)/60)/24)+DATE(1970,1,1)+(-5/24)</f>
        <v>41875.999305555553</v>
      </c>
      <c r="U2841" s="41">
        <f t="shared" si="134"/>
        <v>22.967430555559986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8">
        <f>E2842/L2842</f>
        <v>19.696969696969695</v>
      </c>
      <c r="Q2842" s="12" t="str">
        <f t="shared" si="132"/>
        <v>theater</v>
      </c>
      <c r="R2842" s="12" t="str">
        <f t="shared" si="133"/>
        <v>plays</v>
      </c>
      <c r="S2842" s="13">
        <f>(((J2842/60)/60)/24)+DATE(1970,1,1)+(-5/24)</f>
        <v>42059.827303240738</v>
      </c>
      <c r="T2842" s="14">
        <f>(((I2842/60)/60)/24)+DATE(1970,1,1)+(-5/24)</f>
        <v>42081.499999999993</v>
      </c>
      <c r="U2842" s="41">
        <f t="shared" si="134"/>
        <v>21.672696759254904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8">
        <f>E2843/L2843</f>
        <v>10</v>
      </c>
      <c r="Q2843" s="12" t="str">
        <f t="shared" si="132"/>
        <v>theater</v>
      </c>
      <c r="R2843" s="12" t="str">
        <f t="shared" si="133"/>
        <v>plays</v>
      </c>
      <c r="S2843" s="13">
        <f>(((J2843/60)/60)/24)+DATE(1970,1,1)+(-5/24)</f>
        <v>42291.53121527777</v>
      </c>
      <c r="T2843" s="14">
        <f>(((I2843/60)/60)/24)+DATE(1970,1,1)+(-5/24)</f>
        <v>42351.572881944441</v>
      </c>
      <c r="U2843" s="41">
        <f t="shared" si="134"/>
        <v>60.041666666671517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8" t="e">
        <f>E2844/L2844</f>
        <v>#DIV/0!</v>
      </c>
      <c r="Q2844" s="12" t="str">
        <f t="shared" si="132"/>
        <v>theater</v>
      </c>
      <c r="R2844" s="12" t="str">
        <f t="shared" si="133"/>
        <v>plays</v>
      </c>
      <c r="S2844" s="13">
        <f>(((J2844/60)/60)/24)+DATE(1970,1,1)+(-5/24)</f>
        <v>41784.744155092587</v>
      </c>
      <c r="T2844" s="14">
        <f>(((I2844/60)/60)/24)+DATE(1970,1,1)+(-5/24)</f>
        <v>41811.25</v>
      </c>
      <c r="U2844" s="41">
        <f t="shared" si="134"/>
        <v>26.50584490741312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8" t="e">
        <f>E2845/L2845</f>
        <v>#DIV/0!</v>
      </c>
      <c r="Q2845" s="12" t="str">
        <f t="shared" si="132"/>
        <v>theater</v>
      </c>
      <c r="R2845" s="12" t="str">
        <f t="shared" si="133"/>
        <v>plays</v>
      </c>
      <c r="S2845" s="13">
        <f>(((J2845/60)/60)/24)+DATE(1970,1,1)+(-5/24)</f>
        <v>42492.529513888883</v>
      </c>
      <c r="T2845" s="14">
        <f>(((I2845/60)/60)/24)+DATE(1970,1,1)+(-5/24)</f>
        <v>42533.958333333336</v>
      </c>
      <c r="U2845" s="41">
        <f t="shared" si="134"/>
        <v>41.428819444452529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8">
        <f>E2846/L2846</f>
        <v>30</v>
      </c>
      <c r="Q2846" s="12" t="str">
        <f t="shared" si="132"/>
        <v>theater</v>
      </c>
      <c r="R2846" s="12" t="str">
        <f t="shared" si="133"/>
        <v>plays</v>
      </c>
      <c r="S2846" s="13">
        <f>(((J2846/60)/60)/24)+DATE(1970,1,1)+(-5/24)</f>
        <v>42709.337731481479</v>
      </c>
      <c r="T2846" s="14">
        <f>(((I2846/60)/60)/24)+DATE(1970,1,1)+(-5/24)</f>
        <v>42739.337731481479</v>
      </c>
      <c r="U2846" s="41">
        <f t="shared" si="13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8">
        <f>E2847/L2847</f>
        <v>60.666666666666664</v>
      </c>
      <c r="Q2847" s="12" t="str">
        <f t="shared" si="132"/>
        <v>theater</v>
      </c>
      <c r="R2847" s="12" t="str">
        <f t="shared" si="133"/>
        <v>plays</v>
      </c>
      <c r="S2847" s="13">
        <f>(((J2847/60)/60)/24)+DATE(1970,1,1)+(-5/24)</f>
        <v>42102.808252314811</v>
      </c>
      <c r="T2847" s="14">
        <f>(((I2847/60)/60)/24)+DATE(1970,1,1)+(-5/24)</f>
        <v>42162.808252314811</v>
      </c>
      <c r="U2847" s="41">
        <f t="shared" si="13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8" t="e">
        <f>E2848/L2848</f>
        <v>#DIV/0!</v>
      </c>
      <c r="Q2848" s="12" t="str">
        <f t="shared" si="132"/>
        <v>theater</v>
      </c>
      <c r="R2848" s="12" t="str">
        <f t="shared" si="133"/>
        <v>plays</v>
      </c>
      <c r="S2848" s="13">
        <f>(((J2848/60)/60)/24)+DATE(1970,1,1)+(-5/24)</f>
        <v>42108.483726851853</v>
      </c>
      <c r="T2848" s="14">
        <f>(((I2848/60)/60)/24)+DATE(1970,1,1)+(-5/24)</f>
        <v>42153.483726851853</v>
      </c>
      <c r="U2848" s="41">
        <f t="shared" si="13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8" t="e">
        <f>E2849/L2849</f>
        <v>#DIV/0!</v>
      </c>
      <c r="Q2849" s="12" t="str">
        <f t="shared" si="132"/>
        <v>theater</v>
      </c>
      <c r="R2849" s="12" t="str">
        <f t="shared" si="133"/>
        <v>plays</v>
      </c>
      <c r="S2849" s="13">
        <f>(((J2849/60)/60)/24)+DATE(1970,1,1)+(-5/24)</f>
        <v>42453.597974537035</v>
      </c>
      <c r="T2849" s="14">
        <f>(((I2849/60)/60)/24)+DATE(1970,1,1)+(-5/24)</f>
        <v>42513.597974537035</v>
      </c>
      <c r="U2849" s="41">
        <f t="shared" si="13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8">
        <f>E2850/L2850</f>
        <v>23.333333333333332</v>
      </c>
      <c r="Q2850" s="12" t="str">
        <f t="shared" si="132"/>
        <v>theater</v>
      </c>
      <c r="R2850" s="12" t="str">
        <f t="shared" si="133"/>
        <v>plays</v>
      </c>
      <c r="S2850" s="13">
        <f>(((J2850/60)/60)/24)+DATE(1970,1,1)+(-5/24)</f>
        <v>42123.440497685187</v>
      </c>
      <c r="T2850" s="14">
        <f>(((I2850/60)/60)/24)+DATE(1970,1,1)+(-5/24)</f>
        <v>42153.440497685187</v>
      </c>
      <c r="U2850" s="41">
        <f t="shared" si="13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8">
        <f>E2851/L2851</f>
        <v>5</v>
      </c>
      <c r="Q2851" s="12" t="str">
        <f t="shared" si="132"/>
        <v>theater</v>
      </c>
      <c r="R2851" s="12" t="str">
        <f t="shared" si="133"/>
        <v>plays</v>
      </c>
      <c r="S2851" s="13">
        <f>(((J2851/60)/60)/24)+DATE(1970,1,1)+(-5/24)</f>
        <v>42453.219907407409</v>
      </c>
      <c r="T2851" s="14">
        <f>(((I2851/60)/60)/24)+DATE(1970,1,1)+(-5/24)</f>
        <v>42483.219907407409</v>
      </c>
      <c r="U2851" s="41">
        <f t="shared" si="13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8">
        <f>E2852/L2852</f>
        <v>23.923076923076923</v>
      </c>
      <c r="Q2852" s="12" t="str">
        <f t="shared" si="132"/>
        <v>theater</v>
      </c>
      <c r="R2852" s="12" t="str">
        <f t="shared" si="133"/>
        <v>plays</v>
      </c>
      <c r="S2852" s="13">
        <f>(((J2852/60)/60)/24)+DATE(1970,1,1)+(-5/24)</f>
        <v>41857.798738425925</v>
      </c>
      <c r="T2852" s="14">
        <f>(((I2852/60)/60)/24)+DATE(1970,1,1)+(-5/24)</f>
        <v>41887.798738425925</v>
      </c>
      <c r="U2852" s="41">
        <f t="shared" si="13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8" t="e">
        <f>E2853/L2853</f>
        <v>#DIV/0!</v>
      </c>
      <c r="Q2853" s="12" t="str">
        <f t="shared" si="132"/>
        <v>theater</v>
      </c>
      <c r="R2853" s="12" t="str">
        <f t="shared" si="133"/>
        <v>plays</v>
      </c>
      <c r="S2853" s="13">
        <f>(((J2853/60)/60)/24)+DATE(1970,1,1)+(-5/24)</f>
        <v>42389.794317129628</v>
      </c>
      <c r="T2853" s="14">
        <f>(((I2853/60)/60)/24)+DATE(1970,1,1)+(-5/24)</f>
        <v>42398.761805555558</v>
      </c>
      <c r="U2853" s="41">
        <f t="shared" si="134"/>
        <v>8.9674884259293322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8">
        <f>E2854/L2854</f>
        <v>15.833333333333334</v>
      </c>
      <c r="Q2854" s="12" t="str">
        <f t="shared" si="132"/>
        <v>theater</v>
      </c>
      <c r="R2854" s="12" t="str">
        <f t="shared" si="133"/>
        <v>plays</v>
      </c>
      <c r="S2854" s="13">
        <f>(((J2854/60)/60)/24)+DATE(1970,1,1)+(-5/24)</f>
        <v>41780.836840277778</v>
      </c>
      <c r="T2854" s="14">
        <f>(((I2854/60)/60)/24)+DATE(1970,1,1)+(-5/24)</f>
        <v>41810.836840277778</v>
      </c>
      <c r="U2854" s="41">
        <f t="shared" si="13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8" t="e">
        <f>E2855/L2855</f>
        <v>#DIV/0!</v>
      </c>
      <c r="Q2855" s="12" t="str">
        <f t="shared" si="132"/>
        <v>theater</v>
      </c>
      <c r="R2855" s="12" t="str">
        <f t="shared" si="133"/>
        <v>plays</v>
      </c>
      <c r="S2855" s="13">
        <f>(((J2855/60)/60)/24)+DATE(1970,1,1)+(-5/24)</f>
        <v>41835.98260416666</v>
      </c>
      <c r="T2855" s="14">
        <f>(((I2855/60)/60)/24)+DATE(1970,1,1)+(-5/24)</f>
        <v>41895.98260416666</v>
      </c>
      <c r="U2855" s="41">
        <f t="shared" si="13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8">
        <f>E2856/L2856</f>
        <v>29.785714285714285</v>
      </c>
      <c r="Q2856" s="12" t="str">
        <f t="shared" si="132"/>
        <v>theater</v>
      </c>
      <c r="R2856" s="12" t="str">
        <f t="shared" si="133"/>
        <v>plays</v>
      </c>
      <c r="S2856" s="13">
        <f>(((J2856/60)/60)/24)+DATE(1970,1,1)+(-5/24)</f>
        <v>42111.508321759255</v>
      </c>
      <c r="T2856" s="14">
        <f>(((I2856/60)/60)/24)+DATE(1970,1,1)+(-5/24)</f>
        <v>42131.508321759255</v>
      </c>
      <c r="U2856" s="41">
        <f t="shared" si="13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8">
        <f>E2857/L2857</f>
        <v>60</v>
      </c>
      <c r="Q2857" s="12" t="str">
        <f t="shared" si="132"/>
        <v>theater</v>
      </c>
      <c r="R2857" s="12" t="str">
        <f t="shared" si="133"/>
        <v>plays</v>
      </c>
      <c r="S2857" s="13">
        <f>(((J2857/60)/60)/24)+DATE(1970,1,1)+(-5/24)</f>
        <v>42369.799432870372</v>
      </c>
      <c r="T2857" s="14">
        <f>(((I2857/60)/60)/24)+DATE(1970,1,1)+(-5/24)</f>
        <v>42398.773611111108</v>
      </c>
      <c r="U2857" s="41">
        <f t="shared" si="134"/>
        <v>28.974178240736364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8">
        <f>E2858/L2858</f>
        <v>24.333333333333332</v>
      </c>
      <c r="Q2858" s="12" t="str">
        <f t="shared" si="132"/>
        <v>theater</v>
      </c>
      <c r="R2858" s="12" t="str">
        <f t="shared" si="133"/>
        <v>plays</v>
      </c>
      <c r="S2858" s="13">
        <f>(((J2858/60)/60)/24)+DATE(1970,1,1)+(-5/24)</f>
        <v>42164.829247685186</v>
      </c>
      <c r="T2858" s="14">
        <f>(((I2858/60)/60)/24)+DATE(1970,1,1)+(-5/24)</f>
        <v>42224.69027777778</v>
      </c>
      <c r="U2858" s="41">
        <f t="shared" si="134"/>
        <v>59.861030092593865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8">
        <f>E2859/L2859</f>
        <v>500</v>
      </c>
      <c r="Q2859" s="12" t="str">
        <f t="shared" si="132"/>
        <v>theater</v>
      </c>
      <c r="R2859" s="12" t="str">
        <f t="shared" si="133"/>
        <v>plays</v>
      </c>
      <c r="S2859" s="13">
        <f>(((J2859/60)/60)/24)+DATE(1970,1,1)+(-5/24)</f>
        <v>42726.711747685178</v>
      </c>
      <c r="T2859" s="14">
        <f>(((I2859/60)/60)/24)+DATE(1970,1,1)+(-5/24)</f>
        <v>42786.541666666664</v>
      </c>
      <c r="U2859" s="41">
        <f t="shared" si="134"/>
        <v>59.829918981486117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8" t="e">
        <f>E2860/L2860</f>
        <v>#DIV/0!</v>
      </c>
      <c r="Q2860" s="12" t="str">
        <f t="shared" si="132"/>
        <v>theater</v>
      </c>
      <c r="R2860" s="12" t="str">
        <f t="shared" si="133"/>
        <v>plays</v>
      </c>
      <c r="S2860" s="13">
        <f>(((J2860/60)/60)/24)+DATE(1970,1,1)+(-5/24)</f>
        <v>41954.336747685178</v>
      </c>
      <c r="T2860" s="14">
        <f>(((I2860/60)/60)/24)+DATE(1970,1,1)+(-5/24)</f>
        <v>41978.269444444442</v>
      </c>
      <c r="U2860" s="41">
        <f t="shared" si="134"/>
        <v>23.932696759264218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8">
        <f>E2861/L2861</f>
        <v>35</v>
      </c>
      <c r="Q2861" s="12" t="str">
        <f t="shared" si="132"/>
        <v>theater</v>
      </c>
      <c r="R2861" s="12" t="str">
        <f t="shared" si="133"/>
        <v>plays</v>
      </c>
      <c r="S2861" s="13">
        <f>(((J2861/60)/60)/24)+DATE(1970,1,1)+(-5/24)</f>
        <v>42233.153981481482</v>
      </c>
      <c r="T2861" s="14">
        <f>(((I2861/60)/60)/24)+DATE(1970,1,1)+(-5/24)</f>
        <v>42293.153981481482</v>
      </c>
      <c r="U2861" s="41">
        <f t="shared" si="13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8">
        <f>E2862/L2862</f>
        <v>29.555555555555557</v>
      </c>
      <c r="Q2862" s="12" t="str">
        <f t="shared" si="132"/>
        <v>theater</v>
      </c>
      <c r="R2862" s="12" t="str">
        <f t="shared" si="133"/>
        <v>plays</v>
      </c>
      <c r="S2862" s="13">
        <f>(((J2862/60)/60)/24)+DATE(1970,1,1)+(-5/24)</f>
        <v>42480.592314814807</v>
      </c>
      <c r="T2862" s="14">
        <f>(((I2862/60)/60)/24)+DATE(1970,1,1)+(-5/24)</f>
        <v>42540.592314814807</v>
      </c>
      <c r="U2862" s="41">
        <f t="shared" si="13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8">
        <f>E2863/L2863</f>
        <v>26.666666666666668</v>
      </c>
      <c r="Q2863" s="12" t="str">
        <f t="shared" si="132"/>
        <v>theater</v>
      </c>
      <c r="R2863" s="12" t="str">
        <f t="shared" si="133"/>
        <v>plays</v>
      </c>
      <c r="S2863" s="13">
        <f>(((J2863/60)/60)/24)+DATE(1970,1,1)+(-5/24)</f>
        <v>42257.3825</v>
      </c>
      <c r="T2863" s="14">
        <f>(((I2863/60)/60)/24)+DATE(1970,1,1)+(-5/24)</f>
        <v>42271.3825</v>
      </c>
      <c r="U2863" s="41">
        <f t="shared" si="13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8">
        <f>E2864/L2864</f>
        <v>18.333333333333332</v>
      </c>
      <c r="Q2864" s="12" t="str">
        <f t="shared" si="132"/>
        <v>theater</v>
      </c>
      <c r="R2864" s="12" t="str">
        <f t="shared" si="133"/>
        <v>plays</v>
      </c>
      <c r="S2864" s="13">
        <f>(((J2864/60)/60)/24)+DATE(1970,1,1)+(-5/24)</f>
        <v>41784.581354166665</v>
      </c>
      <c r="T2864" s="14">
        <f>(((I2864/60)/60)/24)+DATE(1970,1,1)+(-5/24)</f>
        <v>41814.581354166665</v>
      </c>
      <c r="U2864" s="41">
        <f t="shared" si="13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8">
        <f>E2865/L2865</f>
        <v>20</v>
      </c>
      <c r="Q2865" s="12" t="str">
        <f t="shared" si="132"/>
        <v>theater</v>
      </c>
      <c r="R2865" s="12" t="str">
        <f t="shared" si="133"/>
        <v>plays</v>
      </c>
      <c r="S2865" s="13">
        <f>(((J2865/60)/60)/24)+DATE(1970,1,1)+(-5/24)</f>
        <v>41831.46670138889</v>
      </c>
      <c r="T2865" s="14">
        <f>(((I2865/60)/60)/24)+DATE(1970,1,1)+(-5/24)</f>
        <v>41891.46670138889</v>
      </c>
      <c r="U2865" s="41">
        <f t="shared" si="13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8">
        <f>E2866/L2866</f>
        <v>13.333333333333334</v>
      </c>
      <c r="Q2866" s="12" t="str">
        <f t="shared" si="132"/>
        <v>theater</v>
      </c>
      <c r="R2866" s="12" t="str">
        <f t="shared" si="133"/>
        <v>plays</v>
      </c>
      <c r="S2866" s="13">
        <f>(((J2866/60)/60)/24)+DATE(1970,1,1)+(-5/24)</f>
        <v>42172.405173611107</v>
      </c>
      <c r="T2866" s="14">
        <f>(((I2866/60)/60)/24)+DATE(1970,1,1)+(-5/24)</f>
        <v>42202.345833333333</v>
      </c>
      <c r="U2866" s="41">
        <f t="shared" si="134"/>
        <v>29.940659722225973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8" t="e">
        <f>E2867/L2867</f>
        <v>#DIV/0!</v>
      </c>
      <c r="Q2867" s="12" t="str">
        <f t="shared" si="132"/>
        <v>theater</v>
      </c>
      <c r="R2867" s="12" t="str">
        <f t="shared" si="133"/>
        <v>plays</v>
      </c>
      <c r="S2867" s="13">
        <f>(((J2867/60)/60)/24)+DATE(1970,1,1)+(-5/24)</f>
        <v>41949.905775462961</v>
      </c>
      <c r="T2867" s="14">
        <f>(((I2867/60)/60)/24)+DATE(1970,1,1)+(-5/24)</f>
        <v>42009.905775462961</v>
      </c>
      <c r="U2867" s="41">
        <f t="shared" si="13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8">
        <f>E2868/L2868</f>
        <v>22.5</v>
      </c>
      <c r="Q2868" s="12" t="str">
        <f t="shared" si="132"/>
        <v>theater</v>
      </c>
      <c r="R2868" s="12" t="str">
        <f t="shared" si="133"/>
        <v>plays</v>
      </c>
      <c r="S2868" s="13">
        <f>(((J2868/60)/60)/24)+DATE(1970,1,1)+(-5/24)</f>
        <v>42627.746770833335</v>
      </c>
      <c r="T2868" s="14">
        <f>(((I2868/60)/60)/24)+DATE(1970,1,1)+(-5/24)</f>
        <v>42657.708333333336</v>
      </c>
      <c r="U2868" s="41">
        <f t="shared" si="134"/>
        <v>29.961562500000582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8">
        <f>E2869/L2869</f>
        <v>50.4</v>
      </c>
      <c r="Q2869" s="12" t="str">
        <f t="shared" si="132"/>
        <v>theater</v>
      </c>
      <c r="R2869" s="12" t="str">
        <f t="shared" si="133"/>
        <v>plays</v>
      </c>
      <c r="S2869" s="13">
        <f>(((J2869/60)/60)/24)+DATE(1970,1,1)+(-5/24)</f>
        <v>42530.986944444441</v>
      </c>
      <c r="T2869" s="14">
        <f>(((I2869/60)/60)/24)+DATE(1970,1,1)+(-5/24)</f>
        <v>42554.958333333336</v>
      </c>
      <c r="U2869" s="41">
        <f t="shared" si="134"/>
        <v>23.97138888889458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8">
        <f>E2870/L2870</f>
        <v>105.02933333333334</v>
      </c>
      <c r="Q2870" s="12" t="str">
        <f t="shared" si="132"/>
        <v>theater</v>
      </c>
      <c r="R2870" s="12" t="str">
        <f t="shared" si="133"/>
        <v>plays</v>
      </c>
      <c r="S2870" s="13">
        <f>(((J2870/60)/60)/24)+DATE(1970,1,1)+(-5/24)</f>
        <v>42618.618680555555</v>
      </c>
      <c r="T2870" s="14">
        <f>(((I2870/60)/60)/24)+DATE(1970,1,1)+(-5/24)</f>
        <v>42648.618680555555</v>
      </c>
      <c r="U2870" s="41">
        <f t="shared" si="13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8">
        <f>E2871/L2871</f>
        <v>35.4</v>
      </c>
      <c r="Q2871" s="12" t="str">
        <f t="shared" si="132"/>
        <v>theater</v>
      </c>
      <c r="R2871" s="12" t="str">
        <f t="shared" si="133"/>
        <v>plays</v>
      </c>
      <c r="S2871" s="13">
        <f>(((J2871/60)/60)/24)+DATE(1970,1,1)+(-5/24)</f>
        <v>42540.385196759256</v>
      </c>
      <c r="T2871" s="14">
        <f>(((I2871/60)/60)/24)+DATE(1970,1,1)+(-5/24)</f>
        <v>42570.385196759256</v>
      </c>
      <c r="U2871" s="41">
        <f t="shared" si="13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8">
        <f>E2872/L2872</f>
        <v>83.333333333333329</v>
      </c>
      <c r="Q2872" s="12" t="str">
        <f t="shared" si="132"/>
        <v>theater</v>
      </c>
      <c r="R2872" s="12" t="str">
        <f t="shared" si="133"/>
        <v>plays</v>
      </c>
      <c r="S2872" s="13">
        <f>(((J2872/60)/60)/24)+DATE(1970,1,1)+(-5/24)</f>
        <v>41745.981076388889</v>
      </c>
      <c r="T2872" s="14">
        <f>(((I2872/60)/60)/24)+DATE(1970,1,1)+(-5/24)</f>
        <v>41775.981076388889</v>
      </c>
      <c r="U2872" s="41">
        <f t="shared" si="13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8">
        <f>E2873/L2873</f>
        <v>35.92307692307692</v>
      </c>
      <c r="Q2873" s="12" t="str">
        <f t="shared" si="132"/>
        <v>theater</v>
      </c>
      <c r="R2873" s="12" t="str">
        <f t="shared" si="133"/>
        <v>plays</v>
      </c>
      <c r="S2873" s="13">
        <f>(((J2873/60)/60)/24)+DATE(1970,1,1)+(-5/24)</f>
        <v>41974.530243055553</v>
      </c>
      <c r="T2873" s="14">
        <f>(((I2873/60)/60)/24)+DATE(1970,1,1)+(-5/24)</f>
        <v>41994.530243055553</v>
      </c>
      <c r="U2873" s="41">
        <f t="shared" si="13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8" t="e">
        <f>E2874/L2874</f>
        <v>#DIV/0!</v>
      </c>
      <c r="Q2874" s="12" t="str">
        <f t="shared" si="132"/>
        <v>theater</v>
      </c>
      <c r="R2874" s="12" t="str">
        <f t="shared" si="133"/>
        <v>plays</v>
      </c>
      <c r="S2874" s="13">
        <f>(((J2874/60)/60)/24)+DATE(1970,1,1)+(-5/24)</f>
        <v>42114.907847222225</v>
      </c>
      <c r="T2874" s="14">
        <f>(((I2874/60)/60)/24)+DATE(1970,1,1)+(-5/24)</f>
        <v>42174.907847222225</v>
      </c>
      <c r="U2874" s="41">
        <f t="shared" si="13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8">
        <f>E2875/L2875</f>
        <v>119.125</v>
      </c>
      <c r="Q2875" s="12" t="str">
        <f t="shared" si="132"/>
        <v>theater</v>
      </c>
      <c r="R2875" s="12" t="str">
        <f t="shared" si="133"/>
        <v>plays</v>
      </c>
      <c r="S2875" s="13">
        <f>(((J2875/60)/60)/24)+DATE(1970,1,1)+(-5/24)</f>
        <v>42002.609155092585</v>
      </c>
      <c r="T2875" s="14">
        <f>(((I2875/60)/60)/24)+DATE(1970,1,1)+(-5/24)</f>
        <v>42032.609155092585</v>
      </c>
      <c r="U2875" s="41">
        <f t="shared" si="13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8">
        <f>E2876/L2876</f>
        <v>90.333333333333329</v>
      </c>
      <c r="Q2876" s="12" t="str">
        <f t="shared" si="132"/>
        <v>theater</v>
      </c>
      <c r="R2876" s="12" t="str">
        <f t="shared" si="133"/>
        <v>plays</v>
      </c>
      <c r="S2876" s="13">
        <f>(((J2876/60)/60)/24)+DATE(1970,1,1)+(-5/24)</f>
        <v>42722.636412037034</v>
      </c>
      <c r="T2876" s="14">
        <f>(((I2876/60)/60)/24)+DATE(1970,1,1)+(-5/24)</f>
        <v>42752.636412037034</v>
      </c>
      <c r="U2876" s="41">
        <f t="shared" si="13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8">
        <f>E2877/L2877</f>
        <v>2.3333333333333335</v>
      </c>
      <c r="Q2877" s="12" t="str">
        <f t="shared" si="132"/>
        <v>theater</v>
      </c>
      <c r="R2877" s="12" t="str">
        <f t="shared" si="133"/>
        <v>plays</v>
      </c>
      <c r="S2877" s="13">
        <f>(((J2877/60)/60)/24)+DATE(1970,1,1)+(-5/24)</f>
        <v>42464.920057870368</v>
      </c>
      <c r="T2877" s="14">
        <f>(((I2877/60)/60)/24)+DATE(1970,1,1)+(-5/24)</f>
        <v>42494.920057870368</v>
      </c>
      <c r="U2877" s="41">
        <f t="shared" si="13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8" t="e">
        <f>E2878/L2878</f>
        <v>#DIV/0!</v>
      </c>
      <c r="Q2878" s="12" t="str">
        <f t="shared" si="132"/>
        <v>theater</v>
      </c>
      <c r="R2878" s="12" t="str">
        <f t="shared" si="133"/>
        <v>plays</v>
      </c>
      <c r="S2878" s="13">
        <f>(((J2878/60)/60)/24)+DATE(1970,1,1)+(-5/24)</f>
        <v>42171.535636574066</v>
      </c>
      <c r="T2878" s="14">
        <f>(((I2878/60)/60)/24)+DATE(1970,1,1)+(-5/24)</f>
        <v>42201.535636574066</v>
      </c>
      <c r="U2878" s="41">
        <f t="shared" si="13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8">
        <f>E2879/L2879</f>
        <v>108.33333333333333</v>
      </c>
      <c r="Q2879" s="12" t="str">
        <f t="shared" si="132"/>
        <v>theater</v>
      </c>
      <c r="R2879" s="12" t="str">
        <f t="shared" si="133"/>
        <v>plays</v>
      </c>
      <c r="S2879" s="13">
        <f>(((J2879/60)/60)/24)+DATE(1970,1,1)+(-5/24)</f>
        <v>42672.746805555551</v>
      </c>
      <c r="T2879" s="14">
        <f>(((I2879/60)/60)/24)+DATE(1970,1,1)+(-5/24)</f>
        <v>42704.499999999993</v>
      </c>
      <c r="U2879" s="41">
        <f t="shared" si="134"/>
        <v>31.75319444444176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8">
        <f>E2880/L2880</f>
        <v>15.75</v>
      </c>
      <c r="Q2880" s="12" t="str">
        <f t="shared" si="132"/>
        <v>theater</v>
      </c>
      <c r="R2880" s="12" t="str">
        <f t="shared" si="133"/>
        <v>plays</v>
      </c>
      <c r="S2880" s="13">
        <f>(((J2880/60)/60)/24)+DATE(1970,1,1)+(-5/24)</f>
        <v>42128.407349537032</v>
      </c>
      <c r="T2880" s="14">
        <f>(((I2880/60)/60)/24)+DATE(1970,1,1)+(-5/24)</f>
        <v>42188.407349537032</v>
      </c>
      <c r="U2880" s="41">
        <f t="shared" si="13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8">
        <f>E2881/L2881</f>
        <v>29</v>
      </c>
      <c r="Q2881" s="12" t="str">
        <f t="shared" si="132"/>
        <v>theater</v>
      </c>
      <c r="R2881" s="12" t="str">
        <f t="shared" si="133"/>
        <v>plays</v>
      </c>
      <c r="S2881" s="13">
        <f>(((J2881/60)/60)/24)+DATE(1970,1,1)+(-5/24)</f>
        <v>42359.516909722217</v>
      </c>
      <c r="T2881" s="14">
        <f>(((I2881/60)/60)/24)+DATE(1970,1,1)+(-5/24)</f>
        <v>42389.516909722217</v>
      </c>
      <c r="U2881" s="41">
        <f t="shared" si="13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8">
        <f>E2882/L2882</f>
        <v>96.551724137931032</v>
      </c>
      <c r="Q2882" s="12" t="str">
        <f t="shared" si="132"/>
        <v>theater</v>
      </c>
      <c r="R2882" s="12" t="str">
        <f t="shared" si="133"/>
        <v>plays</v>
      </c>
      <c r="S2882" s="13">
        <f>(((J2882/60)/60)/24)+DATE(1970,1,1)+(-5/24)</f>
        <v>42192.69736111111</v>
      </c>
      <c r="T2882" s="14">
        <f>(((I2882/60)/60)/24)+DATE(1970,1,1)+(-5/24)</f>
        <v>42236.503472222219</v>
      </c>
      <c r="U2882" s="41">
        <f t="shared" si="134"/>
        <v>43.806111111109203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8" t="e">
        <f>E2883/L2883</f>
        <v>#DIV/0!</v>
      </c>
      <c r="Q2883" s="12" t="str">
        <f t="shared" ref="Q2883:Q2946" si="135">LEFT(N2883,( FIND("/",N2883,1))-1)</f>
        <v>theater</v>
      </c>
      <c r="R2883" s="12" t="str">
        <f t="shared" ref="R2883:R2946" si="136">RIGHT(N2883,(LEN(N2883)-(FIND("/",N2883, FIND("/", N2883)-1))))</f>
        <v>plays</v>
      </c>
      <c r="S2883" s="13">
        <f>(((J2883/60)/60)/24)+DATE(1970,1,1)+(-5/24)</f>
        <v>41916.389305555553</v>
      </c>
      <c r="T2883" s="14">
        <f>(((I2883/60)/60)/24)+DATE(1970,1,1)+(-5/24)</f>
        <v>41976.430972222217</v>
      </c>
      <c r="U2883" s="41">
        <f t="shared" ref="U2883:U2946" si="137">T2883-S2883</f>
        <v>60.041666666664241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8">
        <f>E2884/L2884</f>
        <v>63</v>
      </c>
      <c r="Q2884" s="12" t="str">
        <f t="shared" si="135"/>
        <v>theater</v>
      </c>
      <c r="R2884" s="12" t="str">
        <f t="shared" si="136"/>
        <v>plays</v>
      </c>
      <c r="S2884" s="13">
        <f>(((J2884/60)/60)/24)+DATE(1970,1,1)+(-5/24)</f>
        <v>42461.387939814813</v>
      </c>
      <c r="T2884" s="14">
        <f>(((I2884/60)/60)/24)+DATE(1970,1,1)+(-5/24)</f>
        <v>42491.387939814813</v>
      </c>
      <c r="U2884" s="41">
        <f t="shared" si="137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8">
        <f>E2885/L2885</f>
        <v>381.6</v>
      </c>
      <c r="Q2885" s="12" t="str">
        <f t="shared" si="135"/>
        <v>theater</v>
      </c>
      <c r="R2885" s="12" t="str">
        <f t="shared" si="136"/>
        <v>plays</v>
      </c>
      <c r="S2885" s="13">
        <f>(((J2885/60)/60)/24)+DATE(1970,1,1)+(-5/24)</f>
        <v>42370.694872685184</v>
      </c>
      <c r="T2885" s="14">
        <f>(((I2885/60)/60)/24)+DATE(1970,1,1)+(-5/24)</f>
        <v>42405.999305555553</v>
      </c>
      <c r="U2885" s="41">
        <f t="shared" si="137"/>
        <v>35.304432870369055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8">
        <f>E2886/L2886</f>
        <v>46.25</v>
      </c>
      <c r="Q2886" s="12" t="str">
        <f t="shared" si="135"/>
        <v>theater</v>
      </c>
      <c r="R2886" s="12" t="str">
        <f t="shared" si="136"/>
        <v>plays</v>
      </c>
      <c r="S2886" s="13">
        <f>(((J2886/60)/60)/24)+DATE(1970,1,1)+(-5/24)</f>
        <v>41948.518923611111</v>
      </c>
      <c r="T2886" s="14">
        <f>(((I2886/60)/60)/24)+DATE(1970,1,1)+(-5/24)</f>
        <v>41978.518923611111</v>
      </c>
      <c r="U2886" s="41">
        <f t="shared" si="137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8">
        <f>E2887/L2887</f>
        <v>26</v>
      </c>
      <c r="Q2887" s="12" t="str">
        <f t="shared" si="135"/>
        <v>theater</v>
      </c>
      <c r="R2887" s="12" t="str">
        <f t="shared" si="136"/>
        <v>plays</v>
      </c>
      <c r="S2887" s="13">
        <f>(((J2887/60)/60)/24)+DATE(1970,1,1)+(-5/24)</f>
        <v>42046.868067129624</v>
      </c>
      <c r="T2887" s="14">
        <f>(((I2887/60)/60)/24)+DATE(1970,1,1)+(-5/24)</f>
        <v>42076.82640046296</v>
      </c>
      <c r="U2887" s="41">
        <f t="shared" si="137"/>
        <v>29.958333333335759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8">
        <f>E2888/L2888</f>
        <v>10</v>
      </c>
      <c r="Q2888" s="12" t="str">
        <f t="shared" si="135"/>
        <v>theater</v>
      </c>
      <c r="R2888" s="12" t="str">
        <f t="shared" si="136"/>
        <v>plays</v>
      </c>
      <c r="S2888" s="13">
        <f>(((J2888/60)/60)/24)+DATE(1970,1,1)+(-5/24)</f>
        <v>42261.424583333333</v>
      </c>
      <c r="T2888" s="14">
        <f>(((I2888/60)/60)/24)+DATE(1970,1,1)+(-5/24)</f>
        <v>42265.957638888889</v>
      </c>
      <c r="U2888" s="41">
        <f t="shared" si="137"/>
        <v>4.5330555555556202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8">
        <f>E2889/L2889</f>
        <v>5</v>
      </c>
      <c r="Q2889" s="12" t="str">
        <f t="shared" si="135"/>
        <v>theater</v>
      </c>
      <c r="R2889" s="12" t="str">
        <f t="shared" si="136"/>
        <v>plays</v>
      </c>
      <c r="S2889" s="13">
        <f>(((J2889/60)/60)/24)+DATE(1970,1,1)+(-5/24)</f>
        <v>41985.219027777777</v>
      </c>
      <c r="T2889" s="14">
        <f>(((I2889/60)/60)/24)+DATE(1970,1,1)+(-5/24)</f>
        <v>42015.219027777777</v>
      </c>
      <c r="U2889" s="41">
        <f t="shared" si="137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8" t="e">
        <f>E2890/L2890</f>
        <v>#DIV/0!</v>
      </c>
      <c r="Q2890" s="12" t="str">
        <f t="shared" si="135"/>
        <v>theater</v>
      </c>
      <c r="R2890" s="12" t="str">
        <f t="shared" si="136"/>
        <v>plays</v>
      </c>
      <c r="S2890" s="13">
        <f>(((J2890/60)/60)/24)+DATE(1970,1,1)+(-5/24)</f>
        <v>41922.326851851853</v>
      </c>
      <c r="T2890" s="14">
        <f>(((I2890/60)/60)/24)+DATE(1970,1,1)+(-5/24)</f>
        <v>41929.999305555553</v>
      </c>
      <c r="U2890" s="41">
        <f t="shared" si="137"/>
        <v>7.6724537037007394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8">
        <f>E2891/L2891</f>
        <v>81.571428571428569</v>
      </c>
      <c r="Q2891" s="12" t="str">
        <f t="shared" si="135"/>
        <v>theater</v>
      </c>
      <c r="R2891" s="12" t="str">
        <f t="shared" si="136"/>
        <v>plays</v>
      </c>
      <c r="S2891" s="13">
        <f>(((J2891/60)/60)/24)+DATE(1970,1,1)+(-5/24)</f>
        <v>41850.654918981476</v>
      </c>
      <c r="T2891" s="14">
        <f>(((I2891/60)/60)/24)+DATE(1970,1,1)+(-5/24)</f>
        <v>41880.654918981476</v>
      </c>
      <c r="U2891" s="41">
        <f t="shared" si="137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8">
        <f>E2892/L2892</f>
        <v>7</v>
      </c>
      <c r="Q2892" s="12" t="str">
        <f t="shared" si="135"/>
        <v>theater</v>
      </c>
      <c r="R2892" s="12" t="str">
        <f t="shared" si="136"/>
        <v>plays</v>
      </c>
      <c r="S2892" s="13">
        <f>(((J2892/60)/60)/24)+DATE(1970,1,1)+(-5/24)</f>
        <v>41831.534629629627</v>
      </c>
      <c r="T2892" s="14">
        <f>(((I2892/60)/60)/24)+DATE(1970,1,1)+(-5/24)</f>
        <v>41859.916666666664</v>
      </c>
      <c r="U2892" s="41">
        <f t="shared" si="137"/>
        <v>28.382037037037662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8">
        <f>E2893/L2893</f>
        <v>27.3</v>
      </c>
      <c r="Q2893" s="12" t="str">
        <f t="shared" si="135"/>
        <v>theater</v>
      </c>
      <c r="R2893" s="12" t="str">
        <f t="shared" si="136"/>
        <v>plays</v>
      </c>
      <c r="S2893" s="13">
        <f>(((J2893/60)/60)/24)+DATE(1970,1,1)+(-5/24)</f>
        <v>42415.675092592595</v>
      </c>
      <c r="T2893" s="14">
        <f>(((I2893/60)/60)/24)+DATE(1970,1,1)+(-5/24)</f>
        <v>42475.633425925924</v>
      </c>
      <c r="U2893" s="41">
        <f t="shared" si="137"/>
        <v>59.958333333328483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8">
        <f>E2894/L2894</f>
        <v>29.411764705882351</v>
      </c>
      <c r="Q2894" s="12" t="str">
        <f t="shared" si="135"/>
        <v>theater</v>
      </c>
      <c r="R2894" s="12" t="str">
        <f t="shared" si="136"/>
        <v>plays</v>
      </c>
      <c r="S2894" s="13">
        <f>(((J2894/60)/60)/24)+DATE(1970,1,1)+(-5/24)</f>
        <v>41869.505833333329</v>
      </c>
      <c r="T2894" s="14">
        <f>(((I2894/60)/60)/24)+DATE(1970,1,1)+(-5/24)</f>
        <v>41876.666666666664</v>
      </c>
      <c r="U2894" s="41">
        <f t="shared" si="137"/>
        <v>7.1608333333351766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8">
        <f>E2895/L2895</f>
        <v>12.5</v>
      </c>
      <c r="Q2895" s="12" t="str">
        <f t="shared" si="135"/>
        <v>theater</v>
      </c>
      <c r="R2895" s="12" t="str">
        <f t="shared" si="136"/>
        <v>plays</v>
      </c>
      <c r="S2895" s="13">
        <f>(((J2895/60)/60)/24)+DATE(1970,1,1)+(-5/24)</f>
        <v>41953.564756944441</v>
      </c>
      <c r="T2895" s="14">
        <f>(((I2895/60)/60)/24)+DATE(1970,1,1)+(-5/24)</f>
        <v>42012.874999999993</v>
      </c>
      <c r="U2895" s="41">
        <f t="shared" si="137"/>
        <v>59.310243055551837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8" t="e">
        <f>E2896/L2896</f>
        <v>#DIV/0!</v>
      </c>
      <c r="Q2896" s="12" t="str">
        <f t="shared" si="135"/>
        <v>theater</v>
      </c>
      <c r="R2896" s="12" t="str">
        <f t="shared" si="136"/>
        <v>plays</v>
      </c>
      <c r="S2896" s="13">
        <f>(((J2896/60)/60)/24)+DATE(1970,1,1)+(-5/24)</f>
        <v>42037.777951388889</v>
      </c>
      <c r="T2896" s="14">
        <f>(((I2896/60)/60)/24)+DATE(1970,1,1)+(-5/24)</f>
        <v>42097.736284722218</v>
      </c>
      <c r="U2896" s="41">
        <f t="shared" si="137"/>
        <v>59.958333333328483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8">
        <f>E2897/L2897</f>
        <v>5.75</v>
      </c>
      <c r="Q2897" s="12" t="str">
        <f t="shared" si="135"/>
        <v>theater</v>
      </c>
      <c r="R2897" s="12" t="str">
        <f t="shared" si="136"/>
        <v>plays</v>
      </c>
      <c r="S2897" s="13">
        <f>(((J2897/60)/60)/24)+DATE(1970,1,1)+(-5/24)</f>
        <v>41811.347129629627</v>
      </c>
      <c r="T2897" s="14">
        <f>(((I2897/60)/60)/24)+DATE(1970,1,1)+(-5/24)</f>
        <v>41812.666666666664</v>
      </c>
      <c r="U2897" s="41">
        <f t="shared" si="137"/>
        <v>1.3195370370376622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8">
        <f>E2898/L2898</f>
        <v>52.083333333333336</v>
      </c>
      <c r="Q2898" s="12" t="str">
        <f t="shared" si="135"/>
        <v>theater</v>
      </c>
      <c r="R2898" s="12" t="str">
        <f t="shared" si="136"/>
        <v>plays</v>
      </c>
      <c r="S2898" s="13">
        <f>(((J2898/60)/60)/24)+DATE(1970,1,1)+(-5/24)</f>
        <v>42701.700474537036</v>
      </c>
      <c r="T2898" s="14">
        <f>(((I2898/60)/60)/24)+DATE(1970,1,1)+(-5/24)</f>
        <v>42716.041666666664</v>
      </c>
      <c r="U2898" s="41">
        <f t="shared" si="137"/>
        <v>14.341192129628325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8">
        <f>E2899/L2899</f>
        <v>183.33333333333334</v>
      </c>
      <c r="Q2899" s="12" t="str">
        <f t="shared" si="135"/>
        <v>theater</v>
      </c>
      <c r="R2899" s="12" t="str">
        <f t="shared" si="136"/>
        <v>plays</v>
      </c>
      <c r="S2899" s="13">
        <f>(((J2899/60)/60)/24)+DATE(1970,1,1)+(-5/24)</f>
        <v>42258.438171296293</v>
      </c>
      <c r="T2899" s="14">
        <f>(((I2899/60)/60)/24)+DATE(1970,1,1)+(-5/24)</f>
        <v>42288.436863425923</v>
      </c>
      <c r="U2899" s="41">
        <f t="shared" si="137"/>
        <v>29.99869212962949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8">
        <f>E2900/L2900</f>
        <v>26.333333333333332</v>
      </c>
      <c r="Q2900" s="12" t="str">
        <f t="shared" si="135"/>
        <v>theater</v>
      </c>
      <c r="R2900" s="12" t="str">
        <f t="shared" si="136"/>
        <v>plays</v>
      </c>
      <c r="S2900" s="13">
        <f>(((J2900/60)/60)/24)+DATE(1970,1,1)+(-5/24)</f>
        <v>42278.456631944442</v>
      </c>
      <c r="T2900" s="14">
        <f>(((I2900/60)/60)/24)+DATE(1970,1,1)+(-5/24)</f>
        <v>42308.456631944442</v>
      </c>
      <c r="U2900" s="41">
        <f t="shared" si="137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8" t="e">
        <f>E2901/L2901</f>
        <v>#DIV/0!</v>
      </c>
      <c r="Q2901" s="12" t="str">
        <f t="shared" si="135"/>
        <v>theater</v>
      </c>
      <c r="R2901" s="12" t="str">
        <f t="shared" si="136"/>
        <v>plays</v>
      </c>
      <c r="S2901" s="13">
        <f>(((J2901/60)/60)/24)+DATE(1970,1,1)+(-5/24)</f>
        <v>42514.869884259257</v>
      </c>
      <c r="T2901" s="14">
        <f>(((I2901/60)/60)/24)+DATE(1970,1,1)+(-5/24)</f>
        <v>42574.869884259257</v>
      </c>
      <c r="U2901" s="41">
        <f t="shared" si="137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8">
        <f>E2902/L2902</f>
        <v>486.42857142857144</v>
      </c>
      <c r="Q2902" s="12" t="str">
        <f t="shared" si="135"/>
        <v>theater</v>
      </c>
      <c r="R2902" s="12" t="str">
        <f t="shared" si="136"/>
        <v>plays</v>
      </c>
      <c r="S2902" s="13">
        <f>(((J2902/60)/60)/24)+DATE(1970,1,1)+(-5/24)</f>
        <v>41830.025833333333</v>
      </c>
      <c r="T2902" s="14">
        <f>(((I2902/60)/60)/24)+DATE(1970,1,1)+(-5/24)</f>
        <v>41860.025833333333</v>
      </c>
      <c r="U2902" s="41">
        <f t="shared" si="137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8">
        <f>E2903/L2903</f>
        <v>3</v>
      </c>
      <c r="Q2903" s="12" t="str">
        <f t="shared" si="135"/>
        <v>theater</v>
      </c>
      <c r="R2903" s="12" t="str">
        <f t="shared" si="136"/>
        <v>plays</v>
      </c>
      <c r="S2903" s="13">
        <f>(((J2903/60)/60)/24)+DATE(1970,1,1)+(-5/24)</f>
        <v>41982.696053240739</v>
      </c>
      <c r="T2903" s="14">
        <f>(((I2903/60)/60)/24)+DATE(1970,1,1)+(-5/24)</f>
        <v>42042.696053240739</v>
      </c>
      <c r="U2903" s="41">
        <f t="shared" si="137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8">
        <f>E2904/L2904</f>
        <v>25</v>
      </c>
      <c r="Q2904" s="12" t="str">
        <f t="shared" si="135"/>
        <v>theater</v>
      </c>
      <c r="R2904" s="12" t="str">
        <f t="shared" si="136"/>
        <v>plays</v>
      </c>
      <c r="S2904" s="13">
        <f>(((J2904/60)/60)/24)+DATE(1970,1,1)+(-5/24)</f>
        <v>42210.231435185182</v>
      </c>
      <c r="T2904" s="14">
        <f>(((I2904/60)/60)/24)+DATE(1970,1,1)+(-5/24)</f>
        <v>42240.231435185182</v>
      </c>
      <c r="U2904" s="41">
        <f t="shared" si="137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8">
        <f>E2905/L2905</f>
        <v>9.75</v>
      </c>
      <c r="Q2905" s="12" t="str">
        <f t="shared" si="135"/>
        <v>theater</v>
      </c>
      <c r="R2905" s="12" t="str">
        <f t="shared" si="136"/>
        <v>plays</v>
      </c>
      <c r="S2905" s="13">
        <f>(((J2905/60)/60)/24)+DATE(1970,1,1)+(-5/24)</f>
        <v>42195.95854166666</v>
      </c>
      <c r="T2905" s="14">
        <f>(((I2905/60)/60)/24)+DATE(1970,1,1)+(-5/24)</f>
        <v>42255.95854166666</v>
      </c>
      <c r="U2905" s="41">
        <f t="shared" si="137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8">
        <f>E2906/L2906</f>
        <v>18.75</v>
      </c>
      <c r="Q2906" s="12" t="str">
        <f t="shared" si="135"/>
        <v>theater</v>
      </c>
      <c r="R2906" s="12" t="str">
        <f t="shared" si="136"/>
        <v>plays</v>
      </c>
      <c r="S2906" s="13">
        <f>(((J2906/60)/60)/24)+DATE(1970,1,1)+(-5/24)</f>
        <v>41940.759618055556</v>
      </c>
      <c r="T2906" s="14">
        <f>(((I2906/60)/60)/24)+DATE(1970,1,1)+(-5/24)</f>
        <v>41952.291666666664</v>
      </c>
      <c r="U2906" s="41">
        <f t="shared" si="137"/>
        <v>11.532048611108621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8">
        <f>E2907/L2907</f>
        <v>36.588235294117645</v>
      </c>
      <c r="Q2907" s="12" t="str">
        <f t="shared" si="135"/>
        <v>theater</v>
      </c>
      <c r="R2907" s="12" t="str">
        <f t="shared" si="136"/>
        <v>plays</v>
      </c>
      <c r="S2907" s="13">
        <f>(((J2907/60)/60)/24)+DATE(1970,1,1)+(-5/24)</f>
        <v>42605.848530092589</v>
      </c>
      <c r="T2907" s="14">
        <f>(((I2907/60)/60)/24)+DATE(1970,1,1)+(-5/24)</f>
        <v>42619.848530092589</v>
      </c>
      <c r="U2907" s="41">
        <f t="shared" si="137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8">
        <f>E2908/L2908</f>
        <v>80.714285714285708</v>
      </c>
      <c r="Q2908" s="12" t="str">
        <f t="shared" si="135"/>
        <v>theater</v>
      </c>
      <c r="R2908" s="12" t="str">
        <f t="shared" si="136"/>
        <v>plays</v>
      </c>
      <c r="S2908" s="13">
        <f>(((J2908/60)/60)/24)+DATE(1970,1,1)+(-5/24)</f>
        <v>42199.440578703703</v>
      </c>
      <c r="T2908" s="14">
        <f>(((I2908/60)/60)/24)+DATE(1970,1,1)+(-5/24)</f>
        <v>42216.833333333336</v>
      </c>
      <c r="U2908" s="41">
        <f t="shared" si="137"/>
        <v>17.392754629632691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8">
        <f>E2909/L2909</f>
        <v>1</v>
      </c>
      <c r="Q2909" s="12" t="str">
        <f t="shared" si="135"/>
        <v>theater</v>
      </c>
      <c r="R2909" s="12" t="str">
        <f t="shared" si="136"/>
        <v>plays</v>
      </c>
      <c r="S2909" s="13">
        <f>(((J2909/60)/60)/24)+DATE(1970,1,1)+(-5/24)</f>
        <v>42444.669409722213</v>
      </c>
      <c r="T2909" s="14">
        <f>(((I2909/60)/60)/24)+DATE(1970,1,1)+(-5/24)</f>
        <v>42504.669409722213</v>
      </c>
      <c r="U2909" s="41">
        <f t="shared" si="137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8">
        <f>E2910/L2910</f>
        <v>52.8</v>
      </c>
      <c r="Q2910" s="12" t="str">
        <f t="shared" si="135"/>
        <v>theater</v>
      </c>
      <c r="R2910" s="12" t="str">
        <f t="shared" si="136"/>
        <v>plays</v>
      </c>
      <c r="S2910" s="13">
        <f>(((J2910/60)/60)/24)+DATE(1970,1,1)+(-5/24)</f>
        <v>42499.523368055547</v>
      </c>
      <c r="T2910" s="14">
        <f>(((I2910/60)/60)/24)+DATE(1970,1,1)+(-5/24)</f>
        <v>42529.523368055547</v>
      </c>
      <c r="U2910" s="41">
        <f t="shared" si="137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8">
        <f>E2911/L2911</f>
        <v>20</v>
      </c>
      <c r="Q2911" s="12" t="str">
        <f t="shared" si="135"/>
        <v>theater</v>
      </c>
      <c r="R2911" s="12" t="str">
        <f t="shared" si="136"/>
        <v>plays</v>
      </c>
      <c r="S2911" s="13">
        <f>(((J2911/60)/60)/24)+DATE(1970,1,1)+(-5/24)</f>
        <v>41929.057881944442</v>
      </c>
      <c r="T2911" s="14">
        <f>(((I2911/60)/60)/24)+DATE(1970,1,1)+(-5/24)</f>
        <v>41968.615277777775</v>
      </c>
      <c r="U2911" s="41">
        <f t="shared" si="137"/>
        <v>39.55739583333343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8">
        <f>E2912/L2912</f>
        <v>1</v>
      </c>
      <c r="Q2912" s="12" t="str">
        <f t="shared" si="135"/>
        <v>theater</v>
      </c>
      <c r="R2912" s="12" t="str">
        <f t="shared" si="136"/>
        <v>plays</v>
      </c>
      <c r="S2912" s="13">
        <f>(((J2912/60)/60)/24)+DATE(1970,1,1)+(-5/24)</f>
        <v>42107.632951388885</v>
      </c>
      <c r="T2912" s="14">
        <f>(((I2912/60)/60)/24)+DATE(1970,1,1)+(-5/24)</f>
        <v>42167.632951388885</v>
      </c>
      <c r="U2912" s="41">
        <f t="shared" si="137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8">
        <f>E2913/L2913</f>
        <v>46.928571428571431</v>
      </c>
      <c r="Q2913" s="12" t="str">
        <f t="shared" si="135"/>
        <v>theater</v>
      </c>
      <c r="R2913" s="12" t="str">
        <f t="shared" si="136"/>
        <v>plays</v>
      </c>
      <c r="S2913" s="13">
        <f>(((J2913/60)/60)/24)+DATE(1970,1,1)+(-5/24)</f>
        <v>42142.560486111113</v>
      </c>
      <c r="T2913" s="14">
        <f>(((I2913/60)/60)/24)+DATE(1970,1,1)+(-5/24)</f>
        <v>42182.560486111113</v>
      </c>
      <c r="U2913" s="41">
        <f t="shared" si="137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8">
        <f>E2914/L2914</f>
        <v>78.07692307692308</v>
      </c>
      <c r="Q2914" s="12" t="str">
        <f t="shared" si="135"/>
        <v>theater</v>
      </c>
      <c r="R2914" s="12" t="str">
        <f t="shared" si="136"/>
        <v>plays</v>
      </c>
      <c r="S2914" s="13">
        <f>(((J2914/60)/60)/24)+DATE(1970,1,1)+(-5/24)</f>
        <v>42353.923310185179</v>
      </c>
      <c r="T2914" s="14">
        <f>(((I2914/60)/60)/24)+DATE(1970,1,1)+(-5/24)</f>
        <v>42383.923310185179</v>
      </c>
      <c r="U2914" s="41">
        <f t="shared" si="137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8">
        <f>E2915/L2915</f>
        <v>1</v>
      </c>
      <c r="Q2915" s="12" t="str">
        <f t="shared" si="135"/>
        <v>theater</v>
      </c>
      <c r="R2915" s="12" t="str">
        <f t="shared" si="136"/>
        <v>plays</v>
      </c>
      <c r="S2915" s="13">
        <f>(((J2915/60)/60)/24)+DATE(1970,1,1)+(-5/24)</f>
        <v>41828.714571759258</v>
      </c>
      <c r="T2915" s="14">
        <f>(((I2915/60)/60)/24)+DATE(1970,1,1)+(-5/24)</f>
        <v>41888.714571759258</v>
      </c>
      <c r="U2915" s="41">
        <f t="shared" si="137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8">
        <f>E2916/L2916</f>
        <v>1</v>
      </c>
      <c r="Q2916" s="12" t="str">
        <f t="shared" si="135"/>
        <v>theater</v>
      </c>
      <c r="R2916" s="12" t="str">
        <f t="shared" si="136"/>
        <v>plays</v>
      </c>
      <c r="S2916" s="13">
        <f>(((J2916/60)/60)/24)+DATE(1970,1,1)+(-5/24)</f>
        <v>42017.699004629627</v>
      </c>
      <c r="T2916" s="14">
        <f>(((I2916/60)/60)/24)+DATE(1970,1,1)+(-5/24)</f>
        <v>42077.657337962963</v>
      </c>
      <c r="U2916" s="41">
        <f t="shared" si="137"/>
        <v>59.958333333335759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8">
        <f>E2917/L2917</f>
        <v>203.66666666666666</v>
      </c>
      <c r="Q2917" s="12" t="str">
        <f t="shared" si="135"/>
        <v>theater</v>
      </c>
      <c r="R2917" s="12" t="str">
        <f t="shared" si="136"/>
        <v>plays</v>
      </c>
      <c r="S2917" s="13">
        <f>(((J2917/60)/60)/24)+DATE(1970,1,1)+(-5/24)</f>
        <v>42415.189699074072</v>
      </c>
      <c r="T2917" s="14">
        <f>(((I2917/60)/60)/24)+DATE(1970,1,1)+(-5/24)</f>
        <v>42445.1480324074</v>
      </c>
      <c r="U2917" s="41">
        <f t="shared" si="137"/>
        <v>29.958333333328483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8">
        <f>E2918/L2918</f>
        <v>20.714285714285715</v>
      </c>
      <c r="Q2918" s="12" t="str">
        <f t="shared" si="135"/>
        <v>theater</v>
      </c>
      <c r="R2918" s="12" t="str">
        <f t="shared" si="136"/>
        <v>plays</v>
      </c>
      <c r="S2918" s="13">
        <f>(((J2918/60)/60)/24)+DATE(1970,1,1)+(-5/24)</f>
        <v>41755.268391203703</v>
      </c>
      <c r="T2918" s="14">
        <f>(((I2918/60)/60)/24)+DATE(1970,1,1)+(-5/24)</f>
        <v>41778.268391203703</v>
      </c>
      <c r="U2918" s="41">
        <f t="shared" si="137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8">
        <f>E2919/L2919</f>
        <v>48.555555555555557</v>
      </c>
      <c r="Q2919" s="12" t="str">
        <f t="shared" si="135"/>
        <v>theater</v>
      </c>
      <c r="R2919" s="12" t="str">
        <f t="shared" si="136"/>
        <v>plays</v>
      </c>
      <c r="S2919" s="13">
        <f>(((J2919/60)/60)/24)+DATE(1970,1,1)+(-5/24)</f>
        <v>42245.026006944441</v>
      </c>
      <c r="T2919" s="14">
        <f>(((I2919/60)/60)/24)+DATE(1970,1,1)+(-5/24)</f>
        <v>42263.026006944441</v>
      </c>
      <c r="U2919" s="41">
        <f t="shared" si="137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8">
        <f>E2920/L2920</f>
        <v>68.099999999999994</v>
      </c>
      <c r="Q2920" s="12" t="str">
        <f t="shared" si="135"/>
        <v>theater</v>
      </c>
      <c r="R2920" s="12" t="str">
        <f t="shared" si="136"/>
        <v>plays</v>
      </c>
      <c r="S2920" s="13">
        <f>(((J2920/60)/60)/24)+DATE(1970,1,1)+(-5/24)</f>
        <v>42278.421377314815</v>
      </c>
      <c r="T2920" s="14">
        <f>(((I2920/60)/60)/24)+DATE(1970,1,1)+(-5/24)</f>
        <v>42306.421377314815</v>
      </c>
      <c r="U2920" s="41">
        <f t="shared" si="137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8">
        <f>E2921/L2921</f>
        <v>8.5</v>
      </c>
      <c r="Q2921" s="12" t="str">
        <f t="shared" si="135"/>
        <v>theater</v>
      </c>
      <c r="R2921" s="12" t="str">
        <f t="shared" si="136"/>
        <v>plays</v>
      </c>
      <c r="S2921" s="13">
        <f>(((J2921/60)/60)/24)+DATE(1970,1,1)+(-5/24)</f>
        <v>41826.411215277774</v>
      </c>
      <c r="T2921" s="14">
        <f>(((I2921/60)/60)/24)+DATE(1970,1,1)+(-5/24)</f>
        <v>41856.411215277774</v>
      </c>
      <c r="U2921" s="41">
        <f t="shared" si="137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8">
        <f>E2922/L2922</f>
        <v>51.615384615384613</v>
      </c>
      <c r="Q2922" s="12" t="str">
        <f t="shared" si="135"/>
        <v>theater</v>
      </c>
      <c r="R2922" s="12" t="str">
        <f t="shared" si="136"/>
        <v>plays</v>
      </c>
      <c r="S2922" s="13">
        <f>(((J2922/60)/60)/24)+DATE(1970,1,1)+(-5/24)</f>
        <v>42058.584143518521</v>
      </c>
      <c r="T2922" s="14">
        <f>(((I2922/60)/60)/24)+DATE(1970,1,1)+(-5/24)</f>
        <v>42088.54247685185</v>
      </c>
      <c r="U2922" s="41">
        <f t="shared" si="137"/>
        <v>29.958333333328483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8">
        <f>E2923/L2923</f>
        <v>43</v>
      </c>
      <c r="Q2923" s="12" t="str">
        <f t="shared" si="135"/>
        <v>theater</v>
      </c>
      <c r="R2923" s="12" t="str">
        <f t="shared" si="136"/>
        <v>musical</v>
      </c>
      <c r="S2923" s="13">
        <f>(((J2923/60)/60)/24)+DATE(1970,1,1)+(-5/24)</f>
        <v>41877.678287037037</v>
      </c>
      <c r="T2923" s="14">
        <f>(((I2923/60)/60)/24)+DATE(1970,1,1)+(-5/24)</f>
        <v>41907.678287037037</v>
      </c>
      <c r="U2923" s="41">
        <f t="shared" si="137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8">
        <f>E2924/L2924</f>
        <v>83.333333333333329</v>
      </c>
      <c r="Q2924" s="12" t="str">
        <f t="shared" si="135"/>
        <v>theater</v>
      </c>
      <c r="R2924" s="12" t="str">
        <f t="shared" si="136"/>
        <v>musical</v>
      </c>
      <c r="S2924" s="13">
        <f>(((J2924/60)/60)/24)+DATE(1970,1,1)+(-5/24)</f>
        <v>42097.665821759256</v>
      </c>
      <c r="T2924" s="14">
        <f>(((I2924/60)/60)/24)+DATE(1970,1,1)+(-5/24)</f>
        <v>42142.665821759256</v>
      </c>
      <c r="U2924" s="41">
        <f t="shared" si="137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8">
        <f>E2925/L2925</f>
        <v>30</v>
      </c>
      <c r="Q2925" s="12" t="str">
        <f t="shared" si="135"/>
        <v>theater</v>
      </c>
      <c r="R2925" s="12" t="str">
        <f t="shared" si="136"/>
        <v>musical</v>
      </c>
      <c r="S2925" s="13">
        <f>(((J2925/60)/60)/24)+DATE(1970,1,1)+(-5/24)</f>
        <v>42012.944201388884</v>
      </c>
      <c r="T2925" s="14">
        <f>(((I2925/60)/60)/24)+DATE(1970,1,1)+(-5/24)</f>
        <v>42027.916666666664</v>
      </c>
      <c r="U2925" s="41">
        <f t="shared" si="137"/>
        <v>14.972465277780429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8">
        <f>E2926/L2926</f>
        <v>175.51020408163265</v>
      </c>
      <c r="Q2926" s="12" t="str">
        <f t="shared" si="135"/>
        <v>theater</v>
      </c>
      <c r="R2926" s="12" t="str">
        <f t="shared" si="136"/>
        <v>musical</v>
      </c>
      <c r="S2926" s="13">
        <f>(((J2926/60)/60)/24)+DATE(1970,1,1)+(-5/24)</f>
        <v>42103.348495370366</v>
      </c>
      <c r="T2926" s="14">
        <f>(((I2926/60)/60)/24)+DATE(1970,1,1)+(-5/24)</f>
        <v>42132.957638888889</v>
      </c>
      <c r="U2926" s="41">
        <f t="shared" si="137"/>
        <v>29.609143518522615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8">
        <f>E2927/L2927</f>
        <v>231.66175879396985</v>
      </c>
      <c r="Q2927" s="12" t="str">
        <f t="shared" si="135"/>
        <v>theater</v>
      </c>
      <c r="R2927" s="12" t="str">
        <f t="shared" si="136"/>
        <v>musical</v>
      </c>
      <c r="S2927" s="13">
        <f>(((J2927/60)/60)/24)+DATE(1970,1,1)+(-5/24)</f>
        <v>41863.375787037032</v>
      </c>
      <c r="T2927" s="14">
        <f>(((I2927/60)/60)/24)+DATE(1970,1,1)+(-5/24)</f>
        <v>41893.375787037032</v>
      </c>
      <c r="U2927" s="41">
        <f t="shared" si="137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8">
        <f>E2928/L2928</f>
        <v>75</v>
      </c>
      <c r="Q2928" s="12" t="str">
        <f t="shared" si="135"/>
        <v>theater</v>
      </c>
      <c r="R2928" s="12" t="str">
        <f t="shared" si="136"/>
        <v>musical</v>
      </c>
      <c r="S2928" s="13">
        <f>(((J2928/60)/60)/24)+DATE(1970,1,1)+(-5/24)</f>
        <v>42044.557627314811</v>
      </c>
      <c r="T2928" s="14">
        <f>(((I2928/60)/60)/24)+DATE(1970,1,1)+(-5/24)</f>
        <v>42058.557627314811</v>
      </c>
      <c r="U2928" s="41">
        <f t="shared" si="137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8">
        <f>E2929/L2929</f>
        <v>112.14285714285714</v>
      </c>
      <c r="Q2929" s="12" t="str">
        <f t="shared" si="135"/>
        <v>theater</v>
      </c>
      <c r="R2929" s="12" t="str">
        <f t="shared" si="136"/>
        <v>musical</v>
      </c>
      <c r="S2929" s="13">
        <f>(((J2929/60)/60)/24)+DATE(1970,1,1)+(-5/24)</f>
        <v>41806.460983796293</v>
      </c>
      <c r="T2929" s="14">
        <f>(((I2929/60)/60)/24)+DATE(1970,1,1)+(-5/24)</f>
        <v>41835</v>
      </c>
      <c r="U2929" s="41">
        <f t="shared" si="137"/>
        <v>28.539016203707433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8">
        <f>E2930/L2930</f>
        <v>41.666666666666664</v>
      </c>
      <c r="Q2930" s="12" t="str">
        <f t="shared" si="135"/>
        <v>theater</v>
      </c>
      <c r="R2930" s="12" t="str">
        <f t="shared" si="136"/>
        <v>musical</v>
      </c>
      <c r="S2930" s="13">
        <f>(((J2930/60)/60)/24)+DATE(1970,1,1)+(-5/24)</f>
        <v>42403.789884259262</v>
      </c>
      <c r="T2930" s="14">
        <f>(((I2930/60)/60)/24)+DATE(1970,1,1)+(-5/24)</f>
        <v>42433.789884259262</v>
      </c>
      <c r="U2930" s="41">
        <f t="shared" si="137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8">
        <f>E2931/L2931</f>
        <v>255.17343750000001</v>
      </c>
      <c r="Q2931" s="12" t="str">
        <f t="shared" si="135"/>
        <v>theater</v>
      </c>
      <c r="R2931" s="12" t="str">
        <f t="shared" si="136"/>
        <v>musical</v>
      </c>
      <c r="S2931" s="13">
        <f>(((J2931/60)/60)/24)+DATE(1970,1,1)+(-5/24)</f>
        <v>41754.355995370366</v>
      </c>
      <c r="T2931" s="14">
        <f>(((I2931/60)/60)/24)+DATE(1970,1,1)+(-5/24)</f>
        <v>41784.355995370366</v>
      </c>
      <c r="U2931" s="41">
        <f t="shared" si="137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8">
        <f>E2932/L2932</f>
        <v>162.7741935483871</v>
      </c>
      <c r="Q2932" s="12" t="str">
        <f t="shared" si="135"/>
        <v>theater</v>
      </c>
      <c r="R2932" s="12" t="str">
        <f t="shared" si="136"/>
        <v>musical</v>
      </c>
      <c r="S2932" s="13">
        <f>(((J2932/60)/60)/24)+DATE(1970,1,1)+(-5/24)</f>
        <v>42101.375740740739</v>
      </c>
      <c r="T2932" s="14">
        <f>(((I2932/60)/60)/24)+DATE(1970,1,1)+(-5/24)</f>
        <v>42131.375740740739</v>
      </c>
      <c r="U2932" s="41">
        <f t="shared" si="137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8">
        <f>E2933/L2933</f>
        <v>88.333333333333329</v>
      </c>
      <c r="Q2933" s="12" t="str">
        <f t="shared" si="135"/>
        <v>theater</v>
      </c>
      <c r="R2933" s="12" t="str">
        <f t="shared" si="136"/>
        <v>musical</v>
      </c>
      <c r="S2933" s="13">
        <f>(((J2933/60)/60)/24)+DATE(1970,1,1)+(-5/24)</f>
        <v>41872.082905092589</v>
      </c>
      <c r="T2933" s="14">
        <f>(((I2933/60)/60)/24)+DATE(1970,1,1)+(-5/24)</f>
        <v>41897.047222222223</v>
      </c>
      <c r="U2933" s="41">
        <f t="shared" si="137"/>
        <v>24.964317129633855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8">
        <f>E2934/L2934</f>
        <v>85.736842105263165</v>
      </c>
      <c r="Q2934" s="12" t="str">
        <f t="shared" si="135"/>
        <v>theater</v>
      </c>
      <c r="R2934" s="12" t="str">
        <f t="shared" si="136"/>
        <v>musical</v>
      </c>
      <c r="S2934" s="13">
        <f>(((J2934/60)/60)/24)+DATE(1970,1,1)+(-5/24)</f>
        <v>42024.956446759257</v>
      </c>
      <c r="T2934" s="14">
        <f>(((I2934/60)/60)/24)+DATE(1970,1,1)+(-5/24)</f>
        <v>42056.249999999993</v>
      </c>
      <c r="U2934" s="41">
        <f t="shared" si="137"/>
        <v>31.293553240735491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8">
        <f>E2935/L2935</f>
        <v>47.574074074074076</v>
      </c>
      <c r="Q2935" s="12" t="str">
        <f t="shared" si="135"/>
        <v>theater</v>
      </c>
      <c r="R2935" s="12" t="str">
        <f t="shared" si="136"/>
        <v>musical</v>
      </c>
      <c r="S2935" s="13">
        <f>(((J2935/60)/60)/24)+DATE(1970,1,1)+(-5/24)</f>
        <v>42495.748298611106</v>
      </c>
      <c r="T2935" s="14">
        <f>(((I2935/60)/60)/24)+DATE(1970,1,1)+(-5/24)</f>
        <v>42525.748298611106</v>
      </c>
      <c r="U2935" s="41">
        <f t="shared" si="137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8">
        <f>E2936/L2936</f>
        <v>72.972972972972968</v>
      </c>
      <c r="Q2936" s="12" t="str">
        <f t="shared" si="135"/>
        <v>theater</v>
      </c>
      <c r="R2936" s="12" t="str">
        <f t="shared" si="136"/>
        <v>musical</v>
      </c>
      <c r="S2936" s="13">
        <f>(((J2936/60)/60)/24)+DATE(1970,1,1)+(-5/24)</f>
        <v>41775.427824074075</v>
      </c>
      <c r="T2936" s="14">
        <f>(((I2936/60)/60)/24)+DATE(1970,1,1)+(-5/24)</f>
        <v>41805.427824074075</v>
      </c>
      <c r="U2936" s="41">
        <f t="shared" si="137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8">
        <f>E2937/L2937</f>
        <v>90.538461538461533</v>
      </c>
      <c r="Q2937" s="12" t="str">
        <f t="shared" si="135"/>
        <v>theater</v>
      </c>
      <c r="R2937" s="12" t="str">
        <f t="shared" si="136"/>
        <v>musical</v>
      </c>
      <c r="S2937" s="13">
        <f>(((J2937/60)/60)/24)+DATE(1970,1,1)+(-5/24)</f>
        <v>42553.375092592592</v>
      </c>
      <c r="T2937" s="14">
        <f>(((I2937/60)/60)/24)+DATE(1970,1,1)+(-5/24)</f>
        <v>42611.499999999993</v>
      </c>
      <c r="U2937" s="41">
        <f t="shared" si="137"/>
        <v>58.124907407400315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8">
        <f>E2938/L2938</f>
        <v>37.647058823529413</v>
      </c>
      <c r="Q2938" s="12" t="str">
        <f t="shared" si="135"/>
        <v>theater</v>
      </c>
      <c r="R2938" s="12" t="str">
        <f t="shared" si="136"/>
        <v>musical</v>
      </c>
      <c r="S2938" s="13">
        <f>(((J2938/60)/60)/24)+DATE(1970,1,1)+(-5/24)</f>
        <v>41912.442395833328</v>
      </c>
      <c r="T2938" s="14">
        <f>(((I2938/60)/60)/24)+DATE(1970,1,1)+(-5/24)</f>
        <v>41924.999305555553</v>
      </c>
      <c r="U2938" s="41">
        <f t="shared" si="137"/>
        <v>12.5569097222251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8">
        <f>E2939/L2939</f>
        <v>36.363636363636367</v>
      </c>
      <c r="Q2939" s="12" t="str">
        <f t="shared" si="135"/>
        <v>theater</v>
      </c>
      <c r="R2939" s="12" t="str">
        <f t="shared" si="136"/>
        <v>musical</v>
      </c>
      <c r="S2939" s="13">
        <f>(((J2939/60)/60)/24)+DATE(1970,1,1)+(-5/24)</f>
        <v>41803.248993055553</v>
      </c>
      <c r="T2939" s="14">
        <f>(((I2939/60)/60)/24)+DATE(1970,1,1)+(-5/24)</f>
        <v>41833.248993055553</v>
      </c>
      <c r="U2939" s="41">
        <f t="shared" si="137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8">
        <f>E2940/L2940</f>
        <v>126.71875</v>
      </c>
      <c r="Q2940" s="12" t="str">
        <f t="shared" si="135"/>
        <v>theater</v>
      </c>
      <c r="R2940" s="12" t="str">
        <f t="shared" si="136"/>
        <v>musical</v>
      </c>
      <c r="S2940" s="13">
        <f>(((J2940/60)/60)/24)+DATE(1970,1,1)+(-5/24)</f>
        <v>42004.495532407404</v>
      </c>
      <c r="T2940" s="14">
        <f>(((I2940/60)/60)/24)+DATE(1970,1,1)+(-5/24)</f>
        <v>42034.495532407404</v>
      </c>
      <c r="U2940" s="41">
        <f t="shared" si="137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8">
        <f>E2941/L2941</f>
        <v>329.2</v>
      </c>
      <c r="Q2941" s="12" t="str">
        <f t="shared" si="135"/>
        <v>theater</v>
      </c>
      <c r="R2941" s="12" t="str">
        <f t="shared" si="136"/>
        <v>musical</v>
      </c>
      <c r="S2941" s="13">
        <f>(((J2941/60)/60)/24)+DATE(1970,1,1)+(-5/24)</f>
        <v>41845.60083333333</v>
      </c>
      <c r="T2941" s="14">
        <f>(((I2941/60)/60)/24)+DATE(1970,1,1)+(-5/24)</f>
        <v>41878.833333333328</v>
      </c>
      <c r="U2941" s="41">
        <f t="shared" si="137"/>
        <v>33.232499999998254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8">
        <f>E2942/L2942</f>
        <v>81.242424242424249</v>
      </c>
      <c r="Q2942" s="12" t="str">
        <f t="shared" si="135"/>
        <v>theater</v>
      </c>
      <c r="R2942" s="12" t="str">
        <f t="shared" si="136"/>
        <v>musical</v>
      </c>
      <c r="S2942" s="13">
        <f>(((J2942/60)/60)/24)+DATE(1970,1,1)+(-5/24)</f>
        <v>41982.565023148149</v>
      </c>
      <c r="T2942" s="14">
        <f>(((I2942/60)/60)/24)+DATE(1970,1,1)+(-5/24)</f>
        <v>42022.565023148149</v>
      </c>
      <c r="U2942" s="41">
        <f t="shared" si="137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8">
        <f>E2943/L2943</f>
        <v>1</v>
      </c>
      <c r="Q2943" s="12" t="str">
        <f t="shared" si="135"/>
        <v>theater</v>
      </c>
      <c r="R2943" s="12" t="str">
        <f t="shared" si="136"/>
        <v>spaces</v>
      </c>
      <c r="S2943" s="13">
        <f>(((J2943/60)/60)/24)+DATE(1970,1,1)+(-5/24)</f>
        <v>42034.751793981479</v>
      </c>
      <c r="T2943" s="14">
        <f>(((I2943/60)/60)/24)+DATE(1970,1,1)+(-5/24)</f>
        <v>42064.751793981479</v>
      </c>
      <c r="U2943" s="41">
        <f t="shared" si="137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8">
        <f>E2944/L2944</f>
        <v>202.22772277227722</v>
      </c>
      <c r="Q2944" s="12" t="str">
        <f t="shared" si="135"/>
        <v>theater</v>
      </c>
      <c r="R2944" s="12" t="str">
        <f t="shared" si="136"/>
        <v>spaces</v>
      </c>
      <c r="S2944" s="13">
        <f>(((J2944/60)/60)/24)+DATE(1970,1,1)+(-5/24)</f>
        <v>42334.595590277771</v>
      </c>
      <c r="T2944" s="14">
        <f>(((I2944/60)/60)/24)+DATE(1970,1,1)+(-5/24)</f>
        <v>42354.637499999997</v>
      </c>
      <c r="U2944" s="41">
        <f t="shared" si="137"/>
        <v>20.041909722225682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8" t="e">
        <f>E2945/L2945</f>
        <v>#DIV/0!</v>
      </c>
      <c r="Q2945" s="12" t="str">
        <f t="shared" si="135"/>
        <v>theater</v>
      </c>
      <c r="R2945" s="12" t="str">
        <f t="shared" si="136"/>
        <v>spaces</v>
      </c>
      <c r="S2945" s="13">
        <f>(((J2945/60)/60)/24)+DATE(1970,1,1)+(-5/24)</f>
        <v>42076.921064814807</v>
      </c>
      <c r="T2945" s="14">
        <f>(((I2945/60)/60)/24)+DATE(1970,1,1)+(-5/24)</f>
        <v>42106.921064814807</v>
      </c>
      <c r="U2945" s="41">
        <f t="shared" si="137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8">
        <f>E2946/L2946</f>
        <v>100</v>
      </c>
      <c r="Q2946" s="12" t="str">
        <f t="shared" si="135"/>
        <v>theater</v>
      </c>
      <c r="R2946" s="12" t="str">
        <f t="shared" si="136"/>
        <v>spaces</v>
      </c>
      <c r="S2946" s="13">
        <f>(((J2946/60)/60)/24)+DATE(1970,1,1)+(-5/24)</f>
        <v>42132.705995370365</v>
      </c>
      <c r="T2946" s="14">
        <f>(((I2946/60)/60)/24)+DATE(1970,1,1)+(-5/24)</f>
        <v>42162.705995370365</v>
      </c>
      <c r="U2946" s="41">
        <f t="shared" si="137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8" t="e">
        <f>E2947/L2947</f>
        <v>#DIV/0!</v>
      </c>
      <c r="Q2947" s="12" t="str">
        <f t="shared" ref="Q2947:Q3010" si="138">LEFT(N2947,( FIND("/",N2947,1))-1)</f>
        <v>theater</v>
      </c>
      <c r="R2947" s="12" t="str">
        <f t="shared" ref="R2947:R3010" si="139">RIGHT(N2947,(LEN(N2947)-(FIND("/",N2947, FIND("/", N2947)-1))))</f>
        <v>spaces</v>
      </c>
      <c r="S2947" s="13">
        <f>(((J2947/60)/60)/24)+DATE(1970,1,1)+(-5/24)</f>
        <v>42117.931250000001</v>
      </c>
      <c r="T2947" s="14">
        <f>(((I2947/60)/60)/24)+DATE(1970,1,1)+(-5/24)</f>
        <v>42147.931250000001</v>
      </c>
      <c r="U2947" s="41">
        <f t="shared" ref="U2947:U3010" si="140">T2947-S2947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8">
        <f>E2948/L2948</f>
        <v>1</v>
      </c>
      <c r="Q2948" s="12" t="str">
        <f t="shared" si="138"/>
        <v>theater</v>
      </c>
      <c r="R2948" s="12" t="str">
        <f t="shared" si="139"/>
        <v>spaces</v>
      </c>
      <c r="S2948" s="13">
        <f>(((J2948/60)/60)/24)+DATE(1970,1,1)+(-5/24)</f>
        <v>42567.322824074072</v>
      </c>
      <c r="T2948" s="14">
        <f>(((I2948/60)/60)/24)+DATE(1970,1,1)+(-5/24)</f>
        <v>42597.322824074072</v>
      </c>
      <c r="U2948" s="41">
        <f t="shared" si="140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8">
        <f>E2949/L2949</f>
        <v>82.461538461538467</v>
      </c>
      <c r="Q2949" s="12" t="str">
        <f t="shared" si="138"/>
        <v>theater</v>
      </c>
      <c r="R2949" s="12" t="str">
        <f t="shared" si="139"/>
        <v>spaces</v>
      </c>
      <c r="S2949" s="13">
        <f>(((J2949/60)/60)/24)+DATE(1970,1,1)+(-5/24)</f>
        <v>42649.353784722225</v>
      </c>
      <c r="T2949" s="14">
        <f>(((I2949/60)/60)/24)+DATE(1970,1,1)+(-5/24)</f>
        <v>42698.507638888892</v>
      </c>
      <c r="U2949" s="41">
        <f t="shared" si="140"/>
        <v>49.153854166666861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8">
        <f>E2950/L2950</f>
        <v>2.6666666666666665</v>
      </c>
      <c r="Q2950" s="12" t="str">
        <f t="shared" si="138"/>
        <v>theater</v>
      </c>
      <c r="R2950" s="12" t="str">
        <f t="shared" si="139"/>
        <v>spaces</v>
      </c>
      <c r="S2950" s="13">
        <f>(((J2950/60)/60)/24)+DATE(1970,1,1)+(-5/24)</f>
        <v>42097.440891203696</v>
      </c>
      <c r="T2950" s="14">
        <f>(((I2950/60)/60)/24)+DATE(1970,1,1)+(-5/24)</f>
        <v>42157.440891203696</v>
      </c>
      <c r="U2950" s="41">
        <f t="shared" si="140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8">
        <f>E2951/L2951</f>
        <v>12.5</v>
      </c>
      <c r="Q2951" s="12" t="str">
        <f t="shared" si="138"/>
        <v>theater</v>
      </c>
      <c r="R2951" s="12" t="str">
        <f t="shared" si="139"/>
        <v>spaces</v>
      </c>
      <c r="S2951" s="13">
        <f>(((J2951/60)/60)/24)+DATE(1970,1,1)+(-5/24)</f>
        <v>42297.61478009259</v>
      </c>
      <c r="T2951" s="14">
        <f>(((I2951/60)/60)/24)+DATE(1970,1,1)+(-5/24)</f>
        <v>42327.656446759262</v>
      </c>
      <c r="U2951" s="41">
        <f t="shared" si="140"/>
        <v>30.041666666671517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8" t="e">
        <f>E2952/L2952</f>
        <v>#DIV/0!</v>
      </c>
      <c r="Q2952" s="12" t="str">
        <f t="shared" si="138"/>
        <v>theater</v>
      </c>
      <c r="R2952" s="12" t="str">
        <f t="shared" si="139"/>
        <v>spaces</v>
      </c>
      <c r="S2952" s="13">
        <f>(((J2952/60)/60)/24)+DATE(1970,1,1)+(-5/24)</f>
        <v>42362.156851851854</v>
      </c>
      <c r="T2952" s="14">
        <f>(((I2952/60)/60)/24)+DATE(1970,1,1)+(-5/24)</f>
        <v>42392.156851851854</v>
      </c>
      <c r="U2952" s="41">
        <f t="shared" si="140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8">
        <f>E2953/L2953</f>
        <v>18.896551724137932</v>
      </c>
      <c r="Q2953" s="12" t="str">
        <f t="shared" si="138"/>
        <v>theater</v>
      </c>
      <c r="R2953" s="12" t="str">
        <f t="shared" si="139"/>
        <v>spaces</v>
      </c>
      <c r="S2953" s="13">
        <f>(((J2953/60)/60)/24)+DATE(1970,1,1)+(-5/24)</f>
        <v>41872.594594907401</v>
      </c>
      <c r="T2953" s="14">
        <f>(((I2953/60)/60)/24)+DATE(1970,1,1)+(-5/24)</f>
        <v>41917.594594907401</v>
      </c>
      <c r="U2953" s="41">
        <f t="shared" si="140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8">
        <f>E2954/L2954</f>
        <v>200.625</v>
      </c>
      <c r="Q2954" s="12" t="str">
        <f t="shared" si="138"/>
        <v>theater</v>
      </c>
      <c r="R2954" s="12" t="str">
        <f t="shared" si="139"/>
        <v>spaces</v>
      </c>
      <c r="S2954" s="13">
        <f>(((J2954/60)/60)/24)+DATE(1970,1,1)+(-5/24)</f>
        <v>42628.481932870367</v>
      </c>
      <c r="T2954" s="14">
        <f>(((I2954/60)/60)/24)+DATE(1970,1,1)+(-5/24)</f>
        <v>42659.958333333336</v>
      </c>
      <c r="U2954" s="41">
        <f t="shared" si="140"/>
        <v>31.476400462968741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8">
        <f>E2955/L2955</f>
        <v>201.66666666666666</v>
      </c>
      <c r="Q2955" s="12" t="str">
        <f t="shared" si="138"/>
        <v>theater</v>
      </c>
      <c r="R2955" s="12" t="str">
        <f t="shared" si="139"/>
        <v>spaces</v>
      </c>
      <c r="S2955" s="13">
        <f>(((J2955/60)/60)/24)+DATE(1970,1,1)+(-5/24)</f>
        <v>42255.583576388883</v>
      </c>
      <c r="T2955" s="14">
        <f>(((I2955/60)/60)/24)+DATE(1970,1,1)+(-5/24)</f>
        <v>42285.583576388883</v>
      </c>
      <c r="U2955" s="41">
        <f t="shared" si="140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8" t="e">
        <f>E2956/L2956</f>
        <v>#DIV/0!</v>
      </c>
      <c r="Q2956" s="12" t="str">
        <f t="shared" si="138"/>
        <v>theater</v>
      </c>
      <c r="R2956" s="12" t="str">
        <f t="shared" si="139"/>
        <v>spaces</v>
      </c>
      <c r="S2956" s="13">
        <f>(((J2956/60)/60)/24)+DATE(1970,1,1)+(-5/24)</f>
        <v>42790.375034722216</v>
      </c>
      <c r="T2956" s="14">
        <f>(((I2956/60)/60)/24)+DATE(1970,1,1)+(-5/24)</f>
        <v>42810.333368055559</v>
      </c>
      <c r="U2956" s="41">
        <f t="shared" si="140"/>
        <v>19.958333333343035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8">
        <f>E2957/L2957</f>
        <v>65</v>
      </c>
      <c r="Q2957" s="12" t="str">
        <f t="shared" si="138"/>
        <v>theater</v>
      </c>
      <c r="R2957" s="12" t="str">
        <f t="shared" si="139"/>
        <v>spaces</v>
      </c>
      <c r="S2957" s="13">
        <f>(((J2957/60)/60)/24)+DATE(1970,1,1)+(-5/24)</f>
        <v>42141.532974537033</v>
      </c>
      <c r="T2957" s="14">
        <f>(((I2957/60)/60)/24)+DATE(1970,1,1)+(-5/24)</f>
        <v>42171.532974537033</v>
      </c>
      <c r="U2957" s="41">
        <f t="shared" si="140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8">
        <f>E2958/L2958</f>
        <v>66.099999999999994</v>
      </c>
      <c r="Q2958" s="12" t="str">
        <f t="shared" si="138"/>
        <v>theater</v>
      </c>
      <c r="R2958" s="12" t="str">
        <f t="shared" si="139"/>
        <v>spaces</v>
      </c>
      <c r="S2958" s="13">
        <f>(((J2958/60)/60)/24)+DATE(1970,1,1)+(-5/24)</f>
        <v>42464.750578703701</v>
      </c>
      <c r="T2958" s="14">
        <f>(((I2958/60)/60)/24)+DATE(1970,1,1)+(-5/24)</f>
        <v>42494.750578703701</v>
      </c>
      <c r="U2958" s="41">
        <f t="shared" si="140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8">
        <f>E2959/L2959</f>
        <v>93.333333333333329</v>
      </c>
      <c r="Q2959" s="12" t="str">
        <f t="shared" si="138"/>
        <v>theater</v>
      </c>
      <c r="R2959" s="12" t="str">
        <f t="shared" si="139"/>
        <v>spaces</v>
      </c>
      <c r="S2959" s="13">
        <f>(((J2959/60)/60)/24)+DATE(1970,1,1)+(-5/24)</f>
        <v>42030.80291666666</v>
      </c>
      <c r="T2959" s="14">
        <f>(((I2959/60)/60)/24)+DATE(1970,1,1)+(-5/24)</f>
        <v>42090.761249999996</v>
      </c>
      <c r="U2959" s="41">
        <f t="shared" si="140"/>
        <v>59.958333333335759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8" t="e">
        <f>E2960/L2960</f>
        <v>#DIV/0!</v>
      </c>
      <c r="Q2960" s="12" t="str">
        <f t="shared" si="138"/>
        <v>theater</v>
      </c>
      <c r="R2960" s="12" t="str">
        <f t="shared" si="139"/>
        <v>spaces</v>
      </c>
      <c r="S2960" s="13">
        <f>(((J2960/60)/60)/24)+DATE(1970,1,1)+(-5/24)</f>
        <v>42438.570798611108</v>
      </c>
      <c r="T2960" s="14">
        <f>(((I2960/60)/60)/24)+DATE(1970,1,1)+(-5/24)</f>
        <v>42498.529131944444</v>
      </c>
      <c r="U2960" s="41">
        <f t="shared" si="140"/>
        <v>59.958333333335759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8" t="e">
        <f>E2961/L2961</f>
        <v>#DIV/0!</v>
      </c>
      <c r="Q2961" s="12" t="str">
        <f t="shared" si="138"/>
        <v>theater</v>
      </c>
      <c r="R2961" s="12" t="str">
        <f t="shared" si="139"/>
        <v>spaces</v>
      </c>
      <c r="S2961" s="13">
        <f>(((J2961/60)/60)/24)+DATE(1970,1,1)+(-5/24)</f>
        <v>42497.800057870372</v>
      </c>
      <c r="T2961" s="14">
        <f>(((I2961/60)/60)/24)+DATE(1970,1,1)+(-5/24)</f>
        <v>42527.800057870372</v>
      </c>
      <c r="U2961" s="41">
        <f t="shared" si="140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8" t="e">
        <f>E2962/L2962</f>
        <v>#DIV/0!</v>
      </c>
      <c r="Q2962" s="12" t="str">
        <f t="shared" si="138"/>
        <v>theater</v>
      </c>
      <c r="R2962" s="12" t="str">
        <f t="shared" si="139"/>
        <v>spaces</v>
      </c>
      <c r="S2962" s="13">
        <f>(((J2962/60)/60)/24)+DATE(1970,1,1)+(-5/24)</f>
        <v>41863.54887731481</v>
      </c>
      <c r="T2962" s="14">
        <f>(((I2962/60)/60)/24)+DATE(1970,1,1)+(-5/24)</f>
        <v>41893.54887731481</v>
      </c>
      <c r="U2962" s="41">
        <f t="shared" si="140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8">
        <f>E2963/L2963</f>
        <v>50.75</v>
      </c>
      <c r="Q2963" s="12" t="str">
        <f t="shared" si="138"/>
        <v>theater</v>
      </c>
      <c r="R2963" s="12" t="str">
        <f t="shared" si="139"/>
        <v>plays</v>
      </c>
      <c r="S2963" s="13">
        <f>(((J2963/60)/60)/24)+DATE(1970,1,1)+(-5/24)</f>
        <v>42061.004155092589</v>
      </c>
      <c r="T2963" s="14">
        <f>(((I2963/60)/60)/24)+DATE(1970,1,1)+(-5/24)</f>
        <v>42088.958333333336</v>
      </c>
      <c r="U2963" s="41">
        <f t="shared" si="140"/>
        <v>27.954178240746842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8">
        <f>E2964/L2964</f>
        <v>60.9</v>
      </c>
      <c r="Q2964" s="12" t="str">
        <f t="shared" si="138"/>
        <v>theater</v>
      </c>
      <c r="R2964" s="12" t="str">
        <f t="shared" si="139"/>
        <v>plays</v>
      </c>
      <c r="S2964" s="13">
        <f>(((J2964/60)/60)/24)+DATE(1970,1,1)+(-5/24)</f>
        <v>42036.035949074074</v>
      </c>
      <c r="T2964" s="14">
        <f>(((I2964/60)/60)/24)+DATE(1970,1,1)+(-5/24)</f>
        <v>42064.082638888889</v>
      </c>
      <c r="U2964" s="41">
        <f t="shared" si="140"/>
        <v>28.046689814815181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8">
        <f>E2965/L2965</f>
        <v>109.03061224489795</v>
      </c>
      <c r="Q2965" s="12" t="str">
        <f t="shared" si="138"/>
        <v>theater</v>
      </c>
      <c r="R2965" s="12" t="str">
        <f t="shared" si="139"/>
        <v>plays</v>
      </c>
      <c r="S2965" s="13">
        <f>(((J2965/60)/60)/24)+DATE(1970,1,1)+(-5/24)</f>
        <v>42157.26185185185</v>
      </c>
      <c r="T2965" s="14">
        <f>(((I2965/60)/60)/24)+DATE(1970,1,1)+(-5/24)</f>
        <v>42187.26185185185</v>
      </c>
      <c r="U2965" s="41">
        <f t="shared" si="140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8">
        <f>E2966/L2966</f>
        <v>25.692295918367346</v>
      </c>
      <c r="Q2966" s="12" t="str">
        <f t="shared" si="138"/>
        <v>theater</v>
      </c>
      <c r="R2966" s="12" t="str">
        <f t="shared" si="139"/>
        <v>plays</v>
      </c>
      <c r="S2966" s="13">
        <f>(((J2966/60)/60)/24)+DATE(1970,1,1)+(-5/24)</f>
        <v>41827.701608796291</v>
      </c>
      <c r="T2966" s="14">
        <f>(((I2966/60)/60)/24)+DATE(1970,1,1)+(-5/24)</f>
        <v>41857.688888888886</v>
      </c>
      <c r="U2966" s="41">
        <f t="shared" si="140"/>
        <v>29.987280092595029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8">
        <f>E2967/L2967</f>
        <v>41.92307692307692</v>
      </c>
      <c r="Q2967" s="12" t="str">
        <f t="shared" si="138"/>
        <v>theater</v>
      </c>
      <c r="R2967" s="12" t="str">
        <f t="shared" si="139"/>
        <v>plays</v>
      </c>
      <c r="S2967" s="13">
        <f>(((J2967/60)/60)/24)+DATE(1970,1,1)+(-5/24)</f>
        <v>42162.521215277775</v>
      </c>
      <c r="T2967" s="14">
        <f>(((I2967/60)/60)/24)+DATE(1970,1,1)+(-5/24)</f>
        <v>42192.521215277775</v>
      </c>
      <c r="U2967" s="41">
        <f t="shared" si="140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8">
        <f>E2968/L2968</f>
        <v>88.7734375</v>
      </c>
      <c r="Q2968" s="12" t="str">
        <f t="shared" si="138"/>
        <v>theater</v>
      </c>
      <c r="R2968" s="12" t="str">
        <f t="shared" si="139"/>
        <v>plays</v>
      </c>
      <c r="S2968" s="13">
        <f>(((J2968/60)/60)/24)+DATE(1970,1,1)+(-5/24)</f>
        <v>42233.530231481483</v>
      </c>
      <c r="T2968" s="14">
        <f>(((I2968/60)/60)/24)+DATE(1970,1,1)+(-5/24)</f>
        <v>42263.530231481483</v>
      </c>
      <c r="U2968" s="41">
        <f t="shared" si="140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8">
        <f>E2969/L2969</f>
        <v>80.225352112676063</v>
      </c>
      <c r="Q2969" s="12" t="str">
        <f t="shared" si="138"/>
        <v>theater</v>
      </c>
      <c r="R2969" s="12" t="str">
        <f t="shared" si="139"/>
        <v>plays</v>
      </c>
      <c r="S2969" s="13">
        <f>(((J2969/60)/60)/24)+DATE(1970,1,1)+(-5/24)</f>
        <v>42041.989490740736</v>
      </c>
      <c r="T2969" s="14">
        <f>(((I2969/60)/60)/24)+DATE(1970,1,1)+(-5/24)</f>
        <v>42071.947824074072</v>
      </c>
      <c r="U2969" s="41">
        <f t="shared" si="140"/>
        <v>29.958333333335759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8">
        <f>E2970/L2970</f>
        <v>78.936170212765958</v>
      </c>
      <c r="Q2970" s="12" t="str">
        <f t="shared" si="138"/>
        <v>theater</v>
      </c>
      <c r="R2970" s="12" t="str">
        <f t="shared" si="139"/>
        <v>plays</v>
      </c>
      <c r="S2970" s="13">
        <f>(((J2970/60)/60)/24)+DATE(1970,1,1)+(-5/24)</f>
        <v>42585.315509259257</v>
      </c>
      <c r="T2970" s="14">
        <f>(((I2970/60)/60)/24)+DATE(1970,1,1)+(-5/24)</f>
        <v>42598.957638888889</v>
      </c>
      <c r="U2970" s="41">
        <f t="shared" si="140"/>
        <v>13.642129629632109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8">
        <f>E2971/L2971</f>
        <v>95.588235294117652</v>
      </c>
      <c r="Q2971" s="12" t="str">
        <f t="shared" si="138"/>
        <v>theater</v>
      </c>
      <c r="R2971" s="12" t="str">
        <f t="shared" si="139"/>
        <v>plays</v>
      </c>
      <c r="S2971" s="13">
        <f>(((J2971/60)/60)/24)+DATE(1970,1,1)+(-5/24)</f>
        <v>42097.578159722216</v>
      </c>
      <c r="T2971" s="14">
        <f>(((I2971/60)/60)/24)+DATE(1970,1,1)+(-5/24)</f>
        <v>42127.743750000001</v>
      </c>
      <c r="U2971" s="41">
        <f t="shared" si="140"/>
        <v>30.165590277785668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8">
        <f>E2972/L2972</f>
        <v>69.890109890109883</v>
      </c>
      <c r="Q2972" s="12" t="str">
        <f t="shared" si="138"/>
        <v>theater</v>
      </c>
      <c r="R2972" s="12" t="str">
        <f t="shared" si="139"/>
        <v>plays</v>
      </c>
      <c r="S2972" s="13">
        <f>(((J2972/60)/60)/24)+DATE(1970,1,1)+(-5/24)</f>
        <v>41808.461238425924</v>
      </c>
      <c r="T2972" s="14">
        <f>(((I2972/60)/60)/24)+DATE(1970,1,1)+(-5/24)</f>
        <v>41838.461238425924</v>
      </c>
      <c r="U2972" s="41">
        <f t="shared" si="140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8">
        <f>E2973/L2973</f>
        <v>74.534883720930239</v>
      </c>
      <c r="Q2973" s="12" t="str">
        <f t="shared" si="138"/>
        <v>theater</v>
      </c>
      <c r="R2973" s="12" t="str">
        <f t="shared" si="139"/>
        <v>plays</v>
      </c>
      <c r="S2973" s="13">
        <f>(((J2973/60)/60)/24)+DATE(1970,1,1)+(-5/24)</f>
        <v>41852.449976851851</v>
      </c>
      <c r="T2973" s="14">
        <f>(((I2973/60)/60)/24)+DATE(1970,1,1)+(-5/24)</f>
        <v>41882.449976851851</v>
      </c>
      <c r="U2973" s="41">
        <f t="shared" si="140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8">
        <f>E2974/L2974</f>
        <v>123.94117647058823</v>
      </c>
      <c r="Q2974" s="12" t="str">
        <f t="shared" si="138"/>
        <v>theater</v>
      </c>
      <c r="R2974" s="12" t="str">
        <f t="shared" si="139"/>
        <v>plays</v>
      </c>
      <c r="S2974" s="13">
        <f>(((J2974/60)/60)/24)+DATE(1970,1,1)+(-5/24)</f>
        <v>42693.90185185185</v>
      </c>
      <c r="T2974" s="14">
        <f>(((I2974/60)/60)/24)+DATE(1970,1,1)+(-5/24)</f>
        <v>42708.833333333336</v>
      </c>
      <c r="U2974" s="41">
        <f t="shared" si="140"/>
        <v>14.931481481486117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8">
        <f>E2975/L2975</f>
        <v>264.84848484848487</v>
      </c>
      <c r="Q2975" s="12" t="str">
        <f t="shared" si="138"/>
        <v>theater</v>
      </c>
      <c r="R2975" s="12" t="str">
        <f t="shared" si="139"/>
        <v>plays</v>
      </c>
      <c r="S2975" s="13">
        <f>(((J2975/60)/60)/24)+DATE(1970,1,1)+(-5/24)</f>
        <v>42341.610046296293</v>
      </c>
      <c r="T2975" s="14">
        <f>(((I2975/60)/60)/24)+DATE(1970,1,1)+(-5/24)</f>
        <v>42369.958333333336</v>
      </c>
      <c r="U2975" s="41">
        <f t="shared" si="140"/>
        <v>28.34828703704261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8">
        <f>E2976/L2976</f>
        <v>58.620689655172413</v>
      </c>
      <c r="Q2976" s="12" t="str">
        <f t="shared" si="138"/>
        <v>theater</v>
      </c>
      <c r="R2976" s="12" t="str">
        <f t="shared" si="139"/>
        <v>plays</v>
      </c>
      <c r="S2976" s="13">
        <f>(((J2976/60)/60)/24)+DATE(1970,1,1)+(-5/24)</f>
        <v>41879.852673611109</v>
      </c>
      <c r="T2976" s="14">
        <f>(((I2976/60)/60)/24)+DATE(1970,1,1)+(-5/24)</f>
        <v>41907.857638888883</v>
      </c>
      <c r="U2976" s="41">
        <f t="shared" si="140"/>
        <v>28.004965277774318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8">
        <f>E2977/L2977</f>
        <v>70.884955752212392</v>
      </c>
      <c r="Q2977" s="12" t="str">
        <f t="shared" si="138"/>
        <v>theater</v>
      </c>
      <c r="R2977" s="12" t="str">
        <f t="shared" si="139"/>
        <v>plays</v>
      </c>
      <c r="S2977" s="13">
        <f>(((J2977/60)/60)/24)+DATE(1970,1,1)+(-5/24)</f>
        <v>41941.475532407407</v>
      </c>
      <c r="T2977" s="14">
        <f>(((I2977/60)/60)/24)+DATE(1970,1,1)+(-5/24)</f>
        <v>41969.916666666664</v>
      </c>
      <c r="U2977" s="41">
        <f t="shared" si="140"/>
        <v>28.441134259257524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8">
        <f>E2978/L2978</f>
        <v>8.5714285714285712</v>
      </c>
      <c r="Q2978" s="12" t="str">
        <f t="shared" si="138"/>
        <v>theater</v>
      </c>
      <c r="R2978" s="12" t="str">
        <f t="shared" si="139"/>
        <v>plays</v>
      </c>
      <c r="S2978" s="13">
        <f>(((J2978/60)/60)/24)+DATE(1970,1,1)+(-5/24)</f>
        <v>42425.522337962961</v>
      </c>
      <c r="T2978" s="14">
        <f>(((I2978/60)/60)/24)+DATE(1970,1,1)+(-5/24)</f>
        <v>42442.291666666664</v>
      </c>
      <c r="U2978" s="41">
        <f t="shared" si="140"/>
        <v>16.76932870370365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8">
        <f>E2979/L2979</f>
        <v>113.56666666666666</v>
      </c>
      <c r="Q2979" s="12" t="str">
        <f t="shared" si="138"/>
        <v>theater</v>
      </c>
      <c r="R2979" s="12" t="str">
        <f t="shared" si="139"/>
        <v>plays</v>
      </c>
      <c r="S2979" s="13">
        <f>(((J2979/60)/60)/24)+DATE(1970,1,1)+(-5/24)</f>
        <v>42026.672847222224</v>
      </c>
      <c r="T2979" s="14">
        <f>(((I2979/60)/60)/24)+DATE(1970,1,1)+(-5/24)</f>
        <v>42085.884722222218</v>
      </c>
      <c r="U2979" s="41">
        <f t="shared" si="140"/>
        <v>59.211874999993597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8">
        <f>E2980/L2980</f>
        <v>60.6875</v>
      </c>
      <c r="Q2980" s="12" t="str">
        <f t="shared" si="138"/>
        <v>theater</v>
      </c>
      <c r="R2980" s="12" t="str">
        <f t="shared" si="139"/>
        <v>plays</v>
      </c>
      <c r="S2980" s="13">
        <f>(((J2980/60)/60)/24)+DATE(1970,1,1)+(-5/24)</f>
        <v>41922.432256944441</v>
      </c>
      <c r="T2980" s="14">
        <f>(((I2980/60)/60)/24)+DATE(1970,1,1)+(-5/24)</f>
        <v>41932.040972222218</v>
      </c>
      <c r="U2980" s="41">
        <f t="shared" si="140"/>
        <v>9.6087152777763549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8">
        <f>E2981/L2981</f>
        <v>110.21739130434783</v>
      </c>
      <c r="Q2981" s="12" t="str">
        <f t="shared" si="138"/>
        <v>theater</v>
      </c>
      <c r="R2981" s="12" t="str">
        <f t="shared" si="139"/>
        <v>plays</v>
      </c>
      <c r="S2981" s="13">
        <f>(((J2981/60)/60)/24)+DATE(1970,1,1)+(-5/24)</f>
        <v>41993.616006944438</v>
      </c>
      <c r="T2981" s="14">
        <f>(((I2981/60)/60)/24)+DATE(1970,1,1)+(-5/24)</f>
        <v>42010.041666666664</v>
      </c>
      <c r="U2981" s="41">
        <f t="shared" si="140"/>
        <v>16.425659722226555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8">
        <f>E2982/L2982</f>
        <v>136.45833333333334</v>
      </c>
      <c r="Q2982" s="12" t="str">
        <f t="shared" si="138"/>
        <v>theater</v>
      </c>
      <c r="R2982" s="12" t="str">
        <f t="shared" si="139"/>
        <v>plays</v>
      </c>
      <c r="S2982" s="13">
        <f>(((J2982/60)/60)/24)+DATE(1970,1,1)+(-5/24)</f>
        <v>42219.70752314815</v>
      </c>
      <c r="T2982" s="14">
        <f>(((I2982/60)/60)/24)+DATE(1970,1,1)+(-5/24)</f>
        <v>42239.874999999993</v>
      </c>
      <c r="U2982" s="41">
        <f t="shared" si="140"/>
        <v>20.167476851842366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8">
        <f>E2983/L2983</f>
        <v>53.164948453608247</v>
      </c>
      <c r="Q2983" s="12" t="str">
        <f t="shared" si="138"/>
        <v>theater</v>
      </c>
      <c r="R2983" s="12" t="str">
        <f t="shared" si="139"/>
        <v>spaces</v>
      </c>
      <c r="S2983" s="13">
        <f>(((J2983/60)/60)/24)+DATE(1970,1,1)+(-5/24)</f>
        <v>42225.351342592585</v>
      </c>
      <c r="T2983" s="14">
        <f>(((I2983/60)/60)/24)+DATE(1970,1,1)+(-5/24)</f>
        <v>42270.351342592585</v>
      </c>
      <c r="U2983" s="41">
        <f t="shared" si="140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8">
        <f>E2984/L2984</f>
        <v>86.491525423728817</v>
      </c>
      <c r="Q2984" s="12" t="str">
        <f t="shared" si="138"/>
        <v>theater</v>
      </c>
      <c r="R2984" s="12" t="str">
        <f t="shared" si="139"/>
        <v>spaces</v>
      </c>
      <c r="S2984" s="13">
        <f>(((J2984/60)/60)/24)+DATE(1970,1,1)+(-5/24)</f>
        <v>42381.478506944441</v>
      </c>
      <c r="T2984" s="14">
        <f>(((I2984/60)/60)/24)+DATE(1970,1,1)+(-5/24)</f>
        <v>42411.478506944441</v>
      </c>
      <c r="U2984" s="41">
        <f t="shared" si="140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8">
        <f>E2985/L2985</f>
        <v>155.23827397260274</v>
      </c>
      <c r="Q2985" s="12" t="str">
        <f t="shared" si="138"/>
        <v>theater</v>
      </c>
      <c r="R2985" s="12" t="str">
        <f t="shared" si="139"/>
        <v>spaces</v>
      </c>
      <c r="S2985" s="13">
        <f>(((J2985/60)/60)/24)+DATE(1970,1,1)+(-5/24)</f>
        <v>41894.424027777779</v>
      </c>
      <c r="T2985" s="14">
        <f>(((I2985/60)/60)/24)+DATE(1970,1,1)+(-5/24)</f>
        <v>41954.465694444443</v>
      </c>
      <c r="U2985" s="41">
        <f t="shared" si="140"/>
        <v>60.041666666664241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8">
        <f>E2986/L2986</f>
        <v>115.08256880733946</v>
      </c>
      <c r="Q2986" s="12" t="str">
        <f t="shared" si="138"/>
        <v>theater</v>
      </c>
      <c r="R2986" s="12" t="str">
        <f t="shared" si="139"/>
        <v>spaces</v>
      </c>
      <c r="S2986" s="13">
        <f>(((J2986/60)/60)/24)+DATE(1970,1,1)+(-5/24)</f>
        <v>42576.070381944439</v>
      </c>
      <c r="T2986" s="14">
        <f>(((I2986/60)/60)/24)+DATE(1970,1,1)+(-5/24)</f>
        <v>42606.070381944439</v>
      </c>
      <c r="U2986" s="41">
        <f t="shared" si="140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8">
        <f>E2987/L2987</f>
        <v>109.5945945945946</v>
      </c>
      <c r="Q2987" s="12" t="str">
        <f t="shared" si="138"/>
        <v>theater</v>
      </c>
      <c r="R2987" s="12" t="str">
        <f t="shared" si="139"/>
        <v>spaces</v>
      </c>
      <c r="S2987" s="13">
        <f>(((J2987/60)/60)/24)+DATE(1970,1,1)+(-5/24)</f>
        <v>42654.765370370362</v>
      </c>
      <c r="T2987" s="14">
        <f>(((I2987/60)/60)/24)+DATE(1970,1,1)+(-5/24)</f>
        <v>42673.958333333336</v>
      </c>
      <c r="U2987" s="41">
        <f t="shared" si="140"/>
        <v>19.192962962973979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8">
        <f>E2988/L2988</f>
        <v>45.214285714285715</v>
      </c>
      <c r="Q2988" s="12" t="str">
        <f t="shared" si="138"/>
        <v>theater</v>
      </c>
      <c r="R2988" s="12" t="str">
        <f t="shared" si="139"/>
        <v>spaces</v>
      </c>
      <c r="S2988" s="13">
        <f>(((J2988/60)/60)/24)+DATE(1970,1,1)+(-5/24)</f>
        <v>42431.29173611111</v>
      </c>
      <c r="T2988" s="14">
        <f>(((I2988/60)/60)/24)+DATE(1970,1,1)+(-5/24)</f>
        <v>42491.250069444439</v>
      </c>
      <c r="U2988" s="41">
        <f t="shared" si="140"/>
        <v>59.958333333328483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8">
        <f>E2989/L2989</f>
        <v>104.15169811320754</v>
      </c>
      <c r="Q2989" s="12" t="str">
        <f t="shared" si="138"/>
        <v>theater</v>
      </c>
      <c r="R2989" s="12" t="str">
        <f t="shared" si="139"/>
        <v>spaces</v>
      </c>
      <c r="S2989" s="13">
        <f>(((J2989/60)/60)/24)+DATE(1970,1,1)+(-5/24)</f>
        <v>42627.098969907405</v>
      </c>
      <c r="T2989" s="14">
        <f>(((I2989/60)/60)/24)+DATE(1970,1,1)+(-5/24)</f>
        <v>42655.791666666664</v>
      </c>
      <c r="U2989" s="41">
        <f t="shared" si="140"/>
        <v>28.692696759258979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8">
        <f>E2990/L2990</f>
        <v>35.714285714285715</v>
      </c>
      <c r="Q2990" s="12" t="str">
        <f t="shared" si="138"/>
        <v>theater</v>
      </c>
      <c r="R2990" s="12" t="str">
        <f t="shared" si="139"/>
        <v>spaces</v>
      </c>
      <c r="S2990" s="13">
        <f>(((J2990/60)/60)/24)+DATE(1970,1,1)+(-5/24)</f>
        <v>42511.153715277782</v>
      </c>
      <c r="T2990" s="14">
        <f>(((I2990/60)/60)/24)+DATE(1970,1,1)+(-5/24)</f>
        <v>42541.153715277782</v>
      </c>
      <c r="U2990" s="41">
        <f t="shared" si="140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8">
        <f>E2991/L2991</f>
        <v>96.997252747252745</v>
      </c>
      <c r="Q2991" s="12" t="str">
        <f t="shared" si="138"/>
        <v>theater</v>
      </c>
      <c r="R2991" s="12" t="str">
        <f t="shared" si="139"/>
        <v>spaces</v>
      </c>
      <c r="S2991" s="13">
        <f>(((J2991/60)/60)/24)+DATE(1970,1,1)+(-5/24)</f>
        <v>42336.812060185184</v>
      </c>
      <c r="T2991" s="14">
        <f>(((I2991/60)/60)/24)+DATE(1970,1,1)+(-5/24)</f>
        <v>42358.999305555553</v>
      </c>
      <c r="U2991" s="41">
        <f t="shared" si="140"/>
        <v>22.187245370369055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8">
        <f>E2992/L2992</f>
        <v>370.37037037037038</v>
      </c>
      <c r="Q2992" s="12" t="str">
        <f t="shared" si="138"/>
        <v>theater</v>
      </c>
      <c r="R2992" s="12" t="str">
        <f t="shared" si="139"/>
        <v>spaces</v>
      </c>
      <c r="S2992" s="13">
        <f>(((J2992/60)/60)/24)+DATE(1970,1,1)+(-5/24)</f>
        <v>42341.365972222215</v>
      </c>
      <c r="T2992" s="14">
        <f>(((I2992/60)/60)/24)+DATE(1970,1,1)+(-5/24)</f>
        <v>42376.365972222215</v>
      </c>
      <c r="U2992" s="41">
        <f t="shared" si="140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8">
        <f>E2993/L2993</f>
        <v>94.408602150537632</v>
      </c>
      <c r="Q2993" s="12" t="str">
        <f t="shared" si="138"/>
        <v>theater</v>
      </c>
      <c r="R2993" s="12" t="str">
        <f t="shared" si="139"/>
        <v>spaces</v>
      </c>
      <c r="S2993" s="13">
        <f>(((J2993/60)/60)/24)+DATE(1970,1,1)+(-5/24)</f>
        <v>42740.628819444442</v>
      </c>
      <c r="T2993" s="14">
        <f>(((I2993/60)/60)/24)+DATE(1970,1,1)+(-5/24)</f>
        <v>42762.628819444442</v>
      </c>
      <c r="U2993" s="41">
        <f t="shared" si="140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8">
        <f>E2994/L2994</f>
        <v>48.984375</v>
      </c>
      <c r="Q2994" s="12" t="str">
        <f t="shared" si="138"/>
        <v>theater</v>
      </c>
      <c r="R2994" s="12" t="str">
        <f t="shared" si="139"/>
        <v>spaces</v>
      </c>
      <c r="S2994" s="13">
        <f>(((J2994/60)/60)/24)+DATE(1970,1,1)+(-5/24)</f>
        <v>42622.559143518512</v>
      </c>
      <c r="T2994" s="14">
        <f>(((I2994/60)/60)/24)+DATE(1970,1,1)+(-5/24)</f>
        <v>42652.559143518512</v>
      </c>
      <c r="U2994" s="41">
        <f t="shared" si="140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8">
        <f>E2995/L2995</f>
        <v>45.590909090909093</v>
      </c>
      <c r="Q2995" s="12" t="str">
        <f t="shared" si="138"/>
        <v>theater</v>
      </c>
      <c r="R2995" s="12" t="str">
        <f t="shared" si="139"/>
        <v>spaces</v>
      </c>
      <c r="S2995" s="13">
        <f>(((J2995/60)/60)/24)+DATE(1970,1,1)+(-5/24)</f>
        <v>42390.63040509259</v>
      </c>
      <c r="T2995" s="14">
        <f>(((I2995/60)/60)/24)+DATE(1970,1,1)+(-5/24)</f>
        <v>42420.63040509259</v>
      </c>
      <c r="U2995" s="41">
        <f t="shared" si="140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8">
        <f>E2996/L2996</f>
        <v>23.275254237288134</v>
      </c>
      <c r="Q2996" s="12" t="str">
        <f t="shared" si="138"/>
        <v>theater</v>
      </c>
      <c r="R2996" s="12" t="str">
        <f t="shared" si="139"/>
        <v>spaces</v>
      </c>
      <c r="S2996" s="13">
        <f>(((J2996/60)/60)/24)+DATE(1970,1,1)+(-5/24)</f>
        <v>41885.270509259259</v>
      </c>
      <c r="T2996" s="14">
        <f>(((I2996/60)/60)/24)+DATE(1970,1,1)+(-5/24)</f>
        <v>41915.270509259259</v>
      </c>
      <c r="U2996" s="41">
        <f t="shared" si="140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8">
        <f>E2997/L2997</f>
        <v>63.2289156626506</v>
      </c>
      <c r="Q2997" s="12" t="str">
        <f t="shared" si="138"/>
        <v>theater</v>
      </c>
      <c r="R2997" s="12" t="str">
        <f t="shared" si="139"/>
        <v>spaces</v>
      </c>
      <c r="S2997" s="13">
        <f>(((J2997/60)/60)/24)+DATE(1970,1,1)+(-5/24)</f>
        <v>42724.456840277773</v>
      </c>
      <c r="T2997" s="14">
        <f>(((I2997/60)/60)/24)+DATE(1970,1,1)+(-5/24)</f>
        <v>42754.456840277773</v>
      </c>
      <c r="U2997" s="41">
        <f t="shared" si="140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8">
        <f>E2998/L2998</f>
        <v>153.5204081632653</v>
      </c>
      <c r="Q2998" s="12" t="str">
        <f t="shared" si="138"/>
        <v>theater</v>
      </c>
      <c r="R2998" s="12" t="str">
        <f t="shared" si="139"/>
        <v>spaces</v>
      </c>
      <c r="S2998" s="13">
        <f>(((J2998/60)/60)/24)+DATE(1970,1,1)+(-5/24)</f>
        <v>42090.70416666667</v>
      </c>
      <c r="T2998" s="14">
        <f>(((I2998/60)/60)/24)+DATE(1970,1,1)+(-5/24)</f>
        <v>42150.70416666667</v>
      </c>
      <c r="U2998" s="41">
        <f t="shared" si="140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8">
        <f>E2999/L2999</f>
        <v>90.2</v>
      </c>
      <c r="Q2999" s="12" t="str">
        <f t="shared" si="138"/>
        <v>theater</v>
      </c>
      <c r="R2999" s="12" t="str">
        <f t="shared" si="139"/>
        <v>spaces</v>
      </c>
      <c r="S2999" s="13">
        <f>(((J2999/60)/60)/24)+DATE(1970,1,1)+(-5/24)</f>
        <v>42775.525381944441</v>
      </c>
      <c r="T2999" s="14">
        <f>(((I2999/60)/60)/24)+DATE(1970,1,1)+(-5/24)</f>
        <v>42792.999305555553</v>
      </c>
      <c r="U2999" s="41">
        <f t="shared" si="140"/>
        <v>17.473923611112696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8">
        <f>E3000/L3000</f>
        <v>118.97113163972287</v>
      </c>
      <c r="Q3000" s="12" t="str">
        <f t="shared" si="138"/>
        <v>theater</v>
      </c>
      <c r="R3000" s="12" t="str">
        <f t="shared" si="139"/>
        <v>spaces</v>
      </c>
      <c r="S3000" s="13">
        <f>(((J3000/60)/60)/24)+DATE(1970,1,1)+(-5/24)</f>
        <v>41777.985289351847</v>
      </c>
      <c r="T3000" s="14">
        <f>(((I3000/60)/60)/24)+DATE(1970,1,1)+(-5/24)</f>
        <v>41805.975694444445</v>
      </c>
      <c r="U3000" s="41">
        <f t="shared" si="140"/>
        <v>27.990405092597939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8">
        <f>E3001/L3001</f>
        <v>80.25</v>
      </c>
      <c r="Q3001" s="12" t="str">
        <f t="shared" si="138"/>
        <v>theater</v>
      </c>
      <c r="R3001" s="12" t="str">
        <f t="shared" si="139"/>
        <v>spaces</v>
      </c>
      <c r="S3001" s="13">
        <f>(((J3001/60)/60)/24)+DATE(1970,1,1)+(-5/24)</f>
        <v>42780.531944444439</v>
      </c>
      <c r="T3001" s="14">
        <f>(((I3001/60)/60)/24)+DATE(1970,1,1)+(-5/24)</f>
        <v>42794.874999999993</v>
      </c>
      <c r="U3001" s="41">
        <f t="shared" si="140"/>
        <v>14.343055555553292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8">
        <f>E3002/L3002</f>
        <v>62.5</v>
      </c>
      <c r="Q3002" s="12" t="str">
        <f t="shared" si="138"/>
        <v>theater</v>
      </c>
      <c r="R3002" s="12" t="str">
        <f t="shared" si="139"/>
        <v>spaces</v>
      </c>
      <c r="S3002" s="13">
        <f>(((J3002/60)/60)/24)+DATE(1970,1,1)+(-5/24)</f>
        <v>42752.61886574074</v>
      </c>
      <c r="T3002" s="14">
        <f>(((I3002/60)/60)/24)+DATE(1970,1,1)+(-5/24)</f>
        <v>42766.541666666664</v>
      </c>
      <c r="U3002" s="41">
        <f t="shared" si="140"/>
        <v>13.922800925924093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8">
        <f>E3003/L3003</f>
        <v>131.37719999999999</v>
      </c>
      <c r="Q3003" s="12" t="str">
        <f t="shared" si="138"/>
        <v>theater</v>
      </c>
      <c r="R3003" s="12" t="str">
        <f t="shared" si="139"/>
        <v>spaces</v>
      </c>
      <c r="S3003" s="13">
        <f>(((J3003/60)/60)/24)+DATE(1970,1,1)+(-5/24)</f>
        <v>42534.687291666669</v>
      </c>
      <c r="T3003" s="14">
        <f>(((I3003/60)/60)/24)+DATE(1970,1,1)+(-5/24)</f>
        <v>42564.687291666669</v>
      </c>
      <c r="U3003" s="41">
        <f t="shared" si="140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8">
        <f>E3004/L3004</f>
        <v>73.032980769230775</v>
      </c>
      <c r="Q3004" s="12" t="str">
        <f t="shared" si="138"/>
        <v>theater</v>
      </c>
      <c r="R3004" s="12" t="str">
        <f t="shared" si="139"/>
        <v>spaces</v>
      </c>
      <c r="S3004" s="13">
        <f>(((J3004/60)/60)/24)+DATE(1970,1,1)+(-5/24)</f>
        <v>41239.627916666665</v>
      </c>
      <c r="T3004" s="14">
        <f>(((I3004/60)/60)/24)+DATE(1970,1,1)+(-5/24)</f>
        <v>41269.627916666665</v>
      </c>
      <c r="U3004" s="41">
        <f t="shared" si="140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8">
        <f>E3005/L3005</f>
        <v>178.52941176470588</v>
      </c>
      <c r="Q3005" s="12" t="str">
        <f t="shared" si="138"/>
        <v>theater</v>
      </c>
      <c r="R3005" s="12" t="str">
        <f t="shared" si="139"/>
        <v>spaces</v>
      </c>
      <c r="S3005" s="13">
        <f>(((J3005/60)/60)/24)+DATE(1970,1,1)+(-5/24)</f>
        <v>42398.640925925924</v>
      </c>
      <c r="T3005" s="14">
        <f>(((I3005/60)/60)/24)+DATE(1970,1,1)+(-5/24)</f>
        <v>42430.040972222218</v>
      </c>
      <c r="U3005" s="41">
        <f t="shared" si="140"/>
        <v>31.400046296294022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8">
        <f>E3006/L3006</f>
        <v>162.90974729241879</v>
      </c>
      <c r="Q3006" s="12" t="str">
        <f t="shared" si="138"/>
        <v>theater</v>
      </c>
      <c r="R3006" s="12" t="str">
        <f t="shared" si="139"/>
        <v>spaces</v>
      </c>
      <c r="S3006" s="13">
        <f>(((J3006/60)/60)/24)+DATE(1970,1,1)+(-5/24)</f>
        <v>41928.672731481478</v>
      </c>
      <c r="T3006" s="14">
        <f>(((I3006/60)/60)/24)+DATE(1970,1,1)+(-5/24)</f>
        <v>41958.714398148142</v>
      </c>
      <c r="U3006" s="41">
        <f t="shared" si="140"/>
        <v>30.041666666664241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8">
        <f>E3007/L3007</f>
        <v>108.24237288135593</v>
      </c>
      <c r="Q3007" s="12" t="str">
        <f t="shared" si="138"/>
        <v>theater</v>
      </c>
      <c r="R3007" s="12" t="str">
        <f t="shared" si="139"/>
        <v>spaces</v>
      </c>
      <c r="S3007" s="13">
        <f>(((J3007/60)/60)/24)+DATE(1970,1,1)+(-5/24)</f>
        <v>41888.466493055552</v>
      </c>
      <c r="T3007" s="14">
        <f>(((I3007/60)/60)/24)+DATE(1970,1,1)+(-5/24)</f>
        <v>41918.466493055552</v>
      </c>
      <c r="U3007" s="41">
        <f t="shared" si="140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8">
        <f>E3008/L3008</f>
        <v>88.865979381443296</v>
      </c>
      <c r="Q3008" s="12" t="str">
        <f t="shared" si="138"/>
        <v>theater</v>
      </c>
      <c r="R3008" s="12" t="str">
        <f t="shared" si="139"/>
        <v>spaces</v>
      </c>
      <c r="S3008" s="13">
        <f>(((J3008/60)/60)/24)+DATE(1970,1,1)+(-5/24)</f>
        <v>41957.548506944448</v>
      </c>
      <c r="T3008" s="14">
        <f>(((I3008/60)/60)/24)+DATE(1970,1,1)+(-5/24)</f>
        <v>41987.548506944448</v>
      </c>
      <c r="U3008" s="41">
        <f t="shared" si="140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8">
        <f>E3009/L3009</f>
        <v>54</v>
      </c>
      <c r="Q3009" s="12" t="str">
        <f t="shared" si="138"/>
        <v>theater</v>
      </c>
      <c r="R3009" s="12" t="str">
        <f t="shared" si="139"/>
        <v>spaces</v>
      </c>
      <c r="S3009" s="13">
        <f>(((J3009/60)/60)/24)+DATE(1970,1,1)+(-5/24)</f>
        <v>42098.007905092592</v>
      </c>
      <c r="T3009" s="14">
        <f>(((I3009/60)/60)/24)+DATE(1970,1,1)+(-5/24)</f>
        <v>42119.007905092592</v>
      </c>
      <c r="U3009" s="41">
        <f t="shared" si="140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8">
        <f>E3010/L3010</f>
        <v>116.73076923076923</v>
      </c>
      <c r="Q3010" s="12" t="str">
        <f t="shared" si="138"/>
        <v>theater</v>
      </c>
      <c r="R3010" s="12" t="str">
        <f t="shared" si="139"/>
        <v>spaces</v>
      </c>
      <c r="S3010" s="13">
        <f>(((J3010/60)/60)/24)+DATE(1970,1,1)+(-5/24)</f>
        <v>42360.003692129627</v>
      </c>
      <c r="T3010" s="14">
        <f>(((I3010/60)/60)/24)+DATE(1970,1,1)+(-5/24)</f>
        <v>42390.003692129627</v>
      </c>
      <c r="U3010" s="41">
        <f t="shared" si="140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8">
        <f>E3011/L3011</f>
        <v>233.8984375</v>
      </c>
      <c r="Q3011" s="12" t="str">
        <f t="shared" ref="Q3011:Q3074" si="141">LEFT(N3011,( FIND("/",N3011,1))-1)</f>
        <v>theater</v>
      </c>
      <c r="R3011" s="12" t="str">
        <f t="shared" ref="R3011:R3074" si="142">RIGHT(N3011,(LEN(N3011)-(FIND("/",N3011, FIND("/", N3011)-1))))</f>
        <v>spaces</v>
      </c>
      <c r="S3011" s="13">
        <f>(((J3011/60)/60)/24)+DATE(1970,1,1)+(-5/24)</f>
        <v>41939.361574074072</v>
      </c>
      <c r="T3011" s="14">
        <f>(((I3011/60)/60)/24)+DATE(1970,1,1)+(-5/24)</f>
        <v>41969.403240740743</v>
      </c>
      <c r="U3011" s="41">
        <f t="shared" ref="U3011:U3074" si="143">T3011-S3011</f>
        <v>30.041666666671517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8">
        <f>E3012/L3012</f>
        <v>158</v>
      </c>
      <c r="Q3012" s="12" t="str">
        <f t="shared" si="141"/>
        <v>theater</v>
      </c>
      <c r="R3012" s="12" t="str">
        <f t="shared" si="142"/>
        <v>spaces</v>
      </c>
      <c r="S3012" s="13">
        <f>(((J3012/60)/60)/24)+DATE(1970,1,1)+(-5/24)</f>
        <v>41996.624062499999</v>
      </c>
      <c r="T3012" s="14">
        <f>(((I3012/60)/60)/24)+DATE(1970,1,1)+(-5/24)</f>
        <v>42056.624062499999</v>
      </c>
      <c r="U3012" s="41">
        <f t="shared" si="143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8">
        <f>E3013/L3013</f>
        <v>14.84</v>
      </c>
      <c r="Q3013" s="12" t="str">
        <f t="shared" si="141"/>
        <v>theater</v>
      </c>
      <c r="R3013" s="12" t="str">
        <f t="shared" si="142"/>
        <v>spaces</v>
      </c>
      <c r="S3013" s="13">
        <f>(((J3013/60)/60)/24)+DATE(1970,1,1)+(-5/24)</f>
        <v>42334.260601851849</v>
      </c>
      <c r="T3013" s="14">
        <f>(((I3013/60)/60)/24)+DATE(1970,1,1)+(-5/24)</f>
        <v>42361.749305555553</v>
      </c>
      <c r="U3013" s="41">
        <f t="shared" si="143"/>
        <v>27.488703703704232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8">
        <f>E3014/L3014</f>
        <v>85.181818181818187</v>
      </c>
      <c r="Q3014" s="12" t="str">
        <f t="shared" si="141"/>
        <v>theater</v>
      </c>
      <c r="R3014" s="12" t="str">
        <f t="shared" si="142"/>
        <v>spaces</v>
      </c>
      <c r="S3014" s="13">
        <f>(((J3014/60)/60)/24)+DATE(1970,1,1)+(-5/24)</f>
        <v>42024.494560185187</v>
      </c>
      <c r="T3014" s="14">
        <f>(((I3014/60)/60)/24)+DATE(1970,1,1)+(-5/24)</f>
        <v>42045.494560185187</v>
      </c>
      <c r="U3014" s="41">
        <f t="shared" si="143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8">
        <f>E3015/L3015</f>
        <v>146.69158878504672</v>
      </c>
      <c r="Q3015" s="12" t="str">
        <f t="shared" si="141"/>
        <v>theater</v>
      </c>
      <c r="R3015" s="12" t="str">
        <f t="shared" si="142"/>
        <v>spaces</v>
      </c>
      <c r="S3015" s="13">
        <f>(((J3015/60)/60)/24)+DATE(1970,1,1)+(-5/24)</f>
        <v>42146.627881944441</v>
      </c>
      <c r="T3015" s="14">
        <f>(((I3015/60)/60)/24)+DATE(1970,1,1)+(-5/24)</f>
        <v>42176.627881944441</v>
      </c>
      <c r="U3015" s="41">
        <f t="shared" si="143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8">
        <f>E3016/L3016</f>
        <v>50.764811490125673</v>
      </c>
      <c r="Q3016" s="12" t="str">
        <f t="shared" si="141"/>
        <v>theater</v>
      </c>
      <c r="R3016" s="12" t="str">
        <f t="shared" si="142"/>
        <v>spaces</v>
      </c>
      <c r="S3016" s="13">
        <f>(((J3016/60)/60)/24)+DATE(1970,1,1)+(-5/24)</f>
        <v>41919.915277777778</v>
      </c>
      <c r="T3016" s="14">
        <f>(((I3016/60)/60)/24)+DATE(1970,1,1)+(-5/24)</f>
        <v>41948</v>
      </c>
      <c r="U3016" s="41">
        <f t="shared" si="143"/>
        <v>28.084722222221899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8">
        <f>E3017/L3017</f>
        <v>87.7</v>
      </c>
      <c r="Q3017" s="12" t="str">
        <f t="shared" si="141"/>
        <v>theater</v>
      </c>
      <c r="R3017" s="12" t="str">
        <f t="shared" si="142"/>
        <v>spaces</v>
      </c>
      <c r="S3017" s="13">
        <f>(((J3017/60)/60)/24)+DATE(1970,1,1)+(-5/24)</f>
        <v>41785.518958333334</v>
      </c>
      <c r="T3017" s="14">
        <f>(((I3017/60)/60)/24)+DATE(1970,1,1)+(-5/24)</f>
        <v>41800.958333333328</v>
      </c>
      <c r="U3017" s="41">
        <f t="shared" si="143"/>
        <v>15.43937499999447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8">
        <f>E3018/L3018</f>
        <v>242.27777777777777</v>
      </c>
      <c r="Q3018" s="12" t="str">
        <f t="shared" si="141"/>
        <v>theater</v>
      </c>
      <c r="R3018" s="12" t="str">
        <f t="shared" si="142"/>
        <v>spaces</v>
      </c>
      <c r="S3018" s="13">
        <f>(((J3018/60)/60)/24)+DATE(1970,1,1)+(-5/24)</f>
        <v>41778.339722222219</v>
      </c>
      <c r="T3018" s="14">
        <f>(((I3018/60)/60)/24)+DATE(1970,1,1)+(-5/24)</f>
        <v>41838.339722222219</v>
      </c>
      <c r="U3018" s="41">
        <f t="shared" si="143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8">
        <f>E3019/L3019</f>
        <v>146.44654088050314</v>
      </c>
      <c r="Q3019" s="12" t="str">
        <f t="shared" si="141"/>
        <v>theater</v>
      </c>
      <c r="R3019" s="12" t="str">
        <f t="shared" si="142"/>
        <v>spaces</v>
      </c>
      <c r="S3019" s="13">
        <f>(((J3019/60)/60)/24)+DATE(1970,1,1)+(-5/24)</f>
        <v>41841.641701388886</v>
      </c>
      <c r="T3019" s="14">
        <f>(((I3019/60)/60)/24)+DATE(1970,1,1)+(-5/24)</f>
        <v>41871.641701388886</v>
      </c>
      <c r="U3019" s="41">
        <f t="shared" si="143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8">
        <f>E3020/L3020</f>
        <v>103.17073170731707</v>
      </c>
      <c r="Q3020" s="12" t="str">
        <f t="shared" si="141"/>
        <v>theater</v>
      </c>
      <c r="R3020" s="12" t="str">
        <f t="shared" si="142"/>
        <v>spaces</v>
      </c>
      <c r="S3020" s="13">
        <f>(((J3020/60)/60)/24)+DATE(1970,1,1)+(-5/24)</f>
        <v>42163.090000000004</v>
      </c>
      <c r="T3020" s="14">
        <f>(((I3020/60)/60)/24)+DATE(1970,1,1)+(-5/24)</f>
        <v>42205.708333333336</v>
      </c>
      <c r="U3020" s="41">
        <f t="shared" si="143"/>
        <v>42.618333333331975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8">
        <f>E3021/L3021</f>
        <v>80.464601769911511</v>
      </c>
      <c r="Q3021" s="12" t="str">
        <f t="shared" si="141"/>
        <v>theater</v>
      </c>
      <c r="R3021" s="12" t="str">
        <f t="shared" si="142"/>
        <v>spaces</v>
      </c>
      <c r="S3021" s="13">
        <f>(((J3021/60)/60)/24)+DATE(1970,1,1)+(-5/24)</f>
        <v>41758.625231481477</v>
      </c>
      <c r="T3021" s="14">
        <f>(((I3021/60)/60)/24)+DATE(1970,1,1)+(-5/24)</f>
        <v>41785.916666666664</v>
      </c>
      <c r="U3021" s="41">
        <f t="shared" si="143"/>
        <v>27.291435185186856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8">
        <f>E3022/L3022</f>
        <v>234.66666666666666</v>
      </c>
      <c r="Q3022" s="12" t="str">
        <f t="shared" si="141"/>
        <v>theater</v>
      </c>
      <c r="R3022" s="12" t="str">
        <f t="shared" si="142"/>
        <v>spaces</v>
      </c>
      <c r="S3022" s="13">
        <f>(((J3022/60)/60)/24)+DATE(1970,1,1)+(-5/24)</f>
        <v>42170.638113425921</v>
      </c>
      <c r="T3022" s="14">
        <f>(((I3022/60)/60)/24)+DATE(1970,1,1)+(-5/24)</f>
        <v>42230.638113425921</v>
      </c>
      <c r="U3022" s="41">
        <f t="shared" si="143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8">
        <f>E3023/L3023</f>
        <v>50.689320388349515</v>
      </c>
      <c r="Q3023" s="12" t="str">
        <f t="shared" si="141"/>
        <v>theater</v>
      </c>
      <c r="R3023" s="12" t="str">
        <f t="shared" si="142"/>
        <v>spaces</v>
      </c>
      <c r="S3023" s="13">
        <f>(((J3023/60)/60)/24)+DATE(1970,1,1)+(-5/24)</f>
        <v>42660.410520833328</v>
      </c>
      <c r="T3023" s="14">
        <f>(((I3023/60)/60)/24)+DATE(1970,1,1)+(-5/24)</f>
        <v>42696.040972222218</v>
      </c>
      <c r="U3023" s="41">
        <f t="shared" si="143"/>
        <v>35.630451388889924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8">
        <f>E3024/L3024</f>
        <v>162.70967741935485</v>
      </c>
      <c r="Q3024" s="12" t="str">
        <f t="shared" si="141"/>
        <v>theater</v>
      </c>
      <c r="R3024" s="12" t="str">
        <f t="shared" si="142"/>
        <v>spaces</v>
      </c>
      <c r="S3024" s="13">
        <f>(((J3024/60)/60)/24)+DATE(1970,1,1)+(-5/24)</f>
        <v>42564.745474537034</v>
      </c>
      <c r="T3024" s="14">
        <f>(((I3024/60)/60)/24)+DATE(1970,1,1)+(-5/24)</f>
        <v>42609.745474537034</v>
      </c>
      <c r="U3024" s="41">
        <f t="shared" si="143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8">
        <f>E3025/L3025</f>
        <v>120.16666666666667</v>
      </c>
      <c r="Q3025" s="12" t="str">
        <f t="shared" si="141"/>
        <v>theater</v>
      </c>
      <c r="R3025" s="12" t="str">
        <f t="shared" si="142"/>
        <v>spaces</v>
      </c>
      <c r="S3025" s="13">
        <f>(((J3025/60)/60)/24)+DATE(1970,1,1)+(-5/24)</f>
        <v>42121.46743055556</v>
      </c>
      <c r="T3025" s="14">
        <f>(((I3025/60)/60)/24)+DATE(1970,1,1)+(-5/24)</f>
        <v>42166.46743055556</v>
      </c>
      <c r="U3025" s="41">
        <f t="shared" si="143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8">
        <f>E3026/L3026</f>
        <v>67.697802197802204</v>
      </c>
      <c r="Q3026" s="12" t="str">
        <f t="shared" si="141"/>
        <v>theater</v>
      </c>
      <c r="R3026" s="12" t="str">
        <f t="shared" si="142"/>
        <v>spaces</v>
      </c>
      <c r="S3026" s="13">
        <f>(((J3026/60)/60)/24)+DATE(1970,1,1)+(-5/24)</f>
        <v>41158.785590277774</v>
      </c>
      <c r="T3026" s="14">
        <f>(((I3026/60)/60)/24)+DATE(1970,1,1)+(-5/24)</f>
        <v>41188.785590277774</v>
      </c>
      <c r="U3026" s="41">
        <f t="shared" si="143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8">
        <f>E3027/L3027</f>
        <v>52.103448275862071</v>
      </c>
      <c r="Q3027" s="12" t="str">
        <f t="shared" si="141"/>
        <v>theater</v>
      </c>
      <c r="R3027" s="12" t="str">
        <f t="shared" si="142"/>
        <v>spaces</v>
      </c>
      <c r="S3027" s="13">
        <f>(((J3027/60)/60)/24)+DATE(1970,1,1)+(-5/24)</f>
        <v>41761.301076388889</v>
      </c>
      <c r="T3027" s="14">
        <f>(((I3027/60)/60)/24)+DATE(1970,1,1)+(-5/24)</f>
        <v>41789.458333333328</v>
      </c>
      <c r="U3027" s="41">
        <f t="shared" si="143"/>
        <v>28.157256944439723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8">
        <f>E3028/L3028</f>
        <v>51.6</v>
      </c>
      <c r="Q3028" s="12" t="str">
        <f t="shared" si="141"/>
        <v>theater</v>
      </c>
      <c r="R3028" s="12" t="str">
        <f t="shared" si="142"/>
        <v>spaces</v>
      </c>
      <c r="S3028" s="13">
        <f>(((J3028/60)/60)/24)+DATE(1970,1,1)+(-5/24)</f>
        <v>42783.251064814809</v>
      </c>
      <c r="T3028" s="14">
        <f>(((I3028/60)/60)/24)+DATE(1970,1,1)+(-5/24)</f>
        <v>42797.251064814809</v>
      </c>
      <c r="U3028" s="41">
        <f t="shared" si="143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8">
        <f>E3029/L3029</f>
        <v>164.3</v>
      </c>
      <c r="Q3029" s="12" t="str">
        <f t="shared" si="141"/>
        <v>theater</v>
      </c>
      <c r="R3029" s="12" t="str">
        <f t="shared" si="142"/>
        <v>spaces</v>
      </c>
      <c r="S3029" s="13">
        <f>(((J3029/60)/60)/24)+DATE(1970,1,1)+(-5/24)</f>
        <v>42053.49596064815</v>
      </c>
      <c r="T3029" s="14">
        <f>(((I3029/60)/60)/24)+DATE(1970,1,1)+(-5/24)</f>
        <v>42083.454293981478</v>
      </c>
      <c r="U3029" s="41">
        <f t="shared" si="143"/>
        <v>29.958333333328483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8">
        <f>E3030/L3030</f>
        <v>84.858585858585855</v>
      </c>
      <c r="Q3030" s="12" t="str">
        <f t="shared" si="141"/>
        <v>theater</v>
      </c>
      <c r="R3030" s="12" t="str">
        <f t="shared" si="142"/>
        <v>spaces</v>
      </c>
      <c r="S3030" s="13">
        <f>(((J3030/60)/60)/24)+DATE(1970,1,1)+(-5/24)</f>
        <v>42567.055844907409</v>
      </c>
      <c r="T3030" s="14">
        <f>(((I3030/60)/60)/24)+DATE(1970,1,1)+(-5/24)</f>
        <v>42597.055844907409</v>
      </c>
      <c r="U3030" s="41">
        <f t="shared" si="143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8">
        <f>E3031/L3031</f>
        <v>94.548850574712645</v>
      </c>
      <c r="Q3031" s="12" t="str">
        <f t="shared" si="141"/>
        <v>theater</v>
      </c>
      <c r="R3031" s="12" t="str">
        <f t="shared" si="142"/>
        <v>spaces</v>
      </c>
      <c r="S3031" s="13">
        <f>(((J3031/60)/60)/24)+DATE(1970,1,1)+(-5/24)</f>
        <v>41932.500543981478</v>
      </c>
      <c r="T3031" s="14">
        <f>(((I3031/60)/60)/24)+DATE(1970,1,1)+(-5/24)</f>
        <v>41960.982638888883</v>
      </c>
      <c r="U3031" s="41">
        <f t="shared" si="143"/>
        <v>28.482094907405553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8">
        <f>E3032/L3032</f>
        <v>45.536585365853661</v>
      </c>
      <c r="Q3032" s="12" t="str">
        <f t="shared" si="141"/>
        <v>theater</v>
      </c>
      <c r="R3032" s="12" t="str">
        <f t="shared" si="142"/>
        <v>spaces</v>
      </c>
      <c r="S3032" s="13">
        <f>(((J3032/60)/60)/24)+DATE(1970,1,1)+(-5/24)</f>
        <v>42233.5390162037</v>
      </c>
      <c r="T3032" s="14">
        <f>(((I3032/60)/60)/24)+DATE(1970,1,1)+(-5/24)</f>
        <v>42263.5390162037</v>
      </c>
      <c r="U3032" s="41">
        <f t="shared" si="143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8">
        <f>E3033/L3033</f>
        <v>51.724137931034484</v>
      </c>
      <c r="Q3033" s="12" t="str">
        <f t="shared" si="141"/>
        <v>theater</v>
      </c>
      <c r="R3033" s="12" t="str">
        <f t="shared" si="142"/>
        <v>spaces</v>
      </c>
      <c r="S3033" s="13">
        <f>(((J3033/60)/60)/24)+DATE(1970,1,1)+(-5/24)</f>
        <v>42597.674155092587</v>
      </c>
      <c r="T3033" s="14">
        <f>(((I3033/60)/60)/24)+DATE(1970,1,1)+(-5/24)</f>
        <v>42657.674155092587</v>
      </c>
      <c r="U3033" s="41">
        <f t="shared" si="143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8">
        <f>E3034/L3034</f>
        <v>50.88</v>
      </c>
      <c r="Q3034" s="12" t="str">
        <f t="shared" si="141"/>
        <v>theater</v>
      </c>
      <c r="R3034" s="12" t="str">
        <f t="shared" si="142"/>
        <v>spaces</v>
      </c>
      <c r="S3034" s="13">
        <f>(((J3034/60)/60)/24)+DATE(1970,1,1)+(-5/24)</f>
        <v>42227.836331018516</v>
      </c>
      <c r="T3034" s="14">
        <f>(((I3034/60)/60)/24)+DATE(1970,1,1)+(-5/24)</f>
        <v>42257.836331018516</v>
      </c>
      <c r="U3034" s="41">
        <f t="shared" si="143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8">
        <f>E3035/L3035</f>
        <v>191.13043478260869</v>
      </c>
      <c r="Q3035" s="12" t="str">
        <f t="shared" si="141"/>
        <v>theater</v>
      </c>
      <c r="R3035" s="12" t="str">
        <f t="shared" si="142"/>
        <v>spaces</v>
      </c>
      <c r="S3035" s="13">
        <f>(((J3035/60)/60)/24)+DATE(1970,1,1)+(-5/24)</f>
        <v>42569.901909722219</v>
      </c>
      <c r="T3035" s="14">
        <f>(((I3035/60)/60)/24)+DATE(1970,1,1)+(-5/24)</f>
        <v>42599.901909722219</v>
      </c>
      <c r="U3035" s="41">
        <f t="shared" si="143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8">
        <f>E3036/L3036</f>
        <v>89.314285714285717</v>
      </c>
      <c r="Q3036" s="12" t="str">
        <f t="shared" si="141"/>
        <v>theater</v>
      </c>
      <c r="R3036" s="12" t="str">
        <f t="shared" si="142"/>
        <v>spaces</v>
      </c>
      <c r="S3036" s="13">
        <f>(((J3036/60)/60)/24)+DATE(1970,1,1)+(-5/24)</f>
        <v>42644.327025462961</v>
      </c>
      <c r="T3036" s="14">
        <f>(((I3036/60)/60)/24)+DATE(1970,1,1)+(-5/24)</f>
        <v>42674.957638888889</v>
      </c>
      <c r="U3036" s="41">
        <f t="shared" si="143"/>
        <v>30.630613425928459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8">
        <f>E3037/L3037</f>
        <v>88.588631921824103</v>
      </c>
      <c r="Q3037" s="12" t="str">
        <f t="shared" si="141"/>
        <v>theater</v>
      </c>
      <c r="R3037" s="12" t="str">
        <f t="shared" si="142"/>
        <v>spaces</v>
      </c>
      <c r="S3037" s="13">
        <f>(((J3037/60)/60)/24)+DATE(1970,1,1)+(-5/24)</f>
        <v>41368.351956018516</v>
      </c>
      <c r="T3037" s="14">
        <f>(((I3037/60)/60)/24)+DATE(1970,1,1)+(-5/24)</f>
        <v>41398.351956018516</v>
      </c>
      <c r="U3037" s="41">
        <f t="shared" si="143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8">
        <f>E3038/L3038</f>
        <v>96.300911854103347</v>
      </c>
      <c r="Q3038" s="12" t="str">
        <f t="shared" si="141"/>
        <v>theater</v>
      </c>
      <c r="R3038" s="12" t="str">
        <f t="shared" si="142"/>
        <v>spaces</v>
      </c>
      <c r="S3038" s="13">
        <f>(((J3038/60)/60)/24)+DATE(1970,1,1)+(-5/24)</f>
        <v>41466.576898148145</v>
      </c>
      <c r="T3038" s="14">
        <f>(((I3038/60)/60)/24)+DATE(1970,1,1)+(-5/24)</f>
        <v>41502.290972222218</v>
      </c>
      <c r="U3038" s="41">
        <f t="shared" si="143"/>
        <v>35.714074074072414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8">
        <f>E3039/L3039</f>
        <v>33.3125</v>
      </c>
      <c r="Q3039" s="12" t="str">
        <f t="shared" si="141"/>
        <v>theater</v>
      </c>
      <c r="R3039" s="12" t="str">
        <f t="shared" si="142"/>
        <v>spaces</v>
      </c>
      <c r="S3039" s="13">
        <f>(((J3039/60)/60)/24)+DATE(1970,1,1)+(-5/24)</f>
        <v>40378.684872685182</v>
      </c>
      <c r="T3039" s="14">
        <f>(((I3039/60)/60)/24)+DATE(1970,1,1)+(-5/24)</f>
        <v>40452.999305555553</v>
      </c>
      <c r="U3039" s="41">
        <f t="shared" si="143"/>
        <v>74.314432870371093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8">
        <f>E3040/L3040</f>
        <v>37.222222222222221</v>
      </c>
      <c r="Q3040" s="12" t="str">
        <f t="shared" si="141"/>
        <v>theater</v>
      </c>
      <c r="R3040" s="12" t="str">
        <f t="shared" si="142"/>
        <v>spaces</v>
      </c>
      <c r="S3040" s="13">
        <f>(((J3040/60)/60)/24)+DATE(1970,1,1)+(-5/24)</f>
        <v>42373.043946759259</v>
      </c>
      <c r="T3040" s="14">
        <f>(((I3040/60)/60)/24)+DATE(1970,1,1)+(-5/24)</f>
        <v>42433.043946759259</v>
      </c>
      <c r="U3040" s="41">
        <f t="shared" si="143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8">
        <f>E3041/L3041</f>
        <v>92.130423728813554</v>
      </c>
      <c r="Q3041" s="12" t="str">
        <f t="shared" si="141"/>
        <v>theater</v>
      </c>
      <c r="R3041" s="12" t="str">
        <f t="shared" si="142"/>
        <v>spaces</v>
      </c>
      <c r="S3041" s="13">
        <f>(((J3041/60)/60)/24)+DATE(1970,1,1)+(-5/24)</f>
        <v>41610.586087962962</v>
      </c>
      <c r="T3041" s="14">
        <f>(((I3041/60)/60)/24)+DATE(1970,1,1)+(-5/24)</f>
        <v>41637.124305555553</v>
      </c>
      <c r="U3041" s="41">
        <f t="shared" si="143"/>
        <v>26.538217592591536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8">
        <f>E3042/L3042</f>
        <v>76.785714285714292</v>
      </c>
      <c r="Q3042" s="12" t="str">
        <f t="shared" si="141"/>
        <v>theater</v>
      </c>
      <c r="R3042" s="12" t="str">
        <f t="shared" si="142"/>
        <v>spaces</v>
      </c>
      <c r="S3042" s="13">
        <f>(((J3042/60)/60)/24)+DATE(1970,1,1)+(-5/24)</f>
        <v>42177.583576388883</v>
      </c>
      <c r="T3042" s="14">
        <f>(((I3042/60)/60)/24)+DATE(1970,1,1)+(-5/24)</f>
        <v>42181.749999999993</v>
      </c>
      <c r="U3042" s="41">
        <f t="shared" si="143"/>
        <v>4.1664236111100763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8">
        <f>E3043/L3043</f>
        <v>96.526315789473685</v>
      </c>
      <c r="Q3043" s="12" t="str">
        <f t="shared" si="141"/>
        <v>theater</v>
      </c>
      <c r="R3043" s="12" t="str">
        <f t="shared" si="142"/>
        <v>spaces</v>
      </c>
      <c r="S3043" s="13">
        <f>(((J3043/60)/60)/24)+DATE(1970,1,1)+(-5/24)</f>
        <v>42359.660277777781</v>
      </c>
      <c r="T3043" s="14">
        <f>(((I3043/60)/60)/24)+DATE(1970,1,1)+(-5/24)</f>
        <v>42389.660277777781</v>
      </c>
      <c r="U3043" s="41">
        <f t="shared" si="143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8">
        <f>E3044/L3044</f>
        <v>51.891891891891895</v>
      </c>
      <c r="Q3044" s="12" t="str">
        <f t="shared" si="141"/>
        <v>theater</v>
      </c>
      <c r="R3044" s="12" t="str">
        <f t="shared" si="142"/>
        <v>spaces</v>
      </c>
      <c r="S3044" s="13">
        <f>(((J3044/60)/60)/24)+DATE(1970,1,1)+(-5/24)</f>
        <v>42253.479710648149</v>
      </c>
      <c r="T3044" s="14">
        <f>(((I3044/60)/60)/24)+DATE(1970,1,1)+(-5/24)</f>
        <v>42283.479710648149</v>
      </c>
      <c r="U3044" s="41">
        <f t="shared" si="143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8">
        <f>E3045/L3045</f>
        <v>128.9140625</v>
      </c>
      <c r="Q3045" s="12" t="str">
        <f t="shared" si="141"/>
        <v>theater</v>
      </c>
      <c r="R3045" s="12" t="str">
        <f t="shared" si="142"/>
        <v>spaces</v>
      </c>
      <c r="S3045" s="13">
        <f>(((J3045/60)/60)/24)+DATE(1970,1,1)+(-5/24)</f>
        <v>42082.862256944441</v>
      </c>
      <c r="T3045" s="14">
        <f>(((I3045/60)/60)/24)+DATE(1970,1,1)+(-5/24)</f>
        <v>42109.909722222219</v>
      </c>
      <c r="U3045" s="41">
        <f t="shared" si="143"/>
        <v>27.047465277777519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8">
        <f>E3046/L3046</f>
        <v>84.108974358974365</v>
      </c>
      <c r="Q3046" s="12" t="str">
        <f t="shared" si="141"/>
        <v>theater</v>
      </c>
      <c r="R3046" s="12" t="str">
        <f t="shared" si="142"/>
        <v>spaces</v>
      </c>
      <c r="S3046" s="13">
        <f>(((J3046/60)/60)/24)+DATE(1970,1,1)+(-5/24)</f>
        <v>42387.518495370365</v>
      </c>
      <c r="T3046" s="14">
        <f>(((I3046/60)/60)/24)+DATE(1970,1,1)+(-5/24)</f>
        <v>42402.518495370365</v>
      </c>
      <c r="U3046" s="41">
        <f t="shared" si="143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8">
        <f>E3047/L3047</f>
        <v>82.941562500000003</v>
      </c>
      <c r="Q3047" s="12" t="str">
        <f t="shared" si="141"/>
        <v>theater</v>
      </c>
      <c r="R3047" s="12" t="str">
        <f t="shared" si="142"/>
        <v>spaces</v>
      </c>
      <c r="S3047" s="13">
        <f>(((J3047/60)/60)/24)+DATE(1970,1,1)+(-5/24)</f>
        <v>41842.947395833333</v>
      </c>
      <c r="T3047" s="14">
        <f>(((I3047/60)/60)/24)+DATE(1970,1,1)+(-5/24)</f>
        <v>41872.947395833333</v>
      </c>
      <c r="U3047" s="41">
        <f t="shared" si="143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8">
        <f>E3048/L3048</f>
        <v>259.94827586206895</v>
      </c>
      <c r="Q3048" s="12" t="str">
        <f t="shared" si="141"/>
        <v>theater</v>
      </c>
      <c r="R3048" s="12" t="str">
        <f t="shared" si="142"/>
        <v>spaces</v>
      </c>
      <c r="S3048" s="13">
        <f>(((J3048/60)/60)/24)+DATE(1970,1,1)+(-5/24)</f>
        <v>41862.59474537037</v>
      </c>
      <c r="T3048" s="14">
        <f>(((I3048/60)/60)/24)+DATE(1970,1,1)+(-5/24)</f>
        <v>41891.994444444441</v>
      </c>
      <c r="U3048" s="41">
        <f t="shared" si="143"/>
        <v>29.399699074070668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8">
        <f>E3049/L3049</f>
        <v>37.25</v>
      </c>
      <c r="Q3049" s="12" t="str">
        <f t="shared" si="141"/>
        <v>theater</v>
      </c>
      <c r="R3049" s="12" t="str">
        <f t="shared" si="142"/>
        <v>spaces</v>
      </c>
      <c r="S3049" s="13">
        <f>(((J3049/60)/60)/24)+DATE(1970,1,1)+(-5/24)</f>
        <v>42443.780717592592</v>
      </c>
      <c r="T3049" s="14">
        <f>(((I3049/60)/60)/24)+DATE(1970,1,1)+(-5/24)</f>
        <v>42487.344444444439</v>
      </c>
      <c r="U3049" s="41">
        <f t="shared" si="143"/>
        <v>43.563726851847605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8">
        <f>E3050/L3050</f>
        <v>177.02127659574469</v>
      </c>
      <c r="Q3050" s="12" t="str">
        <f t="shared" si="141"/>
        <v>theater</v>
      </c>
      <c r="R3050" s="12" t="str">
        <f t="shared" si="142"/>
        <v>spaces</v>
      </c>
      <c r="S3050" s="13">
        <f>(((J3050/60)/60)/24)+DATE(1970,1,1)+(-5/24)</f>
        <v>41975.692847222213</v>
      </c>
      <c r="T3050" s="14">
        <f>(((I3050/60)/60)/24)+DATE(1970,1,1)+(-5/24)</f>
        <v>42004.681944444441</v>
      </c>
      <c r="U3050" s="41">
        <f t="shared" si="143"/>
        <v>28.989097222227429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8">
        <f>E3051/L3051</f>
        <v>74.074074074074076</v>
      </c>
      <c r="Q3051" s="12" t="str">
        <f t="shared" si="141"/>
        <v>theater</v>
      </c>
      <c r="R3051" s="12" t="str">
        <f t="shared" si="142"/>
        <v>spaces</v>
      </c>
      <c r="S3051" s="13">
        <f>(((J3051/60)/60)/24)+DATE(1970,1,1)+(-5/24)</f>
        <v>42138.806192129625</v>
      </c>
      <c r="T3051" s="14">
        <f>(((I3051/60)/60)/24)+DATE(1970,1,1)+(-5/24)</f>
        <v>42168.806192129625</v>
      </c>
      <c r="U3051" s="41">
        <f t="shared" si="143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8">
        <f>E3052/L3052</f>
        <v>70.666666666666671</v>
      </c>
      <c r="Q3052" s="12" t="str">
        <f t="shared" si="141"/>
        <v>theater</v>
      </c>
      <c r="R3052" s="12" t="str">
        <f t="shared" si="142"/>
        <v>spaces</v>
      </c>
      <c r="S3052" s="13">
        <f>(((J3052/60)/60)/24)+DATE(1970,1,1)+(-5/24)</f>
        <v>42464.960185185184</v>
      </c>
      <c r="T3052" s="14">
        <f>(((I3052/60)/60)/24)+DATE(1970,1,1)+(-5/24)</f>
        <v>42494.960185185184</v>
      </c>
      <c r="U3052" s="41">
        <f t="shared" si="143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8">
        <f>E3053/L3053</f>
        <v>23.62857142857143</v>
      </c>
      <c r="Q3053" s="12" t="str">
        <f t="shared" si="141"/>
        <v>theater</v>
      </c>
      <c r="R3053" s="12" t="str">
        <f t="shared" si="142"/>
        <v>spaces</v>
      </c>
      <c r="S3053" s="13">
        <f>(((J3053/60)/60)/24)+DATE(1970,1,1)+(-5/24)</f>
        <v>42744.207696759251</v>
      </c>
      <c r="T3053" s="14">
        <f>(((I3053/60)/60)/24)+DATE(1970,1,1)+(-5/24)</f>
        <v>42774.207696759251</v>
      </c>
      <c r="U3053" s="41">
        <f t="shared" si="143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8">
        <f>E3054/L3054</f>
        <v>37.5</v>
      </c>
      <c r="Q3054" s="12" t="str">
        <f t="shared" si="141"/>
        <v>theater</v>
      </c>
      <c r="R3054" s="12" t="str">
        <f t="shared" si="142"/>
        <v>spaces</v>
      </c>
      <c r="S3054" s="13">
        <f>(((J3054/60)/60)/24)+DATE(1970,1,1)+(-5/24)</f>
        <v>42122.461736111109</v>
      </c>
      <c r="T3054" s="14">
        <f>(((I3054/60)/60)/24)+DATE(1970,1,1)+(-5/24)</f>
        <v>42152.457638888889</v>
      </c>
      <c r="U3054" s="41">
        <f t="shared" si="143"/>
        <v>29.995902777780429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8">
        <f>E3055/L3055</f>
        <v>13.333333333333334</v>
      </c>
      <c r="Q3055" s="12" t="str">
        <f t="shared" si="141"/>
        <v>theater</v>
      </c>
      <c r="R3055" s="12" t="str">
        <f t="shared" si="142"/>
        <v>spaces</v>
      </c>
      <c r="S3055" s="13">
        <f>(((J3055/60)/60)/24)+DATE(1970,1,1)+(-5/24)</f>
        <v>41862.553391203699</v>
      </c>
      <c r="T3055" s="14">
        <f>(((I3055/60)/60)/24)+DATE(1970,1,1)+(-5/24)</f>
        <v>41913.957638888889</v>
      </c>
      <c r="U3055" s="41">
        <f t="shared" si="143"/>
        <v>51.404247685190057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8" t="e">
        <f>E3056/L3056</f>
        <v>#DIV/0!</v>
      </c>
      <c r="Q3056" s="12" t="str">
        <f t="shared" si="141"/>
        <v>theater</v>
      </c>
      <c r="R3056" s="12" t="str">
        <f t="shared" si="142"/>
        <v>spaces</v>
      </c>
      <c r="S3056" s="13">
        <f>(((J3056/60)/60)/24)+DATE(1970,1,1)+(-5/24)</f>
        <v>42027.624467592592</v>
      </c>
      <c r="T3056" s="14">
        <f>(((I3056/60)/60)/24)+DATE(1970,1,1)+(-5/24)</f>
        <v>42064.836111111108</v>
      </c>
      <c r="U3056" s="41">
        <f t="shared" si="143"/>
        <v>37.211643518516212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8">
        <f>E3057/L3057</f>
        <v>1</v>
      </c>
      <c r="Q3057" s="12" t="str">
        <f t="shared" si="141"/>
        <v>theater</v>
      </c>
      <c r="R3057" s="12" t="str">
        <f t="shared" si="142"/>
        <v>spaces</v>
      </c>
      <c r="S3057" s="13">
        <f>(((J3057/60)/60)/24)+DATE(1970,1,1)+(-5/24)</f>
        <v>41953.749884259254</v>
      </c>
      <c r="T3057" s="14">
        <f>(((I3057/60)/60)/24)+DATE(1970,1,1)+(-5/24)</f>
        <v>42013.749884259254</v>
      </c>
      <c r="U3057" s="41">
        <f t="shared" si="143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8" t="e">
        <f>E3058/L3058</f>
        <v>#DIV/0!</v>
      </c>
      <c r="Q3058" s="12" t="str">
        <f t="shared" si="141"/>
        <v>theater</v>
      </c>
      <c r="R3058" s="12" t="str">
        <f t="shared" si="142"/>
        <v>spaces</v>
      </c>
      <c r="S3058" s="13">
        <f>(((J3058/60)/60)/24)+DATE(1970,1,1)+(-5/24)</f>
        <v>41851.428055555552</v>
      </c>
      <c r="T3058" s="14">
        <f>(((I3058/60)/60)/24)+DATE(1970,1,1)+(-5/24)</f>
        <v>41911.428055555552</v>
      </c>
      <c r="U3058" s="41">
        <f t="shared" si="143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8" t="e">
        <f>E3059/L3059</f>
        <v>#DIV/0!</v>
      </c>
      <c r="Q3059" s="12" t="str">
        <f t="shared" si="141"/>
        <v>theater</v>
      </c>
      <c r="R3059" s="12" t="str">
        <f t="shared" si="142"/>
        <v>spaces</v>
      </c>
      <c r="S3059" s="13">
        <f>(((J3059/60)/60)/24)+DATE(1970,1,1)+(-5/24)</f>
        <v>42433.442256944443</v>
      </c>
      <c r="T3059" s="14">
        <f>(((I3059/60)/60)/24)+DATE(1970,1,1)+(-5/24)</f>
        <v>42463.400590277779</v>
      </c>
      <c r="U3059" s="41">
        <f t="shared" si="143"/>
        <v>29.958333333335759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8">
        <f>E3060/L3060</f>
        <v>1</v>
      </c>
      <c r="Q3060" s="12" t="str">
        <f t="shared" si="141"/>
        <v>theater</v>
      </c>
      <c r="R3060" s="12" t="str">
        <f t="shared" si="142"/>
        <v>spaces</v>
      </c>
      <c r="S3060" s="13">
        <f>(((J3060/60)/60)/24)+DATE(1970,1,1)+(-5/24)</f>
        <v>42460.165972222218</v>
      </c>
      <c r="T3060" s="14">
        <f>(((I3060/60)/60)/24)+DATE(1970,1,1)+(-5/24)</f>
        <v>42510.165972222218</v>
      </c>
      <c r="U3060" s="41">
        <f t="shared" si="143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8">
        <f>E3061/L3061</f>
        <v>41</v>
      </c>
      <c r="Q3061" s="12" t="str">
        <f t="shared" si="141"/>
        <v>theater</v>
      </c>
      <c r="R3061" s="12" t="str">
        <f t="shared" si="142"/>
        <v>spaces</v>
      </c>
      <c r="S3061" s="13">
        <f>(((J3061/60)/60)/24)+DATE(1970,1,1)+(-5/24)</f>
        <v>41829.727384259255</v>
      </c>
      <c r="T3061" s="14">
        <f>(((I3061/60)/60)/24)+DATE(1970,1,1)+(-5/24)</f>
        <v>41859.727384259255</v>
      </c>
      <c r="U3061" s="41">
        <f t="shared" si="143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8">
        <f>E3062/L3062</f>
        <v>55.833333333333336</v>
      </c>
      <c r="Q3062" s="12" t="str">
        <f t="shared" si="141"/>
        <v>theater</v>
      </c>
      <c r="R3062" s="12" t="str">
        <f t="shared" si="142"/>
        <v>spaces</v>
      </c>
      <c r="S3062" s="13">
        <f>(((J3062/60)/60)/24)+DATE(1970,1,1)+(-5/24)</f>
        <v>42245.066365740735</v>
      </c>
      <c r="T3062" s="14">
        <f>(((I3062/60)/60)/24)+DATE(1970,1,1)+(-5/24)</f>
        <v>42275.066365740735</v>
      </c>
      <c r="U3062" s="41">
        <f t="shared" si="143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8" t="e">
        <f>E3063/L3063</f>
        <v>#DIV/0!</v>
      </c>
      <c r="Q3063" s="12" t="str">
        <f t="shared" si="141"/>
        <v>theater</v>
      </c>
      <c r="R3063" s="12" t="str">
        <f t="shared" si="142"/>
        <v>spaces</v>
      </c>
      <c r="S3063" s="13">
        <f>(((J3063/60)/60)/24)+DATE(1970,1,1)+(-5/24)</f>
        <v>41834.575787037036</v>
      </c>
      <c r="T3063" s="14">
        <f>(((I3063/60)/60)/24)+DATE(1970,1,1)+(-5/24)</f>
        <v>41864.575787037036</v>
      </c>
      <c r="U3063" s="41">
        <f t="shared" si="143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8">
        <f>E3064/L3064</f>
        <v>99.761194029850742</v>
      </c>
      <c r="Q3064" s="12" t="str">
        <f t="shared" si="141"/>
        <v>theater</v>
      </c>
      <c r="R3064" s="12" t="str">
        <f t="shared" si="142"/>
        <v>spaces</v>
      </c>
      <c r="S3064" s="13">
        <f>(((J3064/60)/60)/24)+DATE(1970,1,1)+(-5/24)</f>
        <v>42248.3274537037</v>
      </c>
      <c r="T3064" s="14">
        <f>(((I3064/60)/60)/24)+DATE(1970,1,1)+(-5/24)</f>
        <v>42277.541666666664</v>
      </c>
      <c r="U3064" s="41">
        <f t="shared" si="143"/>
        <v>29.214212962964666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8">
        <f>E3065/L3065</f>
        <v>25.521739130434781</v>
      </c>
      <c r="Q3065" s="12" t="str">
        <f t="shared" si="141"/>
        <v>theater</v>
      </c>
      <c r="R3065" s="12" t="str">
        <f t="shared" si="142"/>
        <v>spaces</v>
      </c>
      <c r="S3065" s="13">
        <f>(((J3065/60)/60)/24)+DATE(1970,1,1)+(-5/24)</f>
        <v>42630.714560185181</v>
      </c>
      <c r="T3065" s="14">
        <f>(((I3065/60)/60)/24)+DATE(1970,1,1)+(-5/24)</f>
        <v>42665.714560185181</v>
      </c>
      <c r="U3065" s="41">
        <f t="shared" si="143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8">
        <f>E3066/L3066</f>
        <v>117.65277777777777</v>
      </c>
      <c r="Q3066" s="12" t="str">
        <f t="shared" si="141"/>
        <v>theater</v>
      </c>
      <c r="R3066" s="12" t="str">
        <f t="shared" si="142"/>
        <v>spaces</v>
      </c>
      <c r="S3066" s="13">
        <f>(((J3066/60)/60)/24)+DATE(1970,1,1)+(-5/24)</f>
        <v>42298.9218287037</v>
      </c>
      <c r="T3066" s="14">
        <f>(((I3066/60)/60)/24)+DATE(1970,1,1)+(-5/24)</f>
        <v>42330.082638888889</v>
      </c>
      <c r="U3066" s="41">
        <f t="shared" si="143"/>
        <v>31.160810185188893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8">
        <f>E3067/L3067</f>
        <v>5</v>
      </c>
      <c r="Q3067" s="12" t="str">
        <f t="shared" si="141"/>
        <v>theater</v>
      </c>
      <c r="R3067" s="12" t="str">
        <f t="shared" si="142"/>
        <v>spaces</v>
      </c>
      <c r="S3067" s="13">
        <f>(((J3067/60)/60)/24)+DATE(1970,1,1)+(-5/24)</f>
        <v>41824.846898148149</v>
      </c>
      <c r="T3067" s="14">
        <f>(((I3067/60)/60)/24)+DATE(1970,1,1)+(-5/24)</f>
        <v>41849.846898148149</v>
      </c>
      <c r="U3067" s="41">
        <f t="shared" si="143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8">
        <f>E3068/L3068</f>
        <v>2796.6666666666665</v>
      </c>
      <c r="Q3068" s="12" t="str">
        <f t="shared" si="141"/>
        <v>theater</v>
      </c>
      <c r="R3068" s="12" t="str">
        <f t="shared" si="142"/>
        <v>spaces</v>
      </c>
      <c r="S3068" s="13">
        <f>(((J3068/60)/60)/24)+DATE(1970,1,1)+(-5/24)</f>
        <v>42531.020104166666</v>
      </c>
      <c r="T3068" s="14">
        <f>(((I3068/60)/60)/24)+DATE(1970,1,1)+(-5/24)</f>
        <v>42561.020104166666</v>
      </c>
      <c r="U3068" s="41">
        <f t="shared" si="143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8">
        <f>E3069/L3069</f>
        <v>200</v>
      </c>
      <c r="Q3069" s="12" t="str">
        <f t="shared" si="141"/>
        <v>theater</v>
      </c>
      <c r="R3069" s="12" t="str">
        <f t="shared" si="142"/>
        <v>spaces</v>
      </c>
      <c r="S3069" s="13">
        <f>(((J3069/60)/60)/24)+DATE(1970,1,1)+(-5/24)</f>
        <v>42226.730081018519</v>
      </c>
      <c r="T3069" s="14">
        <f>(((I3069/60)/60)/24)+DATE(1970,1,1)+(-5/24)</f>
        <v>42256.730081018519</v>
      </c>
      <c r="U3069" s="41">
        <f t="shared" si="143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8">
        <f>E3070/L3070</f>
        <v>87.5</v>
      </c>
      <c r="Q3070" s="12" t="str">
        <f t="shared" si="141"/>
        <v>theater</v>
      </c>
      <c r="R3070" s="12" t="str">
        <f t="shared" si="142"/>
        <v>spaces</v>
      </c>
      <c r="S3070" s="13">
        <f>(((J3070/60)/60)/24)+DATE(1970,1,1)+(-5/24)</f>
        <v>42263.483240740738</v>
      </c>
      <c r="T3070" s="14">
        <f>(((I3070/60)/60)/24)+DATE(1970,1,1)+(-5/24)</f>
        <v>42293.483240740738</v>
      </c>
      <c r="U3070" s="41">
        <f t="shared" si="143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8">
        <f>E3071/L3071</f>
        <v>20.142857142857142</v>
      </c>
      <c r="Q3071" s="12" t="str">
        <f t="shared" si="141"/>
        <v>theater</v>
      </c>
      <c r="R3071" s="12" t="str">
        <f t="shared" si="142"/>
        <v>spaces</v>
      </c>
      <c r="S3071" s="13">
        <f>(((J3071/60)/60)/24)+DATE(1970,1,1)+(-5/24)</f>
        <v>41957.625393518516</v>
      </c>
      <c r="T3071" s="14">
        <f>(((I3071/60)/60)/24)+DATE(1970,1,1)+(-5/24)</f>
        <v>41987.625393518516</v>
      </c>
      <c r="U3071" s="41">
        <f t="shared" si="143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8">
        <f>E3072/L3072</f>
        <v>20.875</v>
      </c>
      <c r="Q3072" s="12" t="str">
        <f t="shared" si="141"/>
        <v>theater</v>
      </c>
      <c r="R3072" s="12" t="str">
        <f t="shared" si="142"/>
        <v>spaces</v>
      </c>
      <c r="S3072" s="13">
        <f>(((J3072/60)/60)/24)+DATE(1970,1,1)+(-5/24)</f>
        <v>42690.525104166663</v>
      </c>
      <c r="T3072" s="14">
        <f>(((I3072/60)/60)/24)+DATE(1970,1,1)+(-5/24)</f>
        <v>42711.525104166663</v>
      </c>
      <c r="U3072" s="41">
        <f t="shared" si="143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8">
        <f>E3073/L3073</f>
        <v>61.307692307692307</v>
      </c>
      <c r="Q3073" s="12" t="str">
        <f t="shared" si="141"/>
        <v>theater</v>
      </c>
      <c r="R3073" s="12" t="str">
        <f t="shared" si="142"/>
        <v>spaces</v>
      </c>
      <c r="S3073" s="13">
        <f>(((J3073/60)/60)/24)+DATE(1970,1,1)+(-5/24)</f>
        <v>42097.524085648147</v>
      </c>
      <c r="T3073" s="14">
        <f>(((I3073/60)/60)/24)+DATE(1970,1,1)+(-5/24)</f>
        <v>42115.040972222218</v>
      </c>
      <c r="U3073" s="41">
        <f t="shared" si="143"/>
        <v>17.516886574070668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8">
        <f>E3074/L3074</f>
        <v>1</v>
      </c>
      <c r="Q3074" s="12" t="str">
        <f t="shared" si="141"/>
        <v>theater</v>
      </c>
      <c r="R3074" s="12" t="str">
        <f t="shared" si="142"/>
        <v>spaces</v>
      </c>
      <c r="S3074" s="13">
        <f>(((J3074/60)/60)/24)+DATE(1970,1,1)+(-5/24)</f>
        <v>42658.482199074067</v>
      </c>
      <c r="T3074" s="14">
        <f>(((I3074/60)/60)/24)+DATE(1970,1,1)+(-5/24)</f>
        <v>42672.865277777775</v>
      </c>
      <c r="U3074" s="41">
        <f t="shared" si="143"/>
        <v>14.383078703707724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8">
        <f>E3075/L3075</f>
        <v>92.142857142857139</v>
      </c>
      <c r="Q3075" s="12" t="str">
        <f t="shared" ref="Q3075:Q3138" si="144">LEFT(N3075,( FIND("/",N3075,1))-1)</f>
        <v>theater</v>
      </c>
      <c r="R3075" s="12" t="str">
        <f t="shared" ref="R3075:R3138" si="145">RIGHT(N3075,(LEN(N3075)-(FIND("/",N3075, FIND("/", N3075)-1))))</f>
        <v>spaces</v>
      </c>
      <c r="S3075" s="13">
        <f>(((J3075/60)/60)/24)+DATE(1970,1,1)+(-5/24)</f>
        <v>42111.475694444445</v>
      </c>
      <c r="T3075" s="14">
        <f>(((I3075/60)/60)/24)+DATE(1970,1,1)+(-5/24)</f>
        <v>42169.59652777778</v>
      </c>
      <c r="U3075" s="41">
        <f t="shared" ref="U3075:U3138" si="146">T3075-S3075</f>
        <v>58.120833333334303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8">
        <f>E3076/L3076</f>
        <v>7.333333333333333</v>
      </c>
      <c r="Q3076" s="12" t="str">
        <f t="shared" si="144"/>
        <v>theater</v>
      </c>
      <c r="R3076" s="12" t="str">
        <f t="shared" si="145"/>
        <v>spaces</v>
      </c>
      <c r="S3076" s="13">
        <f>(((J3076/60)/60)/24)+DATE(1970,1,1)+(-5/24)</f>
        <v>42409.362951388881</v>
      </c>
      <c r="T3076" s="14">
        <f>(((I3076/60)/60)/24)+DATE(1970,1,1)+(-5/24)</f>
        <v>42439.362951388881</v>
      </c>
      <c r="U3076" s="41">
        <f t="shared" si="146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8">
        <f>E3077/L3077</f>
        <v>64.8</v>
      </c>
      <c r="Q3077" s="12" t="str">
        <f t="shared" si="144"/>
        <v>theater</v>
      </c>
      <c r="R3077" s="12" t="str">
        <f t="shared" si="145"/>
        <v>spaces</v>
      </c>
      <c r="S3077" s="13">
        <f>(((J3077/60)/60)/24)+DATE(1970,1,1)+(-5/24)</f>
        <v>42550.893981481473</v>
      </c>
      <c r="T3077" s="14">
        <f>(((I3077/60)/60)/24)+DATE(1970,1,1)+(-5/24)</f>
        <v>42600.893981481473</v>
      </c>
      <c r="U3077" s="41">
        <f t="shared" si="146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8">
        <f>E3078/L3078</f>
        <v>30.12</v>
      </c>
      <c r="Q3078" s="12" t="str">
        <f t="shared" si="144"/>
        <v>theater</v>
      </c>
      <c r="R3078" s="12" t="str">
        <f t="shared" si="145"/>
        <v>spaces</v>
      </c>
      <c r="S3078" s="13">
        <f>(((J3078/60)/60)/24)+DATE(1970,1,1)+(-5/24)</f>
        <v>42226.443553240737</v>
      </c>
      <c r="T3078" s="14">
        <f>(((I3078/60)/60)/24)+DATE(1970,1,1)+(-5/24)</f>
        <v>42286.443553240737</v>
      </c>
      <c r="U3078" s="41">
        <f t="shared" si="146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8">
        <f>E3079/L3079</f>
        <v>52.5</v>
      </c>
      <c r="Q3079" s="12" t="str">
        <f t="shared" si="144"/>
        <v>theater</v>
      </c>
      <c r="R3079" s="12" t="str">
        <f t="shared" si="145"/>
        <v>spaces</v>
      </c>
      <c r="S3079" s="13">
        <f>(((J3079/60)/60)/24)+DATE(1970,1,1)+(-5/24)</f>
        <v>42766.74858796296</v>
      </c>
      <c r="T3079" s="14">
        <f>(((I3079/60)/60)/24)+DATE(1970,1,1)+(-5/24)</f>
        <v>42796.74858796296</v>
      </c>
      <c r="U3079" s="41">
        <f t="shared" si="146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8">
        <f>E3080/L3080</f>
        <v>23.666666666666668</v>
      </c>
      <c r="Q3080" s="12" t="str">
        <f t="shared" si="144"/>
        <v>theater</v>
      </c>
      <c r="R3080" s="12" t="str">
        <f t="shared" si="145"/>
        <v>spaces</v>
      </c>
      <c r="S3080" s="13">
        <f>(((J3080/60)/60)/24)+DATE(1970,1,1)+(-5/24)</f>
        <v>42030.930497685178</v>
      </c>
      <c r="T3080" s="14">
        <f>(((I3080/60)/60)/24)+DATE(1970,1,1)+(-5/24)</f>
        <v>42060.930497685178</v>
      </c>
      <c r="U3080" s="41">
        <f t="shared" si="146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8">
        <f>E3081/L3081</f>
        <v>415.77777777777777</v>
      </c>
      <c r="Q3081" s="12" t="str">
        <f t="shared" si="144"/>
        <v>theater</v>
      </c>
      <c r="R3081" s="12" t="str">
        <f t="shared" si="145"/>
        <v>spaces</v>
      </c>
      <c r="S3081" s="13">
        <f>(((J3081/60)/60)/24)+DATE(1970,1,1)+(-5/24)</f>
        <v>42055.50503472222</v>
      </c>
      <c r="T3081" s="14">
        <f>(((I3081/60)/60)/24)+DATE(1970,1,1)+(-5/24)</f>
        <v>42085.463368055549</v>
      </c>
      <c r="U3081" s="41">
        <f t="shared" si="146"/>
        <v>29.958333333328483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8">
        <f>E3082/L3082</f>
        <v>53.714285714285715</v>
      </c>
      <c r="Q3082" s="12" t="str">
        <f t="shared" si="144"/>
        <v>theater</v>
      </c>
      <c r="R3082" s="12" t="str">
        <f t="shared" si="145"/>
        <v>spaces</v>
      </c>
      <c r="S3082" s="13">
        <f>(((J3082/60)/60)/24)+DATE(1970,1,1)+(-5/24)</f>
        <v>41939.8199537037</v>
      </c>
      <c r="T3082" s="14">
        <f>(((I3082/60)/60)/24)+DATE(1970,1,1)+(-5/24)</f>
        <v>41999.861620370364</v>
      </c>
      <c r="U3082" s="41">
        <f t="shared" si="146"/>
        <v>60.041666666664241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8">
        <f>E3083/L3083</f>
        <v>420.6</v>
      </c>
      <c r="Q3083" s="12" t="str">
        <f t="shared" si="144"/>
        <v>theater</v>
      </c>
      <c r="R3083" s="12" t="str">
        <f t="shared" si="145"/>
        <v>spaces</v>
      </c>
      <c r="S3083" s="13">
        <f>(((J3083/60)/60)/24)+DATE(1970,1,1)+(-5/24)</f>
        <v>42236.973275462959</v>
      </c>
      <c r="T3083" s="14">
        <f>(((I3083/60)/60)/24)+DATE(1970,1,1)+(-5/24)</f>
        <v>42266.973275462959</v>
      </c>
      <c r="U3083" s="41">
        <f t="shared" si="146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8" t="e">
        <f>E3084/L3084</f>
        <v>#DIV/0!</v>
      </c>
      <c r="Q3084" s="12" t="str">
        <f t="shared" si="144"/>
        <v>theater</v>
      </c>
      <c r="R3084" s="12" t="str">
        <f t="shared" si="145"/>
        <v>spaces</v>
      </c>
      <c r="S3084" s="13">
        <f>(((J3084/60)/60)/24)+DATE(1970,1,1)+(-5/24)</f>
        <v>42293.714652777773</v>
      </c>
      <c r="T3084" s="14">
        <f>(((I3084/60)/60)/24)+DATE(1970,1,1)+(-5/24)</f>
        <v>42323.756319444445</v>
      </c>
      <c r="U3084" s="41">
        <f t="shared" si="146"/>
        <v>30.041666666671517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8">
        <f>E3085/L3085</f>
        <v>18.666666666666668</v>
      </c>
      <c r="Q3085" s="12" t="str">
        <f t="shared" si="144"/>
        <v>theater</v>
      </c>
      <c r="R3085" s="12" t="str">
        <f t="shared" si="145"/>
        <v>spaces</v>
      </c>
      <c r="S3085" s="13">
        <f>(((J3085/60)/60)/24)+DATE(1970,1,1)+(-5/24)</f>
        <v>41853.355069444442</v>
      </c>
      <c r="T3085" s="14">
        <f>(((I3085/60)/60)/24)+DATE(1970,1,1)+(-5/24)</f>
        <v>41883</v>
      </c>
      <c r="U3085" s="41">
        <f t="shared" si="146"/>
        <v>29.644930555557949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8">
        <f>E3086/L3086</f>
        <v>78.333333333333329</v>
      </c>
      <c r="Q3086" s="12" t="str">
        <f t="shared" si="144"/>
        <v>theater</v>
      </c>
      <c r="R3086" s="12" t="str">
        <f t="shared" si="145"/>
        <v>spaces</v>
      </c>
      <c r="S3086" s="13">
        <f>(((J3086/60)/60)/24)+DATE(1970,1,1)+(-5/24)</f>
        <v>42100.515405092585</v>
      </c>
      <c r="T3086" s="14">
        <f>(((I3086/60)/60)/24)+DATE(1970,1,1)+(-5/24)</f>
        <v>42129.574999999997</v>
      </c>
      <c r="U3086" s="41">
        <f t="shared" si="146"/>
        <v>29.059594907412247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8">
        <f>E3087/L3087</f>
        <v>67.777777777777771</v>
      </c>
      <c r="Q3087" s="12" t="str">
        <f t="shared" si="144"/>
        <v>theater</v>
      </c>
      <c r="R3087" s="12" t="str">
        <f t="shared" si="145"/>
        <v>spaces</v>
      </c>
      <c r="S3087" s="13">
        <f>(((J3087/60)/60)/24)+DATE(1970,1,1)+(-5/24)</f>
        <v>42246.675451388881</v>
      </c>
      <c r="T3087" s="14">
        <f>(((I3087/60)/60)/24)+DATE(1970,1,1)+(-5/24)</f>
        <v>42276.675451388881</v>
      </c>
      <c r="U3087" s="41">
        <f t="shared" si="146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8">
        <f>E3088/L3088</f>
        <v>16.666666666666668</v>
      </c>
      <c r="Q3088" s="12" t="str">
        <f t="shared" si="144"/>
        <v>theater</v>
      </c>
      <c r="R3088" s="12" t="str">
        <f t="shared" si="145"/>
        <v>spaces</v>
      </c>
      <c r="S3088" s="13">
        <f>(((J3088/60)/60)/24)+DATE(1970,1,1)+(-5/24)</f>
        <v>42173.462488425925</v>
      </c>
      <c r="T3088" s="14">
        <f>(((I3088/60)/60)/24)+DATE(1970,1,1)+(-5/24)</f>
        <v>42233.462488425925</v>
      </c>
      <c r="U3088" s="41">
        <f t="shared" si="146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8">
        <f>E3089/L3089</f>
        <v>62.5</v>
      </c>
      <c r="Q3089" s="12" t="str">
        <f t="shared" si="144"/>
        <v>theater</v>
      </c>
      <c r="R3089" s="12" t="str">
        <f t="shared" si="145"/>
        <v>spaces</v>
      </c>
      <c r="S3089" s="13">
        <f>(((J3089/60)/60)/24)+DATE(1970,1,1)+(-5/24)</f>
        <v>42664.942013888889</v>
      </c>
      <c r="T3089" s="14">
        <f>(((I3089/60)/60)/24)+DATE(1970,1,1)+(-5/24)</f>
        <v>42724.983680555553</v>
      </c>
      <c r="U3089" s="41">
        <f t="shared" si="146"/>
        <v>60.041666666664241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8">
        <f>E3090/L3090</f>
        <v>42</v>
      </c>
      <c r="Q3090" s="12" t="str">
        <f t="shared" si="144"/>
        <v>theater</v>
      </c>
      <c r="R3090" s="12" t="str">
        <f t="shared" si="145"/>
        <v>spaces</v>
      </c>
      <c r="S3090" s="13">
        <f>(((J3090/60)/60)/24)+DATE(1970,1,1)+(-5/24)</f>
        <v>41981.363969907405</v>
      </c>
      <c r="T3090" s="14">
        <f>(((I3090/60)/60)/24)+DATE(1970,1,1)+(-5/24)</f>
        <v>42012.361805555549</v>
      </c>
      <c r="U3090" s="41">
        <f t="shared" si="146"/>
        <v>30.997835648144246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8">
        <f>E3091/L3091</f>
        <v>130.0888888888889</v>
      </c>
      <c r="Q3091" s="12" t="str">
        <f t="shared" si="144"/>
        <v>theater</v>
      </c>
      <c r="R3091" s="12" t="str">
        <f t="shared" si="145"/>
        <v>spaces</v>
      </c>
      <c r="S3091" s="13">
        <f>(((J3091/60)/60)/24)+DATE(1970,1,1)+(-5/24)</f>
        <v>42528.334293981483</v>
      </c>
      <c r="T3091" s="14">
        <f>(((I3091/60)/60)/24)+DATE(1970,1,1)+(-5/24)</f>
        <v>42559.874305555553</v>
      </c>
      <c r="U3091" s="41">
        <f t="shared" si="146"/>
        <v>31.540011574070377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8">
        <f>E3092/L3092</f>
        <v>1270.2222222222222</v>
      </c>
      <c r="Q3092" s="12" t="str">
        <f t="shared" si="144"/>
        <v>theater</v>
      </c>
      <c r="R3092" s="12" t="str">
        <f t="shared" si="145"/>
        <v>spaces</v>
      </c>
      <c r="S3092" s="13">
        <f>(((J3092/60)/60)/24)+DATE(1970,1,1)+(-5/24)</f>
        <v>42065.610474537032</v>
      </c>
      <c r="T3092" s="14">
        <f>(((I3092/60)/60)/24)+DATE(1970,1,1)+(-5/24)</f>
        <v>42125.568807870368</v>
      </c>
      <c r="U3092" s="41">
        <f t="shared" si="146"/>
        <v>59.958333333335759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8">
        <f>E3093/L3093</f>
        <v>88.444444444444443</v>
      </c>
      <c r="Q3093" s="12" t="str">
        <f t="shared" si="144"/>
        <v>theater</v>
      </c>
      <c r="R3093" s="12" t="str">
        <f t="shared" si="145"/>
        <v>spaces</v>
      </c>
      <c r="S3093" s="13">
        <f>(((J3093/60)/60)/24)+DATE(1970,1,1)+(-5/24)</f>
        <v>42566.740081018514</v>
      </c>
      <c r="T3093" s="14">
        <f>(((I3093/60)/60)/24)+DATE(1970,1,1)+(-5/24)</f>
        <v>42596.740081018514</v>
      </c>
      <c r="U3093" s="41">
        <f t="shared" si="146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8">
        <f>E3094/L3094</f>
        <v>56.342380952380957</v>
      </c>
      <c r="Q3094" s="12" t="str">
        <f t="shared" si="144"/>
        <v>theater</v>
      </c>
      <c r="R3094" s="12" t="str">
        <f t="shared" si="145"/>
        <v>spaces</v>
      </c>
      <c r="S3094" s="13">
        <f>(((J3094/60)/60)/24)+DATE(1970,1,1)+(-5/24)</f>
        <v>42255.41101851852</v>
      </c>
      <c r="T3094" s="14">
        <f>(((I3094/60)/60)/24)+DATE(1970,1,1)+(-5/24)</f>
        <v>42292.708333333336</v>
      </c>
      <c r="U3094" s="41">
        <f t="shared" si="146"/>
        <v>37.297314814815763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8">
        <f>E3095/L3095</f>
        <v>53.529411764705884</v>
      </c>
      <c r="Q3095" s="12" t="str">
        <f t="shared" si="144"/>
        <v>theater</v>
      </c>
      <c r="R3095" s="12" t="str">
        <f t="shared" si="145"/>
        <v>spaces</v>
      </c>
      <c r="S3095" s="13">
        <f>(((J3095/60)/60)/24)+DATE(1970,1,1)+(-5/24)</f>
        <v>41760.700706018513</v>
      </c>
      <c r="T3095" s="14">
        <f>(((I3095/60)/60)/24)+DATE(1970,1,1)+(-5/24)</f>
        <v>41790.957638888889</v>
      </c>
      <c r="U3095" s="41">
        <f t="shared" si="146"/>
        <v>30.256932870375749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8">
        <f>E3096/L3096</f>
        <v>25</v>
      </c>
      <c r="Q3096" s="12" t="str">
        <f t="shared" si="144"/>
        <v>theater</v>
      </c>
      <c r="R3096" s="12" t="str">
        <f t="shared" si="145"/>
        <v>spaces</v>
      </c>
      <c r="S3096" s="13">
        <f>(((J3096/60)/60)/24)+DATE(1970,1,1)+(-5/24)</f>
        <v>42207.587453703702</v>
      </c>
      <c r="T3096" s="14">
        <f>(((I3096/60)/60)/24)+DATE(1970,1,1)+(-5/24)</f>
        <v>42267.587453703702</v>
      </c>
      <c r="U3096" s="41">
        <f t="shared" si="146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8">
        <f>E3097/L3097</f>
        <v>50</v>
      </c>
      <c r="Q3097" s="12" t="str">
        <f t="shared" si="144"/>
        <v>theater</v>
      </c>
      <c r="R3097" s="12" t="str">
        <f t="shared" si="145"/>
        <v>spaces</v>
      </c>
      <c r="S3097" s="13">
        <f>(((J3097/60)/60)/24)+DATE(1970,1,1)+(-5/24)</f>
        <v>42522.81689814815</v>
      </c>
      <c r="T3097" s="14">
        <f>(((I3097/60)/60)/24)+DATE(1970,1,1)+(-5/24)</f>
        <v>42582.81689814815</v>
      </c>
      <c r="U3097" s="41">
        <f t="shared" si="146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8">
        <f>E3098/L3098</f>
        <v>56.785714285714285</v>
      </c>
      <c r="Q3098" s="12" t="str">
        <f t="shared" si="144"/>
        <v>theater</v>
      </c>
      <c r="R3098" s="12" t="str">
        <f t="shared" si="145"/>
        <v>spaces</v>
      </c>
      <c r="S3098" s="13">
        <f>(((J3098/60)/60)/24)+DATE(1970,1,1)+(-5/24)</f>
        <v>42114.617199074077</v>
      </c>
      <c r="T3098" s="14">
        <f>(((I3098/60)/60)/24)+DATE(1970,1,1)+(-5/24)</f>
        <v>42144.617199074077</v>
      </c>
      <c r="U3098" s="41">
        <f t="shared" si="146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8">
        <f>E3099/L3099</f>
        <v>40.833333333333336</v>
      </c>
      <c r="Q3099" s="12" t="str">
        <f t="shared" si="144"/>
        <v>theater</v>
      </c>
      <c r="R3099" s="12" t="str">
        <f t="shared" si="145"/>
        <v>spaces</v>
      </c>
      <c r="S3099" s="13">
        <f>(((J3099/60)/60)/24)+DATE(1970,1,1)+(-5/24)</f>
        <v>42629.29515046296</v>
      </c>
      <c r="T3099" s="14">
        <f>(((I3099/60)/60)/24)+DATE(1970,1,1)+(-5/24)</f>
        <v>42650.374999999993</v>
      </c>
      <c r="U3099" s="41">
        <f t="shared" si="146"/>
        <v>21.079849537032715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8">
        <f>E3100/L3100</f>
        <v>65.111111111111114</v>
      </c>
      <c r="Q3100" s="12" t="str">
        <f t="shared" si="144"/>
        <v>theater</v>
      </c>
      <c r="R3100" s="12" t="str">
        <f t="shared" si="145"/>
        <v>spaces</v>
      </c>
      <c r="S3100" s="13">
        <f>(((J3100/60)/60)/24)+DATE(1970,1,1)+(-5/24)</f>
        <v>42359.58390046296</v>
      </c>
      <c r="T3100" s="14">
        <f>(((I3100/60)/60)/24)+DATE(1970,1,1)+(-5/24)</f>
        <v>42407.803472222215</v>
      </c>
      <c r="U3100" s="41">
        <f t="shared" si="146"/>
        <v>48.219571759254904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8">
        <f>E3101/L3101</f>
        <v>55.6</v>
      </c>
      <c r="Q3101" s="12" t="str">
        <f t="shared" si="144"/>
        <v>theater</v>
      </c>
      <c r="R3101" s="12" t="str">
        <f t="shared" si="145"/>
        <v>spaces</v>
      </c>
      <c r="S3101" s="13">
        <f>(((J3101/60)/60)/24)+DATE(1970,1,1)+(-5/24)</f>
        <v>42381.981377314813</v>
      </c>
      <c r="T3101" s="14">
        <f>(((I3101/60)/60)/24)+DATE(1970,1,1)+(-5/24)</f>
        <v>42411.981377314813</v>
      </c>
      <c r="U3101" s="41">
        <f t="shared" si="146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8">
        <f>E3102/L3102</f>
        <v>140.53846153846155</v>
      </c>
      <c r="Q3102" s="12" t="str">
        <f t="shared" si="144"/>
        <v>theater</v>
      </c>
      <c r="R3102" s="12" t="str">
        <f t="shared" si="145"/>
        <v>spaces</v>
      </c>
      <c r="S3102" s="13">
        <f>(((J3102/60)/60)/24)+DATE(1970,1,1)+(-5/24)</f>
        <v>41902.4140625</v>
      </c>
      <c r="T3102" s="14">
        <f>(((I3102/60)/60)/24)+DATE(1970,1,1)+(-5/24)</f>
        <v>41932.4140625</v>
      </c>
      <c r="U3102" s="41">
        <f t="shared" si="146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8">
        <f>E3103/L3103</f>
        <v>25</v>
      </c>
      <c r="Q3103" s="12" t="str">
        <f t="shared" si="144"/>
        <v>theater</v>
      </c>
      <c r="R3103" s="12" t="str">
        <f t="shared" si="145"/>
        <v>spaces</v>
      </c>
      <c r="S3103" s="13">
        <f>(((J3103/60)/60)/24)+DATE(1970,1,1)+(-5/24)</f>
        <v>42171.175196759257</v>
      </c>
      <c r="T3103" s="14">
        <f>(((I3103/60)/60)/24)+DATE(1970,1,1)+(-5/24)</f>
        <v>42201.12222222222</v>
      </c>
      <c r="U3103" s="41">
        <f t="shared" si="146"/>
        <v>29.947025462963211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8">
        <f>E3104/L3104</f>
        <v>69.533333333333331</v>
      </c>
      <c r="Q3104" s="12" t="str">
        <f t="shared" si="144"/>
        <v>theater</v>
      </c>
      <c r="R3104" s="12" t="str">
        <f t="shared" si="145"/>
        <v>spaces</v>
      </c>
      <c r="S3104" s="13">
        <f>(((J3104/60)/60)/24)+DATE(1970,1,1)+(-5/24)</f>
        <v>42555.132152777776</v>
      </c>
      <c r="T3104" s="14">
        <f>(((I3104/60)/60)/24)+DATE(1970,1,1)+(-5/24)</f>
        <v>42605.132152777776</v>
      </c>
      <c r="U3104" s="41">
        <f t="shared" si="146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8">
        <f>E3105/L3105</f>
        <v>5.5</v>
      </c>
      <c r="Q3105" s="12" t="str">
        <f t="shared" si="144"/>
        <v>theater</v>
      </c>
      <c r="R3105" s="12" t="str">
        <f t="shared" si="145"/>
        <v>spaces</v>
      </c>
      <c r="S3105" s="13">
        <f>(((J3105/60)/60)/24)+DATE(1970,1,1)+(-5/24)</f>
        <v>42106.94798611111</v>
      </c>
      <c r="T3105" s="14">
        <f>(((I3105/60)/60)/24)+DATE(1970,1,1)+(-5/24)</f>
        <v>42166.94798611111</v>
      </c>
      <c r="U3105" s="41">
        <f t="shared" si="146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8">
        <f>E3106/L3106</f>
        <v>237</v>
      </c>
      <c r="Q3106" s="12" t="str">
        <f t="shared" si="144"/>
        <v>theater</v>
      </c>
      <c r="R3106" s="12" t="str">
        <f t="shared" si="145"/>
        <v>spaces</v>
      </c>
      <c r="S3106" s="13">
        <f>(((J3106/60)/60)/24)+DATE(1970,1,1)+(-5/24)</f>
        <v>42006.70035879629</v>
      </c>
      <c r="T3106" s="14">
        <f>(((I3106/60)/60)/24)+DATE(1970,1,1)+(-5/24)</f>
        <v>42037.874999999993</v>
      </c>
      <c r="U3106" s="41">
        <f t="shared" si="146"/>
        <v>31.174641203702777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8">
        <f>E3107/L3107</f>
        <v>79.870967741935488</v>
      </c>
      <c r="Q3107" s="12" t="str">
        <f t="shared" si="144"/>
        <v>theater</v>
      </c>
      <c r="R3107" s="12" t="str">
        <f t="shared" si="145"/>
        <v>spaces</v>
      </c>
      <c r="S3107" s="13">
        <f>(((J3107/60)/60)/24)+DATE(1970,1,1)+(-5/24)</f>
        <v>41876.510601851849</v>
      </c>
      <c r="T3107" s="14">
        <f>(((I3107/60)/60)/24)+DATE(1970,1,1)+(-5/24)</f>
        <v>41931</v>
      </c>
      <c r="U3107" s="41">
        <f t="shared" si="146"/>
        <v>54.48939814815094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8">
        <f>E3108/L3108</f>
        <v>10.25</v>
      </c>
      <c r="Q3108" s="12" t="str">
        <f t="shared" si="144"/>
        <v>theater</v>
      </c>
      <c r="R3108" s="12" t="str">
        <f t="shared" si="145"/>
        <v>spaces</v>
      </c>
      <c r="S3108" s="13">
        <f>(((J3108/60)/60)/24)+DATE(1970,1,1)+(-5/24)</f>
        <v>42241.22078703704</v>
      </c>
      <c r="T3108" s="14">
        <f>(((I3108/60)/60)/24)+DATE(1970,1,1)+(-5/24)</f>
        <v>42263.708333333336</v>
      </c>
      <c r="U3108" s="41">
        <f t="shared" si="146"/>
        <v>22.487546296295477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8">
        <f>E3109/L3109</f>
        <v>272.58620689655174</v>
      </c>
      <c r="Q3109" s="12" t="str">
        <f t="shared" si="144"/>
        <v>theater</v>
      </c>
      <c r="R3109" s="12" t="str">
        <f t="shared" si="145"/>
        <v>spaces</v>
      </c>
      <c r="S3109" s="13">
        <f>(((J3109/60)/60)/24)+DATE(1970,1,1)+(-5/24)</f>
        <v>42128.605914351843</v>
      </c>
      <c r="T3109" s="14">
        <f>(((I3109/60)/60)/24)+DATE(1970,1,1)+(-5/24)</f>
        <v>42135.605914351843</v>
      </c>
      <c r="U3109" s="41">
        <f t="shared" si="146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8">
        <f>E3110/L3110</f>
        <v>13</v>
      </c>
      <c r="Q3110" s="12" t="str">
        <f t="shared" si="144"/>
        <v>theater</v>
      </c>
      <c r="R3110" s="12" t="str">
        <f t="shared" si="145"/>
        <v>spaces</v>
      </c>
      <c r="S3110" s="13">
        <f>(((J3110/60)/60)/24)+DATE(1970,1,1)+(-5/24)</f>
        <v>42062.47215277778</v>
      </c>
      <c r="T3110" s="14">
        <f>(((I3110/60)/60)/24)+DATE(1970,1,1)+(-5/24)</f>
        <v>42122.430486111109</v>
      </c>
      <c r="U3110" s="41">
        <f t="shared" si="146"/>
        <v>59.958333333328483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8">
        <f>E3111/L3111</f>
        <v>58.184210526315788</v>
      </c>
      <c r="Q3111" s="12" t="str">
        <f t="shared" si="144"/>
        <v>theater</v>
      </c>
      <c r="R3111" s="12" t="str">
        <f t="shared" si="145"/>
        <v>spaces</v>
      </c>
      <c r="S3111" s="13">
        <f>(((J3111/60)/60)/24)+DATE(1970,1,1)+(-5/24)</f>
        <v>41843.916782407403</v>
      </c>
      <c r="T3111" s="14">
        <f>(((I3111/60)/60)/24)+DATE(1970,1,1)+(-5/24)</f>
        <v>41878.916782407403</v>
      </c>
      <c r="U3111" s="41">
        <f t="shared" si="146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8">
        <f>E3112/L3112</f>
        <v>10</v>
      </c>
      <c r="Q3112" s="12" t="str">
        <f t="shared" si="144"/>
        <v>theater</v>
      </c>
      <c r="R3112" s="12" t="str">
        <f t="shared" si="145"/>
        <v>spaces</v>
      </c>
      <c r="S3112" s="13">
        <f>(((J3112/60)/60)/24)+DATE(1970,1,1)+(-5/24)</f>
        <v>42744.823136574072</v>
      </c>
      <c r="T3112" s="14">
        <f>(((I3112/60)/60)/24)+DATE(1970,1,1)+(-5/24)</f>
        <v>42784.823136574072</v>
      </c>
      <c r="U3112" s="41">
        <f t="shared" si="146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8">
        <f>E3113/L3113</f>
        <v>70.10526315789474</v>
      </c>
      <c r="Q3113" s="12" t="str">
        <f t="shared" si="144"/>
        <v>theater</v>
      </c>
      <c r="R3113" s="12" t="str">
        <f t="shared" si="145"/>
        <v>spaces</v>
      </c>
      <c r="S3113" s="13">
        <f>(((J3113/60)/60)/24)+DATE(1970,1,1)+(-5/24)</f>
        <v>41885.38680555555</v>
      </c>
      <c r="T3113" s="14">
        <f>(((I3113/60)/60)/24)+DATE(1970,1,1)+(-5/24)</f>
        <v>41916.38680555555</v>
      </c>
      <c r="U3113" s="41">
        <f t="shared" si="146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8">
        <f>E3114/L3114</f>
        <v>57.888888888888886</v>
      </c>
      <c r="Q3114" s="12" t="str">
        <f t="shared" si="144"/>
        <v>theater</v>
      </c>
      <c r="R3114" s="12" t="str">
        <f t="shared" si="145"/>
        <v>spaces</v>
      </c>
      <c r="S3114" s="13">
        <f>(((J3114/60)/60)/24)+DATE(1970,1,1)+(-5/24)</f>
        <v>42614.913587962961</v>
      </c>
      <c r="T3114" s="14">
        <f>(((I3114/60)/60)/24)+DATE(1970,1,1)+(-5/24)</f>
        <v>42674.913587962961</v>
      </c>
      <c r="U3114" s="41">
        <f t="shared" si="146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8">
        <f>E3115/L3115</f>
        <v>125.27027027027027</v>
      </c>
      <c r="Q3115" s="12" t="str">
        <f t="shared" si="144"/>
        <v>theater</v>
      </c>
      <c r="R3115" s="12" t="str">
        <f t="shared" si="145"/>
        <v>spaces</v>
      </c>
      <c r="S3115" s="13">
        <f>(((J3115/60)/60)/24)+DATE(1970,1,1)+(-5/24)</f>
        <v>42081.522939814815</v>
      </c>
      <c r="T3115" s="14">
        <f>(((I3115/60)/60)/24)+DATE(1970,1,1)+(-5/24)</f>
        <v>42111.522939814815</v>
      </c>
      <c r="U3115" s="41">
        <f t="shared" si="146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8" t="e">
        <f>E3116/L3116</f>
        <v>#DIV/0!</v>
      </c>
      <c r="Q3116" s="12" t="str">
        <f t="shared" si="144"/>
        <v>theater</v>
      </c>
      <c r="R3116" s="12" t="str">
        <f t="shared" si="145"/>
        <v>spaces</v>
      </c>
      <c r="S3116" s="13">
        <f>(((J3116/60)/60)/24)+DATE(1970,1,1)+(-5/24)</f>
        <v>41843.42418981481</v>
      </c>
      <c r="T3116" s="14">
        <f>(((I3116/60)/60)/24)+DATE(1970,1,1)+(-5/24)</f>
        <v>41903.42418981481</v>
      </c>
      <c r="U3116" s="41">
        <f t="shared" si="146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8">
        <f>E3117/L3117</f>
        <v>300</v>
      </c>
      <c r="Q3117" s="12" t="str">
        <f t="shared" si="144"/>
        <v>theater</v>
      </c>
      <c r="R3117" s="12" t="str">
        <f t="shared" si="145"/>
        <v>spaces</v>
      </c>
      <c r="S3117" s="13">
        <f>(((J3117/60)/60)/24)+DATE(1970,1,1)+(-5/24)</f>
        <v>42496.238738425927</v>
      </c>
      <c r="T3117" s="14">
        <f>(((I3117/60)/60)/24)+DATE(1970,1,1)+(-5/24)</f>
        <v>42526.238738425927</v>
      </c>
      <c r="U3117" s="41">
        <f t="shared" si="146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8">
        <f>E3118/L3118</f>
        <v>43</v>
      </c>
      <c r="Q3118" s="12" t="str">
        <f t="shared" si="144"/>
        <v>theater</v>
      </c>
      <c r="R3118" s="12" t="str">
        <f t="shared" si="145"/>
        <v>spaces</v>
      </c>
      <c r="S3118" s="13">
        <f>(((J3118/60)/60)/24)+DATE(1970,1,1)+(-5/24)</f>
        <v>42081.30700231481</v>
      </c>
      <c r="T3118" s="14">
        <f>(((I3118/60)/60)/24)+DATE(1970,1,1)+(-5/24)</f>
        <v>42095.30700231481</v>
      </c>
      <c r="U3118" s="41">
        <f t="shared" si="146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8">
        <f>E3119/L3119</f>
        <v>1</v>
      </c>
      <c r="Q3119" s="12" t="str">
        <f t="shared" si="144"/>
        <v>theater</v>
      </c>
      <c r="R3119" s="12" t="str">
        <f t="shared" si="145"/>
        <v>spaces</v>
      </c>
      <c r="S3119" s="13">
        <f>(((J3119/60)/60)/24)+DATE(1970,1,1)+(-5/24)</f>
        <v>42509.166203703695</v>
      </c>
      <c r="T3119" s="14">
        <f>(((I3119/60)/60)/24)+DATE(1970,1,1)+(-5/24)</f>
        <v>42517.341666666667</v>
      </c>
      <c r="U3119" s="41">
        <f t="shared" si="146"/>
        <v>8.1754629629722331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8">
        <f>E3120/L3120</f>
        <v>775</v>
      </c>
      <c r="Q3120" s="12" t="str">
        <f t="shared" si="144"/>
        <v>theater</v>
      </c>
      <c r="R3120" s="12" t="str">
        <f t="shared" si="145"/>
        <v>spaces</v>
      </c>
      <c r="S3120" s="13">
        <f>(((J3120/60)/60)/24)+DATE(1970,1,1)+(-5/24)</f>
        <v>42534.441238425927</v>
      </c>
      <c r="T3120" s="14">
        <f>(((I3120/60)/60)/24)+DATE(1970,1,1)+(-5/24)</f>
        <v>42553.441238425927</v>
      </c>
      <c r="U3120" s="41">
        <f t="shared" si="146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8">
        <f>E3121/L3121</f>
        <v>5</v>
      </c>
      <c r="Q3121" s="12" t="str">
        <f t="shared" si="144"/>
        <v>theater</v>
      </c>
      <c r="R3121" s="12" t="str">
        <f t="shared" si="145"/>
        <v>spaces</v>
      </c>
      <c r="S3121" s="13">
        <f>(((J3121/60)/60)/24)+DATE(1970,1,1)+(-5/24)</f>
        <v>42059.837175925924</v>
      </c>
      <c r="T3121" s="14">
        <f>(((I3121/60)/60)/24)+DATE(1970,1,1)+(-5/24)</f>
        <v>42089.795509259253</v>
      </c>
      <c r="U3121" s="41">
        <f t="shared" si="146"/>
        <v>29.958333333328483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8">
        <f>E3122/L3122</f>
        <v>12.8</v>
      </c>
      <c r="Q3122" s="12" t="str">
        <f t="shared" si="144"/>
        <v>theater</v>
      </c>
      <c r="R3122" s="12" t="str">
        <f t="shared" si="145"/>
        <v>spaces</v>
      </c>
      <c r="S3122" s="13">
        <f>(((J3122/60)/60)/24)+DATE(1970,1,1)+(-5/24)</f>
        <v>42435.733749999999</v>
      </c>
      <c r="T3122" s="14">
        <f>(((I3122/60)/60)/24)+DATE(1970,1,1)+(-5/24)</f>
        <v>42495.692083333335</v>
      </c>
      <c r="U3122" s="41">
        <f t="shared" si="146"/>
        <v>59.958333333335759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8">
        <f>E3123/L3123</f>
        <v>10</v>
      </c>
      <c r="Q3123" s="12" t="str">
        <f t="shared" si="144"/>
        <v>theater</v>
      </c>
      <c r="R3123" s="12" t="str">
        <f t="shared" si="145"/>
        <v>spaces</v>
      </c>
      <c r="S3123" s="13">
        <f>(((J3123/60)/60)/24)+DATE(1970,1,1)+(-5/24)</f>
        <v>41848.471469907403</v>
      </c>
      <c r="T3123" s="14">
        <f>(((I3123/60)/60)/24)+DATE(1970,1,1)+(-5/24)</f>
        <v>41908.471469907403</v>
      </c>
      <c r="U3123" s="41">
        <f t="shared" si="146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8">
        <f>E3124/L3124</f>
        <v>58</v>
      </c>
      <c r="Q3124" s="12" t="str">
        <f t="shared" si="144"/>
        <v>theater</v>
      </c>
      <c r="R3124" s="12" t="str">
        <f t="shared" si="145"/>
        <v>spaces</v>
      </c>
      <c r="S3124" s="13">
        <f>(((J3124/60)/60)/24)+DATE(1970,1,1)+(-5/24)</f>
        <v>42678.723749999997</v>
      </c>
      <c r="T3124" s="14">
        <f>(((I3124/60)/60)/24)+DATE(1970,1,1)+(-5/24)</f>
        <v>42683.765416666669</v>
      </c>
      <c r="U3124" s="41">
        <f t="shared" si="146"/>
        <v>5.0416666666715173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8">
        <f>E3125/L3125</f>
        <v>244.80459770114942</v>
      </c>
      <c r="Q3125" s="12" t="str">
        <f t="shared" si="144"/>
        <v>theater</v>
      </c>
      <c r="R3125" s="12" t="str">
        <f t="shared" si="145"/>
        <v>spaces</v>
      </c>
      <c r="S3125" s="13">
        <f>(((J3125/60)/60)/24)+DATE(1970,1,1)+(-5/24)</f>
        <v>42530.784699074073</v>
      </c>
      <c r="T3125" s="14">
        <f>(((I3125/60)/60)/24)+DATE(1970,1,1)+(-5/24)</f>
        <v>42560.784699074073</v>
      </c>
      <c r="U3125" s="41">
        <f t="shared" si="146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8">
        <f>E3126/L3126</f>
        <v>6.5</v>
      </c>
      <c r="Q3126" s="12" t="str">
        <f t="shared" si="144"/>
        <v>theater</v>
      </c>
      <c r="R3126" s="12" t="str">
        <f t="shared" si="145"/>
        <v>spaces</v>
      </c>
      <c r="S3126" s="13">
        <f>(((J3126/60)/60)/24)+DATE(1970,1,1)+(-5/24)</f>
        <v>41977.571770833332</v>
      </c>
      <c r="T3126" s="14">
        <f>(((I3126/60)/60)/24)+DATE(1970,1,1)+(-5/24)</f>
        <v>42037.571770833332</v>
      </c>
      <c r="U3126" s="41">
        <f t="shared" si="146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8" t="e">
        <f>E3127/L3127</f>
        <v>#DIV/0!</v>
      </c>
      <c r="Q3127" s="12" t="str">
        <f t="shared" si="144"/>
        <v>theater</v>
      </c>
      <c r="R3127" s="12" t="str">
        <f t="shared" si="145"/>
        <v>spaces</v>
      </c>
      <c r="S3127" s="13">
        <f>(((J3127/60)/60)/24)+DATE(1970,1,1)+(-5/24)</f>
        <v>42345.998518518514</v>
      </c>
      <c r="T3127" s="14">
        <f>(((I3127/60)/60)/24)+DATE(1970,1,1)+(-5/24)</f>
        <v>42375.998518518514</v>
      </c>
      <c r="U3127" s="41">
        <f t="shared" si="146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8">
        <f>E3128/L3128</f>
        <v>61.176470588235297</v>
      </c>
      <c r="Q3128" s="12" t="str">
        <f t="shared" si="144"/>
        <v>theater</v>
      </c>
      <c r="R3128" s="12" t="str">
        <f t="shared" si="145"/>
        <v>spaces</v>
      </c>
      <c r="S3128" s="13">
        <f>(((J3128/60)/60)/24)+DATE(1970,1,1)+(-5/24)</f>
        <v>42426.809745370374</v>
      </c>
      <c r="T3128" s="14">
        <f>(((I3128/60)/60)/24)+DATE(1970,1,1)+(-5/24)</f>
        <v>42456.768078703702</v>
      </c>
      <c r="U3128" s="41">
        <f t="shared" si="146"/>
        <v>29.958333333328483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8" t="e">
        <f>E3129/L3129</f>
        <v>#DIV/0!</v>
      </c>
      <c r="Q3129" s="12" t="str">
        <f t="shared" si="144"/>
        <v>theater</v>
      </c>
      <c r="R3129" s="12" t="str">
        <f t="shared" si="145"/>
        <v>spaces</v>
      </c>
      <c r="S3129" s="13">
        <f>(((J3129/60)/60)/24)+DATE(1970,1,1)+(-5/24)</f>
        <v>42034.648483796293</v>
      </c>
      <c r="T3129" s="14">
        <f>(((I3129/60)/60)/24)+DATE(1970,1,1)+(-5/24)</f>
        <v>42064.648483796293</v>
      </c>
      <c r="U3129" s="41">
        <f t="shared" si="146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8">
        <f>E3130/L3130</f>
        <v>139.23931623931625</v>
      </c>
      <c r="Q3130" s="12" t="str">
        <f t="shared" si="144"/>
        <v>theater</v>
      </c>
      <c r="R3130" s="12" t="str">
        <f t="shared" si="145"/>
        <v>plays</v>
      </c>
      <c r="S3130" s="13">
        <f>(((J3130/60)/60)/24)+DATE(1970,1,1)+(-5/24)</f>
        <v>42780.617372685178</v>
      </c>
      <c r="T3130" s="14">
        <f>(((I3130/60)/60)/24)+DATE(1970,1,1)+(-5/24)</f>
        <v>42810.575706018521</v>
      </c>
      <c r="U3130" s="41">
        <f t="shared" si="146"/>
        <v>29.958333333343035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8">
        <f>E3131/L3131</f>
        <v>10</v>
      </c>
      <c r="Q3131" s="12" t="str">
        <f t="shared" si="144"/>
        <v>theater</v>
      </c>
      <c r="R3131" s="12" t="str">
        <f t="shared" si="145"/>
        <v>plays</v>
      </c>
      <c r="S3131" s="13">
        <f>(((J3131/60)/60)/24)+DATE(1970,1,1)+(-5/24)</f>
        <v>42803.634479166663</v>
      </c>
      <c r="T3131" s="14">
        <f>(((I3131/60)/60)/24)+DATE(1970,1,1)+(-5/24)</f>
        <v>42843.592812499999</v>
      </c>
      <c r="U3131" s="41">
        <f t="shared" si="146"/>
        <v>39.958333333335759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8">
        <f>E3132/L3132</f>
        <v>93.75</v>
      </c>
      <c r="Q3132" s="12" t="str">
        <f t="shared" si="144"/>
        <v>theater</v>
      </c>
      <c r="R3132" s="12" t="str">
        <f t="shared" si="145"/>
        <v>plays</v>
      </c>
      <c r="S3132" s="13">
        <f>(((J3132/60)/60)/24)+DATE(1970,1,1)+(-5/24)</f>
        <v>42808.431898148141</v>
      </c>
      <c r="T3132" s="14">
        <f>(((I3132/60)/60)/24)+DATE(1970,1,1)+(-5/24)</f>
        <v>42838.999305555553</v>
      </c>
      <c r="U3132" s="41">
        <f t="shared" si="146"/>
        <v>30.567407407412247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8">
        <f>E3133/L3133</f>
        <v>53.75</v>
      </c>
      <c r="Q3133" s="12" t="str">
        <f t="shared" si="144"/>
        <v>theater</v>
      </c>
      <c r="R3133" s="12" t="str">
        <f t="shared" si="145"/>
        <v>plays</v>
      </c>
      <c r="S3133" s="13">
        <f>(((J3133/60)/60)/24)+DATE(1970,1,1)+(-5/24)</f>
        <v>42803.370891203704</v>
      </c>
      <c r="T3133" s="14">
        <f>(((I3133/60)/60)/24)+DATE(1970,1,1)+(-5/24)</f>
        <v>42833.329224537032</v>
      </c>
      <c r="U3133" s="41">
        <f t="shared" si="146"/>
        <v>29.958333333328483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8">
        <f>E3134/L3134</f>
        <v>10</v>
      </c>
      <c r="Q3134" s="12" t="str">
        <f t="shared" si="144"/>
        <v>theater</v>
      </c>
      <c r="R3134" s="12" t="str">
        <f t="shared" si="145"/>
        <v>plays</v>
      </c>
      <c r="S3134" s="13">
        <f>(((J3134/60)/60)/24)+DATE(1970,1,1)+(-5/24)</f>
        <v>42786.141898148147</v>
      </c>
      <c r="T3134" s="14">
        <f>(((I3134/60)/60)/24)+DATE(1970,1,1)+(-5/24)</f>
        <v>42846.100231481476</v>
      </c>
      <c r="U3134" s="41">
        <f t="shared" si="146"/>
        <v>59.958333333328483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8">
        <f>E3135/L3135</f>
        <v>33.75</v>
      </c>
      <c r="Q3135" s="12" t="str">
        <f t="shared" si="144"/>
        <v>theater</v>
      </c>
      <c r="R3135" s="12" t="str">
        <f t="shared" si="145"/>
        <v>plays</v>
      </c>
      <c r="S3135" s="13">
        <f>(((J3135/60)/60)/24)+DATE(1970,1,1)+(-5/24)</f>
        <v>42788.356874999998</v>
      </c>
      <c r="T3135" s="14">
        <f>(((I3135/60)/60)/24)+DATE(1970,1,1)+(-5/24)</f>
        <v>42818.315208333333</v>
      </c>
      <c r="U3135" s="41">
        <f t="shared" si="146"/>
        <v>29.958333333335759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8">
        <f>E3136/L3136</f>
        <v>18.75</v>
      </c>
      <c r="Q3136" s="12" t="str">
        <f t="shared" si="144"/>
        <v>theater</v>
      </c>
      <c r="R3136" s="12" t="str">
        <f t="shared" si="145"/>
        <v>plays</v>
      </c>
      <c r="S3136" s="13">
        <f>(((J3136/60)/60)/24)+DATE(1970,1,1)+(-5/24)</f>
        <v>42800.511793981481</v>
      </c>
      <c r="T3136" s="14">
        <f>(((I3136/60)/60)/24)+DATE(1970,1,1)+(-5/24)</f>
        <v>42821.470127314817</v>
      </c>
      <c r="U3136" s="41">
        <f t="shared" si="146"/>
        <v>20.958333333335759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8">
        <f>E3137/L3137</f>
        <v>23.142857142857142</v>
      </c>
      <c r="Q3137" s="12" t="str">
        <f t="shared" si="144"/>
        <v>theater</v>
      </c>
      <c r="R3137" s="12" t="str">
        <f t="shared" si="145"/>
        <v>plays</v>
      </c>
      <c r="S3137" s="13">
        <f>(((J3137/60)/60)/24)+DATE(1970,1,1)+(-5/24)</f>
        <v>42806.943530092591</v>
      </c>
      <c r="T3137" s="14">
        <f>(((I3137/60)/60)/24)+DATE(1970,1,1)+(-5/24)</f>
        <v>42828.943530092591</v>
      </c>
      <c r="U3137" s="41">
        <f t="shared" si="146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8">
        <f>E3138/L3138</f>
        <v>29.045454545454547</v>
      </c>
      <c r="Q3138" s="12" t="str">
        <f t="shared" si="144"/>
        <v>theater</v>
      </c>
      <c r="R3138" s="12" t="str">
        <f t="shared" si="145"/>
        <v>plays</v>
      </c>
      <c r="S3138" s="13">
        <f>(((J3138/60)/60)/24)+DATE(1970,1,1)+(-5/24)</f>
        <v>42789.25409722222</v>
      </c>
      <c r="T3138" s="14">
        <f>(((I3138/60)/60)/24)+DATE(1970,1,1)+(-5/24)</f>
        <v>42825.749305555553</v>
      </c>
      <c r="U3138" s="41">
        <f t="shared" si="146"/>
        <v>36.495208333333721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8">
        <f>E3139/L3139</f>
        <v>50</v>
      </c>
      <c r="Q3139" s="12" t="str">
        <f t="shared" ref="Q3139:Q3202" si="147">LEFT(N3139,( FIND("/",N3139,1))-1)</f>
        <v>theater</v>
      </c>
      <c r="R3139" s="12" t="str">
        <f t="shared" ref="R3139:R3202" si="148">RIGHT(N3139,(LEN(N3139)-(FIND("/",N3139, FIND("/", N3139)-1))))</f>
        <v>plays</v>
      </c>
      <c r="S3139" s="13">
        <f>(((J3139/60)/60)/24)+DATE(1970,1,1)+(-5/24)</f>
        <v>42807.676724537036</v>
      </c>
      <c r="T3139" s="14">
        <f>(((I3139/60)/60)/24)+DATE(1970,1,1)+(-5/24)</f>
        <v>42858.591666666667</v>
      </c>
      <c r="U3139" s="41">
        <f t="shared" ref="U3139:U3202" si="149">T3139-S3139</f>
        <v>50.914942129631527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8" t="e">
        <f>E3140/L3140</f>
        <v>#DIV/0!</v>
      </c>
      <c r="Q3140" s="12" t="str">
        <f t="shared" si="147"/>
        <v>theater</v>
      </c>
      <c r="R3140" s="12" t="str">
        <f t="shared" si="148"/>
        <v>plays</v>
      </c>
      <c r="S3140" s="13">
        <f>(((J3140/60)/60)/24)+DATE(1970,1,1)+(-5/24)</f>
        <v>42809.437581018516</v>
      </c>
      <c r="T3140" s="14">
        <f>(((I3140/60)/60)/24)+DATE(1970,1,1)+(-5/24)</f>
        <v>42828.437581018516</v>
      </c>
      <c r="U3140" s="41">
        <f t="shared" si="1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8">
        <f>E3141/L3141</f>
        <v>450</v>
      </c>
      <c r="Q3141" s="12" t="str">
        <f t="shared" si="147"/>
        <v>theater</v>
      </c>
      <c r="R3141" s="12" t="str">
        <f t="shared" si="148"/>
        <v>plays</v>
      </c>
      <c r="S3141" s="13">
        <f>(((J3141/60)/60)/24)+DATE(1970,1,1)+(-5/24)</f>
        <v>42785.062037037038</v>
      </c>
      <c r="T3141" s="14">
        <f>(((I3141/60)/60)/24)+DATE(1970,1,1)+(-5/24)</f>
        <v>42818.981249999997</v>
      </c>
      <c r="U3141" s="41">
        <f t="shared" si="149"/>
        <v>33.919212962959136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8">
        <f>E3142/L3142</f>
        <v>24</v>
      </c>
      <c r="Q3142" s="12" t="str">
        <f t="shared" si="147"/>
        <v>theater</v>
      </c>
      <c r="R3142" s="12" t="str">
        <f t="shared" si="148"/>
        <v>plays</v>
      </c>
      <c r="S3142" s="13">
        <f>(((J3142/60)/60)/24)+DATE(1970,1,1)+(-5/24)</f>
        <v>42802.510451388887</v>
      </c>
      <c r="T3142" s="14">
        <f>(((I3142/60)/60)/24)+DATE(1970,1,1)+(-5/24)</f>
        <v>42832.468784722216</v>
      </c>
      <c r="U3142" s="41">
        <f t="shared" si="149"/>
        <v>29.958333333328483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8">
        <f>E3143/L3143</f>
        <v>32.25</v>
      </c>
      <c r="Q3143" s="12" t="str">
        <f t="shared" si="147"/>
        <v>theater</v>
      </c>
      <c r="R3143" s="12" t="str">
        <f t="shared" si="148"/>
        <v>plays</v>
      </c>
      <c r="S3143" s="13">
        <f>(((J3143/60)/60)/24)+DATE(1970,1,1)+(-5/24)</f>
        <v>42800.544999999998</v>
      </c>
      <c r="T3143" s="14">
        <f>(((I3143/60)/60)/24)+DATE(1970,1,1)+(-5/24)</f>
        <v>42841.624999999993</v>
      </c>
      <c r="U3143" s="41">
        <f t="shared" si="149"/>
        <v>41.07999999999447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8">
        <f>E3144/L3144</f>
        <v>15</v>
      </c>
      <c r="Q3144" s="12" t="str">
        <f t="shared" si="147"/>
        <v>theater</v>
      </c>
      <c r="R3144" s="12" t="str">
        <f t="shared" si="148"/>
        <v>plays</v>
      </c>
      <c r="S3144" s="13">
        <f>(((J3144/60)/60)/24)+DATE(1970,1,1)+(-5/24)</f>
        <v>42783.304849537039</v>
      </c>
      <c r="T3144" s="14">
        <f>(((I3144/60)/60)/24)+DATE(1970,1,1)+(-5/24)</f>
        <v>42813.263182870367</v>
      </c>
      <c r="U3144" s="41">
        <f t="shared" si="149"/>
        <v>29.958333333328483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8" t="e">
        <f>E3145/L3145</f>
        <v>#DIV/0!</v>
      </c>
      <c r="Q3145" s="12" t="str">
        <f t="shared" si="147"/>
        <v>theater</v>
      </c>
      <c r="R3145" s="12" t="str">
        <f t="shared" si="148"/>
        <v>plays</v>
      </c>
      <c r="S3145" s="13">
        <f>(((J3145/60)/60)/24)+DATE(1970,1,1)+(-5/24)</f>
        <v>42808.149953703702</v>
      </c>
      <c r="T3145" s="14">
        <f>(((I3145/60)/60)/24)+DATE(1970,1,1)+(-5/24)</f>
        <v>42834.149953703702</v>
      </c>
      <c r="U3145" s="41">
        <f t="shared" si="1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8">
        <f>E3146/L3146</f>
        <v>251.33333333333334</v>
      </c>
      <c r="Q3146" s="12" t="str">
        <f t="shared" si="147"/>
        <v>theater</v>
      </c>
      <c r="R3146" s="12" t="str">
        <f t="shared" si="148"/>
        <v>plays</v>
      </c>
      <c r="S3146" s="13">
        <f>(((J3146/60)/60)/24)+DATE(1970,1,1)+(-5/24)</f>
        <v>42796.329942129632</v>
      </c>
      <c r="T3146" s="14">
        <f>(((I3146/60)/60)/24)+DATE(1970,1,1)+(-5/24)</f>
        <v>42813.041666666664</v>
      </c>
      <c r="U3146" s="41">
        <f t="shared" si="149"/>
        <v>16.711724537031841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8" t="e">
        <f>E3147/L3147</f>
        <v>#DIV/0!</v>
      </c>
      <c r="Q3147" s="12" t="str">
        <f t="shared" si="147"/>
        <v>theater</v>
      </c>
      <c r="R3147" s="12" t="str">
        <f t="shared" si="148"/>
        <v>plays</v>
      </c>
      <c r="S3147" s="13">
        <f>(((J3147/60)/60)/24)+DATE(1970,1,1)+(-5/24)</f>
        <v>42761.832569444443</v>
      </c>
      <c r="T3147" s="14">
        <f>(((I3147/60)/60)/24)+DATE(1970,1,1)+(-5/24)</f>
        <v>42821.790902777771</v>
      </c>
      <c r="U3147" s="41">
        <f t="shared" si="149"/>
        <v>59.958333333328483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8">
        <f>E3148/L3148</f>
        <v>437.5</v>
      </c>
      <c r="Q3148" s="12" t="str">
        <f t="shared" si="147"/>
        <v>theater</v>
      </c>
      <c r="R3148" s="12" t="str">
        <f t="shared" si="148"/>
        <v>plays</v>
      </c>
      <c r="S3148" s="13">
        <f>(((J3148/60)/60)/24)+DATE(1970,1,1)+(-5/24)</f>
        <v>42796.474143518521</v>
      </c>
      <c r="T3148" s="14">
        <f>(((I3148/60)/60)/24)+DATE(1970,1,1)+(-5/24)</f>
        <v>42841.432476851849</v>
      </c>
      <c r="U3148" s="41">
        <f t="shared" si="149"/>
        <v>44.958333333328483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8">
        <f>E3149/L3149</f>
        <v>110.35211267605634</v>
      </c>
      <c r="Q3149" s="12" t="str">
        <f t="shared" si="147"/>
        <v>theater</v>
      </c>
      <c r="R3149" s="12" t="str">
        <f t="shared" si="148"/>
        <v>plays</v>
      </c>
      <c r="S3149" s="13">
        <f>(((J3149/60)/60)/24)+DATE(1970,1,1)+(-5/24)</f>
        <v>41909.761053240742</v>
      </c>
      <c r="T3149" s="14">
        <f>(((I3149/60)/60)/24)+DATE(1970,1,1)+(-5/24)</f>
        <v>41949.802719907406</v>
      </c>
      <c r="U3149" s="41">
        <f t="shared" si="149"/>
        <v>40.041666666664241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8">
        <f>E3150/L3150</f>
        <v>41.421052631578945</v>
      </c>
      <c r="Q3150" s="12" t="str">
        <f t="shared" si="147"/>
        <v>theater</v>
      </c>
      <c r="R3150" s="12" t="str">
        <f t="shared" si="148"/>
        <v>plays</v>
      </c>
      <c r="S3150" s="13">
        <f>(((J3150/60)/60)/24)+DATE(1970,1,1)+(-5/24)</f>
        <v>41891.456990740735</v>
      </c>
      <c r="T3150" s="14">
        <f>(((I3150/60)/60)/24)+DATE(1970,1,1)+(-5/24)</f>
        <v>41912.958333333328</v>
      </c>
      <c r="U3150" s="41">
        <f t="shared" si="149"/>
        <v>21.501342592593573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8">
        <f>E3151/L3151</f>
        <v>52</v>
      </c>
      <c r="Q3151" s="12" t="str">
        <f t="shared" si="147"/>
        <v>theater</v>
      </c>
      <c r="R3151" s="12" t="str">
        <f t="shared" si="148"/>
        <v>plays</v>
      </c>
      <c r="S3151" s="13">
        <f>(((J3151/60)/60)/24)+DATE(1970,1,1)+(-5/24)</f>
        <v>41225.809027777774</v>
      </c>
      <c r="T3151" s="14">
        <f>(((I3151/60)/60)/24)+DATE(1970,1,1)+(-5/24)</f>
        <v>41249.875</v>
      </c>
      <c r="U3151" s="41">
        <f t="shared" si="149"/>
        <v>24.065972222226264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8">
        <f>E3152/L3152</f>
        <v>33.990384615384613</v>
      </c>
      <c r="Q3152" s="12" t="str">
        <f t="shared" si="147"/>
        <v>theater</v>
      </c>
      <c r="R3152" s="12" t="str">
        <f t="shared" si="148"/>
        <v>plays</v>
      </c>
      <c r="S3152" s="13">
        <f>(((J3152/60)/60)/24)+DATE(1970,1,1)+(-5/24)</f>
        <v>40478.055590277778</v>
      </c>
      <c r="T3152" s="14">
        <f>(((I3152/60)/60)/24)+DATE(1970,1,1)+(-5/24)</f>
        <v>40567.958333333328</v>
      </c>
      <c r="U3152" s="41">
        <f t="shared" si="149"/>
        <v>89.902743055550673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8">
        <f>E3153/L3153</f>
        <v>103.35294117647059</v>
      </c>
      <c r="Q3153" s="12" t="str">
        <f t="shared" si="147"/>
        <v>theater</v>
      </c>
      <c r="R3153" s="12" t="str">
        <f t="shared" si="148"/>
        <v>plays</v>
      </c>
      <c r="S3153" s="13">
        <f>(((J3153/60)/60)/24)+DATE(1970,1,1)+(-5/24)</f>
        <v>41862.631643518514</v>
      </c>
      <c r="T3153" s="14">
        <f>(((I3153/60)/60)/24)+DATE(1970,1,1)+(-5/24)</f>
        <v>41892.631643518514</v>
      </c>
      <c r="U3153" s="41">
        <f t="shared" si="1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8">
        <f>E3154/L3154</f>
        <v>34.791044776119406</v>
      </c>
      <c r="Q3154" s="12" t="str">
        <f t="shared" si="147"/>
        <v>theater</v>
      </c>
      <c r="R3154" s="12" t="str">
        <f t="shared" si="148"/>
        <v>plays</v>
      </c>
      <c r="S3154" s="13">
        <f>(((J3154/60)/60)/24)+DATE(1970,1,1)+(-5/24)</f>
        <v>41550.659340277773</v>
      </c>
      <c r="T3154" s="14">
        <f>(((I3154/60)/60)/24)+DATE(1970,1,1)+(-5/24)</f>
        <v>41580.659340277773</v>
      </c>
      <c r="U3154" s="41">
        <f t="shared" si="1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8">
        <f>E3155/L3155</f>
        <v>41.773858921161825</v>
      </c>
      <c r="Q3155" s="12" t="str">
        <f t="shared" si="147"/>
        <v>theater</v>
      </c>
      <c r="R3155" s="12" t="str">
        <f t="shared" si="148"/>
        <v>plays</v>
      </c>
      <c r="S3155" s="13">
        <f>(((J3155/60)/60)/24)+DATE(1970,1,1)+(-5/24)</f>
        <v>40632.946030092593</v>
      </c>
      <c r="T3155" s="14">
        <f>(((I3155/60)/60)/24)+DATE(1970,1,1)+(-5/24)</f>
        <v>40663.999305555553</v>
      </c>
      <c r="U3155" s="41">
        <f t="shared" si="149"/>
        <v>31.053275462960301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8">
        <f>E3156/L3156</f>
        <v>64.268292682926827</v>
      </c>
      <c r="Q3156" s="12" t="str">
        <f t="shared" si="147"/>
        <v>theater</v>
      </c>
      <c r="R3156" s="12" t="str">
        <f t="shared" si="148"/>
        <v>plays</v>
      </c>
      <c r="S3156" s="13">
        <f>(((J3156/60)/60)/24)+DATE(1970,1,1)+(-5/24)</f>
        <v>40970.667337962957</v>
      </c>
      <c r="T3156" s="14">
        <f>(((I3156/60)/60)/24)+DATE(1970,1,1)+(-5/24)</f>
        <v>41000.625671296293</v>
      </c>
      <c r="U3156" s="41">
        <f t="shared" si="149"/>
        <v>29.958333333335759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8">
        <f>E3157/L3157</f>
        <v>31.209370860927152</v>
      </c>
      <c r="Q3157" s="12" t="str">
        <f t="shared" si="147"/>
        <v>theater</v>
      </c>
      <c r="R3157" s="12" t="str">
        <f t="shared" si="148"/>
        <v>plays</v>
      </c>
      <c r="S3157" s="13">
        <f>(((J3157/60)/60)/24)+DATE(1970,1,1)+(-5/24)</f>
        <v>41233.290798611109</v>
      </c>
      <c r="T3157" s="14">
        <f>(((I3157/60)/60)/24)+DATE(1970,1,1)+(-5/24)</f>
        <v>41263.290798611109</v>
      </c>
      <c r="U3157" s="41">
        <f t="shared" si="1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8">
        <f>E3158/L3158</f>
        <v>62.921348314606739</v>
      </c>
      <c r="Q3158" s="12" t="str">
        <f t="shared" si="147"/>
        <v>theater</v>
      </c>
      <c r="R3158" s="12" t="str">
        <f t="shared" si="148"/>
        <v>plays</v>
      </c>
      <c r="S3158" s="13">
        <f>(((J3158/60)/60)/24)+DATE(1970,1,1)+(-5/24)</f>
        <v>41026.744722222218</v>
      </c>
      <c r="T3158" s="14">
        <f>(((I3158/60)/60)/24)+DATE(1970,1,1)+(-5/24)</f>
        <v>41061.744722222218</v>
      </c>
      <c r="U3158" s="41">
        <f t="shared" si="1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8">
        <f>E3159/L3159</f>
        <v>98.536585365853654</v>
      </c>
      <c r="Q3159" s="12" t="str">
        <f t="shared" si="147"/>
        <v>theater</v>
      </c>
      <c r="R3159" s="12" t="str">
        <f t="shared" si="148"/>
        <v>plays</v>
      </c>
      <c r="S3159" s="13">
        <f>(((J3159/60)/60)/24)+DATE(1970,1,1)+(-5/24)</f>
        <v>41829.579918981479</v>
      </c>
      <c r="T3159" s="14">
        <f>(((I3159/60)/60)/24)+DATE(1970,1,1)+(-5/24)</f>
        <v>41839</v>
      </c>
      <c r="U3159" s="41">
        <f t="shared" si="149"/>
        <v>9.4200810185211594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8">
        <f>E3160/L3160</f>
        <v>82.608695652173907</v>
      </c>
      <c r="Q3160" s="12" t="str">
        <f t="shared" si="147"/>
        <v>theater</v>
      </c>
      <c r="R3160" s="12" t="str">
        <f t="shared" si="148"/>
        <v>plays</v>
      </c>
      <c r="S3160" s="13">
        <f>(((J3160/60)/60)/24)+DATE(1970,1,1)+(-5/24)</f>
        <v>41447.631388888884</v>
      </c>
      <c r="T3160" s="14">
        <f>(((I3160/60)/60)/24)+DATE(1970,1,1)+(-5/24)</f>
        <v>41477.631388888884</v>
      </c>
      <c r="U3160" s="41">
        <f t="shared" si="1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8">
        <f>E3161/L3161</f>
        <v>38.504230769230773</v>
      </c>
      <c r="Q3161" s="12" t="str">
        <f t="shared" si="147"/>
        <v>theater</v>
      </c>
      <c r="R3161" s="12" t="str">
        <f t="shared" si="148"/>
        <v>plays</v>
      </c>
      <c r="S3161" s="13">
        <f>(((J3161/60)/60)/24)+DATE(1970,1,1)+(-5/24)</f>
        <v>40883.858344907407</v>
      </c>
      <c r="T3161" s="14">
        <f>(((I3161/60)/60)/24)+DATE(1970,1,1)+(-5/24)</f>
        <v>40926.75</v>
      </c>
      <c r="U3161" s="41">
        <f t="shared" si="149"/>
        <v>42.891655092593282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8">
        <f>E3162/L3162</f>
        <v>80.15789473684211</v>
      </c>
      <c r="Q3162" s="12" t="str">
        <f t="shared" si="147"/>
        <v>theater</v>
      </c>
      <c r="R3162" s="12" t="str">
        <f t="shared" si="148"/>
        <v>plays</v>
      </c>
      <c r="S3162" s="13">
        <f>(((J3162/60)/60)/24)+DATE(1970,1,1)+(-5/24)</f>
        <v>41841.056562499994</v>
      </c>
      <c r="T3162" s="14">
        <f>(((I3162/60)/60)/24)+DATE(1970,1,1)+(-5/24)</f>
        <v>41863.999305555553</v>
      </c>
      <c r="U3162" s="41">
        <f t="shared" si="149"/>
        <v>22.942743055558822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8">
        <f>E3163/L3163</f>
        <v>28.405405405405407</v>
      </c>
      <c r="Q3163" s="12" t="str">
        <f t="shared" si="147"/>
        <v>theater</v>
      </c>
      <c r="R3163" s="12" t="str">
        <f t="shared" si="148"/>
        <v>plays</v>
      </c>
      <c r="S3163" s="13">
        <f>(((J3163/60)/60)/24)+DATE(1970,1,1)+(-5/24)</f>
        <v>41897.327800925923</v>
      </c>
      <c r="T3163" s="14">
        <f>(((I3163/60)/60)/24)+DATE(1970,1,1)+(-5/24)</f>
        <v>41927.327800925923</v>
      </c>
      <c r="U3163" s="41">
        <f t="shared" si="1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8">
        <f>E3164/L3164</f>
        <v>80.730158730158735</v>
      </c>
      <c r="Q3164" s="12" t="str">
        <f t="shared" si="147"/>
        <v>theater</v>
      </c>
      <c r="R3164" s="12" t="str">
        <f t="shared" si="148"/>
        <v>plays</v>
      </c>
      <c r="S3164" s="13">
        <f>(((J3164/60)/60)/24)+DATE(1970,1,1)+(-5/24)</f>
        <v>41799.47756944444</v>
      </c>
      <c r="T3164" s="14">
        <f>(((I3164/60)/60)/24)+DATE(1970,1,1)+(-5/24)</f>
        <v>41826.875</v>
      </c>
      <c r="U3164" s="41">
        <f t="shared" si="149"/>
        <v>27.397430555560277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8">
        <f>E3165/L3165</f>
        <v>200.69444444444446</v>
      </c>
      <c r="Q3165" s="12" t="str">
        <f t="shared" si="147"/>
        <v>theater</v>
      </c>
      <c r="R3165" s="12" t="str">
        <f t="shared" si="148"/>
        <v>plays</v>
      </c>
      <c r="S3165" s="13">
        <f>(((J3165/60)/60)/24)+DATE(1970,1,1)+(-5/24)</f>
        <v>41775.545428240737</v>
      </c>
      <c r="T3165" s="14">
        <f>(((I3165/60)/60)/24)+DATE(1970,1,1)+(-5/24)</f>
        <v>41805.545428240737</v>
      </c>
      <c r="U3165" s="41">
        <f t="shared" si="1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8">
        <f>E3166/L3166</f>
        <v>37.591549295774648</v>
      </c>
      <c r="Q3166" s="12" t="str">
        <f t="shared" si="147"/>
        <v>theater</v>
      </c>
      <c r="R3166" s="12" t="str">
        <f t="shared" si="148"/>
        <v>plays</v>
      </c>
      <c r="S3166" s="13">
        <f>(((J3166/60)/60)/24)+DATE(1970,1,1)+(-5/24)</f>
        <v>41766.597395833334</v>
      </c>
      <c r="T3166" s="14">
        <f>(((I3166/60)/60)/24)+DATE(1970,1,1)+(-5/24)</f>
        <v>41799.597395833334</v>
      </c>
      <c r="U3166" s="41">
        <f t="shared" si="1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8">
        <f>E3167/L3167</f>
        <v>58.095238095238095</v>
      </c>
      <c r="Q3167" s="12" t="str">
        <f t="shared" si="147"/>
        <v>theater</v>
      </c>
      <c r="R3167" s="12" t="str">
        <f t="shared" si="148"/>
        <v>plays</v>
      </c>
      <c r="S3167" s="13">
        <f>(((J3167/60)/60)/24)+DATE(1970,1,1)+(-5/24)</f>
        <v>40643.950925925921</v>
      </c>
      <c r="T3167" s="14">
        <f>(((I3167/60)/60)/24)+DATE(1970,1,1)+(-5/24)</f>
        <v>40665.957638888889</v>
      </c>
      <c r="U3167" s="41">
        <f t="shared" si="149"/>
        <v>22.006712962967867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8">
        <f>E3168/L3168</f>
        <v>60.300892473118282</v>
      </c>
      <c r="Q3168" s="12" t="str">
        <f t="shared" si="147"/>
        <v>theater</v>
      </c>
      <c r="R3168" s="12" t="str">
        <f t="shared" si="148"/>
        <v>plays</v>
      </c>
      <c r="S3168" s="13">
        <f>(((J3168/60)/60)/24)+DATE(1970,1,1)+(-5/24)</f>
        <v>41940.483252314814</v>
      </c>
      <c r="T3168" s="14">
        <f>(((I3168/60)/60)/24)+DATE(1970,1,1)+(-5/24)</f>
        <v>41969.124305555553</v>
      </c>
      <c r="U3168" s="41">
        <f t="shared" si="149"/>
        <v>28.641053240738984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8">
        <f>E3169/L3169</f>
        <v>63.363636363636367</v>
      </c>
      <c r="Q3169" s="12" t="str">
        <f t="shared" si="147"/>
        <v>theater</v>
      </c>
      <c r="R3169" s="12" t="str">
        <f t="shared" si="148"/>
        <v>plays</v>
      </c>
      <c r="S3169" s="13">
        <f>(((J3169/60)/60)/24)+DATE(1970,1,1)+(-5/24)</f>
        <v>41838.967372685183</v>
      </c>
      <c r="T3169" s="14">
        <f>(((I3169/60)/60)/24)+DATE(1970,1,1)+(-5/24)</f>
        <v>41852.967372685183</v>
      </c>
      <c r="U3169" s="41">
        <f t="shared" si="1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8">
        <f>E3170/L3170</f>
        <v>50.901639344262293</v>
      </c>
      <c r="Q3170" s="12" t="str">
        <f t="shared" si="147"/>
        <v>theater</v>
      </c>
      <c r="R3170" s="12" t="str">
        <f t="shared" si="148"/>
        <v>plays</v>
      </c>
      <c r="S3170" s="13">
        <f>(((J3170/60)/60)/24)+DATE(1970,1,1)+(-5/24)</f>
        <v>41771.897604166668</v>
      </c>
      <c r="T3170" s="14">
        <f>(((I3170/60)/60)/24)+DATE(1970,1,1)+(-5/24)</f>
        <v>41803.708333333328</v>
      </c>
      <c r="U3170" s="41">
        <f t="shared" si="149"/>
        <v>31.810729166660167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8">
        <f>E3171/L3171</f>
        <v>100.5</v>
      </c>
      <c r="Q3171" s="12" t="str">
        <f t="shared" si="147"/>
        <v>theater</v>
      </c>
      <c r="R3171" s="12" t="str">
        <f t="shared" si="148"/>
        <v>plays</v>
      </c>
      <c r="S3171" s="13">
        <f>(((J3171/60)/60)/24)+DATE(1970,1,1)+(-5/24)</f>
        <v>41591.529641203699</v>
      </c>
      <c r="T3171" s="14">
        <f>(((I3171/60)/60)/24)+DATE(1970,1,1)+(-5/24)</f>
        <v>41620.999305555553</v>
      </c>
      <c r="U3171" s="41">
        <f t="shared" si="149"/>
        <v>29.46966435185459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8">
        <f>E3172/L3172</f>
        <v>31.619718309859156</v>
      </c>
      <c r="Q3172" s="12" t="str">
        <f t="shared" si="147"/>
        <v>theater</v>
      </c>
      <c r="R3172" s="12" t="str">
        <f t="shared" si="148"/>
        <v>plays</v>
      </c>
      <c r="S3172" s="13">
        <f>(((J3172/60)/60)/24)+DATE(1970,1,1)+(-5/24)</f>
        <v>41788.872037037036</v>
      </c>
      <c r="T3172" s="14">
        <f>(((I3172/60)/60)/24)+DATE(1970,1,1)+(-5/24)</f>
        <v>41821.958333333328</v>
      </c>
      <c r="U3172" s="41">
        <f t="shared" si="149"/>
        <v>33.086296296292858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8">
        <f>E3173/L3173</f>
        <v>65.102564102564102</v>
      </c>
      <c r="Q3173" s="12" t="str">
        <f t="shared" si="147"/>
        <v>theater</v>
      </c>
      <c r="R3173" s="12" t="str">
        <f t="shared" si="148"/>
        <v>plays</v>
      </c>
      <c r="S3173" s="13">
        <f>(((J3173/60)/60)/24)+DATE(1970,1,1)+(-5/24)</f>
        <v>42466.399976851848</v>
      </c>
      <c r="T3173" s="14">
        <f>(((I3173/60)/60)/24)+DATE(1970,1,1)+(-5/24)</f>
        <v>42496.399976851848</v>
      </c>
      <c r="U3173" s="41">
        <f t="shared" si="1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8">
        <f>E3174/L3174</f>
        <v>79.310344827586206</v>
      </c>
      <c r="Q3174" s="12" t="str">
        <f t="shared" si="147"/>
        <v>theater</v>
      </c>
      <c r="R3174" s="12" t="str">
        <f t="shared" si="148"/>
        <v>plays</v>
      </c>
      <c r="S3174" s="13">
        <f>(((J3174/60)/60)/24)+DATE(1970,1,1)+(-5/24)</f>
        <v>40923.521620370368</v>
      </c>
      <c r="T3174" s="14">
        <f>(((I3174/60)/60)/24)+DATE(1970,1,1)+(-5/24)</f>
        <v>40953.521620370368</v>
      </c>
      <c r="U3174" s="41">
        <f t="shared" si="1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8">
        <f>E3175/L3175</f>
        <v>139.18918918918919</v>
      </c>
      <c r="Q3175" s="12" t="str">
        <f t="shared" si="147"/>
        <v>theater</v>
      </c>
      <c r="R3175" s="12" t="str">
        <f t="shared" si="148"/>
        <v>plays</v>
      </c>
      <c r="S3175" s="13">
        <f>(((J3175/60)/60)/24)+DATE(1970,1,1)+(-5/24)</f>
        <v>41878.670046296291</v>
      </c>
      <c r="T3175" s="14">
        <f>(((I3175/60)/60)/24)+DATE(1970,1,1)+(-5/24)</f>
        <v>41908.670046296291</v>
      </c>
      <c r="U3175" s="41">
        <f t="shared" si="1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8">
        <f>E3176/L3176</f>
        <v>131.91304347826087</v>
      </c>
      <c r="Q3176" s="12" t="str">
        <f t="shared" si="147"/>
        <v>theater</v>
      </c>
      <c r="R3176" s="12" t="str">
        <f t="shared" si="148"/>
        <v>plays</v>
      </c>
      <c r="S3176" s="13">
        <f>(((J3176/60)/60)/24)+DATE(1970,1,1)+(-5/24)</f>
        <v>41862.656342592592</v>
      </c>
      <c r="T3176" s="14">
        <f>(((I3176/60)/60)/24)+DATE(1970,1,1)+(-5/24)</f>
        <v>41876.656342592592</v>
      </c>
      <c r="U3176" s="41">
        <f t="shared" si="1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8">
        <f>E3177/L3177</f>
        <v>91.3</v>
      </c>
      <c r="Q3177" s="12" t="str">
        <f t="shared" si="147"/>
        <v>theater</v>
      </c>
      <c r="R3177" s="12" t="str">
        <f t="shared" si="148"/>
        <v>plays</v>
      </c>
      <c r="S3177" s="13">
        <f>(((J3177/60)/60)/24)+DATE(1970,1,1)+(-5/24)</f>
        <v>40531.678553240738</v>
      </c>
      <c r="T3177" s="14">
        <f>(((I3177/60)/60)/24)+DATE(1970,1,1)+(-5/24)</f>
        <v>40591.678553240738</v>
      </c>
      <c r="U3177" s="41">
        <f t="shared" si="1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8">
        <f>E3178/L3178</f>
        <v>39.672727272727272</v>
      </c>
      <c r="Q3178" s="12" t="str">
        <f t="shared" si="147"/>
        <v>theater</v>
      </c>
      <c r="R3178" s="12" t="str">
        <f t="shared" si="148"/>
        <v>plays</v>
      </c>
      <c r="S3178" s="13">
        <f>(((J3178/60)/60)/24)+DATE(1970,1,1)+(-5/24)</f>
        <v>41477.722581018512</v>
      </c>
      <c r="T3178" s="14">
        <f>(((I3178/60)/60)/24)+DATE(1970,1,1)+(-5/24)</f>
        <v>41504.416666666664</v>
      </c>
      <c r="U3178" s="41">
        <f t="shared" si="149"/>
        <v>26.694085648152395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8">
        <f>E3179/L3179</f>
        <v>57.549019607843135</v>
      </c>
      <c r="Q3179" s="12" t="str">
        <f t="shared" si="147"/>
        <v>theater</v>
      </c>
      <c r="R3179" s="12" t="str">
        <f t="shared" si="148"/>
        <v>plays</v>
      </c>
      <c r="S3179" s="13">
        <f>(((J3179/60)/60)/24)+DATE(1970,1,1)+(-5/24)</f>
        <v>41781.458437499998</v>
      </c>
      <c r="T3179" s="14">
        <f>(((I3179/60)/60)/24)+DATE(1970,1,1)+(-5/24)</f>
        <v>41811.458437499998</v>
      </c>
      <c r="U3179" s="41">
        <f t="shared" si="1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8">
        <f>E3180/L3180</f>
        <v>33.025641025641029</v>
      </c>
      <c r="Q3180" s="12" t="str">
        <f t="shared" si="147"/>
        <v>theater</v>
      </c>
      <c r="R3180" s="12" t="str">
        <f t="shared" si="148"/>
        <v>plays</v>
      </c>
      <c r="S3180" s="13">
        <f>(((J3180/60)/60)/24)+DATE(1970,1,1)+(-5/24)</f>
        <v>41806.396701388883</v>
      </c>
      <c r="T3180" s="14">
        <f>(((I3180/60)/60)/24)+DATE(1970,1,1)+(-5/24)</f>
        <v>41836.396701388883</v>
      </c>
      <c r="U3180" s="41">
        <f t="shared" si="1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8">
        <f>E3181/L3181</f>
        <v>77.335806451612896</v>
      </c>
      <c r="Q3181" s="12" t="str">
        <f t="shared" si="147"/>
        <v>theater</v>
      </c>
      <c r="R3181" s="12" t="str">
        <f t="shared" si="148"/>
        <v>plays</v>
      </c>
      <c r="S3181" s="13">
        <f>(((J3181/60)/60)/24)+DATE(1970,1,1)+(-5/24)</f>
        <v>41375.49387731481</v>
      </c>
      <c r="T3181" s="14">
        <f>(((I3181/60)/60)/24)+DATE(1970,1,1)+(-5/24)</f>
        <v>41400.49387731481</v>
      </c>
      <c r="U3181" s="41">
        <f t="shared" si="1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8">
        <f>E3182/L3182</f>
        <v>31.933333333333334</v>
      </c>
      <c r="Q3182" s="12" t="str">
        <f t="shared" si="147"/>
        <v>theater</v>
      </c>
      <c r="R3182" s="12" t="str">
        <f t="shared" si="148"/>
        <v>plays</v>
      </c>
      <c r="S3182" s="13">
        <f>(((J3182/60)/60)/24)+DATE(1970,1,1)+(-5/24)</f>
        <v>41780.204270833332</v>
      </c>
      <c r="T3182" s="14">
        <f>(((I3182/60)/60)/24)+DATE(1970,1,1)+(-5/24)</f>
        <v>41810.204270833332</v>
      </c>
      <c r="U3182" s="41">
        <f t="shared" si="1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8">
        <f>E3183/L3183</f>
        <v>36.333333333333336</v>
      </c>
      <c r="Q3183" s="12" t="str">
        <f t="shared" si="147"/>
        <v>theater</v>
      </c>
      <c r="R3183" s="12" t="str">
        <f t="shared" si="148"/>
        <v>plays</v>
      </c>
      <c r="S3183" s="13">
        <f>(((J3183/60)/60)/24)+DATE(1970,1,1)+(-5/24)</f>
        <v>41779.101701388885</v>
      </c>
      <c r="T3183" s="14">
        <f>(((I3183/60)/60)/24)+DATE(1970,1,1)+(-5/24)</f>
        <v>41805.458333333328</v>
      </c>
      <c r="U3183" s="41">
        <f t="shared" si="149"/>
        <v>26.356631944443507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8">
        <f>E3184/L3184</f>
        <v>46.768211920529801</v>
      </c>
      <c r="Q3184" s="12" t="str">
        <f t="shared" si="147"/>
        <v>theater</v>
      </c>
      <c r="R3184" s="12" t="str">
        <f t="shared" si="148"/>
        <v>plays</v>
      </c>
      <c r="S3184" s="13">
        <f>(((J3184/60)/60)/24)+DATE(1970,1,1)+(-5/24)</f>
        <v>40883.740983796291</v>
      </c>
      <c r="T3184" s="14">
        <f>(((I3184/60)/60)/24)+DATE(1970,1,1)+(-5/24)</f>
        <v>40939.5</v>
      </c>
      <c r="U3184" s="41">
        <f t="shared" si="149"/>
        <v>55.759016203708597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8">
        <f>E3185/L3185</f>
        <v>40.073529411764703</v>
      </c>
      <c r="Q3185" s="12" t="str">
        <f t="shared" si="147"/>
        <v>theater</v>
      </c>
      <c r="R3185" s="12" t="str">
        <f t="shared" si="148"/>
        <v>plays</v>
      </c>
      <c r="S3185" s="13">
        <f>(((J3185/60)/60)/24)+DATE(1970,1,1)+(-5/24)</f>
        <v>41491.586446759255</v>
      </c>
      <c r="T3185" s="14">
        <f>(((I3185/60)/60)/24)+DATE(1970,1,1)+(-5/24)</f>
        <v>41509.586446759255</v>
      </c>
      <c r="U3185" s="41">
        <f t="shared" si="1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8">
        <f>E3186/L3186</f>
        <v>100.21739130434783</v>
      </c>
      <c r="Q3186" s="12" t="str">
        <f t="shared" si="147"/>
        <v>theater</v>
      </c>
      <c r="R3186" s="12" t="str">
        <f t="shared" si="148"/>
        <v>plays</v>
      </c>
      <c r="S3186" s="13">
        <f>(((J3186/60)/60)/24)+DATE(1970,1,1)+(-5/24)</f>
        <v>41791.785081018512</v>
      </c>
      <c r="T3186" s="14">
        <f>(((I3186/60)/60)/24)+DATE(1970,1,1)+(-5/24)</f>
        <v>41821.785081018512</v>
      </c>
      <c r="U3186" s="41">
        <f t="shared" si="1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8">
        <f>E3187/L3187</f>
        <v>41.666666666666664</v>
      </c>
      <c r="Q3187" s="12" t="str">
        <f t="shared" si="147"/>
        <v>theater</v>
      </c>
      <c r="R3187" s="12" t="str">
        <f t="shared" si="148"/>
        <v>plays</v>
      </c>
      <c r="S3187" s="13">
        <f>(((J3187/60)/60)/24)+DATE(1970,1,1)+(-5/24)</f>
        <v>41829.768993055557</v>
      </c>
      <c r="T3187" s="14">
        <f>(((I3187/60)/60)/24)+DATE(1970,1,1)+(-5/24)</f>
        <v>41836.768993055557</v>
      </c>
      <c r="U3187" s="41">
        <f t="shared" si="1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8">
        <f>E3188/L3188</f>
        <v>46.714285714285715</v>
      </c>
      <c r="Q3188" s="12" t="str">
        <f t="shared" si="147"/>
        <v>theater</v>
      </c>
      <c r="R3188" s="12" t="str">
        <f t="shared" si="148"/>
        <v>plays</v>
      </c>
      <c r="S3188" s="13">
        <f>(((J3188/60)/60)/24)+DATE(1970,1,1)+(-5/24)</f>
        <v>41868.715717592589</v>
      </c>
      <c r="T3188" s="14">
        <f>(((I3188/60)/60)/24)+DATE(1970,1,1)+(-5/24)</f>
        <v>41898.666666666664</v>
      </c>
      <c r="U3188" s="41">
        <f t="shared" si="149"/>
        <v>29.950949074074742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8">
        <f>E3189/L3189</f>
        <v>71.491803278688522</v>
      </c>
      <c r="Q3189" s="12" t="str">
        <f t="shared" si="147"/>
        <v>theater</v>
      </c>
      <c r="R3189" s="12" t="str">
        <f t="shared" si="148"/>
        <v>plays</v>
      </c>
      <c r="S3189" s="13">
        <f>(((J3189/60)/60)/24)+DATE(1970,1,1)+(-5/24)</f>
        <v>41835.458020833328</v>
      </c>
      <c r="T3189" s="14">
        <f>(((I3189/60)/60)/24)+DATE(1970,1,1)+(-5/24)</f>
        <v>41855.458020833328</v>
      </c>
      <c r="U3189" s="41">
        <f t="shared" si="1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8">
        <f>E3190/L3190</f>
        <v>14.444444444444445</v>
      </c>
      <c r="Q3190" s="12" t="str">
        <f t="shared" si="147"/>
        <v>theater</v>
      </c>
      <c r="R3190" s="12" t="str">
        <f t="shared" si="148"/>
        <v>musical</v>
      </c>
      <c r="S3190" s="13">
        <f>(((J3190/60)/60)/24)+DATE(1970,1,1)+(-5/24)</f>
        <v>42144.207199074073</v>
      </c>
      <c r="T3190" s="14">
        <f>(((I3190/60)/60)/24)+DATE(1970,1,1)+(-5/24)</f>
        <v>42165.207199074073</v>
      </c>
      <c r="U3190" s="41">
        <f t="shared" si="1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8">
        <f>E3191/L3191</f>
        <v>356.84210526315792</v>
      </c>
      <c r="Q3191" s="12" t="str">
        <f t="shared" si="147"/>
        <v>theater</v>
      </c>
      <c r="R3191" s="12" t="str">
        <f t="shared" si="148"/>
        <v>musical</v>
      </c>
      <c r="S3191" s="13">
        <f>(((J3191/60)/60)/24)+DATE(1970,1,1)+(-5/24)</f>
        <v>42118.138101851851</v>
      </c>
      <c r="T3191" s="14">
        <f>(((I3191/60)/60)/24)+DATE(1970,1,1)+(-5/24)</f>
        <v>42148.138101851851</v>
      </c>
      <c r="U3191" s="41">
        <f t="shared" si="1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8" t="e">
        <f>E3192/L3192</f>
        <v>#DIV/0!</v>
      </c>
      <c r="Q3192" s="12" t="str">
        <f t="shared" si="147"/>
        <v>theater</v>
      </c>
      <c r="R3192" s="12" t="str">
        <f t="shared" si="148"/>
        <v>musical</v>
      </c>
      <c r="S3192" s="13">
        <f>(((J3192/60)/60)/24)+DATE(1970,1,1)+(-5/24)</f>
        <v>42682.942997685182</v>
      </c>
      <c r="T3192" s="14">
        <f>(((I3192/60)/60)/24)+DATE(1970,1,1)+(-5/24)</f>
        <v>42712.984664351847</v>
      </c>
      <c r="U3192" s="41">
        <f t="shared" si="149"/>
        <v>30.041666666664241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8">
        <f>E3193/L3193</f>
        <v>37.75</v>
      </c>
      <c r="Q3193" s="12" t="str">
        <f t="shared" si="147"/>
        <v>theater</v>
      </c>
      <c r="R3193" s="12" t="str">
        <f t="shared" si="148"/>
        <v>musical</v>
      </c>
      <c r="S3193" s="13">
        <f>(((J3193/60)/60)/24)+DATE(1970,1,1)+(-5/24)</f>
        <v>42538.547094907401</v>
      </c>
      <c r="T3193" s="14">
        <f>(((I3193/60)/60)/24)+DATE(1970,1,1)+(-5/24)</f>
        <v>42598.547094907401</v>
      </c>
      <c r="U3193" s="41">
        <f t="shared" si="1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8">
        <f>E3194/L3194</f>
        <v>12.75</v>
      </c>
      <c r="Q3194" s="12" t="str">
        <f t="shared" si="147"/>
        <v>theater</v>
      </c>
      <c r="R3194" s="12" t="str">
        <f t="shared" si="148"/>
        <v>musical</v>
      </c>
      <c r="S3194" s="13">
        <f>(((J3194/60)/60)/24)+DATE(1970,1,1)+(-5/24)</f>
        <v>42018.732164351844</v>
      </c>
      <c r="T3194" s="14">
        <f>(((I3194/60)/60)/24)+DATE(1970,1,1)+(-5/24)</f>
        <v>42063.708333333336</v>
      </c>
      <c r="U3194" s="41">
        <f t="shared" si="149"/>
        <v>44.976168981491355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8">
        <f>E3195/L3195</f>
        <v>24.458333333333332</v>
      </c>
      <c r="Q3195" s="12" t="str">
        <f t="shared" si="147"/>
        <v>theater</v>
      </c>
      <c r="R3195" s="12" t="str">
        <f t="shared" si="148"/>
        <v>musical</v>
      </c>
      <c r="S3195" s="13">
        <f>(((J3195/60)/60)/24)+DATE(1970,1,1)+(-5/24)</f>
        <v>42010.759907407402</v>
      </c>
      <c r="T3195" s="14">
        <f>(((I3195/60)/60)/24)+DATE(1970,1,1)+(-5/24)</f>
        <v>42055.759907407402</v>
      </c>
      <c r="U3195" s="41">
        <f t="shared" si="1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8" t="e">
        <f>E3196/L3196</f>
        <v>#DIV/0!</v>
      </c>
      <c r="Q3196" s="12" t="str">
        <f t="shared" si="147"/>
        <v>theater</v>
      </c>
      <c r="R3196" s="12" t="str">
        <f t="shared" si="148"/>
        <v>musical</v>
      </c>
      <c r="S3196" s="13">
        <f>(((J3196/60)/60)/24)+DATE(1970,1,1)+(-5/24)</f>
        <v>42181.854143518511</v>
      </c>
      <c r="T3196" s="14">
        <f>(((I3196/60)/60)/24)+DATE(1970,1,1)+(-5/24)</f>
        <v>42211.854143518511</v>
      </c>
      <c r="U3196" s="41">
        <f t="shared" si="1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8">
        <f>E3197/L3197</f>
        <v>53.07692307692308</v>
      </c>
      <c r="Q3197" s="12" t="str">
        <f t="shared" si="147"/>
        <v>theater</v>
      </c>
      <c r="R3197" s="12" t="str">
        <f t="shared" si="148"/>
        <v>musical</v>
      </c>
      <c r="S3197" s="13">
        <f>(((J3197/60)/60)/24)+DATE(1970,1,1)+(-5/24)</f>
        <v>42017.385902777773</v>
      </c>
      <c r="T3197" s="14">
        <f>(((I3197/60)/60)/24)+DATE(1970,1,1)+(-5/24)</f>
        <v>42047.385902777773</v>
      </c>
      <c r="U3197" s="41">
        <f t="shared" si="1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8">
        <f>E3198/L3198</f>
        <v>300</v>
      </c>
      <c r="Q3198" s="12" t="str">
        <f t="shared" si="147"/>
        <v>theater</v>
      </c>
      <c r="R3198" s="12" t="str">
        <f t="shared" si="148"/>
        <v>musical</v>
      </c>
      <c r="S3198" s="13">
        <f>(((J3198/60)/60)/24)+DATE(1970,1,1)+(-5/24)</f>
        <v>42157.389756944445</v>
      </c>
      <c r="T3198" s="14">
        <f>(((I3198/60)/60)/24)+DATE(1970,1,1)+(-5/24)</f>
        <v>42217.374999999993</v>
      </c>
      <c r="U3198" s="41">
        <f t="shared" si="149"/>
        <v>59.985243055547471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8">
        <f>E3199/L3199</f>
        <v>286.25</v>
      </c>
      <c r="Q3199" s="12" t="str">
        <f t="shared" si="147"/>
        <v>theater</v>
      </c>
      <c r="R3199" s="12" t="str">
        <f t="shared" si="148"/>
        <v>musical</v>
      </c>
      <c r="S3199" s="13">
        <f>(((J3199/60)/60)/24)+DATE(1970,1,1)+(-5/24)</f>
        <v>42009.28493055555</v>
      </c>
      <c r="T3199" s="14">
        <f>(((I3199/60)/60)/24)+DATE(1970,1,1)+(-5/24)</f>
        <v>42039.28493055555</v>
      </c>
      <c r="U3199" s="41">
        <f t="shared" si="1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8">
        <f>E3200/L3200</f>
        <v>36.666666666666664</v>
      </c>
      <c r="Q3200" s="12" t="str">
        <f t="shared" si="147"/>
        <v>theater</v>
      </c>
      <c r="R3200" s="12" t="str">
        <f t="shared" si="148"/>
        <v>musical</v>
      </c>
      <c r="S3200" s="13">
        <f>(((J3200/60)/60)/24)+DATE(1970,1,1)+(-5/24)</f>
        <v>42013.216168981475</v>
      </c>
      <c r="T3200" s="14">
        <f>(((I3200/60)/60)/24)+DATE(1970,1,1)+(-5/24)</f>
        <v>42051.216168981475</v>
      </c>
      <c r="U3200" s="41">
        <f t="shared" si="1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8">
        <f>E3201/L3201</f>
        <v>49.20754716981132</v>
      </c>
      <c r="Q3201" s="12" t="str">
        <f t="shared" si="147"/>
        <v>theater</v>
      </c>
      <c r="R3201" s="12" t="str">
        <f t="shared" si="148"/>
        <v>musical</v>
      </c>
      <c r="S3201" s="13">
        <f>(((J3201/60)/60)/24)+DATE(1970,1,1)+(-5/24)</f>
        <v>41858.553449074068</v>
      </c>
      <c r="T3201" s="14">
        <f>(((I3201/60)/60)/24)+DATE(1970,1,1)+(-5/24)</f>
        <v>41888.666666666664</v>
      </c>
      <c r="U3201" s="41">
        <f t="shared" si="149"/>
        <v>30.113217592595902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8">
        <f>E3202/L3202</f>
        <v>1</v>
      </c>
      <c r="Q3202" s="12" t="str">
        <f t="shared" si="147"/>
        <v>theater</v>
      </c>
      <c r="R3202" s="12" t="str">
        <f t="shared" si="148"/>
        <v>musical</v>
      </c>
      <c r="S3202" s="13">
        <f>(((J3202/60)/60)/24)+DATE(1970,1,1)+(-5/24)</f>
        <v>42460.112280092588</v>
      </c>
      <c r="T3202" s="14">
        <f>(((I3202/60)/60)/24)+DATE(1970,1,1)+(-5/24)</f>
        <v>42490.023611111108</v>
      </c>
      <c r="U3202" s="41">
        <f t="shared" si="149"/>
        <v>29.911331018520286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8">
        <f>E3203/L3203</f>
        <v>12.5</v>
      </c>
      <c r="Q3203" s="12" t="str">
        <f t="shared" ref="Q3203:Q3266" si="150">LEFT(N3203,( FIND("/",N3203,1))-1)</f>
        <v>theater</v>
      </c>
      <c r="R3203" s="12" t="str">
        <f t="shared" ref="R3203:R3266" si="151">RIGHT(N3203,(LEN(N3203)-(FIND("/",N3203, FIND("/", N3203)-1))))</f>
        <v>musical</v>
      </c>
      <c r="S3203" s="13">
        <f>(((J3203/60)/60)/24)+DATE(1970,1,1)+(-5/24)</f>
        <v>41861.558761574073</v>
      </c>
      <c r="T3203" s="14">
        <f>(((I3203/60)/60)/24)+DATE(1970,1,1)+(-5/24)</f>
        <v>41882.558761574073</v>
      </c>
      <c r="U3203" s="41">
        <f t="shared" ref="U3203:U3266" si="152">T3203-S3203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8">
        <f>E3204/L3204</f>
        <v>109.04</v>
      </c>
      <c r="Q3204" s="12" t="str">
        <f t="shared" si="150"/>
        <v>theater</v>
      </c>
      <c r="R3204" s="12" t="str">
        <f t="shared" si="151"/>
        <v>musical</v>
      </c>
      <c r="S3204" s="13">
        <f>(((J3204/60)/60)/24)+DATE(1970,1,1)+(-5/24)</f>
        <v>42293.645208333335</v>
      </c>
      <c r="T3204" s="14">
        <f>(((I3204/60)/60)/24)+DATE(1970,1,1)+(-5/24)</f>
        <v>42352.040972222218</v>
      </c>
      <c r="U3204" s="41">
        <f t="shared" si="152"/>
        <v>58.395763888882357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8">
        <f>E3205/L3205</f>
        <v>41.666666666666664</v>
      </c>
      <c r="Q3205" s="12" t="str">
        <f t="shared" si="150"/>
        <v>theater</v>
      </c>
      <c r="R3205" s="12" t="str">
        <f t="shared" si="151"/>
        <v>musical</v>
      </c>
      <c r="S3205" s="13">
        <f>(((J3205/60)/60)/24)+DATE(1970,1,1)+(-5/24)</f>
        <v>42242.780347222222</v>
      </c>
      <c r="T3205" s="14">
        <f>(((I3205/60)/60)/24)+DATE(1970,1,1)+(-5/24)</f>
        <v>42272.780347222222</v>
      </c>
      <c r="U3205" s="41">
        <f t="shared" si="152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8" t="e">
        <f>E3206/L3206</f>
        <v>#DIV/0!</v>
      </c>
      <c r="Q3206" s="12" t="str">
        <f t="shared" si="150"/>
        <v>theater</v>
      </c>
      <c r="R3206" s="12" t="str">
        <f t="shared" si="151"/>
        <v>musical</v>
      </c>
      <c r="S3206" s="13">
        <f>(((J3206/60)/60)/24)+DATE(1970,1,1)+(-5/24)</f>
        <v>42172.477766203701</v>
      </c>
      <c r="T3206" s="14">
        <f>(((I3206/60)/60)/24)+DATE(1970,1,1)+(-5/24)</f>
        <v>42202.468055555553</v>
      </c>
      <c r="U3206" s="41">
        <f t="shared" si="152"/>
        <v>29.99028935185197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8">
        <f>E3207/L3207</f>
        <v>22.75</v>
      </c>
      <c r="Q3207" s="12" t="str">
        <f t="shared" si="150"/>
        <v>theater</v>
      </c>
      <c r="R3207" s="12" t="str">
        <f t="shared" si="151"/>
        <v>musical</v>
      </c>
      <c r="S3207" s="13">
        <f>(((J3207/60)/60)/24)+DATE(1970,1,1)+(-5/24)</f>
        <v>42095.166342592587</v>
      </c>
      <c r="T3207" s="14">
        <f>(((I3207/60)/60)/24)+DATE(1970,1,1)+(-5/24)</f>
        <v>42125.166342592587</v>
      </c>
      <c r="U3207" s="41">
        <f t="shared" si="152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8" t="e">
        <f>E3208/L3208</f>
        <v>#DIV/0!</v>
      </c>
      <c r="Q3208" s="12" t="str">
        <f t="shared" si="150"/>
        <v>theater</v>
      </c>
      <c r="R3208" s="12" t="str">
        <f t="shared" si="151"/>
        <v>musical</v>
      </c>
      <c r="S3208" s="13">
        <f>(((J3208/60)/60)/24)+DATE(1970,1,1)+(-5/24)</f>
        <v>42236.067719907405</v>
      </c>
      <c r="T3208" s="14">
        <f>(((I3208/60)/60)/24)+DATE(1970,1,1)+(-5/24)</f>
        <v>42266.067719907405</v>
      </c>
      <c r="U3208" s="41">
        <f t="shared" si="152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8">
        <f>E3209/L3209</f>
        <v>70.833333333333329</v>
      </c>
      <c r="Q3209" s="12" t="str">
        <f t="shared" si="150"/>
        <v>theater</v>
      </c>
      <c r="R3209" s="12" t="str">
        <f t="shared" si="151"/>
        <v>musical</v>
      </c>
      <c r="S3209" s="13">
        <f>(((J3209/60)/60)/24)+DATE(1970,1,1)+(-5/24)</f>
        <v>42057.069525462961</v>
      </c>
      <c r="T3209" s="14">
        <f>(((I3209/60)/60)/24)+DATE(1970,1,1)+(-5/24)</f>
        <v>42117.027858796289</v>
      </c>
      <c r="U3209" s="41">
        <f t="shared" si="152"/>
        <v>59.958333333328483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8">
        <f>E3210/L3210</f>
        <v>63.109756097560975</v>
      </c>
      <c r="Q3210" s="12" t="str">
        <f t="shared" si="150"/>
        <v>theater</v>
      </c>
      <c r="R3210" s="12" t="str">
        <f t="shared" si="151"/>
        <v>plays</v>
      </c>
      <c r="S3210" s="13">
        <f>(((J3210/60)/60)/24)+DATE(1970,1,1)+(-5/24)</f>
        <v>41827.396724537037</v>
      </c>
      <c r="T3210" s="14">
        <f>(((I3210/60)/60)/24)+DATE(1970,1,1)+(-5/24)</f>
        <v>41848.396724537037</v>
      </c>
      <c r="U3210" s="41">
        <f t="shared" si="152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8">
        <f>E3211/L3211</f>
        <v>50.157964601769912</v>
      </c>
      <c r="Q3211" s="12" t="str">
        <f t="shared" si="150"/>
        <v>theater</v>
      </c>
      <c r="R3211" s="12" t="str">
        <f t="shared" si="151"/>
        <v>plays</v>
      </c>
      <c r="S3211" s="13">
        <f>(((J3211/60)/60)/24)+DATE(1970,1,1)+(-5/24)</f>
        <v>41778.428912037038</v>
      </c>
      <c r="T3211" s="14">
        <f>(((I3211/60)/60)/24)+DATE(1970,1,1)+(-5/24)</f>
        <v>41810.75</v>
      </c>
      <c r="U3211" s="41">
        <f t="shared" si="152"/>
        <v>32.321087962962338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8">
        <f>E3212/L3212</f>
        <v>62.883333333333333</v>
      </c>
      <c r="Q3212" s="12" t="str">
        <f t="shared" si="150"/>
        <v>theater</v>
      </c>
      <c r="R3212" s="12" t="str">
        <f t="shared" si="151"/>
        <v>plays</v>
      </c>
      <c r="S3212" s="13">
        <f>(((J3212/60)/60)/24)+DATE(1970,1,1)+(-5/24)</f>
        <v>41013.728229166663</v>
      </c>
      <c r="T3212" s="14">
        <f>(((I3212/60)/60)/24)+DATE(1970,1,1)+(-5/24)</f>
        <v>41060.957638888889</v>
      </c>
      <c r="U3212" s="41">
        <f t="shared" si="152"/>
        <v>47.229409722225682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8">
        <f>E3213/L3213</f>
        <v>85.531055900621112</v>
      </c>
      <c r="Q3213" s="12" t="str">
        <f t="shared" si="150"/>
        <v>theater</v>
      </c>
      <c r="R3213" s="12" t="str">
        <f t="shared" si="151"/>
        <v>plays</v>
      </c>
      <c r="S3213" s="13">
        <f>(((J3213/60)/60)/24)+DATE(1970,1,1)+(-5/24)</f>
        <v>41834.378240740742</v>
      </c>
      <c r="T3213" s="14">
        <f>(((I3213/60)/60)/24)+DATE(1970,1,1)+(-5/24)</f>
        <v>41865.875</v>
      </c>
      <c r="U3213" s="41">
        <f t="shared" si="152"/>
        <v>31.496759259258397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8">
        <f>E3214/L3214</f>
        <v>53.723404255319146</v>
      </c>
      <c r="Q3214" s="12" t="str">
        <f t="shared" si="150"/>
        <v>theater</v>
      </c>
      <c r="R3214" s="12" t="str">
        <f t="shared" si="151"/>
        <v>plays</v>
      </c>
      <c r="S3214" s="13">
        <f>(((J3214/60)/60)/24)+DATE(1970,1,1)+(-5/24)</f>
        <v>41829.587395833332</v>
      </c>
      <c r="T3214" s="14">
        <f>(((I3214/60)/60)/24)+DATE(1970,1,1)+(-5/24)</f>
        <v>41859.587395833332</v>
      </c>
      <c r="U3214" s="41">
        <f t="shared" si="152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8">
        <f>E3215/L3215</f>
        <v>127.80851063829788</v>
      </c>
      <c r="Q3215" s="12" t="str">
        <f t="shared" si="150"/>
        <v>theater</v>
      </c>
      <c r="R3215" s="12" t="str">
        <f t="shared" si="151"/>
        <v>plays</v>
      </c>
      <c r="S3215" s="13">
        <f>(((J3215/60)/60)/24)+DATE(1970,1,1)+(-5/24)</f>
        <v>42171.555081018516</v>
      </c>
      <c r="T3215" s="14">
        <f>(((I3215/60)/60)/24)+DATE(1970,1,1)+(-5/24)</f>
        <v>42211.555081018516</v>
      </c>
      <c r="U3215" s="41">
        <f t="shared" si="152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8">
        <f>E3216/L3216</f>
        <v>106.57391304347826</v>
      </c>
      <c r="Q3216" s="12" t="str">
        <f t="shared" si="150"/>
        <v>theater</v>
      </c>
      <c r="R3216" s="12" t="str">
        <f t="shared" si="151"/>
        <v>plays</v>
      </c>
      <c r="S3216" s="13">
        <f>(((J3216/60)/60)/24)+DATE(1970,1,1)+(-5/24)</f>
        <v>42337.584178240737</v>
      </c>
      <c r="T3216" s="14">
        <f>(((I3216/60)/60)/24)+DATE(1970,1,1)+(-5/24)</f>
        <v>42374.788194444445</v>
      </c>
      <c r="U3216" s="41">
        <f t="shared" si="152"/>
        <v>37.204016203708306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8">
        <f>E3217/L3217</f>
        <v>262.11194029850748</v>
      </c>
      <c r="Q3217" s="12" t="str">
        <f t="shared" si="150"/>
        <v>theater</v>
      </c>
      <c r="R3217" s="12" t="str">
        <f t="shared" si="151"/>
        <v>plays</v>
      </c>
      <c r="S3217" s="13">
        <f>(((J3217/60)/60)/24)+DATE(1970,1,1)+(-5/24)</f>
        <v>42219.456840277773</v>
      </c>
      <c r="T3217" s="14">
        <f>(((I3217/60)/60)/24)+DATE(1970,1,1)+(-5/24)</f>
        <v>42256.957638888889</v>
      </c>
      <c r="U3217" s="41">
        <f t="shared" si="152"/>
        <v>37.500798611115897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8">
        <f>E3218/L3218</f>
        <v>57.171428571428571</v>
      </c>
      <c r="Q3218" s="12" t="str">
        <f t="shared" si="150"/>
        <v>theater</v>
      </c>
      <c r="R3218" s="12" t="str">
        <f t="shared" si="151"/>
        <v>plays</v>
      </c>
      <c r="S3218" s="13">
        <f>(((J3218/60)/60)/24)+DATE(1970,1,1)+(-5/24)</f>
        <v>42165.254293981481</v>
      </c>
      <c r="T3218" s="14">
        <f>(((I3218/60)/60)/24)+DATE(1970,1,1)+(-5/24)</f>
        <v>42196.395833333336</v>
      </c>
      <c r="U3218" s="41">
        <f t="shared" si="152"/>
        <v>31.14153935185459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8">
        <f>E3219/L3219</f>
        <v>50.20192307692308</v>
      </c>
      <c r="Q3219" s="12" t="str">
        <f t="shared" si="150"/>
        <v>theater</v>
      </c>
      <c r="R3219" s="12" t="str">
        <f t="shared" si="151"/>
        <v>plays</v>
      </c>
      <c r="S3219" s="13">
        <f>(((J3219/60)/60)/24)+DATE(1970,1,1)+(-5/24)</f>
        <v>42648.337777777771</v>
      </c>
      <c r="T3219" s="14">
        <f>(((I3219/60)/60)/24)+DATE(1970,1,1)+(-5/24)</f>
        <v>42678.337777777771</v>
      </c>
      <c r="U3219" s="41">
        <f t="shared" si="152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8">
        <f>E3220/L3220</f>
        <v>66.586956521739125</v>
      </c>
      <c r="Q3220" s="12" t="str">
        <f t="shared" si="150"/>
        <v>theater</v>
      </c>
      <c r="R3220" s="12" t="str">
        <f t="shared" si="151"/>
        <v>plays</v>
      </c>
      <c r="S3220" s="13">
        <f>(((J3220/60)/60)/24)+DATE(1970,1,1)+(-5/24)</f>
        <v>41970.793819444443</v>
      </c>
      <c r="T3220" s="14">
        <f>(((I3220/60)/60)/24)+DATE(1970,1,1)+(-5/24)</f>
        <v>42003.791666666664</v>
      </c>
      <c r="U3220" s="41">
        <f t="shared" si="152"/>
        <v>32.997847222221026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8">
        <f>E3221/L3221</f>
        <v>168.25210084033614</v>
      </c>
      <c r="Q3221" s="12" t="str">
        <f t="shared" si="150"/>
        <v>theater</v>
      </c>
      <c r="R3221" s="12" t="str">
        <f t="shared" si="151"/>
        <v>plays</v>
      </c>
      <c r="S3221" s="13">
        <f>(((J3221/60)/60)/24)+DATE(1970,1,1)+(-5/24)</f>
        <v>42050.77484953704</v>
      </c>
      <c r="T3221" s="14">
        <f>(((I3221/60)/60)/24)+DATE(1970,1,1)+(-5/24)</f>
        <v>42085.733182870368</v>
      </c>
      <c r="U3221" s="41">
        <f t="shared" si="152"/>
        <v>34.958333333328483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8">
        <f>E3222/L3222</f>
        <v>256.37288135593218</v>
      </c>
      <c r="Q3222" s="12" t="str">
        <f t="shared" si="150"/>
        <v>theater</v>
      </c>
      <c r="R3222" s="12" t="str">
        <f t="shared" si="151"/>
        <v>plays</v>
      </c>
      <c r="S3222" s="13">
        <f>(((J3222/60)/60)/24)+DATE(1970,1,1)+(-5/24)</f>
        <v>42772.625046296293</v>
      </c>
      <c r="T3222" s="14">
        <f>(((I3222/60)/60)/24)+DATE(1970,1,1)+(-5/24)</f>
        <v>42806.666666666664</v>
      </c>
      <c r="U3222" s="41">
        <f t="shared" si="152"/>
        <v>34.041620370371675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8">
        <f>E3223/L3223</f>
        <v>36.610619469026545</v>
      </c>
      <c r="Q3223" s="12" t="str">
        <f t="shared" si="150"/>
        <v>theater</v>
      </c>
      <c r="R3223" s="12" t="str">
        <f t="shared" si="151"/>
        <v>plays</v>
      </c>
      <c r="S3223" s="13">
        <f>(((J3223/60)/60)/24)+DATE(1970,1,1)+(-5/24)</f>
        <v>42155.488460648143</v>
      </c>
      <c r="T3223" s="14">
        <f>(((I3223/60)/60)/24)+DATE(1970,1,1)+(-5/24)</f>
        <v>42190.488460648143</v>
      </c>
      <c r="U3223" s="41">
        <f t="shared" si="152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8">
        <f>E3224/L3224</f>
        <v>37.142857142857146</v>
      </c>
      <c r="Q3224" s="12" t="str">
        <f t="shared" si="150"/>
        <v>theater</v>
      </c>
      <c r="R3224" s="12" t="str">
        <f t="shared" si="151"/>
        <v>plays</v>
      </c>
      <c r="S3224" s="13">
        <f>(((J3224/60)/60)/24)+DATE(1970,1,1)+(-5/24)</f>
        <v>42270.373807870368</v>
      </c>
      <c r="T3224" s="14">
        <f>(((I3224/60)/60)/24)+DATE(1970,1,1)+(-5/24)</f>
        <v>42301.686805555553</v>
      </c>
      <c r="U3224" s="41">
        <f t="shared" si="152"/>
        <v>31.31299768518511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8">
        <f>E3225/L3225</f>
        <v>45.878378378378379</v>
      </c>
      <c r="Q3225" s="12" t="str">
        <f t="shared" si="150"/>
        <v>theater</v>
      </c>
      <c r="R3225" s="12" t="str">
        <f t="shared" si="151"/>
        <v>plays</v>
      </c>
      <c r="S3225" s="13">
        <f>(((J3225/60)/60)/24)+DATE(1970,1,1)+(-5/24)</f>
        <v>42206.62703703704</v>
      </c>
      <c r="T3225" s="14">
        <f>(((I3225/60)/60)/24)+DATE(1970,1,1)+(-5/24)</f>
        <v>42236.62703703704</v>
      </c>
      <c r="U3225" s="41">
        <f t="shared" si="152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8">
        <f>E3226/L3226</f>
        <v>141.71296296296296</v>
      </c>
      <c r="Q3226" s="12" t="str">
        <f t="shared" si="150"/>
        <v>theater</v>
      </c>
      <c r="R3226" s="12" t="str">
        <f t="shared" si="151"/>
        <v>plays</v>
      </c>
      <c r="S3226" s="13">
        <f>(((J3226/60)/60)/24)+DATE(1970,1,1)+(-5/24)</f>
        <v>42697.642511574071</v>
      </c>
      <c r="T3226" s="14">
        <f>(((I3226/60)/60)/24)+DATE(1970,1,1)+(-5/24)</f>
        <v>42744.999999999993</v>
      </c>
      <c r="U3226" s="41">
        <f t="shared" si="152"/>
        <v>47.357488425921474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8">
        <f>E3227/L3227</f>
        <v>52.487179487179489</v>
      </c>
      <c r="Q3227" s="12" t="str">
        <f t="shared" si="150"/>
        <v>theater</v>
      </c>
      <c r="R3227" s="12" t="str">
        <f t="shared" si="151"/>
        <v>plays</v>
      </c>
      <c r="S3227" s="13">
        <f>(((J3227/60)/60)/24)+DATE(1970,1,1)+(-5/24)</f>
        <v>42503.351134259261</v>
      </c>
      <c r="T3227" s="14">
        <f>(((I3227/60)/60)/24)+DATE(1970,1,1)+(-5/24)</f>
        <v>42524.666666666664</v>
      </c>
      <c r="U3227" s="41">
        <f t="shared" si="152"/>
        <v>21.315532407403225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8">
        <f>E3228/L3228</f>
        <v>59.523809523809526</v>
      </c>
      <c r="Q3228" s="12" t="str">
        <f t="shared" si="150"/>
        <v>theater</v>
      </c>
      <c r="R3228" s="12" t="str">
        <f t="shared" si="151"/>
        <v>plays</v>
      </c>
      <c r="S3228" s="13">
        <f>(((J3228/60)/60)/24)+DATE(1970,1,1)+(-5/24)</f>
        <v>42277.375138888885</v>
      </c>
      <c r="T3228" s="14">
        <f>(((I3228/60)/60)/24)+DATE(1970,1,1)+(-5/24)</f>
        <v>42307.375138888885</v>
      </c>
      <c r="U3228" s="41">
        <f t="shared" si="152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8">
        <f>E3229/L3229</f>
        <v>50</v>
      </c>
      <c r="Q3229" s="12" t="str">
        <f t="shared" si="150"/>
        <v>theater</v>
      </c>
      <c r="R3229" s="12" t="str">
        <f t="shared" si="151"/>
        <v>plays</v>
      </c>
      <c r="S3229" s="13">
        <f>(((J3229/60)/60)/24)+DATE(1970,1,1)+(-5/24)</f>
        <v>42722.674027777779</v>
      </c>
      <c r="T3229" s="14">
        <f>(((I3229/60)/60)/24)+DATE(1970,1,1)+(-5/24)</f>
        <v>42752.674027777779</v>
      </c>
      <c r="U3229" s="41">
        <f t="shared" si="152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8">
        <f>E3230/L3230</f>
        <v>193.62162162162161</v>
      </c>
      <c r="Q3230" s="12" t="str">
        <f t="shared" si="150"/>
        <v>theater</v>
      </c>
      <c r="R3230" s="12" t="str">
        <f t="shared" si="151"/>
        <v>plays</v>
      </c>
      <c r="S3230" s="13">
        <f>(((J3230/60)/60)/24)+DATE(1970,1,1)+(-5/24)</f>
        <v>42323.500972222224</v>
      </c>
      <c r="T3230" s="14">
        <f>(((I3230/60)/60)/24)+DATE(1970,1,1)+(-5/24)</f>
        <v>42354.999305555553</v>
      </c>
      <c r="U3230" s="41">
        <f t="shared" si="152"/>
        <v>31.498333333329356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8">
        <f>E3231/L3231</f>
        <v>106.79702970297029</v>
      </c>
      <c r="Q3231" s="12" t="str">
        <f t="shared" si="150"/>
        <v>theater</v>
      </c>
      <c r="R3231" s="12" t="str">
        <f t="shared" si="151"/>
        <v>plays</v>
      </c>
      <c r="S3231" s="13">
        <f>(((J3231/60)/60)/24)+DATE(1970,1,1)+(-5/24)</f>
        <v>41933.083310185182</v>
      </c>
      <c r="T3231" s="14">
        <f>(((I3231/60)/60)/24)+DATE(1970,1,1)+(-5/24)</f>
        <v>41963.124976851854</v>
      </c>
      <c r="U3231" s="41">
        <f t="shared" si="152"/>
        <v>30.041666666671517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8">
        <f>E3232/L3232</f>
        <v>77.21621621621621</v>
      </c>
      <c r="Q3232" s="12" t="str">
        <f t="shared" si="150"/>
        <v>theater</v>
      </c>
      <c r="R3232" s="12" t="str">
        <f t="shared" si="151"/>
        <v>plays</v>
      </c>
      <c r="S3232" s="13">
        <f>(((J3232/60)/60)/24)+DATE(1970,1,1)+(-5/24)</f>
        <v>41897.959791666668</v>
      </c>
      <c r="T3232" s="14">
        <f>(((I3232/60)/60)/24)+DATE(1970,1,1)+(-5/24)</f>
        <v>41912.957638888889</v>
      </c>
      <c r="U3232" s="41">
        <f t="shared" si="152"/>
        <v>14.997847222221026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8">
        <f>E3233/L3233</f>
        <v>57.5</v>
      </c>
      <c r="Q3233" s="12" t="str">
        <f t="shared" si="150"/>
        <v>theater</v>
      </c>
      <c r="R3233" s="12" t="str">
        <f t="shared" si="151"/>
        <v>plays</v>
      </c>
      <c r="S3233" s="13">
        <f>(((J3233/60)/60)/24)+DATE(1970,1,1)+(-5/24)</f>
        <v>42446.735497685186</v>
      </c>
      <c r="T3233" s="14">
        <f>(((I3233/60)/60)/24)+DATE(1970,1,1)+(-5/24)</f>
        <v>42476.735497685186</v>
      </c>
      <c r="U3233" s="41">
        <f t="shared" si="152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8">
        <f>E3234/L3234</f>
        <v>50.46153846153846</v>
      </c>
      <c r="Q3234" s="12" t="str">
        <f t="shared" si="150"/>
        <v>theater</v>
      </c>
      <c r="R3234" s="12" t="str">
        <f t="shared" si="151"/>
        <v>plays</v>
      </c>
      <c r="S3234" s="13">
        <f>(((J3234/60)/60)/24)+DATE(1970,1,1)+(-5/24)</f>
        <v>42463.605520833335</v>
      </c>
      <c r="T3234" s="14">
        <f>(((I3234/60)/60)/24)+DATE(1970,1,1)+(-5/24)</f>
        <v>42493.957638888889</v>
      </c>
      <c r="U3234" s="41">
        <f t="shared" si="152"/>
        <v>30.352118055554456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8">
        <f>E3235/L3235</f>
        <v>97.377049180327873</v>
      </c>
      <c r="Q3235" s="12" t="str">
        <f t="shared" si="150"/>
        <v>theater</v>
      </c>
      <c r="R3235" s="12" t="str">
        <f t="shared" si="151"/>
        <v>plays</v>
      </c>
      <c r="S3235" s="13">
        <f>(((J3235/60)/60)/24)+DATE(1970,1,1)+(-5/24)</f>
        <v>42766.596701388888</v>
      </c>
      <c r="T3235" s="14">
        <f>(((I3235/60)/60)/24)+DATE(1970,1,1)+(-5/24)</f>
        <v>42796.596701388888</v>
      </c>
      <c r="U3235" s="41">
        <f t="shared" si="152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8">
        <f>E3236/L3236</f>
        <v>34.91921739130435</v>
      </c>
      <c r="Q3236" s="12" t="str">
        <f t="shared" si="150"/>
        <v>theater</v>
      </c>
      <c r="R3236" s="12" t="str">
        <f t="shared" si="151"/>
        <v>plays</v>
      </c>
      <c r="S3236" s="13">
        <f>(((J3236/60)/60)/24)+DATE(1970,1,1)+(-5/24)</f>
        <v>42734.581111111103</v>
      </c>
      <c r="T3236" s="14">
        <f>(((I3236/60)/60)/24)+DATE(1970,1,1)+(-5/24)</f>
        <v>42767.771527777775</v>
      </c>
      <c r="U3236" s="41">
        <f t="shared" si="152"/>
        <v>33.190416666671808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8">
        <f>E3237/L3237</f>
        <v>85.530386740331494</v>
      </c>
      <c r="Q3237" s="12" t="str">
        <f t="shared" si="150"/>
        <v>theater</v>
      </c>
      <c r="R3237" s="12" t="str">
        <f t="shared" si="151"/>
        <v>plays</v>
      </c>
      <c r="S3237" s="13">
        <f>(((J3237/60)/60)/24)+DATE(1970,1,1)+(-5/24)</f>
        <v>42522.139479166661</v>
      </c>
      <c r="T3237" s="14">
        <f>(((I3237/60)/60)/24)+DATE(1970,1,1)+(-5/24)</f>
        <v>42552.139479166661</v>
      </c>
      <c r="U3237" s="41">
        <f t="shared" si="152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8">
        <f>E3238/L3238</f>
        <v>182.90909090909091</v>
      </c>
      <c r="Q3238" s="12" t="str">
        <f t="shared" si="150"/>
        <v>theater</v>
      </c>
      <c r="R3238" s="12" t="str">
        <f t="shared" si="151"/>
        <v>plays</v>
      </c>
      <c r="S3238" s="13">
        <f>(((J3238/60)/60)/24)+DATE(1970,1,1)+(-5/24)</f>
        <v>42702.708715277775</v>
      </c>
      <c r="T3238" s="14">
        <f>(((I3238/60)/60)/24)+DATE(1970,1,1)+(-5/24)</f>
        <v>42732.708715277775</v>
      </c>
      <c r="U3238" s="41">
        <f t="shared" si="152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8">
        <f>E3239/L3239</f>
        <v>131.13620817843866</v>
      </c>
      <c r="Q3239" s="12" t="str">
        <f t="shared" si="150"/>
        <v>theater</v>
      </c>
      <c r="R3239" s="12" t="str">
        <f t="shared" si="151"/>
        <v>plays</v>
      </c>
      <c r="S3239" s="13">
        <f>(((J3239/60)/60)/24)+DATE(1970,1,1)+(-5/24)</f>
        <v>42252.266018518516</v>
      </c>
      <c r="T3239" s="14">
        <f>(((I3239/60)/60)/24)+DATE(1970,1,1)+(-5/24)</f>
        <v>42275.957638888889</v>
      </c>
      <c r="U3239" s="41">
        <f t="shared" si="152"/>
        <v>23.69162037037313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8">
        <f>E3240/L3240</f>
        <v>39.810126582278478</v>
      </c>
      <c r="Q3240" s="12" t="str">
        <f t="shared" si="150"/>
        <v>theater</v>
      </c>
      <c r="R3240" s="12" t="str">
        <f t="shared" si="151"/>
        <v>plays</v>
      </c>
      <c r="S3240" s="13">
        <f>(((J3240/60)/60)/24)+DATE(1970,1,1)+(-5/24)</f>
        <v>42156.302060185182</v>
      </c>
      <c r="T3240" s="14">
        <f>(((I3240/60)/60)/24)+DATE(1970,1,1)+(-5/24)</f>
        <v>42186.302060185182</v>
      </c>
      <c r="U3240" s="41">
        <f t="shared" si="152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8">
        <f>E3241/L3241</f>
        <v>59.701730769230764</v>
      </c>
      <c r="Q3241" s="12" t="str">
        <f t="shared" si="150"/>
        <v>theater</v>
      </c>
      <c r="R3241" s="12" t="str">
        <f t="shared" si="151"/>
        <v>plays</v>
      </c>
      <c r="S3241" s="13">
        <f>(((J3241/60)/60)/24)+DATE(1970,1,1)+(-5/24)</f>
        <v>42277.880706018514</v>
      </c>
      <c r="T3241" s="14">
        <f>(((I3241/60)/60)/24)+DATE(1970,1,1)+(-5/24)</f>
        <v>42302.790972222218</v>
      </c>
      <c r="U3241" s="41">
        <f t="shared" si="152"/>
        <v>24.910266203703941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8">
        <f>E3242/L3242</f>
        <v>88.735294117647058</v>
      </c>
      <c r="Q3242" s="12" t="str">
        <f t="shared" si="150"/>
        <v>theater</v>
      </c>
      <c r="R3242" s="12" t="str">
        <f t="shared" si="151"/>
        <v>plays</v>
      </c>
      <c r="S3242" s="13">
        <f>(((J3242/60)/60)/24)+DATE(1970,1,1)+(-5/24)</f>
        <v>42754.485509259255</v>
      </c>
      <c r="T3242" s="14">
        <f>(((I3242/60)/60)/24)+DATE(1970,1,1)+(-5/24)</f>
        <v>42782.749999999993</v>
      </c>
      <c r="U3242" s="41">
        <f t="shared" si="152"/>
        <v>28.264490740737529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8">
        <f>E3243/L3243</f>
        <v>58.688622754491021</v>
      </c>
      <c r="Q3243" s="12" t="str">
        <f t="shared" si="150"/>
        <v>theater</v>
      </c>
      <c r="R3243" s="12" t="str">
        <f t="shared" si="151"/>
        <v>plays</v>
      </c>
      <c r="S3243" s="13">
        <f>(((J3243/60)/60)/24)+DATE(1970,1,1)+(-5/24)</f>
        <v>41893.116550925923</v>
      </c>
      <c r="T3243" s="14">
        <f>(((I3243/60)/60)/24)+DATE(1970,1,1)+(-5/24)</f>
        <v>41926.082638888889</v>
      </c>
      <c r="U3243" s="41">
        <f t="shared" si="152"/>
        <v>32.966087962966412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8">
        <f>E3244/L3244</f>
        <v>69.56513661202186</v>
      </c>
      <c r="Q3244" s="12" t="str">
        <f t="shared" si="150"/>
        <v>theater</v>
      </c>
      <c r="R3244" s="12" t="str">
        <f t="shared" si="151"/>
        <v>plays</v>
      </c>
      <c r="S3244" s="13">
        <f>(((J3244/60)/60)/24)+DATE(1970,1,1)+(-5/24)</f>
        <v>41871.547361111108</v>
      </c>
      <c r="T3244" s="14">
        <f>(((I3244/60)/60)/24)+DATE(1970,1,1)+(-5/24)</f>
        <v>41901.547361111108</v>
      </c>
      <c r="U3244" s="41">
        <f t="shared" si="152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8">
        <f>E3245/L3245</f>
        <v>115.87323943661971</v>
      </c>
      <c r="Q3245" s="12" t="str">
        <f t="shared" si="150"/>
        <v>theater</v>
      </c>
      <c r="R3245" s="12" t="str">
        <f t="shared" si="151"/>
        <v>plays</v>
      </c>
      <c r="S3245" s="13">
        <f>(((J3245/60)/60)/24)+DATE(1970,1,1)+(-5/24)</f>
        <v>42261.888449074067</v>
      </c>
      <c r="T3245" s="14">
        <f>(((I3245/60)/60)/24)+DATE(1970,1,1)+(-5/24)</f>
        <v>42285.791666666664</v>
      </c>
      <c r="U3245" s="41">
        <f t="shared" si="152"/>
        <v>23.903217592596775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8">
        <f>E3246/L3246</f>
        <v>23.869565217391305</v>
      </c>
      <c r="Q3246" s="12" t="str">
        <f t="shared" si="150"/>
        <v>theater</v>
      </c>
      <c r="R3246" s="12" t="str">
        <f t="shared" si="151"/>
        <v>plays</v>
      </c>
      <c r="S3246" s="13">
        <f>(((J3246/60)/60)/24)+DATE(1970,1,1)+(-5/24)</f>
        <v>42675.485902777778</v>
      </c>
      <c r="T3246" s="14">
        <f>(((I3246/60)/60)/24)+DATE(1970,1,1)+(-5/24)</f>
        <v>42705.527569444443</v>
      </c>
      <c r="U3246" s="41">
        <f t="shared" si="152"/>
        <v>30.041666666664241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8">
        <f>E3247/L3247</f>
        <v>81.125925925925927</v>
      </c>
      <c r="Q3247" s="12" t="str">
        <f t="shared" si="150"/>
        <v>theater</v>
      </c>
      <c r="R3247" s="12" t="str">
        <f t="shared" si="151"/>
        <v>plays</v>
      </c>
      <c r="S3247" s="13">
        <f>(((J3247/60)/60)/24)+DATE(1970,1,1)+(-5/24)</f>
        <v>42135.391874999994</v>
      </c>
      <c r="T3247" s="14">
        <f>(((I3247/60)/60)/24)+DATE(1970,1,1)+(-5/24)</f>
        <v>42166.874999999993</v>
      </c>
      <c r="U3247" s="41">
        <f t="shared" si="152"/>
        <v>31.483124999998836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8">
        <f>E3248/L3248</f>
        <v>57.626943005181346</v>
      </c>
      <c r="Q3248" s="12" t="str">
        <f t="shared" si="150"/>
        <v>theater</v>
      </c>
      <c r="R3248" s="12" t="str">
        <f t="shared" si="151"/>
        <v>plays</v>
      </c>
      <c r="S3248" s="13">
        <f>(((J3248/60)/60)/24)+DATE(1970,1,1)+(-5/24)</f>
        <v>42230.263888888883</v>
      </c>
      <c r="T3248" s="14">
        <f>(((I3248/60)/60)/24)+DATE(1970,1,1)+(-5/24)</f>
        <v>42258.957638888889</v>
      </c>
      <c r="U3248" s="41">
        <f t="shared" si="152"/>
        <v>28.693750000005821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8">
        <f>E3249/L3249</f>
        <v>46.429824561403507</v>
      </c>
      <c r="Q3249" s="12" t="str">
        <f t="shared" si="150"/>
        <v>theater</v>
      </c>
      <c r="R3249" s="12" t="str">
        <f t="shared" si="151"/>
        <v>plays</v>
      </c>
      <c r="S3249" s="13">
        <f>(((J3249/60)/60)/24)+DATE(1970,1,1)+(-5/24)</f>
        <v>42167.22583333333</v>
      </c>
      <c r="T3249" s="14">
        <f>(((I3249/60)/60)/24)+DATE(1970,1,1)+(-5/24)</f>
        <v>42197.22583333333</v>
      </c>
      <c r="U3249" s="41">
        <f t="shared" si="152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8">
        <f>E3250/L3250</f>
        <v>60.475000000000001</v>
      </c>
      <c r="Q3250" s="12" t="str">
        <f t="shared" si="150"/>
        <v>theater</v>
      </c>
      <c r="R3250" s="12" t="str">
        <f t="shared" si="151"/>
        <v>plays</v>
      </c>
      <c r="S3250" s="13">
        <f>(((J3250/60)/60)/24)+DATE(1970,1,1)+(-5/24)</f>
        <v>42068.68005787037</v>
      </c>
      <c r="T3250" s="14">
        <f>(((I3250/60)/60)/24)+DATE(1970,1,1)+(-5/24)</f>
        <v>42098.638391203705</v>
      </c>
      <c r="U3250" s="41">
        <f t="shared" si="152"/>
        <v>29.958333333335759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8">
        <f>E3251/L3251</f>
        <v>65.579545454545453</v>
      </c>
      <c r="Q3251" s="12" t="str">
        <f t="shared" si="150"/>
        <v>theater</v>
      </c>
      <c r="R3251" s="12" t="str">
        <f t="shared" si="151"/>
        <v>plays</v>
      </c>
      <c r="S3251" s="13">
        <f>(((J3251/60)/60)/24)+DATE(1970,1,1)+(-5/24)</f>
        <v>42145.538356481477</v>
      </c>
      <c r="T3251" s="14">
        <f>(((I3251/60)/60)/24)+DATE(1970,1,1)+(-5/24)</f>
        <v>42175.538356481477</v>
      </c>
      <c r="U3251" s="41">
        <f t="shared" si="152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8">
        <f>E3252/L3252</f>
        <v>119.1924882629108</v>
      </c>
      <c r="Q3252" s="12" t="str">
        <f t="shared" si="150"/>
        <v>theater</v>
      </c>
      <c r="R3252" s="12" t="str">
        <f t="shared" si="151"/>
        <v>plays</v>
      </c>
      <c r="S3252" s="13">
        <f>(((J3252/60)/60)/24)+DATE(1970,1,1)+(-5/24)</f>
        <v>41918.533842592587</v>
      </c>
      <c r="T3252" s="14">
        <f>(((I3252/60)/60)/24)+DATE(1970,1,1)+(-5/24)</f>
        <v>41948.575509259259</v>
      </c>
      <c r="U3252" s="41">
        <f t="shared" si="152"/>
        <v>30.041666666671517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8">
        <f>E3253/L3253</f>
        <v>83.05</v>
      </c>
      <c r="Q3253" s="12" t="str">
        <f t="shared" si="150"/>
        <v>theater</v>
      </c>
      <c r="R3253" s="12" t="str">
        <f t="shared" si="151"/>
        <v>plays</v>
      </c>
      <c r="S3253" s="13">
        <f>(((J3253/60)/60)/24)+DATE(1970,1,1)+(-5/24)</f>
        <v>42146.52275462963</v>
      </c>
      <c r="T3253" s="14">
        <f>(((I3253/60)/60)/24)+DATE(1970,1,1)+(-5/24)</f>
        <v>42176.52275462963</v>
      </c>
      <c r="U3253" s="41">
        <f t="shared" si="152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8">
        <f>E3254/L3254</f>
        <v>57.52</v>
      </c>
      <c r="Q3254" s="12" t="str">
        <f t="shared" si="150"/>
        <v>theater</v>
      </c>
      <c r="R3254" s="12" t="str">
        <f t="shared" si="151"/>
        <v>plays</v>
      </c>
      <c r="S3254" s="13">
        <f>(((J3254/60)/60)/24)+DATE(1970,1,1)+(-5/24)</f>
        <v>42590.264351851853</v>
      </c>
      <c r="T3254" s="14">
        <f>(((I3254/60)/60)/24)+DATE(1970,1,1)+(-5/24)</f>
        <v>42620.264351851853</v>
      </c>
      <c r="U3254" s="41">
        <f t="shared" si="152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8">
        <f>E3255/L3255</f>
        <v>177.08695652173913</v>
      </c>
      <c r="Q3255" s="12" t="str">
        <f t="shared" si="150"/>
        <v>theater</v>
      </c>
      <c r="R3255" s="12" t="str">
        <f t="shared" si="151"/>
        <v>plays</v>
      </c>
      <c r="S3255" s="13">
        <f>(((J3255/60)/60)/24)+DATE(1970,1,1)+(-5/24)</f>
        <v>42602.368379629632</v>
      </c>
      <c r="T3255" s="14">
        <f>(((I3255/60)/60)/24)+DATE(1970,1,1)+(-5/24)</f>
        <v>42620.947916666664</v>
      </c>
      <c r="U3255" s="41">
        <f t="shared" si="152"/>
        <v>18.579537037032424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8">
        <f>E3256/L3256</f>
        <v>70.771505376344081</v>
      </c>
      <c r="Q3256" s="12" t="str">
        <f t="shared" si="150"/>
        <v>theater</v>
      </c>
      <c r="R3256" s="12" t="str">
        <f t="shared" si="151"/>
        <v>plays</v>
      </c>
      <c r="S3256" s="13">
        <f>(((J3256/60)/60)/24)+DATE(1970,1,1)+(-5/24)</f>
        <v>42058.877418981479</v>
      </c>
      <c r="T3256" s="14">
        <f>(((I3256/60)/60)/24)+DATE(1970,1,1)+(-5/24)</f>
        <v>42088.835752314808</v>
      </c>
      <c r="U3256" s="41">
        <f t="shared" si="152"/>
        <v>29.958333333328483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8">
        <f>E3257/L3257</f>
        <v>29.166666666666668</v>
      </c>
      <c r="Q3257" s="12" t="str">
        <f t="shared" si="150"/>
        <v>theater</v>
      </c>
      <c r="R3257" s="12" t="str">
        <f t="shared" si="151"/>
        <v>plays</v>
      </c>
      <c r="S3257" s="13">
        <f>(((J3257/60)/60)/24)+DATE(1970,1,1)+(-5/24)</f>
        <v>41889.559895833328</v>
      </c>
      <c r="T3257" s="14">
        <f>(((I3257/60)/60)/24)+DATE(1970,1,1)+(-5/24)</f>
        <v>41919.559895833328</v>
      </c>
      <c r="U3257" s="41">
        <f t="shared" si="152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8">
        <f>E3258/L3258</f>
        <v>72.76136363636364</v>
      </c>
      <c r="Q3258" s="12" t="str">
        <f t="shared" si="150"/>
        <v>theater</v>
      </c>
      <c r="R3258" s="12" t="str">
        <f t="shared" si="151"/>
        <v>plays</v>
      </c>
      <c r="S3258" s="13">
        <f>(((J3258/60)/60)/24)+DATE(1970,1,1)+(-5/24)</f>
        <v>42144.365474537037</v>
      </c>
      <c r="T3258" s="14">
        <f>(((I3258/60)/60)/24)+DATE(1970,1,1)+(-5/24)</f>
        <v>42165.957638888889</v>
      </c>
      <c r="U3258" s="41">
        <f t="shared" si="152"/>
        <v>21.592164351852261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8">
        <f>E3259/L3259</f>
        <v>51.853414634146333</v>
      </c>
      <c r="Q3259" s="12" t="str">
        <f t="shared" si="150"/>
        <v>theater</v>
      </c>
      <c r="R3259" s="12" t="str">
        <f t="shared" si="151"/>
        <v>plays</v>
      </c>
      <c r="S3259" s="13">
        <f>(((J3259/60)/60)/24)+DATE(1970,1,1)+(-5/24)</f>
        <v>42758.351296296292</v>
      </c>
      <c r="T3259" s="14">
        <f>(((I3259/60)/60)/24)+DATE(1970,1,1)+(-5/24)</f>
        <v>42788.351296296292</v>
      </c>
      <c r="U3259" s="41">
        <f t="shared" si="152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8">
        <f>E3260/L3260</f>
        <v>98.2</v>
      </c>
      <c r="Q3260" s="12" t="str">
        <f t="shared" si="150"/>
        <v>theater</v>
      </c>
      <c r="R3260" s="12" t="str">
        <f t="shared" si="151"/>
        <v>plays</v>
      </c>
      <c r="S3260" s="13">
        <f>(((J3260/60)/60)/24)+DATE(1970,1,1)+(-5/24)</f>
        <v>41982.678946759253</v>
      </c>
      <c r="T3260" s="14">
        <f>(((I3260/60)/60)/24)+DATE(1970,1,1)+(-5/24)</f>
        <v>42012.678946759253</v>
      </c>
      <c r="U3260" s="41">
        <f t="shared" si="152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8">
        <f>E3261/L3261</f>
        <v>251.7381443298969</v>
      </c>
      <c r="Q3261" s="12" t="str">
        <f t="shared" si="150"/>
        <v>theater</v>
      </c>
      <c r="R3261" s="12" t="str">
        <f t="shared" si="151"/>
        <v>plays</v>
      </c>
      <c r="S3261" s="13">
        <f>(((J3261/60)/60)/24)+DATE(1970,1,1)+(-5/24)</f>
        <v>42614.552604166667</v>
      </c>
      <c r="T3261" s="14">
        <f>(((I3261/60)/60)/24)+DATE(1970,1,1)+(-5/24)</f>
        <v>42643.957638888889</v>
      </c>
      <c r="U3261" s="41">
        <f t="shared" si="152"/>
        <v>29.405034722221899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8">
        <f>E3262/L3262</f>
        <v>74.821917808219183</v>
      </c>
      <c r="Q3262" s="12" t="str">
        <f t="shared" si="150"/>
        <v>theater</v>
      </c>
      <c r="R3262" s="12" t="str">
        <f t="shared" si="151"/>
        <v>plays</v>
      </c>
      <c r="S3262" s="13">
        <f>(((J3262/60)/60)/24)+DATE(1970,1,1)+(-5/24)</f>
        <v>42303.464328703696</v>
      </c>
      <c r="T3262" s="14">
        <f>(((I3262/60)/60)/24)+DATE(1970,1,1)+(-5/24)</f>
        <v>42338.505995370368</v>
      </c>
      <c r="U3262" s="41">
        <f t="shared" si="152"/>
        <v>35.041666666671517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8">
        <f>E3263/L3263</f>
        <v>67.65306122448979</v>
      </c>
      <c r="Q3263" s="12" t="str">
        <f t="shared" si="150"/>
        <v>theater</v>
      </c>
      <c r="R3263" s="12" t="str">
        <f t="shared" si="151"/>
        <v>plays</v>
      </c>
      <c r="S3263" s="13">
        <f>(((J3263/60)/60)/24)+DATE(1970,1,1)+(-5/24)</f>
        <v>42171.517083333332</v>
      </c>
      <c r="T3263" s="14">
        <f>(((I3263/60)/60)/24)+DATE(1970,1,1)+(-5/24)</f>
        <v>42201.517083333332</v>
      </c>
      <c r="U3263" s="41">
        <f t="shared" si="152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8">
        <f>E3264/L3264</f>
        <v>93.81343283582089</v>
      </c>
      <c r="Q3264" s="12" t="str">
        <f t="shared" si="150"/>
        <v>theater</v>
      </c>
      <c r="R3264" s="12" t="str">
        <f t="shared" si="151"/>
        <v>plays</v>
      </c>
      <c r="S3264" s="13">
        <f>(((J3264/60)/60)/24)+DATE(1970,1,1)+(-5/24)</f>
        <v>41964.107199074067</v>
      </c>
      <c r="T3264" s="14">
        <f>(((I3264/60)/60)/24)+DATE(1970,1,1)+(-5/24)</f>
        <v>41994.958333333336</v>
      </c>
      <c r="U3264" s="41">
        <f t="shared" si="152"/>
        <v>30.851134259268292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8">
        <f>E3265/L3265</f>
        <v>41.237647058823526</v>
      </c>
      <c r="Q3265" s="12" t="str">
        <f t="shared" si="150"/>
        <v>theater</v>
      </c>
      <c r="R3265" s="12" t="str">
        <f t="shared" si="151"/>
        <v>plays</v>
      </c>
      <c r="S3265" s="13">
        <f>(((J3265/60)/60)/24)+DATE(1970,1,1)+(-5/24)</f>
        <v>42284.30773148148</v>
      </c>
      <c r="T3265" s="14">
        <f>(((I3265/60)/60)/24)+DATE(1970,1,1)+(-5/24)</f>
        <v>42307.666666666664</v>
      </c>
      <c r="U3265" s="41">
        <f t="shared" si="152"/>
        <v>23.358935185184237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8">
        <f>E3266/L3266</f>
        <v>52.551020408163268</v>
      </c>
      <c r="Q3266" s="12" t="str">
        <f t="shared" si="150"/>
        <v>theater</v>
      </c>
      <c r="R3266" s="12" t="str">
        <f t="shared" si="151"/>
        <v>plays</v>
      </c>
      <c r="S3266" s="13">
        <f>(((J3266/60)/60)/24)+DATE(1970,1,1)+(-5/24)</f>
        <v>42016.591874999998</v>
      </c>
      <c r="T3266" s="14">
        <f>(((I3266/60)/60)/24)+DATE(1970,1,1)+(-5/24)</f>
        <v>42032.708333333336</v>
      </c>
      <c r="U3266" s="41">
        <f t="shared" si="152"/>
        <v>16.116458333337505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8">
        <f>E3267/L3267</f>
        <v>70.285714285714292</v>
      </c>
      <c r="Q3267" s="12" t="str">
        <f t="shared" ref="Q3267:Q3330" si="153">LEFT(N3267,( FIND("/",N3267,1))-1)</f>
        <v>theater</v>
      </c>
      <c r="R3267" s="12" t="str">
        <f t="shared" ref="R3267:R3330" si="154">RIGHT(N3267,(LEN(N3267)-(FIND("/",N3267, FIND("/", N3267)-1))))</f>
        <v>plays</v>
      </c>
      <c r="S3267" s="13">
        <f>(((J3267/60)/60)/24)+DATE(1970,1,1)+(-5/24)</f>
        <v>42311.503645833327</v>
      </c>
      <c r="T3267" s="14">
        <f>(((I3267/60)/60)/24)+DATE(1970,1,1)+(-5/24)</f>
        <v>42341.499999999993</v>
      </c>
      <c r="U3267" s="41">
        <f t="shared" ref="U3267:U3330" si="155">T3267-S3267</f>
        <v>29.996354166665697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8">
        <f>E3268/L3268</f>
        <v>48.325153374233132</v>
      </c>
      <c r="Q3268" s="12" t="str">
        <f t="shared" si="153"/>
        <v>theater</v>
      </c>
      <c r="R3268" s="12" t="str">
        <f t="shared" si="154"/>
        <v>plays</v>
      </c>
      <c r="S3268" s="13">
        <f>(((J3268/60)/60)/24)+DATE(1970,1,1)+(-5/24)</f>
        <v>42136.32780092593</v>
      </c>
      <c r="T3268" s="14">
        <f>(((I3268/60)/60)/24)+DATE(1970,1,1)+(-5/24)</f>
        <v>42167.666666666664</v>
      </c>
      <c r="U3268" s="41">
        <f t="shared" si="155"/>
        <v>31.338865740734036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8">
        <f>E3269/L3269</f>
        <v>53.177083333333336</v>
      </c>
      <c r="Q3269" s="12" t="str">
        <f t="shared" si="153"/>
        <v>theater</v>
      </c>
      <c r="R3269" s="12" t="str">
        <f t="shared" si="154"/>
        <v>plays</v>
      </c>
      <c r="S3269" s="13">
        <f>(((J3269/60)/60)/24)+DATE(1970,1,1)+(-5/24)</f>
        <v>42172.549305555549</v>
      </c>
      <c r="T3269" s="14">
        <f>(((I3269/60)/60)/24)+DATE(1970,1,1)+(-5/24)</f>
        <v>42202.549305555549</v>
      </c>
      <c r="U3269" s="41">
        <f t="shared" si="155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8">
        <f>E3270/L3270</f>
        <v>60.952380952380949</v>
      </c>
      <c r="Q3270" s="12" t="str">
        <f t="shared" si="153"/>
        <v>theater</v>
      </c>
      <c r="R3270" s="12" t="str">
        <f t="shared" si="154"/>
        <v>plays</v>
      </c>
      <c r="S3270" s="13">
        <f>(((J3270/60)/60)/24)+DATE(1970,1,1)+(-5/24)</f>
        <v>42590.695925925924</v>
      </c>
      <c r="T3270" s="14">
        <f>(((I3270/60)/60)/24)+DATE(1970,1,1)+(-5/24)</f>
        <v>42606.695925925924</v>
      </c>
      <c r="U3270" s="41">
        <f t="shared" si="155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8">
        <f>E3271/L3271</f>
        <v>116</v>
      </c>
      <c r="Q3271" s="12" t="str">
        <f t="shared" si="153"/>
        <v>theater</v>
      </c>
      <c r="R3271" s="12" t="str">
        <f t="shared" si="154"/>
        <v>plays</v>
      </c>
      <c r="S3271" s="13">
        <f>(((J3271/60)/60)/24)+DATE(1970,1,1)+(-5/24)</f>
        <v>42137.18746527777</v>
      </c>
      <c r="T3271" s="14">
        <f>(((I3271/60)/60)/24)+DATE(1970,1,1)+(-5/24)</f>
        <v>42171.249999999993</v>
      </c>
      <c r="U3271" s="41">
        <f t="shared" si="155"/>
        <v>34.062534722223063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8">
        <f>E3272/L3272</f>
        <v>61</v>
      </c>
      <c r="Q3272" s="12" t="str">
        <f t="shared" si="153"/>
        <v>theater</v>
      </c>
      <c r="R3272" s="12" t="str">
        <f t="shared" si="154"/>
        <v>plays</v>
      </c>
      <c r="S3272" s="13">
        <f>(((J3272/60)/60)/24)+DATE(1970,1,1)+(-5/24)</f>
        <v>42167.324826388889</v>
      </c>
      <c r="T3272" s="14">
        <f>(((I3272/60)/60)/24)+DATE(1970,1,1)+(-5/24)</f>
        <v>42197.324826388889</v>
      </c>
      <c r="U3272" s="41">
        <f t="shared" si="155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8">
        <f>E3273/L3273</f>
        <v>38.235294117647058</v>
      </c>
      <c r="Q3273" s="12" t="str">
        <f t="shared" si="153"/>
        <v>theater</v>
      </c>
      <c r="R3273" s="12" t="str">
        <f t="shared" si="154"/>
        <v>plays</v>
      </c>
      <c r="S3273" s="13">
        <f>(((J3273/60)/60)/24)+DATE(1970,1,1)+(-5/24)</f>
        <v>41915.22887731481</v>
      </c>
      <c r="T3273" s="14">
        <f>(((I3273/60)/60)/24)+DATE(1970,1,1)+(-5/24)</f>
        <v>41945.270543981482</v>
      </c>
      <c r="U3273" s="41">
        <f t="shared" si="155"/>
        <v>30.041666666671517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8">
        <f>E3274/L3274</f>
        <v>106.50344827586207</v>
      </c>
      <c r="Q3274" s="12" t="str">
        <f t="shared" si="153"/>
        <v>theater</v>
      </c>
      <c r="R3274" s="12" t="str">
        <f t="shared" si="154"/>
        <v>plays</v>
      </c>
      <c r="S3274" s="13">
        <f>(((J3274/60)/60)/24)+DATE(1970,1,1)+(-5/24)</f>
        <v>42284.291770833333</v>
      </c>
      <c r="T3274" s="14">
        <f>(((I3274/60)/60)/24)+DATE(1970,1,1)+(-5/24)</f>
        <v>42314.333437499998</v>
      </c>
      <c r="U3274" s="41">
        <f t="shared" si="155"/>
        <v>30.041666666664241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8">
        <f>E3275/L3275</f>
        <v>204.57142857142858</v>
      </c>
      <c r="Q3275" s="12" t="str">
        <f t="shared" si="153"/>
        <v>theater</v>
      </c>
      <c r="R3275" s="12" t="str">
        <f t="shared" si="154"/>
        <v>plays</v>
      </c>
      <c r="S3275" s="13">
        <f>(((J3275/60)/60)/24)+DATE(1970,1,1)+(-5/24)</f>
        <v>42611.5930787037</v>
      </c>
      <c r="T3275" s="14">
        <f>(((I3275/60)/60)/24)+DATE(1970,1,1)+(-5/24)</f>
        <v>42627.583333333336</v>
      </c>
      <c r="U3275" s="41">
        <f t="shared" si="155"/>
        <v>15.990254629636183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8">
        <f>E3276/L3276</f>
        <v>54.912587412587413</v>
      </c>
      <c r="Q3276" s="12" t="str">
        <f t="shared" si="153"/>
        <v>theater</v>
      </c>
      <c r="R3276" s="12" t="str">
        <f t="shared" si="154"/>
        <v>plays</v>
      </c>
      <c r="S3276" s="13">
        <f>(((J3276/60)/60)/24)+DATE(1970,1,1)+(-5/24)</f>
        <v>42400.496203703697</v>
      </c>
      <c r="T3276" s="14">
        <f>(((I3276/60)/60)/24)+DATE(1970,1,1)+(-5/24)</f>
        <v>42444.666666666664</v>
      </c>
      <c r="U3276" s="41">
        <f t="shared" si="155"/>
        <v>44.170462962967576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8">
        <f>E3277/L3277</f>
        <v>150.41666666666666</v>
      </c>
      <c r="Q3277" s="12" t="str">
        <f t="shared" si="153"/>
        <v>theater</v>
      </c>
      <c r="R3277" s="12" t="str">
        <f t="shared" si="154"/>
        <v>plays</v>
      </c>
      <c r="S3277" s="13">
        <f>(((J3277/60)/60)/24)+DATE(1970,1,1)+(-5/24)</f>
        <v>42017.672118055554</v>
      </c>
      <c r="T3277" s="14">
        <f>(((I3277/60)/60)/24)+DATE(1970,1,1)+(-5/24)</f>
        <v>42043.979166666664</v>
      </c>
      <c r="U3277" s="41">
        <f t="shared" si="155"/>
        <v>26.307048611110076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8">
        <f>E3278/L3278</f>
        <v>52.58</v>
      </c>
      <c r="Q3278" s="12" t="str">
        <f t="shared" si="153"/>
        <v>theater</v>
      </c>
      <c r="R3278" s="12" t="str">
        <f t="shared" si="154"/>
        <v>plays</v>
      </c>
      <c r="S3278" s="13">
        <f>(((J3278/60)/60)/24)+DATE(1970,1,1)+(-5/24)</f>
        <v>42426.741655092592</v>
      </c>
      <c r="T3278" s="14">
        <f>(((I3278/60)/60)/24)+DATE(1970,1,1)+(-5/24)</f>
        <v>42460.957638888889</v>
      </c>
      <c r="U3278" s="41">
        <f t="shared" si="155"/>
        <v>34.215983796297223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8">
        <f>E3279/L3279</f>
        <v>54.3</v>
      </c>
      <c r="Q3279" s="12" t="str">
        <f t="shared" si="153"/>
        <v>theater</v>
      </c>
      <c r="R3279" s="12" t="str">
        <f t="shared" si="154"/>
        <v>plays</v>
      </c>
      <c r="S3279" s="13">
        <f>(((J3279/60)/60)/24)+DATE(1970,1,1)+(-5/24)</f>
        <v>41931.474606481483</v>
      </c>
      <c r="T3279" s="14">
        <f>(((I3279/60)/60)/24)+DATE(1970,1,1)+(-5/24)</f>
        <v>41961.516273148147</v>
      </c>
      <c r="U3279" s="41">
        <f t="shared" si="155"/>
        <v>30.041666666664241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8">
        <f>E3280/L3280</f>
        <v>76.029411764705884</v>
      </c>
      <c r="Q3280" s="12" t="str">
        <f t="shared" si="153"/>
        <v>theater</v>
      </c>
      <c r="R3280" s="12" t="str">
        <f t="shared" si="154"/>
        <v>plays</v>
      </c>
      <c r="S3280" s="13">
        <f>(((J3280/60)/60)/24)+DATE(1970,1,1)+(-5/24)</f>
        <v>42124.640081018515</v>
      </c>
      <c r="T3280" s="14">
        <f>(((I3280/60)/60)/24)+DATE(1970,1,1)+(-5/24)</f>
        <v>42154.640081018515</v>
      </c>
      <c r="U3280" s="41">
        <f t="shared" si="155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8">
        <f>E3281/L3281</f>
        <v>105.2063492063492</v>
      </c>
      <c r="Q3281" s="12" t="str">
        <f t="shared" si="153"/>
        <v>theater</v>
      </c>
      <c r="R3281" s="12" t="str">
        <f t="shared" si="154"/>
        <v>plays</v>
      </c>
      <c r="S3281" s="13">
        <f>(((J3281/60)/60)/24)+DATE(1970,1,1)+(-5/24)</f>
        <v>42430.894201388881</v>
      </c>
      <c r="T3281" s="14">
        <f>(((I3281/60)/60)/24)+DATE(1970,1,1)+(-5/24)</f>
        <v>42460.852534722224</v>
      </c>
      <c r="U3281" s="41">
        <f t="shared" si="155"/>
        <v>29.958333333343035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8">
        <f>E3282/L3282</f>
        <v>68.666666666666671</v>
      </c>
      <c r="Q3282" s="12" t="str">
        <f t="shared" si="153"/>
        <v>theater</v>
      </c>
      <c r="R3282" s="12" t="str">
        <f t="shared" si="154"/>
        <v>plays</v>
      </c>
      <c r="S3282" s="13">
        <f>(((J3282/60)/60)/24)+DATE(1970,1,1)+(-5/24)</f>
        <v>42121.548587962963</v>
      </c>
      <c r="T3282" s="14">
        <f>(((I3282/60)/60)/24)+DATE(1970,1,1)+(-5/24)</f>
        <v>42155.999999999993</v>
      </c>
      <c r="U3282" s="41">
        <f t="shared" si="155"/>
        <v>34.451412037029513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8">
        <f>E3283/L3283</f>
        <v>129.36170212765958</v>
      </c>
      <c r="Q3283" s="12" t="str">
        <f t="shared" si="153"/>
        <v>theater</v>
      </c>
      <c r="R3283" s="12" t="str">
        <f t="shared" si="154"/>
        <v>plays</v>
      </c>
      <c r="S3283" s="13">
        <f>(((J3283/60)/60)/24)+DATE(1970,1,1)+(-5/24)</f>
        <v>42218.811400462961</v>
      </c>
      <c r="T3283" s="14">
        <f>(((I3283/60)/60)/24)+DATE(1970,1,1)+(-5/24)</f>
        <v>42248.811400462961</v>
      </c>
      <c r="U3283" s="41">
        <f t="shared" si="155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8">
        <f>E3284/L3284</f>
        <v>134.26371308016877</v>
      </c>
      <c r="Q3284" s="12" t="str">
        <f t="shared" si="153"/>
        <v>theater</v>
      </c>
      <c r="R3284" s="12" t="str">
        <f t="shared" si="154"/>
        <v>plays</v>
      </c>
      <c r="S3284" s="13">
        <f>(((J3284/60)/60)/24)+DATE(1970,1,1)+(-5/24)</f>
        <v>42444.985972222225</v>
      </c>
      <c r="T3284" s="14">
        <f>(((I3284/60)/60)/24)+DATE(1970,1,1)+(-5/24)</f>
        <v>42488.985972222225</v>
      </c>
      <c r="U3284" s="41">
        <f t="shared" si="155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8">
        <f>E3285/L3285</f>
        <v>17.829787234042552</v>
      </c>
      <c r="Q3285" s="12" t="str">
        <f t="shared" si="153"/>
        <v>theater</v>
      </c>
      <c r="R3285" s="12" t="str">
        <f t="shared" si="154"/>
        <v>plays</v>
      </c>
      <c r="S3285" s="13">
        <f>(((J3285/60)/60)/24)+DATE(1970,1,1)+(-5/24)</f>
        <v>42379.535856481474</v>
      </c>
      <c r="T3285" s="14">
        <f>(((I3285/60)/60)/24)+DATE(1970,1,1)+(-5/24)</f>
        <v>42410.666666666664</v>
      </c>
      <c r="U3285" s="41">
        <f t="shared" si="155"/>
        <v>31.130810185190057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8">
        <f>E3286/L3286</f>
        <v>203.2</v>
      </c>
      <c r="Q3286" s="12" t="str">
        <f t="shared" si="153"/>
        <v>theater</v>
      </c>
      <c r="R3286" s="12" t="str">
        <f t="shared" si="154"/>
        <v>plays</v>
      </c>
      <c r="S3286" s="13">
        <f>(((J3286/60)/60)/24)+DATE(1970,1,1)+(-5/24)</f>
        <v>42380.676539351851</v>
      </c>
      <c r="T3286" s="14">
        <f>(((I3286/60)/60)/24)+DATE(1970,1,1)+(-5/24)</f>
        <v>42398.040972222218</v>
      </c>
      <c r="U3286" s="41">
        <f t="shared" si="155"/>
        <v>17.364432870366727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8">
        <f>E3287/L3287</f>
        <v>69.18518518518519</v>
      </c>
      <c r="Q3287" s="12" t="str">
        <f t="shared" si="153"/>
        <v>theater</v>
      </c>
      <c r="R3287" s="12" t="str">
        <f t="shared" si="154"/>
        <v>plays</v>
      </c>
      <c r="S3287" s="13">
        <f>(((J3287/60)/60)/24)+DATE(1970,1,1)+(-5/24)</f>
        <v>42762.734097222223</v>
      </c>
      <c r="T3287" s="14">
        <f>(((I3287/60)/60)/24)+DATE(1970,1,1)+(-5/24)</f>
        <v>42793.999999999993</v>
      </c>
      <c r="U3287" s="41">
        <f t="shared" si="155"/>
        <v>31.265902777769952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8">
        <f>E3288/L3288</f>
        <v>125.12295081967213</v>
      </c>
      <c r="Q3288" s="12" t="str">
        <f t="shared" si="153"/>
        <v>theater</v>
      </c>
      <c r="R3288" s="12" t="str">
        <f t="shared" si="154"/>
        <v>plays</v>
      </c>
      <c r="S3288" s="13">
        <f>(((J3288/60)/60)/24)+DATE(1970,1,1)+(-5/24)</f>
        <v>42567.631736111107</v>
      </c>
      <c r="T3288" s="14">
        <f>(((I3288/60)/60)/24)+DATE(1970,1,1)+(-5/24)</f>
        <v>42597.631736111107</v>
      </c>
      <c r="U3288" s="41">
        <f t="shared" si="155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8">
        <f>E3289/L3289</f>
        <v>73.529411764705884</v>
      </c>
      <c r="Q3289" s="12" t="str">
        <f t="shared" si="153"/>
        <v>theater</v>
      </c>
      <c r="R3289" s="12" t="str">
        <f t="shared" si="154"/>
        <v>plays</v>
      </c>
      <c r="S3289" s="13">
        <f>(((J3289/60)/60)/24)+DATE(1970,1,1)+(-5/24)</f>
        <v>42311.541990740741</v>
      </c>
      <c r="T3289" s="14">
        <f>(((I3289/60)/60)/24)+DATE(1970,1,1)+(-5/24)</f>
        <v>42336.541990740741</v>
      </c>
      <c r="U3289" s="41">
        <f t="shared" si="155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8">
        <f>E3290/L3290</f>
        <v>48.437149758454105</v>
      </c>
      <c r="Q3290" s="12" t="str">
        <f t="shared" si="153"/>
        <v>theater</v>
      </c>
      <c r="R3290" s="12" t="str">
        <f t="shared" si="154"/>
        <v>plays</v>
      </c>
      <c r="S3290" s="13">
        <f>(((J3290/60)/60)/24)+DATE(1970,1,1)+(-5/24)</f>
        <v>42505.566145833327</v>
      </c>
      <c r="T3290" s="14">
        <f>(((I3290/60)/60)/24)+DATE(1970,1,1)+(-5/24)</f>
        <v>42541.749999999993</v>
      </c>
      <c r="U3290" s="41">
        <f t="shared" si="155"/>
        <v>36.183854166665697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8">
        <f>E3291/L3291</f>
        <v>26.608400000000003</v>
      </c>
      <c r="Q3291" s="12" t="str">
        <f t="shared" si="153"/>
        <v>theater</v>
      </c>
      <c r="R3291" s="12" t="str">
        <f t="shared" si="154"/>
        <v>plays</v>
      </c>
      <c r="S3291" s="13">
        <f>(((J3291/60)/60)/24)+DATE(1970,1,1)+(-5/24)</f>
        <v>42758.159745370365</v>
      </c>
      <c r="T3291" s="14">
        <f>(((I3291/60)/60)/24)+DATE(1970,1,1)+(-5/24)</f>
        <v>42786.159745370365</v>
      </c>
      <c r="U3291" s="41">
        <f t="shared" si="155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8">
        <f>E3292/L3292</f>
        <v>33.666666666666664</v>
      </c>
      <c r="Q3292" s="12" t="str">
        <f t="shared" si="153"/>
        <v>theater</v>
      </c>
      <c r="R3292" s="12" t="str">
        <f t="shared" si="154"/>
        <v>plays</v>
      </c>
      <c r="S3292" s="13">
        <f>(((J3292/60)/60)/24)+DATE(1970,1,1)+(-5/24)</f>
        <v>42775.306608796294</v>
      </c>
      <c r="T3292" s="14">
        <f>(((I3292/60)/60)/24)+DATE(1970,1,1)+(-5/24)</f>
        <v>42805.306608796294</v>
      </c>
      <c r="U3292" s="41">
        <f t="shared" si="155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8">
        <f>E3293/L3293</f>
        <v>40.714285714285715</v>
      </c>
      <c r="Q3293" s="12" t="str">
        <f t="shared" si="153"/>
        <v>theater</v>
      </c>
      <c r="R3293" s="12" t="str">
        <f t="shared" si="154"/>
        <v>plays</v>
      </c>
      <c r="S3293" s="13">
        <f>(((J3293/60)/60)/24)+DATE(1970,1,1)+(-5/24)</f>
        <v>42232.494212962956</v>
      </c>
      <c r="T3293" s="14">
        <f>(((I3293/60)/60)/24)+DATE(1970,1,1)+(-5/24)</f>
        <v>42263.957638888889</v>
      </c>
      <c r="U3293" s="41">
        <f t="shared" si="155"/>
        <v>31.463425925932825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8">
        <f>E3294/L3294</f>
        <v>19.266666666666666</v>
      </c>
      <c r="Q3294" s="12" t="str">
        <f t="shared" si="153"/>
        <v>theater</v>
      </c>
      <c r="R3294" s="12" t="str">
        <f t="shared" si="154"/>
        <v>plays</v>
      </c>
      <c r="S3294" s="13">
        <f>(((J3294/60)/60)/24)+DATE(1970,1,1)+(-5/24)</f>
        <v>42282.561898148146</v>
      </c>
      <c r="T3294" s="14">
        <f>(((I3294/60)/60)/24)+DATE(1970,1,1)+(-5/24)</f>
        <v>42342.603564814817</v>
      </c>
      <c r="U3294" s="41">
        <f t="shared" si="155"/>
        <v>60.041666666671517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8">
        <f>E3295/L3295</f>
        <v>84.285714285714292</v>
      </c>
      <c r="Q3295" s="12" t="str">
        <f t="shared" si="153"/>
        <v>theater</v>
      </c>
      <c r="R3295" s="12" t="str">
        <f t="shared" si="154"/>
        <v>plays</v>
      </c>
      <c r="S3295" s="13">
        <f>(((J3295/60)/60)/24)+DATE(1970,1,1)+(-5/24)</f>
        <v>42768.217037037037</v>
      </c>
      <c r="T3295" s="14">
        <f>(((I3295/60)/60)/24)+DATE(1970,1,1)+(-5/24)</f>
        <v>42798.217037037037</v>
      </c>
      <c r="U3295" s="41">
        <f t="shared" si="155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8">
        <f>E3296/L3296</f>
        <v>29.583333333333332</v>
      </c>
      <c r="Q3296" s="12" t="str">
        <f t="shared" si="153"/>
        <v>theater</v>
      </c>
      <c r="R3296" s="12" t="str">
        <f t="shared" si="154"/>
        <v>plays</v>
      </c>
      <c r="S3296" s="13">
        <f>(((J3296/60)/60)/24)+DATE(1970,1,1)+(-5/24)</f>
        <v>42141.33280092592</v>
      </c>
      <c r="T3296" s="14">
        <f>(((I3296/60)/60)/24)+DATE(1970,1,1)+(-5/24)</f>
        <v>42171.33280092592</v>
      </c>
      <c r="U3296" s="41">
        <f t="shared" si="155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8">
        <f>E3297/L3297</f>
        <v>26.667037037037037</v>
      </c>
      <c r="Q3297" s="12" t="str">
        <f t="shared" si="153"/>
        <v>theater</v>
      </c>
      <c r="R3297" s="12" t="str">
        <f t="shared" si="154"/>
        <v>plays</v>
      </c>
      <c r="S3297" s="13">
        <f>(((J3297/60)/60)/24)+DATE(1970,1,1)+(-5/24)</f>
        <v>42609.234131944446</v>
      </c>
      <c r="T3297" s="14">
        <f>(((I3297/60)/60)/24)+DATE(1970,1,1)+(-5/24)</f>
        <v>42639.234131944446</v>
      </c>
      <c r="U3297" s="41">
        <f t="shared" si="155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8">
        <f>E3298/L3298</f>
        <v>45.978723404255319</v>
      </c>
      <c r="Q3298" s="12" t="str">
        <f t="shared" si="153"/>
        <v>theater</v>
      </c>
      <c r="R3298" s="12" t="str">
        <f t="shared" si="154"/>
        <v>plays</v>
      </c>
      <c r="S3298" s="13">
        <f>(((J3298/60)/60)/24)+DATE(1970,1,1)+(-5/24)</f>
        <v>42309.54828703704</v>
      </c>
      <c r="T3298" s="14">
        <f>(((I3298/60)/60)/24)+DATE(1970,1,1)+(-5/24)</f>
        <v>42330.708333333336</v>
      </c>
      <c r="U3298" s="41">
        <f t="shared" si="155"/>
        <v>21.160046296296059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8">
        <f>E3299/L3299</f>
        <v>125.09090909090909</v>
      </c>
      <c r="Q3299" s="12" t="str">
        <f t="shared" si="153"/>
        <v>theater</v>
      </c>
      <c r="R3299" s="12" t="str">
        <f t="shared" si="154"/>
        <v>plays</v>
      </c>
      <c r="S3299" s="13">
        <f>(((J3299/60)/60)/24)+DATE(1970,1,1)+(-5/24)</f>
        <v>42193.563148148147</v>
      </c>
      <c r="T3299" s="14">
        <f>(((I3299/60)/60)/24)+DATE(1970,1,1)+(-5/24)</f>
        <v>42212.749305555553</v>
      </c>
      <c r="U3299" s="41">
        <f t="shared" si="155"/>
        <v>19.186157407406427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8">
        <f>E3300/L3300</f>
        <v>141.29166666666666</v>
      </c>
      <c r="Q3300" s="12" t="str">
        <f t="shared" si="153"/>
        <v>theater</v>
      </c>
      <c r="R3300" s="12" t="str">
        <f t="shared" si="154"/>
        <v>plays</v>
      </c>
      <c r="S3300" s="13">
        <f>(((J3300/60)/60)/24)+DATE(1970,1,1)+(-5/24)</f>
        <v>42239.749629629623</v>
      </c>
      <c r="T3300" s="14">
        <f>(((I3300/60)/60)/24)+DATE(1970,1,1)+(-5/24)</f>
        <v>42259.791666666664</v>
      </c>
      <c r="U3300" s="41">
        <f t="shared" si="155"/>
        <v>20.042037037041155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8">
        <f>E3301/L3301</f>
        <v>55.333333333333336</v>
      </c>
      <c r="Q3301" s="12" t="str">
        <f t="shared" si="153"/>
        <v>theater</v>
      </c>
      <c r="R3301" s="12" t="str">
        <f t="shared" si="154"/>
        <v>plays</v>
      </c>
      <c r="S3301" s="13">
        <f>(((J3301/60)/60)/24)+DATE(1970,1,1)+(-5/24)</f>
        <v>42261.709062499998</v>
      </c>
      <c r="T3301" s="14">
        <f>(((I3301/60)/60)/24)+DATE(1970,1,1)+(-5/24)</f>
        <v>42291.709062499998</v>
      </c>
      <c r="U3301" s="41">
        <f t="shared" si="155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8">
        <f>E3302/L3302</f>
        <v>46.420454545454547</v>
      </c>
      <c r="Q3302" s="12" t="str">
        <f t="shared" si="153"/>
        <v>theater</v>
      </c>
      <c r="R3302" s="12" t="str">
        <f t="shared" si="154"/>
        <v>plays</v>
      </c>
      <c r="S3302" s="13">
        <f>(((J3302/60)/60)/24)+DATE(1970,1,1)+(-5/24)</f>
        <v>42102.535439814812</v>
      </c>
      <c r="T3302" s="14">
        <f>(((I3302/60)/60)/24)+DATE(1970,1,1)+(-5/24)</f>
        <v>42123.535439814812</v>
      </c>
      <c r="U3302" s="41">
        <f t="shared" si="155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8">
        <f>E3303/L3303</f>
        <v>57.2</v>
      </c>
      <c r="Q3303" s="12" t="str">
        <f t="shared" si="153"/>
        <v>theater</v>
      </c>
      <c r="R3303" s="12" t="str">
        <f t="shared" si="154"/>
        <v>plays</v>
      </c>
      <c r="S3303" s="13">
        <f>(((J3303/60)/60)/24)+DATE(1970,1,1)+(-5/24)</f>
        <v>42538.527500000004</v>
      </c>
      <c r="T3303" s="14">
        <f>(((I3303/60)/60)/24)+DATE(1970,1,1)+(-5/24)</f>
        <v>42583.082638888889</v>
      </c>
      <c r="U3303" s="41">
        <f t="shared" si="155"/>
        <v>44.555138888885267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8">
        <f>E3304/L3304</f>
        <v>173.7</v>
      </c>
      <c r="Q3304" s="12" t="str">
        <f t="shared" si="153"/>
        <v>theater</v>
      </c>
      <c r="R3304" s="12" t="str">
        <f t="shared" si="154"/>
        <v>plays</v>
      </c>
      <c r="S3304" s="13">
        <f>(((J3304/60)/60)/24)+DATE(1970,1,1)+(-5/24)</f>
        <v>42681.143240740734</v>
      </c>
      <c r="T3304" s="14">
        <f>(((I3304/60)/60)/24)+DATE(1970,1,1)+(-5/24)</f>
        <v>42711.143240740734</v>
      </c>
      <c r="U3304" s="41">
        <f t="shared" si="155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8">
        <f>E3305/L3305</f>
        <v>59.6</v>
      </c>
      <c r="Q3305" s="12" t="str">
        <f t="shared" si="153"/>
        <v>theater</v>
      </c>
      <c r="R3305" s="12" t="str">
        <f t="shared" si="154"/>
        <v>plays</v>
      </c>
      <c r="S3305" s="13">
        <f>(((J3305/60)/60)/24)+DATE(1970,1,1)+(-5/24)</f>
        <v>42056.443101851844</v>
      </c>
      <c r="T3305" s="14">
        <f>(((I3305/60)/60)/24)+DATE(1970,1,1)+(-5/24)</f>
        <v>42091.401435185187</v>
      </c>
      <c r="U3305" s="41">
        <f t="shared" si="155"/>
        <v>34.958333333343035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8">
        <f>E3306/L3306</f>
        <v>89.585714285714289</v>
      </c>
      <c r="Q3306" s="12" t="str">
        <f t="shared" si="153"/>
        <v>theater</v>
      </c>
      <c r="R3306" s="12" t="str">
        <f t="shared" si="154"/>
        <v>plays</v>
      </c>
      <c r="S3306" s="13">
        <f>(((J3306/60)/60)/24)+DATE(1970,1,1)+(-5/24)</f>
        <v>42696.41611111111</v>
      </c>
      <c r="T3306" s="14">
        <f>(((I3306/60)/60)/24)+DATE(1970,1,1)+(-5/24)</f>
        <v>42726.41611111111</v>
      </c>
      <c r="U3306" s="41">
        <f t="shared" si="155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8">
        <f>E3307/L3307</f>
        <v>204.05</v>
      </c>
      <c r="Q3307" s="12" t="str">
        <f t="shared" si="153"/>
        <v>theater</v>
      </c>
      <c r="R3307" s="12" t="str">
        <f t="shared" si="154"/>
        <v>plays</v>
      </c>
      <c r="S3307" s="13">
        <f>(((J3307/60)/60)/24)+DATE(1970,1,1)+(-5/24)</f>
        <v>42186.647546296292</v>
      </c>
      <c r="T3307" s="14">
        <f>(((I3307/60)/60)/24)+DATE(1970,1,1)+(-5/24)</f>
        <v>42216.647546296292</v>
      </c>
      <c r="U3307" s="41">
        <f t="shared" si="155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8">
        <f>E3308/L3308</f>
        <v>48.703703703703702</v>
      </c>
      <c r="Q3308" s="12" t="str">
        <f t="shared" si="153"/>
        <v>theater</v>
      </c>
      <c r="R3308" s="12" t="str">
        <f t="shared" si="154"/>
        <v>plays</v>
      </c>
      <c r="S3308" s="13">
        <f>(((J3308/60)/60)/24)+DATE(1970,1,1)+(-5/24)</f>
        <v>42493.010902777773</v>
      </c>
      <c r="T3308" s="14">
        <f>(((I3308/60)/60)/24)+DATE(1970,1,1)+(-5/24)</f>
        <v>42530.916666666664</v>
      </c>
      <c r="U3308" s="41">
        <f t="shared" si="155"/>
        <v>37.90576388889167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8">
        <f>E3309/L3309</f>
        <v>53.339999999999996</v>
      </c>
      <c r="Q3309" s="12" t="str">
        <f t="shared" si="153"/>
        <v>theater</v>
      </c>
      <c r="R3309" s="12" t="str">
        <f t="shared" si="154"/>
        <v>plays</v>
      </c>
      <c r="S3309" s="13">
        <f>(((J3309/60)/60)/24)+DATE(1970,1,1)+(-5/24)</f>
        <v>42474.848831018513</v>
      </c>
      <c r="T3309" s="14">
        <f>(((I3309/60)/60)/24)+DATE(1970,1,1)+(-5/24)</f>
        <v>42504.848831018513</v>
      </c>
      <c r="U3309" s="41">
        <f t="shared" si="155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8">
        <f>E3310/L3310</f>
        <v>75.087719298245617</v>
      </c>
      <c r="Q3310" s="12" t="str">
        <f t="shared" si="153"/>
        <v>theater</v>
      </c>
      <c r="R3310" s="12" t="str">
        <f t="shared" si="154"/>
        <v>plays</v>
      </c>
      <c r="S3310" s="13">
        <f>(((J3310/60)/60)/24)+DATE(1970,1,1)+(-5/24)</f>
        <v>42452.668576388889</v>
      </c>
      <c r="T3310" s="14">
        <f>(((I3310/60)/60)/24)+DATE(1970,1,1)+(-5/24)</f>
        <v>42473.668576388889</v>
      </c>
      <c r="U3310" s="41">
        <f t="shared" si="155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8">
        <f>E3311/L3311</f>
        <v>18</v>
      </c>
      <c r="Q3311" s="12" t="str">
        <f t="shared" si="153"/>
        <v>theater</v>
      </c>
      <c r="R3311" s="12" t="str">
        <f t="shared" si="154"/>
        <v>plays</v>
      </c>
      <c r="S3311" s="13">
        <f>(((J3311/60)/60)/24)+DATE(1970,1,1)+(-5/24)</f>
        <v>42628.441874999997</v>
      </c>
      <c r="T3311" s="14">
        <f>(((I3311/60)/60)/24)+DATE(1970,1,1)+(-5/24)</f>
        <v>42659.441874999997</v>
      </c>
      <c r="U3311" s="41">
        <f t="shared" si="155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8">
        <f>E3312/L3312</f>
        <v>209.83870967741936</v>
      </c>
      <c r="Q3312" s="12" t="str">
        <f t="shared" si="153"/>
        <v>theater</v>
      </c>
      <c r="R3312" s="12" t="str">
        <f t="shared" si="154"/>
        <v>plays</v>
      </c>
      <c r="S3312" s="13">
        <f>(((J3312/60)/60)/24)+DATE(1970,1,1)+(-5/24)</f>
        <v>42253.720196759255</v>
      </c>
      <c r="T3312" s="14">
        <f>(((I3312/60)/60)/24)+DATE(1970,1,1)+(-5/24)</f>
        <v>42283.720196759255</v>
      </c>
      <c r="U3312" s="41">
        <f t="shared" si="155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8">
        <f>E3313/L3313</f>
        <v>61.022222222222226</v>
      </c>
      <c r="Q3313" s="12" t="str">
        <f t="shared" si="153"/>
        <v>theater</v>
      </c>
      <c r="R3313" s="12" t="str">
        <f t="shared" si="154"/>
        <v>plays</v>
      </c>
      <c r="S3313" s="13">
        <f>(((J3313/60)/60)/24)+DATE(1970,1,1)+(-5/24)</f>
        <v>42264.083449074074</v>
      </c>
      <c r="T3313" s="14">
        <f>(((I3313/60)/60)/24)+DATE(1970,1,1)+(-5/24)</f>
        <v>42294.083449074074</v>
      </c>
      <c r="U3313" s="41">
        <f t="shared" si="155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8">
        <f>E3314/L3314</f>
        <v>61</v>
      </c>
      <c r="Q3314" s="12" t="str">
        <f t="shared" si="153"/>
        <v>theater</v>
      </c>
      <c r="R3314" s="12" t="str">
        <f t="shared" si="154"/>
        <v>plays</v>
      </c>
      <c r="S3314" s="13">
        <f>(((J3314/60)/60)/24)+DATE(1970,1,1)+(-5/24)</f>
        <v>42664.601226851846</v>
      </c>
      <c r="T3314" s="14">
        <f>(((I3314/60)/60)/24)+DATE(1970,1,1)+(-5/24)</f>
        <v>42685.708333333336</v>
      </c>
      <c r="U3314" s="41">
        <f t="shared" si="155"/>
        <v>21.107106481489609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8">
        <f>E3315/L3315</f>
        <v>80.034482758620683</v>
      </c>
      <c r="Q3315" s="12" t="str">
        <f t="shared" si="153"/>
        <v>theater</v>
      </c>
      <c r="R3315" s="12" t="str">
        <f t="shared" si="154"/>
        <v>plays</v>
      </c>
      <c r="S3315" s="13">
        <f>(((J3315/60)/60)/24)+DATE(1970,1,1)+(-5/24)</f>
        <v>42382.036076388882</v>
      </c>
      <c r="T3315" s="14">
        <f>(((I3315/60)/60)/24)+DATE(1970,1,1)+(-5/24)</f>
        <v>42395.833333333336</v>
      </c>
      <c r="U3315" s="41">
        <f t="shared" si="155"/>
        <v>13.797256944453693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8">
        <f>E3316/L3316</f>
        <v>29.068965517241381</v>
      </c>
      <c r="Q3316" s="12" t="str">
        <f t="shared" si="153"/>
        <v>theater</v>
      </c>
      <c r="R3316" s="12" t="str">
        <f t="shared" si="154"/>
        <v>plays</v>
      </c>
      <c r="S3316" s="13">
        <f>(((J3316/60)/60)/24)+DATE(1970,1,1)+(-5/24)</f>
        <v>42105.059155092589</v>
      </c>
      <c r="T3316" s="14">
        <f>(((I3316/60)/60)/24)+DATE(1970,1,1)+(-5/24)</f>
        <v>42132.628472222219</v>
      </c>
      <c r="U3316" s="41">
        <f t="shared" si="155"/>
        <v>27.569317129629781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8">
        <f>E3317/L3317</f>
        <v>49.438202247191015</v>
      </c>
      <c r="Q3317" s="12" t="str">
        <f t="shared" si="153"/>
        <v>theater</v>
      </c>
      <c r="R3317" s="12" t="str">
        <f t="shared" si="154"/>
        <v>plays</v>
      </c>
      <c r="S3317" s="13">
        <f>(((J3317/60)/60)/24)+DATE(1970,1,1)+(-5/24)</f>
        <v>42466.095381944448</v>
      </c>
      <c r="T3317" s="14">
        <f>(((I3317/60)/60)/24)+DATE(1970,1,1)+(-5/24)</f>
        <v>42496.095381944448</v>
      </c>
      <c r="U3317" s="41">
        <f t="shared" si="155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8">
        <f>E3318/L3318</f>
        <v>93.977440000000001</v>
      </c>
      <c r="Q3318" s="12" t="str">
        <f t="shared" si="153"/>
        <v>theater</v>
      </c>
      <c r="R3318" s="12" t="str">
        <f t="shared" si="154"/>
        <v>plays</v>
      </c>
      <c r="S3318" s="13">
        <f>(((J3318/60)/60)/24)+DATE(1970,1,1)+(-5/24)</f>
        <v>41826.662905092591</v>
      </c>
      <c r="T3318" s="14">
        <f>(((I3318/60)/60)/24)+DATE(1970,1,1)+(-5/24)</f>
        <v>41859.370833333334</v>
      </c>
      <c r="U3318" s="41">
        <f t="shared" si="155"/>
        <v>32.707928240743058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8">
        <f>E3319/L3319</f>
        <v>61.944444444444443</v>
      </c>
      <c r="Q3319" s="12" t="str">
        <f t="shared" si="153"/>
        <v>theater</v>
      </c>
      <c r="R3319" s="12" t="str">
        <f t="shared" si="154"/>
        <v>plays</v>
      </c>
      <c r="S3319" s="13">
        <f>(((J3319/60)/60)/24)+DATE(1970,1,1)+(-5/24)</f>
        <v>42498.831296296288</v>
      </c>
      <c r="T3319" s="14">
        <f>(((I3319/60)/60)/24)+DATE(1970,1,1)+(-5/24)</f>
        <v>42528.831296296288</v>
      </c>
      <c r="U3319" s="41">
        <f t="shared" si="155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8">
        <f>E3320/L3320</f>
        <v>78.5</v>
      </c>
      <c r="Q3320" s="12" t="str">
        <f t="shared" si="153"/>
        <v>theater</v>
      </c>
      <c r="R3320" s="12" t="str">
        <f t="shared" si="154"/>
        <v>plays</v>
      </c>
      <c r="S3320" s="13">
        <f>(((J3320/60)/60)/24)+DATE(1970,1,1)+(-5/24)</f>
        <v>42431.093668981477</v>
      </c>
      <c r="T3320" s="14">
        <f>(((I3320/60)/60)/24)+DATE(1970,1,1)+(-5/24)</f>
        <v>42470.895833333336</v>
      </c>
      <c r="U3320" s="41">
        <f t="shared" si="155"/>
        <v>39.802164351858664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8">
        <f>E3321/L3321</f>
        <v>33.75</v>
      </c>
      <c r="Q3321" s="12" t="str">
        <f t="shared" si="153"/>
        <v>theater</v>
      </c>
      <c r="R3321" s="12" t="str">
        <f t="shared" si="154"/>
        <v>plays</v>
      </c>
      <c r="S3321" s="13">
        <f>(((J3321/60)/60)/24)+DATE(1970,1,1)+(-5/24)</f>
        <v>41990.377152777779</v>
      </c>
      <c r="T3321" s="14">
        <f>(((I3321/60)/60)/24)+DATE(1970,1,1)+(-5/24)</f>
        <v>42035.377152777779</v>
      </c>
      <c r="U3321" s="41">
        <f t="shared" si="155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8">
        <f>E3322/L3322</f>
        <v>66.44736842105263</v>
      </c>
      <c r="Q3322" s="12" t="str">
        <f t="shared" si="153"/>
        <v>theater</v>
      </c>
      <c r="R3322" s="12" t="str">
        <f t="shared" si="154"/>
        <v>plays</v>
      </c>
      <c r="S3322" s="13">
        <f>(((J3322/60)/60)/24)+DATE(1970,1,1)+(-5/24)</f>
        <v>42512.837465277778</v>
      </c>
      <c r="T3322" s="14">
        <f>(((I3322/60)/60)/24)+DATE(1970,1,1)+(-5/24)</f>
        <v>42542.837465277778</v>
      </c>
      <c r="U3322" s="41">
        <f t="shared" si="155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8">
        <f>E3323/L3323</f>
        <v>35.799999999999997</v>
      </c>
      <c r="Q3323" s="12" t="str">
        <f t="shared" si="153"/>
        <v>theater</v>
      </c>
      <c r="R3323" s="12" t="str">
        <f t="shared" si="154"/>
        <v>plays</v>
      </c>
      <c r="S3323" s="13">
        <f>(((J3323/60)/60)/24)+DATE(1970,1,1)+(-5/24)</f>
        <v>41913.891956018517</v>
      </c>
      <c r="T3323" s="14">
        <f>(((I3323/60)/60)/24)+DATE(1970,1,1)+(-5/24)</f>
        <v>41927.957638888889</v>
      </c>
      <c r="U3323" s="41">
        <f t="shared" si="155"/>
        <v>14.065682870372257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8">
        <f>E3324/L3324</f>
        <v>145.65217391304347</v>
      </c>
      <c r="Q3324" s="12" t="str">
        <f t="shared" si="153"/>
        <v>theater</v>
      </c>
      <c r="R3324" s="12" t="str">
        <f t="shared" si="154"/>
        <v>plays</v>
      </c>
      <c r="S3324" s="13">
        <f>(((J3324/60)/60)/24)+DATE(1970,1,1)+(-5/24)</f>
        <v>42520.802037037036</v>
      </c>
      <c r="T3324" s="14">
        <f>(((I3324/60)/60)/24)+DATE(1970,1,1)+(-5/24)</f>
        <v>42542.954861111109</v>
      </c>
      <c r="U3324" s="41">
        <f t="shared" si="155"/>
        <v>22.152824074073578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8">
        <f>E3325/L3325</f>
        <v>25.693877551020407</v>
      </c>
      <c r="Q3325" s="12" t="str">
        <f t="shared" si="153"/>
        <v>theater</v>
      </c>
      <c r="R3325" s="12" t="str">
        <f t="shared" si="154"/>
        <v>plays</v>
      </c>
      <c r="S3325" s="13">
        <f>(((J3325/60)/60)/24)+DATE(1970,1,1)+(-5/24)</f>
        <v>42608.157499999994</v>
      </c>
      <c r="T3325" s="14">
        <f>(((I3325/60)/60)/24)+DATE(1970,1,1)+(-5/24)</f>
        <v>42638.157499999994</v>
      </c>
      <c r="U3325" s="41">
        <f t="shared" si="155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8">
        <f>E3326/L3326</f>
        <v>152.5</v>
      </c>
      <c r="Q3326" s="12" t="str">
        <f t="shared" si="153"/>
        <v>theater</v>
      </c>
      <c r="R3326" s="12" t="str">
        <f t="shared" si="154"/>
        <v>plays</v>
      </c>
      <c r="S3326" s="13">
        <f>(((J3326/60)/60)/24)+DATE(1970,1,1)+(-5/24)</f>
        <v>42512.374884259254</v>
      </c>
      <c r="T3326" s="14">
        <f>(((I3326/60)/60)/24)+DATE(1970,1,1)+(-5/24)</f>
        <v>42526.374884259254</v>
      </c>
      <c r="U3326" s="41">
        <f t="shared" si="155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8">
        <f>E3327/L3327</f>
        <v>30</v>
      </c>
      <c r="Q3327" s="12" t="str">
        <f t="shared" si="153"/>
        <v>theater</v>
      </c>
      <c r="R3327" s="12" t="str">
        <f t="shared" si="154"/>
        <v>plays</v>
      </c>
      <c r="S3327" s="13">
        <f>(((J3327/60)/60)/24)+DATE(1970,1,1)+(-5/24)</f>
        <v>42064.577280092592</v>
      </c>
      <c r="T3327" s="14">
        <f>(((I3327/60)/60)/24)+DATE(1970,1,1)+(-5/24)</f>
        <v>42099.535613425927</v>
      </c>
      <c r="U3327" s="41">
        <f t="shared" si="155"/>
        <v>34.958333333335759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8">
        <f>E3328/L3328</f>
        <v>142.28070175438597</v>
      </c>
      <c r="Q3328" s="12" t="str">
        <f t="shared" si="153"/>
        <v>theater</v>
      </c>
      <c r="R3328" s="12" t="str">
        <f t="shared" si="154"/>
        <v>plays</v>
      </c>
      <c r="S3328" s="13">
        <f>(((J3328/60)/60)/24)+DATE(1970,1,1)+(-5/24)</f>
        <v>42041.505844907406</v>
      </c>
      <c r="T3328" s="14">
        <f>(((I3328/60)/60)/24)+DATE(1970,1,1)+(-5/24)</f>
        <v>42071.464178240734</v>
      </c>
      <c r="U3328" s="41">
        <f t="shared" si="155"/>
        <v>29.958333333328483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8">
        <f>E3329/L3329</f>
        <v>24.545454545454547</v>
      </c>
      <c r="Q3329" s="12" t="str">
        <f t="shared" si="153"/>
        <v>theater</v>
      </c>
      <c r="R3329" s="12" t="str">
        <f t="shared" si="154"/>
        <v>plays</v>
      </c>
      <c r="S3329" s="13">
        <f>(((J3329/60)/60)/24)+DATE(1970,1,1)+(-5/24)</f>
        <v>42468.166273148141</v>
      </c>
      <c r="T3329" s="14">
        <f>(((I3329/60)/60)/24)+DATE(1970,1,1)+(-5/24)</f>
        <v>42498.166273148141</v>
      </c>
      <c r="U3329" s="41">
        <f t="shared" si="155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8">
        <f>E3330/L3330</f>
        <v>292.77777777777777</v>
      </c>
      <c r="Q3330" s="12" t="str">
        <f t="shared" si="153"/>
        <v>theater</v>
      </c>
      <c r="R3330" s="12" t="str">
        <f t="shared" si="154"/>
        <v>plays</v>
      </c>
      <c r="S3330" s="13">
        <f>(((J3330/60)/60)/24)+DATE(1970,1,1)+(-5/24)</f>
        <v>41822.366701388884</v>
      </c>
      <c r="T3330" s="14">
        <f>(((I3330/60)/60)/24)+DATE(1970,1,1)+(-5/24)</f>
        <v>41824.833333333328</v>
      </c>
      <c r="U3330" s="41">
        <f t="shared" si="155"/>
        <v>2.4666319444440887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8">
        <f>E3331/L3331</f>
        <v>44.92307692307692</v>
      </c>
      <c r="Q3331" s="12" t="str">
        <f t="shared" ref="Q3331:Q3394" si="156">LEFT(N3331,( FIND("/",N3331,1))-1)</f>
        <v>theater</v>
      </c>
      <c r="R3331" s="12" t="str">
        <f t="shared" ref="R3331:R3394" si="157">RIGHT(N3331,(LEN(N3331)-(FIND("/",N3331, FIND("/", N3331)-1))))</f>
        <v>plays</v>
      </c>
      <c r="S3331" s="13">
        <f>(((J3331/60)/60)/24)+DATE(1970,1,1)+(-5/24)</f>
        <v>41837.114675925921</v>
      </c>
      <c r="T3331" s="14">
        <f>(((I3331/60)/60)/24)+DATE(1970,1,1)+(-5/24)</f>
        <v>41847.75</v>
      </c>
      <c r="U3331" s="41">
        <f t="shared" ref="U3331:U3394" si="158">T3331-S3331</f>
        <v>10.635324074079108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8">
        <f>E3332/L3332</f>
        <v>23.10144927536232</v>
      </c>
      <c r="Q3332" s="12" t="str">
        <f t="shared" si="156"/>
        <v>theater</v>
      </c>
      <c r="R3332" s="12" t="str">
        <f t="shared" si="157"/>
        <v>plays</v>
      </c>
      <c r="S3332" s="13">
        <f>(((J3332/60)/60)/24)+DATE(1970,1,1)+(-5/24)</f>
        <v>42065.679027777776</v>
      </c>
      <c r="T3332" s="14">
        <f>(((I3332/60)/60)/24)+DATE(1970,1,1)+(-5/24)</f>
        <v>42095.637361111112</v>
      </c>
      <c r="U3332" s="41">
        <f t="shared" si="158"/>
        <v>29.958333333335759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8">
        <f>E3333/L3333</f>
        <v>80.400000000000006</v>
      </c>
      <c r="Q3333" s="12" t="str">
        <f t="shared" si="156"/>
        <v>theater</v>
      </c>
      <c r="R3333" s="12" t="str">
        <f t="shared" si="157"/>
        <v>plays</v>
      </c>
      <c r="S3333" s="13">
        <f>(((J3333/60)/60)/24)+DATE(1970,1,1)+(-5/24)</f>
        <v>42248.48942129629</v>
      </c>
      <c r="T3333" s="14">
        <f>(((I3333/60)/60)/24)+DATE(1970,1,1)+(-5/24)</f>
        <v>42283.48942129629</v>
      </c>
      <c r="U3333" s="41">
        <f t="shared" si="158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8">
        <f>E3334/L3334</f>
        <v>72.289156626506028</v>
      </c>
      <c r="Q3334" s="12" t="str">
        <f t="shared" si="156"/>
        <v>theater</v>
      </c>
      <c r="R3334" s="12" t="str">
        <f t="shared" si="157"/>
        <v>plays</v>
      </c>
      <c r="S3334" s="13">
        <f>(((J3334/60)/60)/24)+DATE(1970,1,1)+(-5/24)</f>
        <v>41809.651967592588</v>
      </c>
      <c r="T3334" s="14">
        <f>(((I3334/60)/60)/24)+DATE(1970,1,1)+(-5/24)</f>
        <v>41839.651967592588</v>
      </c>
      <c r="U3334" s="41">
        <f t="shared" si="158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8">
        <f>E3335/L3335</f>
        <v>32.972972972972975</v>
      </c>
      <c r="Q3335" s="12" t="str">
        <f t="shared" si="156"/>
        <v>theater</v>
      </c>
      <c r="R3335" s="12" t="str">
        <f t="shared" si="157"/>
        <v>plays</v>
      </c>
      <c r="S3335" s="13">
        <f>(((J3335/60)/60)/24)+DATE(1970,1,1)+(-5/24)</f>
        <v>42148.468518518515</v>
      </c>
      <c r="T3335" s="14">
        <f>(((I3335/60)/60)/24)+DATE(1970,1,1)+(-5/24)</f>
        <v>42170.468518518515</v>
      </c>
      <c r="U3335" s="41">
        <f t="shared" si="158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8">
        <f>E3336/L3336</f>
        <v>116.65217391304348</v>
      </c>
      <c r="Q3336" s="12" t="str">
        <f t="shared" si="156"/>
        <v>theater</v>
      </c>
      <c r="R3336" s="12" t="str">
        <f t="shared" si="157"/>
        <v>plays</v>
      </c>
      <c r="S3336" s="13">
        <f>(((J3336/60)/60)/24)+DATE(1970,1,1)+(-5/24)</f>
        <v>42185.312754629624</v>
      </c>
      <c r="T3336" s="14">
        <f>(((I3336/60)/60)/24)+DATE(1970,1,1)+(-5/24)</f>
        <v>42215.312754629624</v>
      </c>
      <c r="U3336" s="41">
        <f t="shared" si="158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8">
        <f>E3337/L3337</f>
        <v>79.61904761904762</v>
      </c>
      <c r="Q3337" s="12" t="str">
        <f t="shared" si="156"/>
        <v>theater</v>
      </c>
      <c r="R3337" s="12" t="str">
        <f t="shared" si="157"/>
        <v>plays</v>
      </c>
      <c r="S3337" s="13">
        <f>(((J3337/60)/60)/24)+DATE(1970,1,1)+(-5/24)</f>
        <v>41827.465810185182</v>
      </c>
      <c r="T3337" s="14">
        <f>(((I3337/60)/60)/24)+DATE(1970,1,1)+(-5/24)</f>
        <v>41854.75</v>
      </c>
      <c r="U3337" s="41">
        <f t="shared" si="158"/>
        <v>27.284189814818092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8">
        <f>E3338/L3338</f>
        <v>27.777777777777779</v>
      </c>
      <c r="Q3338" s="12" t="str">
        <f t="shared" si="156"/>
        <v>theater</v>
      </c>
      <c r="R3338" s="12" t="str">
        <f t="shared" si="157"/>
        <v>plays</v>
      </c>
      <c r="S3338" s="13">
        <f>(((J3338/60)/60)/24)+DATE(1970,1,1)+(-5/24)</f>
        <v>42437.190347222226</v>
      </c>
      <c r="T3338" s="14">
        <f>(((I3338/60)/60)/24)+DATE(1970,1,1)+(-5/24)</f>
        <v>42465.148680555554</v>
      </c>
      <c r="U3338" s="41">
        <f t="shared" si="158"/>
        <v>27.958333333328483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8">
        <f>E3339/L3339</f>
        <v>81.029411764705884</v>
      </c>
      <c r="Q3339" s="12" t="str">
        <f t="shared" si="156"/>
        <v>theater</v>
      </c>
      <c r="R3339" s="12" t="str">
        <f t="shared" si="157"/>
        <v>plays</v>
      </c>
      <c r="S3339" s="13">
        <f>(((J3339/60)/60)/24)+DATE(1970,1,1)+(-5/24)</f>
        <v>41901.073692129627</v>
      </c>
      <c r="T3339" s="14">
        <f>(((I3339/60)/60)/24)+DATE(1970,1,1)+(-5/24)</f>
        <v>41922.666666666664</v>
      </c>
      <c r="U3339" s="41">
        <f t="shared" si="158"/>
        <v>21.592974537037662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8">
        <f>E3340/L3340</f>
        <v>136.84821428571428</v>
      </c>
      <c r="Q3340" s="12" t="str">
        <f t="shared" si="156"/>
        <v>theater</v>
      </c>
      <c r="R3340" s="12" t="str">
        <f t="shared" si="157"/>
        <v>plays</v>
      </c>
      <c r="S3340" s="13">
        <f>(((J3340/60)/60)/24)+DATE(1970,1,1)+(-5/24)</f>
        <v>42769.366666666661</v>
      </c>
      <c r="T3340" s="14">
        <f>(((I3340/60)/60)/24)+DATE(1970,1,1)+(-5/24)</f>
        <v>42790.366666666661</v>
      </c>
      <c r="U3340" s="41">
        <f t="shared" si="158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8">
        <f>E3341/L3341</f>
        <v>177.61702127659575</v>
      </c>
      <c r="Q3341" s="12" t="str">
        <f t="shared" si="156"/>
        <v>theater</v>
      </c>
      <c r="R3341" s="12" t="str">
        <f t="shared" si="157"/>
        <v>plays</v>
      </c>
      <c r="S3341" s="13">
        <f>(((J3341/60)/60)/24)+DATE(1970,1,1)+(-5/24)</f>
        <v>42549.457384259258</v>
      </c>
      <c r="T3341" s="14">
        <f>(((I3341/60)/60)/24)+DATE(1970,1,1)+(-5/24)</f>
        <v>42579.457384259258</v>
      </c>
      <c r="U3341" s="41">
        <f t="shared" si="158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8">
        <f>E3342/L3342</f>
        <v>109.07894736842105</v>
      </c>
      <c r="Q3342" s="12" t="str">
        <f t="shared" si="156"/>
        <v>theater</v>
      </c>
      <c r="R3342" s="12" t="str">
        <f t="shared" si="157"/>
        <v>plays</v>
      </c>
      <c r="S3342" s="13">
        <f>(((J3342/60)/60)/24)+DATE(1970,1,1)+(-5/24)</f>
        <v>42685.765671296293</v>
      </c>
      <c r="T3342" s="14">
        <f>(((I3342/60)/60)/24)+DATE(1970,1,1)+(-5/24)</f>
        <v>42710.765671296293</v>
      </c>
      <c r="U3342" s="41">
        <f t="shared" si="158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8">
        <f>E3343/L3343</f>
        <v>119.64285714285714</v>
      </c>
      <c r="Q3343" s="12" t="str">
        <f t="shared" si="156"/>
        <v>theater</v>
      </c>
      <c r="R3343" s="12" t="str">
        <f t="shared" si="157"/>
        <v>plays</v>
      </c>
      <c r="S3343" s="13">
        <f>(((J3343/60)/60)/24)+DATE(1970,1,1)+(-5/24)</f>
        <v>42510.590520833335</v>
      </c>
      <c r="T3343" s="14">
        <f>(((I3343/60)/60)/24)+DATE(1970,1,1)+(-5/24)</f>
        <v>42533.499999999993</v>
      </c>
      <c r="U3343" s="41">
        <f t="shared" si="158"/>
        <v>22.909479166657547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8">
        <f>E3344/L3344</f>
        <v>78.205128205128204</v>
      </c>
      <c r="Q3344" s="12" t="str">
        <f t="shared" si="156"/>
        <v>theater</v>
      </c>
      <c r="R3344" s="12" t="str">
        <f t="shared" si="157"/>
        <v>plays</v>
      </c>
      <c r="S3344" s="13">
        <f>(((J3344/60)/60)/24)+DATE(1970,1,1)+(-5/24)</f>
        <v>42062.088078703695</v>
      </c>
      <c r="T3344" s="14">
        <f>(((I3344/60)/60)/24)+DATE(1970,1,1)+(-5/24)</f>
        <v>42094.999305555553</v>
      </c>
      <c r="U3344" s="41">
        <f t="shared" si="158"/>
        <v>32.911226851858373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8">
        <f>E3345/L3345</f>
        <v>52.173913043478258</v>
      </c>
      <c r="Q3345" s="12" t="str">
        <f t="shared" si="156"/>
        <v>theater</v>
      </c>
      <c r="R3345" s="12" t="str">
        <f t="shared" si="157"/>
        <v>plays</v>
      </c>
      <c r="S3345" s="13">
        <f>(((J3345/60)/60)/24)+DATE(1970,1,1)+(-5/24)</f>
        <v>42452.708148148151</v>
      </c>
      <c r="T3345" s="14">
        <f>(((I3345/60)/60)/24)+DATE(1970,1,1)+(-5/24)</f>
        <v>42473.345833333333</v>
      </c>
      <c r="U3345" s="41">
        <f t="shared" si="158"/>
        <v>20.637685185181908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8">
        <f>E3346/L3346</f>
        <v>114.125</v>
      </c>
      <c r="Q3346" s="12" t="str">
        <f t="shared" si="156"/>
        <v>theater</v>
      </c>
      <c r="R3346" s="12" t="str">
        <f t="shared" si="157"/>
        <v>plays</v>
      </c>
      <c r="S3346" s="13">
        <f>(((J3346/60)/60)/24)+DATE(1970,1,1)+(-5/24)</f>
        <v>41850.991817129623</v>
      </c>
      <c r="T3346" s="14">
        <f>(((I3346/60)/60)/24)+DATE(1970,1,1)+(-5/24)</f>
        <v>41880.991817129623</v>
      </c>
      <c r="U3346" s="41">
        <f t="shared" si="158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8">
        <f>E3347/L3347</f>
        <v>50</v>
      </c>
      <c r="Q3347" s="12" t="str">
        <f t="shared" si="156"/>
        <v>theater</v>
      </c>
      <c r="R3347" s="12" t="str">
        <f t="shared" si="157"/>
        <v>plays</v>
      </c>
      <c r="S3347" s="13">
        <f>(((J3347/60)/60)/24)+DATE(1970,1,1)+(-5/24)</f>
        <v>42052.897777777776</v>
      </c>
      <c r="T3347" s="14">
        <f>(((I3347/60)/60)/24)+DATE(1970,1,1)+(-5/24)</f>
        <v>42111.817361111105</v>
      </c>
      <c r="U3347" s="41">
        <f t="shared" si="158"/>
        <v>58.919583333328774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8">
        <f>E3348/L3348</f>
        <v>91.666666666666671</v>
      </c>
      <c r="Q3348" s="12" t="str">
        <f t="shared" si="156"/>
        <v>theater</v>
      </c>
      <c r="R3348" s="12" t="str">
        <f t="shared" si="157"/>
        <v>plays</v>
      </c>
      <c r="S3348" s="13">
        <f>(((J3348/60)/60)/24)+DATE(1970,1,1)+(-5/24)</f>
        <v>42053.816087962965</v>
      </c>
      <c r="T3348" s="14">
        <f>(((I3348/60)/60)/24)+DATE(1970,1,1)+(-5/24)</f>
        <v>42060.816087962965</v>
      </c>
      <c r="U3348" s="41">
        <f t="shared" si="158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8">
        <f>E3349/L3349</f>
        <v>108.59090909090909</v>
      </c>
      <c r="Q3349" s="12" t="str">
        <f t="shared" si="156"/>
        <v>theater</v>
      </c>
      <c r="R3349" s="12" t="str">
        <f t="shared" si="157"/>
        <v>plays</v>
      </c>
      <c r="S3349" s="13">
        <f>(((J3349/60)/60)/24)+DATE(1970,1,1)+(-5/24)</f>
        <v>42484.343217592592</v>
      </c>
      <c r="T3349" s="14">
        <f>(((I3349/60)/60)/24)+DATE(1970,1,1)+(-5/24)</f>
        <v>42498.666666666664</v>
      </c>
      <c r="U3349" s="41">
        <f t="shared" si="158"/>
        <v>14.323449074072414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8">
        <f>E3350/L3350</f>
        <v>69.822784810126578</v>
      </c>
      <c r="Q3350" s="12" t="str">
        <f t="shared" si="156"/>
        <v>theater</v>
      </c>
      <c r="R3350" s="12" t="str">
        <f t="shared" si="157"/>
        <v>plays</v>
      </c>
      <c r="S3350" s="13">
        <f>(((J3350/60)/60)/24)+DATE(1970,1,1)+(-5/24)</f>
        <v>42466.350462962961</v>
      </c>
      <c r="T3350" s="14">
        <f>(((I3350/60)/60)/24)+DATE(1970,1,1)+(-5/24)</f>
        <v>42489.957638888889</v>
      </c>
      <c r="U3350" s="41">
        <f t="shared" si="158"/>
        <v>23.607175925928459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8">
        <f>E3351/L3351</f>
        <v>109.57142857142857</v>
      </c>
      <c r="Q3351" s="12" t="str">
        <f t="shared" si="156"/>
        <v>theater</v>
      </c>
      <c r="R3351" s="12" t="str">
        <f t="shared" si="157"/>
        <v>plays</v>
      </c>
      <c r="S3351" s="13">
        <f>(((J3351/60)/60)/24)+DATE(1970,1,1)+(-5/24)</f>
        <v>42512.902453703697</v>
      </c>
      <c r="T3351" s="14">
        <f>(((I3351/60)/60)/24)+DATE(1970,1,1)+(-5/24)</f>
        <v>42534.499999999993</v>
      </c>
      <c r="U3351" s="41">
        <f t="shared" si="158"/>
        <v>21.597546296296059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8">
        <f>E3352/L3352</f>
        <v>71.666666666666671</v>
      </c>
      <c r="Q3352" s="12" t="str">
        <f t="shared" si="156"/>
        <v>theater</v>
      </c>
      <c r="R3352" s="12" t="str">
        <f t="shared" si="157"/>
        <v>plays</v>
      </c>
      <c r="S3352" s="13">
        <f>(((J3352/60)/60)/24)+DATE(1970,1,1)+(-5/24)</f>
        <v>42302.493182870363</v>
      </c>
      <c r="T3352" s="14">
        <f>(((I3352/60)/60)/24)+DATE(1970,1,1)+(-5/24)</f>
        <v>42337.749999999993</v>
      </c>
      <c r="U3352" s="41">
        <f t="shared" si="158"/>
        <v>35.256817129629781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8">
        <f>E3353/L3353</f>
        <v>93.611111111111114</v>
      </c>
      <c r="Q3353" s="12" t="str">
        <f t="shared" si="156"/>
        <v>theater</v>
      </c>
      <c r="R3353" s="12" t="str">
        <f t="shared" si="157"/>
        <v>plays</v>
      </c>
      <c r="S3353" s="13">
        <f>(((J3353/60)/60)/24)+DATE(1970,1,1)+(-5/24)</f>
        <v>41806.187094907407</v>
      </c>
      <c r="T3353" s="14">
        <f>(((I3353/60)/60)/24)+DATE(1970,1,1)+(-5/24)</f>
        <v>41843.25</v>
      </c>
      <c r="U3353" s="41">
        <f t="shared" si="158"/>
        <v>37.0629050925927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8">
        <f>E3354/L3354</f>
        <v>76.8</v>
      </c>
      <c r="Q3354" s="12" t="str">
        <f t="shared" si="156"/>
        <v>theater</v>
      </c>
      <c r="R3354" s="12" t="str">
        <f t="shared" si="157"/>
        <v>plays</v>
      </c>
      <c r="S3354" s="13">
        <f>(((J3354/60)/60)/24)+DATE(1970,1,1)+(-5/24)</f>
        <v>42495.784467592595</v>
      </c>
      <c r="T3354" s="14">
        <f>(((I3354/60)/60)/24)+DATE(1970,1,1)+(-5/24)</f>
        <v>42552.749999999993</v>
      </c>
      <c r="U3354" s="41">
        <f t="shared" si="158"/>
        <v>56.965532407397404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8">
        <f>E3355/L3355</f>
        <v>35.795454545454547</v>
      </c>
      <c r="Q3355" s="12" t="str">
        <f t="shared" si="156"/>
        <v>theater</v>
      </c>
      <c r="R3355" s="12" t="str">
        <f t="shared" si="157"/>
        <v>plays</v>
      </c>
      <c r="S3355" s="13">
        <f>(((J3355/60)/60)/24)+DATE(1970,1,1)+(-5/24)</f>
        <v>42479.223958333336</v>
      </c>
      <c r="T3355" s="14">
        <f>(((I3355/60)/60)/24)+DATE(1970,1,1)+(-5/24)</f>
        <v>42492.749999999993</v>
      </c>
      <c r="U3355" s="41">
        <f t="shared" si="158"/>
        <v>13.526041666656965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8">
        <f>E3356/L3356</f>
        <v>55.6</v>
      </c>
      <c r="Q3356" s="12" t="str">
        <f t="shared" si="156"/>
        <v>theater</v>
      </c>
      <c r="R3356" s="12" t="str">
        <f t="shared" si="157"/>
        <v>plays</v>
      </c>
      <c r="S3356" s="13">
        <f>(((J3356/60)/60)/24)+DATE(1970,1,1)+(-5/24)</f>
        <v>42270.518587962964</v>
      </c>
      <c r="T3356" s="14">
        <f>(((I3356/60)/60)/24)+DATE(1970,1,1)+(-5/24)</f>
        <v>42305.959027777775</v>
      </c>
      <c r="U3356" s="41">
        <f t="shared" si="158"/>
        <v>35.440439814810816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8">
        <f>E3357/L3357</f>
        <v>147.33333333333334</v>
      </c>
      <c r="Q3357" s="12" t="str">
        <f t="shared" si="156"/>
        <v>theater</v>
      </c>
      <c r="R3357" s="12" t="str">
        <f t="shared" si="157"/>
        <v>plays</v>
      </c>
      <c r="S3357" s="13">
        <f>(((J3357/60)/60)/24)+DATE(1970,1,1)+(-5/24)</f>
        <v>42489.411192129628</v>
      </c>
      <c r="T3357" s="14">
        <f>(((I3357/60)/60)/24)+DATE(1970,1,1)+(-5/24)</f>
        <v>42500.261805555558</v>
      </c>
      <c r="U3357" s="41">
        <f t="shared" si="158"/>
        <v>10.850613425929623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8">
        <f>E3358/L3358</f>
        <v>56.333333333333336</v>
      </c>
      <c r="Q3358" s="12" t="str">
        <f t="shared" si="156"/>
        <v>theater</v>
      </c>
      <c r="R3358" s="12" t="str">
        <f t="shared" si="157"/>
        <v>plays</v>
      </c>
      <c r="S3358" s="13">
        <f>(((J3358/60)/60)/24)+DATE(1970,1,1)+(-5/24)</f>
        <v>42536.607314814813</v>
      </c>
      <c r="T3358" s="14">
        <f>(((I3358/60)/60)/24)+DATE(1970,1,1)+(-5/24)</f>
        <v>42566.607314814813</v>
      </c>
      <c r="U3358" s="41">
        <f t="shared" si="158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8">
        <f>E3359/L3359</f>
        <v>96.19047619047619</v>
      </c>
      <c r="Q3359" s="12" t="str">
        <f t="shared" si="156"/>
        <v>theater</v>
      </c>
      <c r="R3359" s="12" t="str">
        <f t="shared" si="157"/>
        <v>plays</v>
      </c>
      <c r="S3359" s="13">
        <f>(((J3359/60)/60)/24)+DATE(1970,1,1)+(-5/24)</f>
        <v>41822.209606481476</v>
      </c>
      <c r="T3359" s="14">
        <f>(((I3359/60)/60)/24)+DATE(1970,1,1)+(-5/24)</f>
        <v>41852.209606481476</v>
      </c>
      <c r="U3359" s="41">
        <f t="shared" si="158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8">
        <f>E3360/L3360</f>
        <v>63.574074074074076</v>
      </c>
      <c r="Q3360" s="12" t="str">
        <f t="shared" si="156"/>
        <v>theater</v>
      </c>
      <c r="R3360" s="12" t="str">
        <f t="shared" si="157"/>
        <v>plays</v>
      </c>
      <c r="S3360" s="13">
        <f>(((J3360/60)/60)/24)+DATE(1970,1,1)+(-5/24)</f>
        <v>41932.102766203701</v>
      </c>
      <c r="T3360" s="14">
        <f>(((I3360/60)/60)/24)+DATE(1970,1,1)+(-5/24)</f>
        <v>41962.144432870373</v>
      </c>
      <c r="U3360" s="41">
        <f t="shared" si="158"/>
        <v>30.041666666671517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8">
        <f>E3361/L3361</f>
        <v>184.78260869565219</v>
      </c>
      <c r="Q3361" s="12" t="str">
        <f t="shared" si="156"/>
        <v>theater</v>
      </c>
      <c r="R3361" s="12" t="str">
        <f t="shared" si="157"/>
        <v>plays</v>
      </c>
      <c r="S3361" s="13">
        <f>(((J3361/60)/60)/24)+DATE(1970,1,1)+(-5/24)</f>
        <v>42745.848773148151</v>
      </c>
      <c r="T3361" s="14">
        <f>(((I3361/60)/60)/24)+DATE(1970,1,1)+(-5/24)</f>
        <v>42790.848773148151</v>
      </c>
      <c r="U3361" s="41">
        <f t="shared" si="158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8">
        <f>E3362/L3362</f>
        <v>126.72222222222223</v>
      </c>
      <c r="Q3362" s="12" t="str">
        <f t="shared" si="156"/>
        <v>theater</v>
      </c>
      <c r="R3362" s="12" t="str">
        <f t="shared" si="157"/>
        <v>plays</v>
      </c>
      <c r="S3362" s="13">
        <f>(((J3362/60)/60)/24)+DATE(1970,1,1)+(-5/24)</f>
        <v>42696.874340277776</v>
      </c>
      <c r="T3362" s="14">
        <f>(((I3362/60)/60)/24)+DATE(1970,1,1)+(-5/24)</f>
        <v>42718.457638888889</v>
      </c>
      <c r="U3362" s="41">
        <f t="shared" si="158"/>
        <v>21.583298611112696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8">
        <f>E3363/L3363</f>
        <v>83.42647058823529</v>
      </c>
      <c r="Q3363" s="12" t="str">
        <f t="shared" si="156"/>
        <v>theater</v>
      </c>
      <c r="R3363" s="12" t="str">
        <f t="shared" si="157"/>
        <v>plays</v>
      </c>
      <c r="S3363" s="13">
        <f>(((J3363/60)/60)/24)+DATE(1970,1,1)+(-5/24)</f>
        <v>41865.817013888889</v>
      </c>
      <c r="T3363" s="14">
        <f>(((I3363/60)/60)/24)+DATE(1970,1,1)+(-5/24)</f>
        <v>41883.457638888889</v>
      </c>
      <c r="U3363" s="41">
        <f t="shared" si="158"/>
        <v>17.640625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8">
        <f>E3364/L3364</f>
        <v>54.5</v>
      </c>
      <c r="Q3364" s="12" t="str">
        <f t="shared" si="156"/>
        <v>theater</v>
      </c>
      <c r="R3364" s="12" t="str">
        <f t="shared" si="157"/>
        <v>plays</v>
      </c>
      <c r="S3364" s="13">
        <f>(((J3364/60)/60)/24)+DATE(1970,1,1)+(-5/24)</f>
        <v>42055.883298611108</v>
      </c>
      <c r="T3364" s="14">
        <f>(((I3364/60)/60)/24)+DATE(1970,1,1)+(-5/24)</f>
        <v>42069.996527777774</v>
      </c>
      <c r="U3364" s="41">
        <f t="shared" si="158"/>
        <v>14.113229166665406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8">
        <f>E3365/L3365</f>
        <v>302.30769230769232</v>
      </c>
      <c r="Q3365" s="12" t="str">
        <f t="shared" si="156"/>
        <v>theater</v>
      </c>
      <c r="R3365" s="12" t="str">
        <f t="shared" si="157"/>
        <v>plays</v>
      </c>
      <c r="S3365" s="13">
        <f>(((J3365/60)/60)/24)+DATE(1970,1,1)+(-5/24)</f>
        <v>41851.563020833331</v>
      </c>
      <c r="T3365" s="14">
        <f>(((I3365/60)/60)/24)+DATE(1970,1,1)+(-5/24)</f>
        <v>41870.458333333328</v>
      </c>
      <c r="U3365" s="41">
        <f t="shared" si="158"/>
        <v>18.89531249999709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8">
        <f>E3366/L3366</f>
        <v>44.138888888888886</v>
      </c>
      <c r="Q3366" s="12" t="str">
        <f t="shared" si="156"/>
        <v>theater</v>
      </c>
      <c r="R3366" s="12" t="str">
        <f t="shared" si="157"/>
        <v>plays</v>
      </c>
      <c r="S3366" s="13">
        <f>(((J3366/60)/60)/24)+DATE(1970,1,1)+(-5/24)</f>
        <v>42422.769085648142</v>
      </c>
      <c r="T3366" s="14">
        <f>(((I3366/60)/60)/24)+DATE(1970,1,1)+(-5/24)</f>
        <v>42444.666666666664</v>
      </c>
      <c r="U3366" s="41">
        <f t="shared" si="158"/>
        <v>21.897581018522033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8">
        <f>E3367/L3367</f>
        <v>866.66666666666663</v>
      </c>
      <c r="Q3367" s="12" t="str">
        <f t="shared" si="156"/>
        <v>theater</v>
      </c>
      <c r="R3367" s="12" t="str">
        <f t="shared" si="157"/>
        <v>plays</v>
      </c>
      <c r="S3367" s="13">
        <f>(((J3367/60)/60)/24)+DATE(1970,1,1)+(-5/24)</f>
        <v>42320.893425925926</v>
      </c>
      <c r="T3367" s="14">
        <f>(((I3367/60)/60)/24)+DATE(1970,1,1)+(-5/24)</f>
        <v>42350.893425925926</v>
      </c>
      <c r="U3367" s="41">
        <f t="shared" si="158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8">
        <f>E3368/L3368</f>
        <v>61.388888888888886</v>
      </c>
      <c r="Q3368" s="12" t="str">
        <f t="shared" si="156"/>
        <v>theater</v>
      </c>
      <c r="R3368" s="12" t="str">
        <f t="shared" si="157"/>
        <v>plays</v>
      </c>
      <c r="S3368" s="13">
        <f>(((J3368/60)/60)/24)+DATE(1970,1,1)+(-5/24)</f>
        <v>42106.859224537031</v>
      </c>
      <c r="T3368" s="14">
        <f>(((I3368/60)/60)/24)+DATE(1970,1,1)+(-5/24)</f>
        <v>42136.859224537031</v>
      </c>
      <c r="U3368" s="41">
        <f t="shared" si="158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8">
        <f>E3369/L3369</f>
        <v>29.666666666666668</v>
      </c>
      <c r="Q3369" s="12" t="str">
        <f t="shared" si="156"/>
        <v>theater</v>
      </c>
      <c r="R3369" s="12" t="str">
        <f t="shared" si="157"/>
        <v>plays</v>
      </c>
      <c r="S3369" s="13">
        <f>(((J3369/60)/60)/24)+DATE(1970,1,1)+(-5/24)</f>
        <v>42192.725624999999</v>
      </c>
      <c r="T3369" s="14">
        <f>(((I3369/60)/60)/24)+DATE(1970,1,1)+(-5/24)</f>
        <v>42217.725624999999</v>
      </c>
      <c r="U3369" s="41">
        <f t="shared" si="158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8">
        <f>E3370/L3370</f>
        <v>45.478260869565219</v>
      </c>
      <c r="Q3370" s="12" t="str">
        <f t="shared" si="156"/>
        <v>theater</v>
      </c>
      <c r="R3370" s="12" t="str">
        <f t="shared" si="157"/>
        <v>plays</v>
      </c>
      <c r="S3370" s="13">
        <f>(((J3370/60)/60)/24)+DATE(1970,1,1)+(-5/24)</f>
        <v>41968.991423611107</v>
      </c>
      <c r="T3370" s="14">
        <f>(((I3370/60)/60)/24)+DATE(1970,1,1)+(-5/24)</f>
        <v>42004.999999999993</v>
      </c>
      <c r="U3370" s="41">
        <f t="shared" si="158"/>
        <v>36.008576388885558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8">
        <f>E3371/L3371</f>
        <v>96.203703703703709</v>
      </c>
      <c r="Q3371" s="12" t="str">
        <f t="shared" si="156"/>
        <v>theater</v>
      </c>
      <c r="R3371" s="12" t="str">
        <f t="shared" si="157"/>
        <v>plays</v>
      </c>
      <c r="S3371" s="13">
        <f>(((J3371/60)/60)/24)+DATE(1970,1,1)+(-5/24)</f>
        <v>42689.833101851851</v>
      </c>
      <c r="T3371" s="14">
        <f>(((I3371/60)/60)/24)+DATE(1970,1,1)+(-5/24)</f>
        <v>42749.833101851851</v>
      </c>
      <c r="U3371" s="41">
        <f t="shared" si="158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8">
        <f>E3372/L3372</f>
        <v>67.92307692307692</v>
      </c>
      <c r="Q3372" s="12" t="str">
        <f t="shared" si="156"/>
        <v>theater</v>
      </c>
      <c r="R3372" s="12" t="str">
        <f t="shared" si="157"/>
        <v>plays</v>
      </c>
      <c r="S3372" s="13">
        <f>(((J3372/60)/60)/24)+DATE(1970,1,1)+(-5/24)</f>
        <v>42690.125983796293</v>
      </c>
      <c r="T3372" s="14">
        <f>(((I3372/60)/60)/24)+DATE(1970,1,1)+(-5/24)</f>
        <v>42721.124999999993</v>
      </c>
      <c r="U3372" s="41">
        <f t="shared" si="158"/>
        <v>30.999016203699284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8">
        <f>E3373/L3373</f>
        <v>30.777777777777779</v>
      </c>
      <c r="Q3373" s="12" t="str">
        <f t="shared" si="156"/>
        <v>theater</v>
      </c>
      <c r="R3373" s="12" t="str">
        <f t="shared" si="157"/>
        <v>plays</v>
      </c>
      <c r="S3373" s="13">
        <f>(((J3373/60)/60)/24)+DATE(1970,1,1)+(-5/24)</f>
        <v>42312.666261574072</v>
      </c>
      <c r="T3373" s="14">
        <f>(((I3373/60)/60)/24)+DATE(1970,1,1)+(-5/24)</f>
        <v>42340.666261574072</v>
      </c>
      <c r="U3373" s="41">
        <f t="shared" si="158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8">
        <f>E3374/L3374</f>
        <v>38.333333333333336</v>
      </c>
      <c r="Q3374" s="12" t="str">
        <f t="shared" si="156"/>
        <v>theater</v>
      </c>
      <c r="R3374" s="12" t="str">
        <f t="shared" si="157"/>
        <v>plays</v>
      </c>
      <c r="S3374" s="13">
        <f>(((J3374/60)/60)/24)+DATE(1970,1,1)+(-5/24)</f>
        <v>41855.339768518512</v>
      </c>
      <c r="T3374" s="14">
        <f>(((I3374/60)/60)/24)+DATE(1970,1,1)+(-5/24)</f>
        <v>41875.999305555553</v>
      </c>
      <c r="U3374" s="41">
        <f t="shared" si="158"/>
        <v>20.659537037041446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8">
        <f>E3375/L3375</f>
        <v>66.833333333333329</v>
      </c>
      <c r="Q3375" s="12" t="str">
        <f t="shared" si="156"/>
        <v>theater</v>
      </c>
      <c r="R3375" s="12" t="str">
        <f t="shared" si="157"/>
        <v>plays</v>
      </c>
      <c r="S3375" s="13">
        <f>(((J3375/60)/60)/24)+DATE(1970,1,1)+(-5/24)</f>
        <v>42179.646296296291</v>
      </c>
      <c r="T3375" s="14">
        <f>(((I3375/60)/60)/24)+DATE(1970,1,1)+(-5/24)</f>
        <v>42203.458333333336</v>
      </c>
      <c r="U3375" s="41">
        <f t="shared" si="158"/>
        <v>23.812037037045229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8">
        <f>E3376/L3376</f>
        <v>71.730769230769226</v>
      </c>
      <c r="Q3376" s="12" t="str">
        <f t="shared" si="156"/>
        <v>theater</v>
      </c>
      <c r="R3376" s="12" t="str">
        <f t="shared" si="157"/>
        <v>plays</v>
      </c>
      <c r="S3376" s="13">
        <f>(((J3376/60)/60)/24)+DATE(1970,1,1)+(-5/24)</f>
        <v>42275.523333333331</v>
      </c>
      <c r="T3376" s="14">
        <f>(((I3376/60)/60)/24)+DATE(1970,1,1)+(-5/24)</f>
        <v>42305.523333333331</v>
      </c>
      <c r="U3376" s="41">
        <f t="shared" si="158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8">
        <f>E3377/L3377</f>
        <v>176.47058823529412</v>
      </c>
      <c r="Q3377" s="12" t="str">
        <f t="shared" si="156"/>
        <v>theater</v>
      </c>
      <c r="R3377" s="12" t="str">
        <f t="shared" si="157"/>
        <v>plays</v>
      </c>
      <c r="S3377" s="13">
        <f>(((J3377/60)/60)/24)+DATE(1970,1,1)+(-5/24)</f>
        <v>41765.402465277773</v>
      </c>
      <c r="T3377" s="14">
        <f>(((I3377/60)/60)/24)+DATE(1970,1,1)+(-5/24)</f>
        <v>41777.402465277773</v>
      </c>
      <c r="U3377" s="41">
        <f t="shared" si="158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8">
        <f>E3378/L3378</f>
        <v>421.10526315789474</v>
      </c>
      <c r="Q3378" s="12" t="str">
        <f t="shared" si="156"/>
        <v>theater</v>
      </c>
      <c r="R3378" s="12" t="str">
        <f t="shared" si="157"/>
        <v>plays</v>
      </c>
      <c r="S3378" s="13">
        <f>(((J3378/60)/60)/24)+DATE(1970,1,1)+(-5/24)</f>
        <v>42059.492986111109</v>
      </c>
      <c r="T3378" s="14">
        <f>(((I3378/60)/60)/24)+DATE(1970,1,1)+(-5/24)</f>
        <v>42119.451319444437</v>
      </c>
      <c r="U3378" s="41">
        <f t="shared" si="158"/>
        <v>59.958333333328483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8">
        <f>E3379/L3379</f>
        <v>104.98701298701299</v>
      </c>
      <c r="Q3379" s="12" t="str">
        <f t="shared" si="156"/>
        <v>theater</v>
      </c>
      <c r="R3379" s="12" t="str">
        <f t="shared" si="157"/>
        <v>plays</v>
      </c>
      <c r="S3379" s="13">
        <f>(((J3379/60)/60)/24)+DATE(1970,1,1)+(-5/24)</f>
        <v>42053.524293981485</v>
      </c>
      <c r="T3379" s="14">
        <f>(((I3379/60)/60)/24)+DATE(1970,1,1)+(-5/24)</f>
        <v>42083.49722222222</v>
      </c>
      <c r="U3379" s="41">
        <f t="shared" si="158"/>
        <v>29.9729282407352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8">
        <f>E3380/L3380</f>
        <v>28.19047619047619</v>
      </c>
      <c r="Q3380" s="12" t="str">
        <f t="shared" si="156"/>
        <v>theater</v>
      </c>
      <c r="R3380" s="12" t="str">
        <f t="shared" si="157"/>
        <v>plays</v>
      </c>
      <c r="S3380" s="13">
        <f>(((J3380/60)/60)/24)+DATE(1970,1,1)+(-5/24)</f>
        <v>41858.147060185183</v>
      </c>
      <c r="T3380" s="14">
        <f>(((I3380/60)/60)/24)+DATE(1970,1,1)+(-5/24)</f>
        <v>41882.338888888888</v>
      </c>
      <c r="U3380" s="41">
        <f t="shared" si="158"/>
        <v>24.191828703704232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8">
        <f>E3381/L3381</f>
        <v>54.55263157894737</v>
      </c>
      <c r="Q3381" s="12" t="str">
        <f t="shared" si="156"/>
        <v>theater</v>
      </c>
      <c r="R3381" s="12" t="str">
        <f t="shared" si="157"/>
        <v>plays</v>
      </c>
      <c r="S3381" s="13">
        <f>(((J3381/60)/60)/24)+DATE(1970,1,1)+(-5/24)</f>
        <v>42225.305555555555</v>
      </c>
      <c r="T3381" s="14">
        <f>(((I3381/60)/60)/24)+DATE(1970,1,1)+(-5/24)</f>
        <v>42242.749999999993</v>
      </c>
      <c r="U3381" s="41">
        <f t="shared" si="158"/>
        <v>17.444444444437977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8">
        <f>E3382/L3382</f>
        <v>111.89285714285714</v>
      </c>
      <c r="Q3382" s="12" t="str">
        <f t="shared" si="156"/>
        <v>theater</v>
      </c>
      <c r="R3382" s="12" t="str">
        <f t="shared" si="157"/>
        <v>plays</v>
      </c>
      <c r="S3382" s="13">
        <f>(((J3382/60)/60)/24)+DATE(1970,1,1)+(-5/24)</f>
        <v>41937.745115740734</v>
      </c>
      <c r="T3382" s="14">
        <f>(((I3382/60)/60)/24)+DATE(1970,1,1)+(-5/24)</f>
        <v>41972.786782407398</v>
      </c>
      <c r="U3382" s="41">
        <f t="shared" si="158"/>
        <v>35.041666666664241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8">
        <f>E3383/L3383</f>
        <v>85.208333333333329</v>
      </c>
      <c r="Q3383" s="12" t="str">
        <f t="shared" si="156"/>
        <v>theater</v>
      </c>
      <c r="R3383" s="12" t="str">
        <f t="shared" si="157"/>
        <v>plays</v>
      </c>
      <c r="S3383" s="13">
        <f>(((J3383/60)/60)/24)+DATE(1970,1,1)+(-5/24)</f>
        <v>42043.976655092592</v>
      </c>
      <c r="T3383" s="14">
        <f>(((I3383/60)/60)/24)+DATE(1970,1,1)+(-5/24)</f>
        <v>42073.934988425921</v>
      </c>
      <c r="U3383" s="41">
        <f t="shared" si="158"/>
        <v>29.958333333328483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8">
        <f>E3384/L3384</f>
        <v>76.652173913043484</v>
      </c>
      <c r="Q3384" s="12" t="str">
        <f t="shared" si="156"/>
        <v>theater</v>
      </c>
      <c r="R3384" s="12" t="str">
        <f t="shared" si="157"/>
        <v>plays</v>
      </c>
      <c r="S3384" s="13">
        <f>(((J3384/60)/60)/24)+DATE(1970,1,1)+(-5/24)</f>
        <v>42559.222870370366</v>
      </c>
      <c r="T3384" s="14">
        <f>(((I3384/60)/60)/24)+DATE(1970,1,1)+(-5/24)</f>
        <v>42583.749305555553</v>
      </c>
      <c r="U3384" s="41">
        <f t="shared" si="158"/>
        <v>24.526435185187438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8">
        <f>E3385/L3385</f>
        <v>65.166666666666671</v>
      </c>
      <c r="Q3385" s="12" t="str">
        <f t="shared" si="156"/>
        <v>theater</v>
      </c>
      <c r="R3385" s="12" t="str">
        <f t="shared" si="157"/>
        <v>plays</v>
      </c>
      <c r="S3385" s="13">
        <f>(((J3385/60)/60)/24)+DATE(1970,1,1)+(-5/24)</f>
        <v>42524.574305555558</v>
      </c>
      <c r="T3385" s="14">
        <f>(((I3385/60)/60)/24)+DATE(1970,1,1)+(-5/24)</f>
        <v>42544.574305555558</v>
      </c>
      <c r="U3385" s="41">
        <f t="shared" si="158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8">
        <f>E3386/L3386</f>
        <v>93.760312499999998</v>
      </c>
      <c r="Q3386" s="12" t="str">
        <f t="shared" si="156"/>
        <v>theater</v>
      </c>
      <c r="R3386" s="12" t="str">
        <f t="shared" si="157"/>
        <v>plays</v>
      </c>
      <c r="S3386" s="13">
        <f>(((J3386/60)/60)/24)+DATE(1970,1,1)+(-5/24)</f>
        <v>42291.879259259258</v>
      </c>
      <c r="T3386" s="14">
        <f>(((I3386/60)/60)/24)+DATE(1970,1,1)+(-5/24)</f>
        <v>42328.916666666664</v>
      </c>
      <c r="U3386" s="41">
        <f t="shared" si="158"/>
        <v>37.037407407406135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8">
        <f>E3387/L3387</f>
        <v>133.33333333333334</v>
      </c>
      <c r="Q3387" s="12" t="str">
        <f t="shared" si="156"/>
        <v>theater</v>
      </c>
      <c r="R3387" s="12" t="str">
        <f t="shared" si="157"/>
        <v>plays</v>
      </c>
      <c r="S3387" s="13">
        <f>(((J3387/60)/60)/24)+DATE(1970,1,1)+(-5/24)</f>
        <v>41953.659166666665</v>
      </c>
      <c r="T3387" s="14">
        <f>(((I3387/60)/60)/24)+DATE(1970,1,1)+(-5/24)</f>
        <v>41983.659166666665</v>
      </c>
      <c r="U3387" s="41">
        <f t="shared" si="158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8">
        <f>E3388/L3388</f>
        <v>51.219512195121951</v>
      </c>
      <c r="Q3388" s="12" t="str">
        <f t="shared" si="156"/>
        <v>theater</v>
      </c>
      <c r="R3388" s="12" t="str">
        <f t="shared" si="157"/>
        <v>plays</v>
      </c>
      <c r="S3388" s="13">
        <f>(((J3388/60)/60)/24)+DATE(1970,1,1)+(-5/24)</f>
        <v>41946.436412037037</v>
      </c>
      <c r="T3388" s="14">
        <f>(((I3388/60)/60)/24)+DATE(1970,1,1)+(-5/24)</f>
        <v>41976.436412037037</v>
      </c>
      <c r="U3388" s="41">
        <f t="shared" si="158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8">
        <f>E3389/L3389</f>
        <v>100.17142857142858</v>
      </c>
      <c r="Q3389" s="12" t="str">
        <f t="shared" si="156"/>
        <v>theater</v>
      </c>
      <c r="R3389" s="12" t="str">
        <f t="shared" si="157"/>
        <v>plays</v>
      </c>
      <c r="S3389" s="13">
        <f>(((J3389/60)/60)/24)+DATE(1970,1,1)+(-5/24)</f>
        <v>41947.554259259254</v>
      </c>
      <c r="T3389" s="14">
        <f>(((I3389/60)/60)/24)+DATE(1970,1,1)+(-5/24)</f>
        <v>41987.554259259261</v>
      </c>
      <c r="U3389" s="41">
        <f t="shared" si="158"/>
        <v>40.000000000007276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8">
        <f>E3390/L3390</f>
        <v>34.6</v>
      </c>
      <c r="Q3390" s="12" t="str">
        <f t="shared" si="156"/>
        <v>theater</v>
      </c>
      <c r="R3390" s="12" t="str">
        <f t="shared" si="157"/>
        <v>plays</v>
      </c>
      <c r="S3390" s="13">
        <f>(((J3390/60)/60)/24)+DATE(1970,1,1)+(-5/24)</f>
        <v>42143.252789351849</v>
      </c>
      <c r="T3390" s="14">
        <f>(((I3390/60)/60)/24)+DATE(1970,1,1)+(-5/24)</f>
        <v>42173.252789351849</v>
      </c>
      <c r="U3390" s="41">
        <f t="shared" si="158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8">
        <f>E3391/L3391</f>
        <v>184.67741935483872</v>
      </c>
      <c r="Q3391" s="12" t="str">
        <f t="shared" si="156"/>
        <v>theater</v>
      </c>
      <c r="R3391" s="12" t="str">
        <f t="shared" si="157"/>
        <v>plays</v>
      </c>
      <c r="S3391" s="13">
        <f>(((J3391/60)/60)/24)+DATE(1970,1,1)+(-5/24)</f>
        <v>42494.355115740742</v>
      </c>
      <c r="T3391" s="14">
        <f>(((I3391/60)/60)/24)+DATE(1970,1,1)+(-5/24)</f>
        <v>42524.355115740742</v>
      </c>
      <c r="U3391" s="41">
        <f t="shared" si="158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8">
        <f>E3392/L3392</f>
        <v>69.818181818181813</v>
      </c>
      <c r="Q3392" s="12" t="str">
        <f t="shared" si="156"/>
        <v>theater</v>
      </c>
      <c r="R3392" s="12" t="str">
        <f t="shared" si="157"/>
        <v>plays</v>
      </c>
      <c r="S3392" s="13">
        <f>(((J3392/60)/60)/24)+DATE(1970,1,1)+(-5/24)</f>
        <v>41815.56649305555</v>
      </c>
      <c r="T3392" s="14">
        <f>(((I3392/60)/60)/24)+DATE(1970,1,1)+(-5/24)</f>
        <v>41830.56649305555</v>
      </c>
      <c r="U3392" s="41">
        <f t="shared" si="158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8">
        <f>E3393/L3393</f>
        <v>61.944444444444443</v>
      </c>
      <c r="Q3393" s="12" t="str">
        <f t="shared" si="156"/>
        <v>theater</v>
      </c>
      <c r="R3393" s="12" t="str">
        <f t="shared" si="157"/>
        <v>plays</v>
      </c>
      <c r="S3393" s="13">
        <f>(((J3393/60)/60)/24)+DATE(1970,1,1)+(-5/24)</f>
        <v>41830.337361111109</v>
      </c>
      <c r="T3393" s="14">
        <f>(((I3393/60)/60)/24)+DATE(1970,1,1)+(-5/24)</f>
        <v>41859.727777777778</v>
      </c>
      <c r="U3393" s="41">
        <f t="shared" si="158"/>
        <v>29.390416666668898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8">
        <f>E3394/L3394</f>
        <v>41.666666666666664</v>
      </c>
      <c r="Q3394" s="12" t="str">
        <f t="shared" si="156"/>
        <v>theater</v>
      </c>
      <c r="R3394" s="12" t="str">
        <f t="shared" si="157"/>
        <v>plays</v>
      </c>
      <c r="S3394" s="13">
        <f>(((J3394/60)/60)/24)+DATE(1970,1,1)+(-5/24)</f>
        <v>42446.63721064815</v>
      </c>
      <c r="T3394" s="14">
        <f>(((I3394/60)/60)/24)+DATE(1970,1,1)+(-5/24)</f>
        <v>42496.63721064815</v>
      </c>
      <c r="U3394" s="41">
        <f t="shared" si="158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8">
        <f>E3395/L3395</f>
        <v>36.06818181818182</v>
      </c>
      <c r="Q3395" s="12" t="str">
        <f t="shared" ref="Q3395:Q3458" si="159">LEFT(N3395,( FIND("/",N3395,1))-1)</f>
        <v>theater</v>
      </c>
      <c r="R3395" s="12" t="str">
        <f t="shared" ref="R3395:R3458" si="160">RIGHT(N3395,(LEN(N3395)-(FIND("/",N3395, FIND("/", N3395)-1))))</f>
        <v>plays</v>
      </c>
      <c r="S3395" s="13">
        <f>(((J3395/60)/60)/24)+DATE(1970,1,1)+(-5/24)</f>
        <v>41923.713310185187</v>
      </c>
      <c r="T3395" s="14">
        <f>(((I3395/60)/60)/24)+DATE(1970,1,1)+(-5/24)</f>
        <v>41948.823611111111</v>
      </c>
      <c r="U3395" s="41">
        <f t="shared" ref="U3395:U3458" si="161">T3395-S3395</f>
        <v>25.110300925924093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8">
        <f>E3396/L3396</f>
        <v>29</v>
      </c>
      <c r="Q3396" s="12" t="str">
        <f t="shared" si="159"/>
        <v>theater</v>
      </c>
      <c r="R3396" s="12" t="str">
        <f t="shared" si="160"/>
        <v>plays</v>
      </c>
      <c r="S3396" s="13">
        <f>(((J3396/60)/60)/24)+DATE(1970,1,1)+(-5/24)</f>
        <v>41817.387094907404</v>
      </c>
      <c r="T3396" s="14">
        <f>(((I3396/60)/60)/24)+DATE(1970,1,1)+(-5/24)</f>
        <v>41847.387094907404</v>
      </c>
      <c r="U3396" s="41">
        <f t="shared" si="161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8">
        <f>E3397/L3397</f>
        <v>24.210526315789473</v>
      </c>
      <c r="Q3397" s="12" t="str">
        <f t="shared" si="159"/>
        <v>theater</v>
      </c>
      <c r="R3397" s="12" t="str">
        <f t="shared" si="160"/>
        <v>plays</v>
      </c>
      <c r="S3397" s="13">
        <f>(((J3397/60)/60)/24)+DATE(1970,1,1)+(-5/24)</f>
        <v>42140.503981481481</v>
      </c>
      <c r="T3397" s="14">
        <f>(((I3397/60)/60)/24)+DATE(1970,1,1)+(-5/24)</f>
        <v>42154.548611111109</v>
      </c>
      <c r="U3397" s="41">
        <f t="shared" si="161"/>
        <v>14.044629629628616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8">
        <f>E3398/L3398</f>
        <v>55.892857142857146</v>
      </c>
      <c r="Q3398" s="12" t="str">
        <f t="shared" si="159"/>
        <v>theater</v>
      </c>
      <c r="R3398" s="12" t="str">
        <f t="shared" si="160"/>
        <v>plays</v>
      </c>
      <c r="S3398" s="13">
        <f>(((J3398/60)/60)/24)+DATE(1970,1,1)+(-5/24)</f>
        <v>41764.238298611104</v>
      </c>
      <c r="T3398" s="14">
        <f>(((I3398/60)/60)/24)+DATE(1970,1,1)+(-5/24)</f>
        <v>41790.957638888889</v>
      </c>
      <c r="U3398" s="41">
        <f t="shared" si="161"/>
        <v>26.719340277784795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8">
        <f>E3399/L3399</f>
        <v>11.666666666666666</v>
      </c>
      <c r="Q3399" s="12" t="str">
        <f t="shared" si="159"/>
        <v>theater</v>
      </c>
      <c r="R3399" s="12" t="str">
        <f t="shared" si="160"/>
        <v>plays</v>
      </c>
      <c r="S3399" s="13">
        <f>(((J3399/60)/60)/24)+DATE(1970,1,1)+(-5/24)</f>
        <v>42378.270011574066</v>
      </c>
      <c r="T3399" s="14">
        <f>(((I3399/60)/60)/24)+DATE(1970,1,1)+(-5/24)</f>
        <v>42418.708333333336</v>
      </c>
      <c r="U3399" s="41">
        <f t="shared" si="161"/>
        <v>40.438321759269456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8">
        <f>E3400/L3400</f>
        <v>68.353846153846149</v>
      </c>
      <c r="Q3400" s="12" t="str">
        <f t="shared" si="159"/>
        <v>theater</v>
      </c>
      <c r="R3400" s="12" t="str">
        <f t="shared" si="160"/>
        <v>plays</v>
      </c>
      <c r="S3400" s="13">
        <f>(((J3400/60)/60)/24)+DATE(1970,1,1)+(-5/24)</f>
        <v>41941.543703703705</v>
      </c>
      <c r="T3400" s="14">
        <f>(((I3400/60)/60)/24)+DATE(1970,1,1)+(-5/24)</f>
        <v>41964.499999999993</v>
      </c>
      <c r="U3400" s="41">
        <f t="shared" si="161"/>
        <v>22.956296296288201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8">
        <f>E3401/L3401</f>
        <v>27.065217391304348</v>
      </c>
      <c r="Q3401" s="12" t="str">
        <f t="shared" si="159"/>
        <v>theater</v>
      </c>
      <c r="R3401" s="12" t="str">
        <f t="shared" si="160"/>
        <v>plays</v>
      </c>
      <c r="S3401" s="13">
        <f>(((J3401/60)/60)/24)+DATE(1970,1,1)+(-5/24)</f>
        <v>42026.712094907409</v>
      </c>
      <c r="T3401" s="14">
        <f>(((I3401/60)/60)/24)+DATE(1970,1,1)+(-5/24)</f>
        <v>42056.712094907409</v>
      </c>
      <c r="U3401" s="41">
        <f t="shared" si="161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8">
        <f>E3402/L3402</f>
        <v>118.12941176470588</v>
      </c>
      <c r="Q3402" s="12" t="str">
        <f t="shared" si="159"/>
        <v>theater</v>
      </c>
      <c r="R3402" s="12" t="str">
        <f t="shared" si="160"/>
        <v>plays</v>
      </c>
      <c r="S3402" s="13">
        <f>(((J3402/60)/60)/24)+DATE(1970,1,1)+(-5/24)</f>
        <v>41834.745532407404</v>
      </c>
      <c r="T3402" s="14">
        <f>(((I3402/60)/60)/24)+DATE(1970,1,1)+(-5/24)</f>
        <v>41879.745532407404</v>
      </c>
      <c r="U3402" s="41">
        <f t="shared" si="161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8">
        <f>E3403/L3403</f>
        <v>44.757575757575758</v>
      </c>
      <c r="Q3403" s="12" t="str">
        <f t="shared" si="159"/>
        <v>theater</v>
      </c>
      <c r="R3403" s="12" t="str">
        <f t="shared" si="160"/>
        <v>plays</v>
      </c>
      <c r="S3403" s="13">
        <f>(((J3403/60)/60)/24)+DATE(1970,1,1)+(-5/24)</f>
        <v>42193.5155787037</v>
      </c>
      <c r="T3403" s="14">
        <f>(((I3403/60)/60)/24)+DATE(1970,1,1)+(-5/24)</f>
        <v>42223.5155787037</v>
      </c>
      <c r="U3403" s="41">
        <f t="shared" si="161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8">
        <f>E3404/L3404</f>
        <v>99.787878787878782</v>
      </c>
      <c r="Q3404" s="12" t="str">
        <f t="shared" si="159"/>
        <v>theater</v>
      </c>
      <c r="R3404" s="12" t="str">
        <f t="shared" si="160"/>
        <v>plays</v>
      </c>
      <c r="S3404" s="13">
        <f>(((J3404/60)/60)/24)+DATE(1970,1,1)+(-5/24)</f>
        <v>42290.410219907404</v>
      </c>
      <c r="T3404" s="14">
        <f>(((I3404/60)/60)/24)+DATE(1970,1,1)+(-5/24)</f>
        <v>42319.896527777775</v>
      </c>
      <c r="U3404" s="41">
        <f t="shared" si="161"/>
        <v>29.486307870371093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8">
        <f>E3405/L3405</f>
        <v>117.64705882352941</v>
      </c>
      <c r="Q3405" s="12" t="str">
        <f t="shared" si="159"/>
        <v>theater</v>
      </c>
      <c r="R3405" s="12" t="str">
        <f t="shared" si="160"/>
        <v>plays</v>
      </c>
      <c r="S3405" s="13">
        <f>(((J3405/60)/60)/24)+DATE(1970,1,1)+(-5/24)</f>
        <v>42150.253749999996</v>
      </c>
      <c r="T3405" s="14">
        <f>(((I3405/60)/60)/24)+DATE(1970,1,1)+(-5/24)</f>
        <v>42180.253749999996</v>
      </c>
      <c r="U3405" s="41">
        <f t="shared" si="161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8">
        <f>E3406/L3406</f>
        <v>203.33333333333334</v>
      </c>
      <c r="Q3406" s="12" t="str">
        <f t="shared" si="159"/>
        <v>theater</v>
      </c>
      <c r="R3406" s="12" t="str">
        <f t="shared" si="160"/>
        <v>plays</v>
      </c>
      <c r="S3406" s="13">
        <f>(((J3406/60)/60)/24)+DATE(1970,1,1)+(-5/24)</f>
        <v>42152.295162037037</v>
      </c>
      <c r="T3406" s="14">
        <f>(((I3406/60)/60)/24)+DATE(1970,1,1)+(-5/24)</f>
        <v>42172.295162037037</v>
      </c>
      <c r="U3406" s="41">
        <f t="shared" si="161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8">
        <f>E3407/L3407</f>
        <v>28.323529411764707</v>
      </c>
      <c r="Q3407" s="12" t="str">
        <f t="shared" si="159"/>
        <v>theater</v>
      </c>
      <c r="R3407" s="12" t="str">
        <f t="shared" si="160"/>
        <v>plays</v>
      </c>
      <c r="S3407" s="13">
        <f>(((J3407/60)/60)/24)+DATE(1970,1,1)+(-5/24)</f>
        <v>42409.808865740742</v>
      </c>
      <c r="T3407" s="14">
        <f>(((I3407/60)/60)/24)+DATE(1970,1,1)+(-5/24)</f>
        <v>42430.790972222218</v>
      </c>
      <c r="U3407" s="41">
        <f t="shared" si="161"/>
        <v>20.982106481475057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8">
        <f>E3408/L3408</f>
        <v>110.23076923076923</v>
      </c>
      <c r="Q3408" s="12" t="str">
        <f t="shared" si="159"/>
        <v>theater</v>
      </c>
      <c r="R3408" s="12" t="str">
        <f t="shared" si="160"/>
        <v>plays</v>
      </c>
      <c r="S3408" s="13">
        <f>(((J3408/60)/60)/24)+DATE(1970,1,1)+(-5/24)</f>
        <v>41791.284444444442</v>
      </c>
      <c r="T3408" s="14">
        <f>(((I3408/60)/60)/24)+DATE(1970,1,1)+(-5/24)</f>
        <v>41836.284444444442</v>
      </c>
      <c r="U3408" s="41">
        <f t="shared" si="161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8">
        <f>E3409/L3409</f>
        <v>31.970149253731343</v>
      </c>
      <c r="Q3409" s="12" t="str">
        <f t="shared" si="159"/>
        <v>theater</v>
      </c>
      <c r="R3409" s="12" t="str">
        <f t="shared" si="160"/>
        <v>plays</v>
      </c>
      <c r="S3409" s="13">
        <f>(((J3409/60)/60)/24)+DATE(1970,1,1)+(-5/24)</f>
        <v>41796.21399305555</v>
      </c>
      <c r="T3409" s="14">
        <f>(((I3409/60)/60)/24)+DATE(1970,1,1)+(-5/24)</f>
        <v>41826.21399305555</v>
      </c>
      <c r="U3409" s="41">
        <f t="shared" si="161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8">
        <f>E3410/L3410</f>
        <v>58.611111111111114</v>
      </c>
      <c r="Q3410" s="12" t="str">
        <f t="shared" si="159"/>
        <v>theater</v>
      </c>
      <c r="R3410" s="12" t="str">
        <f t="shared" si="160"/>
        <v>plays</v>
      </c>
      <c r="S3410" s="13">
        <f>(((J3410/60)/60)/24)+DATE(1970,1,1)+(-5/24)</f>
        <v>41808.78361111111</v>
      </c>
      <c r="T3410" s="14">
        <f>(((I3410/60)/60)/24)+DATE(1970,1,1)+(-5/24)</f>
        <v>41838.78361111111</v>
      </c>
      <c r="U3410" s="41">
        <f t="shared" si="161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8">
        <f>E3411/L3411</f>
        <v>29.428571428571427</v>
      </c>
      <c r="Q3411" s="12" t="str">
        <f t="shared" si="159"/>
        <v>theater</v>
      </c>
      <c r="R3411" s="12" t="str">
        <f t="shared" si="160"/>
        <v>plays</v>
      </c>
      <c r="S3411" s="13">
        <f>(((J3411/60)/60)/24)+DATE(1970,1,1)+(-5/24)</f>
        <v>42544.605995370373</v>
      </c>
      <c r="T3411" s="14">
        <f>(((I3411/60)/60)/24)+DATE(1970,1,1)+(-5/24)</f>
        <v>42582.665277777771</v>
      </c>
      <c r="U3411" s="41">
        <f t="shared" si="161"/>
        <v>38.059282407397404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8">
        <f>E3412/L3412</f>
        <v>81.375</v>
      </c>
      <c r="Q3412" s="12" t="str">
        <f t="shared" si="159"/>
        <v>theater</v>
      </c>
      <c r="R3412" s="12" t="str">
        <f t="shared" si="160"/>
        <v>plays</v>
      </c>
      <c r="S3412" s="13">
        <f>(((J3412/60)/60)/24)+DATE(1970,1,1)+(-5/24)</f>
        <v>42499.83321759259</v>
      </c>
      <c r="T3412" s="14">
        <f>(((I3412/60)/60)/24)+DATE(1970,1,1)+(-5/24)</f>
        <v>42527.083333333336</v>
      </c>
      <c r="U3412" s="41">
        <f t="shared" si="161"/>
        <v>27.250115740745969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8">
        <f>E3413/L3413</f>
        <v>199.16666666666666</v>
      </c>
      <c r="Q3413" s="12" t="str">
        <f t="shared" si="159"/>
        <v>theater</v>
      </c>
      <c r="R3413" s="12" t="str">
        <f t="shared" si="160"/>
        <v>plays</v>
      </c>
      <c r="S3413" s="13">
        <f>(((J3413/60)/60)/24)+DATE(1970,1,1)+(-5/24)</f>
        <v>42264.814490740733</v>
      </c>
      <c r="T3413" s="14">
        <f>(((I3413/60)/60)/24)+DATE(1970,1,1)+(-5/24)</f>
        <v>42284.814490740733</v>
      </c>
      <c r="U3413" s="41">
        <f t="shared" si="161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8">
        <f>E3414/L3414</f>
        <v>115.38461538461539</v>
      </c>
      <c r="Q3414" s="12" t="str">
        <f t="shared" si="159"/>
        <v>theater</v>
      </c>
      <c r="R3414" s="12" t="str">
        <f t="shared" si="160"/>
        <v>plays</v>
      </c>
      <c r="S3414" s="13">
        <f>(((J3414/60)/60)/24)+DATE(1970,1,1)+(-5/24)</f>
        <v>41879.750717592593</v>
      </c>
      <c r="T3414" s="14">
        <f>(((I3414/60)/60)/24)+DATE(1970,1,1)+(-5/24)</f>
        <v>41909.750717592593</v>
      </c>
      <c r="U3414" s="41">
        <f t="shared" si="161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8">
        <f>E3415/L3415</f>
        <v>46.428571428571431</v>
      </c>
      <c r="Q3415" s="12" t="str">
        <f t="shared" si="159"/>
        <v>theater</v>
      </c>
      <c r="R3415" s="12" t="str">
        <f t="shared" si="160"/>
        <v>plays</v>
      </c>
      <c r="S3415" s="13">
        <f>(((J3415/60)/60)/24)+DATE(1970,1,1)+(-5/24)</f>
        <v>42053.524745370371</v>
      </c>
      <c r="T3415" s="14">
        <f>(((I3415/60)/60)/24)+DATE(1970,1,1)+(-5/24)</f>
        <v>42062.999305555553</v>
      </c>
      <c r="U3415" s="41">
        <f t="shared" si="161"/>
        <v>9.4745601851827814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8">
        <f>E3416/L3416</f>
        <v>70.568181818181813</v>
      </c>
      <c r="Q3416" s="12" t="str">
        <f t="shared" si="159"/>
        <v>theater</v>
      </c>
      <c r="R3416" s="12" t="str">
        <f t="shared" si="160"/>
        <v>plays</v>
      </c>
      <c r="S3416" s="13">
        <f>(((J3416/60)/60)/24)+DATE(1970,1,1)+(-5/24)</f>
        <v>42675.624131944445</v>
      </c>
      <c r="T3416" s="14">
        <f>(((I3416/60)/60)/24)+DATE(1970,1,1)+(-5/24)</f>
        <v>42705.124305555553</v>
      </c>
      <c r="U3416" s="41">
        <f t="shared" si="161"/>
        <v>29.500173611108039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8">
        <f>E3417/L3417</f>
        <v>22.222222222222221</v>
      </c>
      <c r="Q3417" s="12" t="str">
        <f t="shared" si="159"/>
        <v>theater</v>
      </c>
      <c r="R3417" s="12" t="str">
        <f t="shared" si="160"/>
        <v>plays</v>
      </c>
      <c r="S3417" s="13">
        <f>(((J3417/60)/60)/24)+DATE(1970,1,1)+(-5/24)</f>
        <v>42466.935833333329</v>
      </c>
      <c r="T3417" s="14">
        <f>(((I3417/60)/60)/24)+DATE(1970,1,1)+(-5/24)</f>
        <v>42477.770833333336</v>
      </c>
      <c r="U3417" s="41">
        <f t="shared" si="161"/>
        <v>10.835000000006403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8">
        <f>E3418/L3418</f>
        <v>159.46666666666667</v>
      </c>
      <c r="Q3418" s="12" t="str">
        <f t="shared" si="159"/>
        <v>theater</v>
      </c>
      <c r="R3418" s="12" t="str">
        <f t="shared" si="160"/>
        <v>plays</v>
      </c>
      <c r="S3418" s="13">
        <f>(((J3418/60)/60)/24)+DATE(1970,1,1)+(-5/24)</f>
        <v>42089.204224537032</v>
      </c>
      <c r="T3418" s="14">
        <f>(((I3418/60)/60)/24)+DATE(1970,1,1)+(-5/24)</f>
        <v>42117.562499999993</v>
      </c>
      <c r="U3418" s="41">
        <f t="shared" si="161"/>
        <v>28.358275462960592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8">
        <f>E3419/L3419</f>
        <v>37.777999999999999</v>
      </c>
      <c r="Q3419" s="12" t="str">
        <f t="shared" si="159"/>
        <v>theater</v>
      </c>
      <c r="R3419" s="12" t="str">
        <f t="shared" si="160"/>
        <v>plays</v>
      </c>
      <c r="S3419" s="13">
        <f>(((J3419/60)/60)/24)+DATE(1970,1,1)+(-5/24)</f>
        <v>41894.705416666664</v>
      </c>
      <c r="T3419" s="14">
        <f>(((I3419/60)/60)/24)+DATE(1970,1,1)+(-5/24)</f>
        <v>41937.821527777778</v>
      </c>
      <c r="U3419" s="41">
        <f t="shared" si="161"/>
        <v>43.116111111114151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8">
        <f>E3420/L3420</f>
        <v>72.053571428571431</v>
      </c>
      <c r="Q3420" s="12" t="str">
        <f t="shared" si="159"/>
        <v>theater</v>
      </c>
      <c r="R3420" s="12" t="str">
        <f t="shared" si="160"/>
        <v>plays</v>
      </c>
      <c r="S3420" s="13">
        <f>(((J3420/60)/60)/24)+DATE(1970,1,1)+(-5/24)</f>
        <v>41752.626238425924</v>
      </c>
      <c r="T3420" s="14">
        <f>(((I3420/60)/60)/24)+DATE(1970,1,1)+(-5/24)</f>
        <v>41782.626238425924</v>
      </c>
      <c r="U3420" s="41">
        <f t="shared" si="161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8">
        <f>E3421/L3421</f>
        <v>63.695652173913047</v>
      </c>
      <c r="Q3421" s="12" t="str">
        <f t="shared" si="159"/>
        <v>theater</v>
      </c>
      <c r="R3421" s="12" t="str">
        <f t="shared" si="160"/>
        <v>plays</v>
      </c>
      <c r="S3421" s="13">
        <f>(((J3421/60)/60)/24)+DATE(1970,1,1)+(-5/24)</f>
        <v>42448.613252314812</v>
      </c>
      <c r="T3421" s="14">
        <f>(((I3421/60)/60)/24)+DATE(1970,1,1)+(-5/24)</f>
        <v>42466.687499999993</v>
      </c>
      <c r="U3421" s="41">
        <f t="shared" si="161"/>
        <v>18.074247685181035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8">
        <f>E3422/L3422</f>
        <v>28.411764705882351</v>
      </c>
      <c r="Q3422" s="12" t="str">
        <f t="shared" si="159"/>
        <v>theater</v>
      </c>
      <c r="R3422" s="12" t="str">
        <f t="shared" si="160"/>
        <v>plays</v>
      </c>
      <c r="S3422" s="13">
        <f>(((J3422/60)/60)/24)+DATE(1970,1,1)+(-5/24)</f>
        <v>42404.881967592592</v>
      </c>
      <c r="T3422" s="14">
        <f>(((I3422/60)/60)/24)+DATE(1970,1,1)+(-5/24)</f>
        <v>42413.791666666664</v>
      </c>
      <c r="U3422" s="41">
        <f t="shared" si="161"/>
        <v>8.9096990740727051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8">
        <f>E3423/L3423</f>
        <v>103.21428571428571</v>
      </c>
      <c r="Q3423" s="12" t="str">
        <f t="shared" si="159"/>
        <v>theater</v>
      </c>
      <c r="R3423" s="12" t="str">
        <f t="shared" si="160"/>
        <v>plays</v>
      </c>
      <c r="S3423" s="13">
        <f>(((J3423/60)/60)/24)+DATE(1970,1,1)+(-5/24)</f>
        <v>42037.582905092589</v>
      </c>
      <c r="T3423" s="14">
        <f>(((I3423/60)/60)/24)+DATE(1970,1,1)+(-5/24)</f>
        <v>42067.582905092589</v>
      </c>
      <c r="U3423" s="41">
        <f t="shared" si="161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8">
        <f>E3424/L3424</f>
        <v>71.152173913043484</v>
      </c>
      <c r="Q3424" s="12" t="str">
        <f t="shared" si="159"/>
        <v>theater</v>
      </c>
      <c r="R3424" s="12" t="str">
        <f t="shared" si="160"/>
        <v>plays</v>
      </c>
      <c r="S3424" s="13">
        <f>(((J3424/60)/60)/24)+DATE(1970,1,1)+(-5/24)</f>
        <v>42323.353888888887</v>
      </c>
      <c r="T3424" s="14">
        <f>(((I3424/60)/60)/24)+DATE(1970,1,1)+(-5/24)</f>
        <v>42351.791666666664</v>
      </c>
      <c r="U3424" s="41">
        <f t="shared" si="161"/>
        <v>28.437777777777228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8">
        <f>E3425/L3425</f>
        <v>35</v>
      </c>
      <c r="Q3425" s="12" t="str">
        <f t="shared" si="159"/>
        <v>theater</v>
      </c>
      <c r="R3425" s="12" t="str">
        <f t="shared" si="160"/>
        <v>plays</v>
      </c>
      <c r="S3425" s="13">
        <f>(((J3425/60)/60)/24)+DATE(1970,1,1)+(-5/24)</f>
        <v>42088.703020833331</v>
      </c>
      <c r="T3425" s="14">
        <f>(((I3425/60)/60)/24)+DATE(1970,1,1)+(-5/24)</f>
        <v>42118.703020833331</v>
      </c>
      <c r="U3425" s="41">
        <f t="shared" si="161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8">
        <f>E3426/L3426</f>
        <v>81.776315789473685</v>
      </c>
      <c r="Q3426" s="12" t="str">
        <f t="shared" si="159"/>
        <v>theater</v>
      </c>
      <c r="R3426" s="12" t="str">
        <f t="shared" si="160"/>
        <v>plays</v>
      </c>
      <c r="S3426" s="13">
        <f>(((J3426/60)/60)/24)+DATE(1970,1,1)+(-5/24)</f>
        <v>42018.468564814808</v>
      </c>
      <c r="T3426" s="14">
        <f>(((I3426/60)/60)/24)+DATE(1970,1,1)+(-5/24)</f>
        <v>42040.082638888889</v>
      </c>
      <c r="U3426" s="41">
        <f t="shared" si="161"/>
        <v>21.614074074081145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8">
        <f>E3427/L3427</f>
        <v>297.02980769230766</v>
      </c>
      <c r="Q3427" s="12" t="str">
        <f t="shared" si="159"/>
        <v>theater</v>
      </c>
      <c r="R3427" s="12" t="str">
        <f t="shared" si="160"/>
        <v>plays</v>
      </c>
      <c r="S3427" s="13">
        <f>(((J3427/60)/60)/24)+DATE(1970,1,1)+(-5/24)</f>
        <v>41884.40898148148</v>
      </c>
      <c r="T3427" s="14">
        <f>(((I3427/60)/60)/24)+DATE(1970,1,1)+(-5/24)</f>
        <v>41916.40898148148</v>
      </c>
      <c r="U3427" s="41">
        <f t="shared" si="161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8">
        <f>E3428/L3428</f>
        <v>46.609195402298852</v>
      </c>
      <c r="Q3428" s="12" t="str">
        <f t="shared" si="159"/>
        <v>theater</v>
      </c>
      <c r="R3428" s="12" t="str">
        <f t="shared" si="160"/>
        <v>plays</v>
      </c>
      <c r="S3428" s="13">
        <f>(((J3428/60)/60)/24)+DATE(1970,1,1)+(-5/24)</f>
        <v>41883.848414351851</v>
      </c>
      <c r="T3428" s="14">
        <f>(((I3428/60)/60)/24)+DATE(1970,1,1)+(-5/24)</f>
        <v>41902.875</v>
      </c>
      <c r="U3428" s="41">
        <f t="shared" si="161"/>
        <v>19.026585648149194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8">
        <f>E3429/L3429</f>
        <v>51.724137931034484</v>
      </c>
      <c r="Q3429" s="12" t="str">
        <f t="shared" si="159"/>
        <v>theater</v>
      </c>
      <c r="R3429" s="12" t="str">
        <f t="shared" si="160"/>
        <v>plays</v>
      </c>
      <c r="S3429" s="13">
        <f>(((J3429/60)/60)/24)+DATE(1970,1,1)+(-5/24)</f>
        <v>41792.436944444438</v>
      </c>
      <c r="T3429" s="14">
        <f>(((I3429/60)/60)/24)+DATE(1970,1,1)+(-5/24)</f>
        <v>41822.436944444438</v>
      </c>
      <c r="U3429" s="41">
        <f t="shared" si="161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8">
        <f>E3430/L3430</f>
        <v>40.294117647058826</v>
      </c>
      <c r="Q3430" s="12" t="str">
        <f t="shared" si="159"/>
        <v>theater</v>
      </c>
      <c r="R3430" s="12" t="str">
        <f t="shared" si="160"/>
        <v>plays</v>
      </c>
      <c r="S3430" s="13">
        <f>(((J3430/60)/60)/24)+DATE(1970,1,1)+(-5/24)</f>
        <v>42038.512118055551</v>
      </c>
      <c r="T3430" s="14">
        <f>(((I3430/60)/60)/24)+DATE(1970,1,1)+(-5/24)</f>
        <v>42063.499999999993</v>
      </c>
      <c r="U3430" s="41">
        <f t="shared" si="161"/>
        <v>24.987881944442051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8">
        <f>E3431/L3431</f>
        <v>16.25</v>
      </c>
      <c r="Q3431" s="12" t="str">
        <f t="shared" si="159"/>
        <v>theater</v>
      </c>
      <c r="R3431" s="12" t="str">
        <f t="shared" si="160"/>
        <v>plays</v>
      </c>
      <c r="S3431" s="13">
        <f>(((J3431/60)/60)/24)+DATE(1970,1,1)+(-5/24)</f>
        <v>42661.813206018516</v>
      </c>
      <c r="T3431" s="14">
        <f>(((I3431/60)/60)/24)+DATE(1970,1,1)+(-5/24)</f>
        <v>42675.813206018516</v>
      </c>
      <c r="U3431" s="41">
        <f t="shared" si="161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8">
        <f>E3432/L3432</f>
        <v>30.152638888888887</v>
      </c>
      <c r="Q3432" s="12" t="str">
        <f t="shared" si="159"/>
        <v>theater</v>
      </c>
      <c r="R3432" s="12" t="str">
        <f t="shared" si="160"/>
        <v>plays</v>
      </c>
      <c r="S3432" s="13">
        <f>(((J3432/60)/60)/24)+DATE(1970,1,1)+(-5/24)</f>
        <v>41820.737280092588</v>
      </c>
      <c r="T3432" s="14">
        <f>(((I3432/60)/60)/24)+DATE(1970,1,1)+(-5/24)</f>
        <v>41850.737280092588</v>
      </c>
      <c r="U3432" s="41">
        <f t="shared" si="161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8">
        <f>E3433/L3433</f>
        <v>95.238095238095241</v>
      </c>
      <c r="Q3433" s="12" t="str">
        <f t="shared" si="159"/>
        <v>theater</v>
      </c>
      <c r="R3433" s="12" t="str">
        <f t="shared" si="160"/>
        <v>plays</v>
      </c>
      <c r="S3433" s="13">
        <f>(((J3433/60)/60)/24)+DATE(1970,1,1)+(-5/24)</f>
        <v>41839.522604166668</v>
      </c>
      <c r="T3433" s="14">
        <f>(((I3433/60)/60)/24)+DATE(1970,1,1)+(-5/24)</f>
        <v>41869.522604166668</v>
      </c>
      <c r="U3433" s="41">
        <f t="shared" si="161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8">
        <f>E3434/L3434</f>
        <v>52.214285714285715</v>
      </c>
      <c r="Q3434" s="12" t="str">
        <f t="shared" si="159"/>
        <v>theater</v>
      </c>
      <c r="R3434" s="12" t="str">
        <f t="shared" si="160"/>
        <v>plays</v>
      </c>
      <c r="S3434" s="13">
        <f>(((J3434/60)/60)/24)+DATE(1970,1,1)+(-5/24)</f>
        <v>42380.372847222221</v>
      </c>
      <c r="T3434" s="14">
        <f>(((I3434/60)/60)/24)+DATE(1970,1,1)+(-5/24)</f>
        <v>42405.708333333336</v>
      </c>
      <c r="U3434" s="41">
        <f t="shared" si="161"/>
        <v>25.335486111114733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8">
        <f>E3435/L3435</f>
        <v>134.1549295774648</v>
      </c>
      <c r="Q3435" s="12" t="str">
        <f t="shared" si="159"/>
        <v>theater</v>
      </c>
      <c r="R3435" s="12" t="str">
        <f t="shared" si="160"/>
        <v>plays</v>
      </c>
      <c r="S3435" s="13">
        <f>(((J3435/60)/60)/24)+DATE(1970,1,1)+(-5/24)</f>
        <v>41775.854803240742</v>
      </c>
      <c r="T3435" s="14">
        <f>(((I3435/60)/60)/24)+DATE(1970,1,1)+(-5/24)</f>
        <v>41806.916666666664</v>
      </c>
      <c r="U3435" s="41">
        <f t="shared" si="161"/>
        <v>31.061863425922638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8">
        <f>E3436/L3436</f>
        <v>62.827380952380949</v>
      </c>
      <c r="Q3436" s="12" t="str">
        <f t="shared" si="159"/>
        <v>theater</v>
      </c>
      <c r="R3436" s="12" t="str">
        <f t="shared" si="160"/>
        <v>plays</v>
      </c>
      <c r="S3436" s="13">
        <f>(((J3436/60)/60)/24)+DATE(1970,1,1)+(-5/24)</f>
        <v>41800.172094907408</v>
      </c>
      <c r="T3436" s="14">
        <f>(((I3436/60)/60)/24)+DATE(1970,1,1)+(-5/24)</f>
        <v>41830.172094907408</v>
      </c>
      <c r="U3436" s="41">
        <f t="shared" si="161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8">
        <f>E3437/L3437</f>
        <v>58.94736842105263</v>
      </c>
      <c r="Q3437" s="12" t="str">
        <f t="shared" si="159"/>
        <v>theater</v>
      </c>
      <c r="R3437" s="12" t="str">
        <f t="shared" si="160"/>
        <v>plays</v>
      </c>
      <c r="S3437" s="13">
        <f>(((J3437/60)/60)/24)+DATE(1970,1,1)+(-5/24)</f>
        <v>42572.408483796295</v>
      </c>
      <c r="T3437" s="14">
        <f>(((I3437/60)/60)/24)+DATE(1970,1,1)+(-5/24)</f>
        <v>42588.916666666664</v>
      </c>
      <c r="U3437" s="41">
        <f t="shared" si="161"/>
        <v>16.508182870369637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8">
        <f>E3438/L3438</f>
        <v>143.1081081081081</v>
      </c>
      <c r="Q3438" s="12" t="str">
        <f t="shared" si="159"/>
        <v>theater</v>
      </c>
      <c r="R3438" s="12" t="str">
        <f t="shared" si="160"/>
        <v>plays</v>
      </c>
      <c r="S3438" s="13">
        <f>(((J3438/60)/60)/24)+DATE(1970,1,1)+(-5/24)</f>
        <v>41851.333252314813</v>
      </c>
      <c r="T3438" s="14">
        <f>(((I3438/60)/60)/24)+DATE(1970,1,1)+(-5/24)</f>
        <v>41872.477777777778</v>
      </c>
      <c r="U3438" s="41">
        <f t="shared" si="161"/>
        <v>21.144525462965248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8">
        <f>E3439/L3439</f>
        <v>84.166666666666671</v>
      </c>
      <c r="Q3439" s="12" t="str">
        <f t="shared" si="159"/>
        <v>theater</v>
      </c>
      <c r="R3439" s="12" t="str">
        <f t="shared" si="160"/>
        <v>plays</v>
      </c>
      <c r="S3439" s="13">
        <f>(((J3439/60)/60)/24)+DATE(1970,1,1)+(-5/24)</f>
        <v>42205.502546296295</v>
      </c>
      <c r="T3439" s="14">
        <f>(((I3439/60)/60)/24)+DATE(1970,1,1)+(-5/24)</f>
        <v>42235.502546296295</v>
      </c>
      <c r="U3439" s="41">
        <f t="shared" si="161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8">
        <f>E3440/L3440</f>
        <v>186.07142857142858</v>
      </c>
      <c r="Q3440" s="12" t="str">
        <f t="shared" si="159"/>
        <v>theater</v>
      </c>
      <c r="R3440" s="12" t="str">
        <f t="shared" si="160"/>
        <v>plays</v>
      </c>
      <c r="S3440" s="13">
        <f>(((J3440/60)/60)/24)+DATE(1970,1,1)+(-5/24)</f>
        <v>42100.719525462955</v>
      </c>
      <c r="T3440" s="14">
        <f>(((I3440/60)/60)/24)+DATE(1970,1,1)+(-5/24)</f>
        <v>42126.666666666664</v>
      </c>
      <c r="U3440" s="41">
        <f t="shared" si="161"/>
        <v>25.94714120370918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8">
        <f>E3441/L3441</f>
        <v>89.785555555555561</v>
      </c>
      <c r="Q3441" s="12" t="str">
        <f t="shared" si="159"/>
        <v>theater</v>
      </c>
      <c r="R3441" s="12" t="str">
        <f t="shared" si="160"/>
        <v>plays</v>
      </c>
      <c r="S3441" s="13">
        <f>(((J3441/60)/60)/24)+DATE(1970,1,1)+(-5/24)</f>
        <v>42374.702893518515</v>
      </c>
      <c r="T3441" s="14">
        <f>(((I3441/60)/60)/24)+DATE(1970,1,1)+(-5/24)</f>
        <v>42387.999305555553</v>
      </c>
      <c r="U3441" s="41">
        <f t="shared" si="161"/>
        <v>13.296412037037953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8">
        <f>E3442/L3442</f>
        <v>64.157560975609755</v>
      </c>
      <c r="Q3442" s="12" t="str">
        <f t="shared" si="159"/>
        <v>theater</v>
      </c>
      <c r="R3442" s="12" t="str">
        <f t="shared" si="160"/>
        <v>plays</v>
      </c>
      <c r="S3442" s="13">
        <f>(((J3442/60)/60)/24)+DATE(1970,1,1)+(-5/24)</f>
        <v>41808.914675925924</v>
      </c>
      <c r="T3442" s="14">
        <f>(((I3442/60)/60)/24)+DATE(1970,1,1)+(-5/24)</f>
        <v>41831.46875</v>
      </c>
      <c r="U3442" s="41">
        <f t="shared" si="161"/>
        <v>22.554074074076198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8">
        <f>E3443/L3443</f>
        <v>59.651162790697676</v>
      </c>
      <c r="Q3443" s="12" t="str">
        <f t="shared" si="159"/>
        <v>theater</v>
      </c>
      <c r="R3443" s="12" t="str">
        <f t="shared" si="160"/>
        <v>plays</v>
      </c>
      <c r="S3443" s="13">
        <f>(((J3443/60)/60)/24)+DATE(1970,1,1)+(-5/24)</f>
        <v>42294.221307870372</v>
      </c>
      <c r="T3443" s="14">
        <f>(((I3443/60)/60)/24)+DATE(1970,1,1)+(-5/24)</f>
        <v>42321.636805555558</v>
      </c>
      <c r="U3443" s="41">
        <f t="shared" si="161"/>
        <v>27.415497685185983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8">
        <f>E3444/L3444</f>
        <v>31.25</v>
      </c>
      <c r="Q3444" s="12" t="str">
        <f t="shared" si="159"/>
        <v>theater</v>
      </c>
      <c r="R3444" s="12" t="str">
        <f t="shared" si="160"/>
        <v>plays</v>
      </c>
      <c r="S3444" s="13">
        <f>(((J3444/60)/60)/24)+DATE(1970,1,1)+(-5/24)</f>
        <v>42124.63277777777</v>
      </c>
      <c r="T3444" s="14">
        <f>(((I3444/60)/60)/24)+DATE(1970,1,1)+(-5/24)</f>
        <v>42154.63277777777</v>
      </c>
      <c r="U3444" s="41">
        <f t="shared" si="161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8">
        <f>E3445/L3445</f>
        <v>41.222222222222221</v>
      </c>
      <c r="Q3445" s="12" t="str">
        <f t="shared" si="159"/>
        <v>theater</v>
      </c>
      <c r="R3445" s="12" t="str">
        <f t="shared" si="160"/>
        <v>plays</v>
      </c>
      <c r="S3445" s="13">
        <f>(((J3445/60)/60)/24)+DATE(1970,1,1)+(-5/24)</f>
        <v>41861.316504629627</v>
      </c>
      <c r="T3445" s="14">
        <f>(((I3445/60)/60)/24)+DATE(1970,1,1)+(-5/24)</f>
        <v>41891.316504629627</v>
      </c>
      <c r="U3445" s="41">
        <f t="shared" si="161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8">
        <f>E3446/L3446</f>
        <v>43.35</v>
      </c>
      <c r="Q3446" s="12" t="str">
        <f t="shared" si="159"/>
        <v>theater</v>
      </c>
      <c r="R3446" s="12" t="str">
        <f t="shared" si="160"/>
        <v>plays</v>
      </c>
      <c r="S3446" s="13">
        <f>(((J3446/60)/60)/24)+DATE(1970,1,1)+(-5/24)</f>
        <v>42521.08317129629</v>
      </c>
      <c r="T3446" s="14">
        <f>(((I3446/60)/60)/24)+DATE(1970,1,1)+(-5/24)</f>
        <v>42529.374305555553</v>
      </c>
      <c r="U3446" s="41">
        <f t="shared" si="161"/>
        <v>8.2911342592633446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8">
        <f>E3447/L3447</f>
        <v>64.516129032258064</v>
      </c>
      <c r="Q3447" s="12" t="str">
        <f t="shared" si="159"/>
        <v>theater</v>
      </c>
      <c r="R3447" s="12" t="str">
        <f t="shared" si="160"/>
        <v>plays</v>
      </c>
      <c r="S3447" s="13">
        <f>(((J3447/60)/60)/24)+DATE(1970,1,1)+(-5/24)</f>
        <v>42272.322175925925</v>
      </c>
      <c r="T3447" s="14">
        <f>(((I3447/60)/60)/24)+DATE(1970,1,1)+(-5/24)</f>
        <v>42300.322175925925</v>
      </c>
      <c r="U3447" s="41">
        <f t="shared" si="161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8">
        <f>E3448/L3448</f>
        <v>43.28</v>
      </c>
      <c r="Q3448" s="12" t="str">
        <f t="shared" si="159"/>
        <v>theater</v>
      </c>
      <c r="R3448" s="12" t="str">
        <f t="shared" si="160"/>
        <v>plays</v>
      </c>
      <c r="S3448" s="13">
        <f>(((J3448/60)/60)/24)+DATE(1970,1,1)+(-5/24)</f>
        <v>42016.624131944445</v>
      </c>
      <c r="T3448" s="14">
        <f>(((I3448/60)/60)/24)+DATE(1970,1,1)+(-5/24)</f>
        <v>42040.305555555555</v>
      </c>
      <c r="U3448" s="41">
        <f t="shared" si="161"/>
        <v>23.681423611109494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8">
        <f>E3449/L3449</f>
        <v>77</v>
      </c>
      <c r="Q3449" s="12" t="str">
        <f t="shared" si="159"/>
        <v>theater</v>
      </c>
      <c r="R3449" s="12" t="str">
        <f t="shared" si="160"/>
        <v>plays</v>
      </c>
      <c r="S3449" s="13">
        <f>(((J3449/60)/60)/24)+DATE(1970,1,1)+(-5/24)</f>
        <v>42402.680694444447</v>
      </c>
      <c r="T3449" s="14">
        <f>(((I3449/60)/60)/24)+DATE(1970,1,1)+(-5/24)</f>
        <v>42447.639027777775</v>
      </c>
      <c r="U3449" s="41">
        <f t="shared" si="161"/>
        <v>44.958333333328483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8">
        <f>E3450/L3450</f>
        <v>51.222222222222221</v>
      </c>
      <c r="Q3450" s="12" t="str">
        <f t="shared" si="159"/>
        <v>theater</v>
      </c>
      <c r="R3450" s="12" t="str">
        <f t="shared" si="160"/>
        <v>plays</v>
      </c>
      <c r="S3450" s="13">
        <f>(((J3450/60)/60)/24)+DATE(1970,1,1)+(-5/24)</f>
        <v>41959.910752314812</v>
      </c>
      <c r="T3450" s="14">
        <f>(((I3450/60)/60)/24)+DATE(1970,1,1)+(-5/24)</f>
        <v>41989.910752314812</v>
      </c>
      <c r="U3450" s="41">
        <f t="shared" si="161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8">
        <f>E3451/L3451</f>
        <v>68.25</v>
      </c>
      <c r="Q3451" s="12" t="str">
        <f t="shared" si="159"/>
        <v>theater</v>
      </c>
      <c r="R3451" s="12" t="str">
        <f t="shared" si="160"/>
        <v>plays</v>
      </c>
      <c r="S3451" s="13">
        <f>(((J3451/60)/60)/24)+DATE(1970,1,1)+(-5/24)</f>
        <v>42531.844189814808</v>
      </c>
      <c r="T3451" s="14">
        <f>(((I3451/60)/60)/24)+DATE(1970,1,1)+(-5/24)</f>
        <v>42559.958333333336</v>
      </c>
      <c r="U3451" s="41">
        <f t="shared" si="161"/>
        <v>28.114143518527271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8">
        <f>E3452/L3452</f>
        <v>19.487179487179485</v>
      </c>
      <c r="Q3452" s="12" t="str">
        <f t="shared" si="159"/>
        <v>theater</v>
      </c>
      <c r="R3452" s="12" t="str">
        <f t="shared" si="160"/>
        <v>plays</v>
      </c>
      <c r="S3452" s="13">
        <f>(((J3452/60)/60)/24)+DATE(1970,1,1)+(-5/24)</f>
        <v>42036.496192129627</v>
      </c>
      <c r="T3452" s="14">
        <f>(((I3452/60)/60)/24)+DATE(1970,1,1)+(-5/24)</f>
        <v>42096.454525462956</v>
      </c>
      <c r="U3452" s="41">
        <f t="shared" si="161"/>
        <v>59.958333333328483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8">
        <f>E3453/L3453</f>
        <v>41.125</v>
      </c>
      <c r="Q3453" s="12" t="str">
        <f t="shared" si="159"/>
        <v>theater</v>
      </c>
      <c r="R3453" s="12" t="str">
        <f t="shared" si="160"/>
        <v>plays</v>
      </c>
      <c r="S3453" s="13">
        <f>(((J3453/60)/60)/24)+DATE(1970,1,1)+(-5/24)</f>
        <v>42088.515358796292</v>
      </c>
      <c r="T3453" s="14">
        <f>(((I3453/60)/60)/24)+DATE(1970,1,1)+(-5/24)</f>
        <v>42115.515358796292</v>
      </c>
      <c r="U3453" s="41">
        <f t="shared" si="161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8">
        <f>E3454/L3454</f>
        <v>41.405405405405403</v>
      </c>
      <c r="Q3454" s="12" t="str">
        <f t="shared" si="159"/>
        <v>theater</v>
      </c>
      <c r="R3454" s="12" t="str">
        <f t="shared" si="160"/>
        <v>plays</v>
      </c>
      <c r="S3454" s="13">
        <f>(((J3454/60)/60)/24)+DATE(1970,1,1)+(-5/24)</f>
        <v>41820.430856481478</v>
      </c>
      <c r="T3454" s="14">
        <f>(((I3454/60)/60)/24)+DATE(1970,1,1)+(-5/24)</f>
        <v>41842.957638888889</v>
      </c>
      <c r="U3454" s="41">
        <f t="shared" si="161"/>
        <v>22.526782407410792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8">
        <f>E3455/L3455</f>
        <v>27.5</v>
      </c>
      <c r="Q3455" s="12" t="str">
        <f t="shared" si="159"/>
        <v>theater</v>
      </c>
      <c r="R3455" s="12" t="str">
        <f t="shared" si="160"/>
        <v>plays</v>
      </c>
      <c r="S3455" s="13">
        <f>(((J3455/60)/60)/24)+DATE(1970,1,1)+(-5/24)</f>
        <v>42535.770324074074</v>
      </c>
      <c r="T3455" s="14">
        <f>(((I3455/60)/60)/24)+DATE(1970,1,1)+(-5/24)</f>
        <v>42595.770324074074</v>
      </c>
      <c r="U3455" s="41">
        <f t="shared" si="161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8">
        <f>E3456/L3456</f>
        <v>33.571428571428569</v>
      </c>
      <c r="Q3456" s="12" t="str">
        <f t="shared" si="159"/>
        <v>theater</v>
      </c>
      <c r="R3456" s="12" t="str">
        <f t="shared" si="160"/>
        <v>plays</v>
      </c>
      <c r="S3456" s="13">
        <f>(((J3456/60)/60)/24)+DATE(1970,1,1)+(-5/24)</f>
        <v>41821.490266203698</v>
      </c>
      <c r="T3456" s="14">
        <f>(((I3456/60)/60)/24)+DATE(1970,1,1)+(-5/24)</f>
        <v>41851.490266203698</v>
      </c>
      <c r="U3456" s="41">
        <f t="shared" si="161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8">
        <f>E3457/L3457</f>
        <v>145.86956521739131</v>
      </c>
      <c r="Q3457" s="12" t="str">
        <f t="shared" si="159"/>
        <v>theater</v>
      </c>
      <c r="R3457" s="12" t="str">
        <f t="shared" si="160"/>
        <v>plays</v>
      </c>
      <c r="S3457" s="13">
        <f>(((J3457/60)/60)/24)+DATE(1970,1,1)+(-5/24)</f>
        <v>42626.541979166665</v>
      </c>
      <c r="T3457" s="14">
        <f>(((I3457/60)/60)/24)+DATE(1970,1,1)+(-5/24)</f>
        <v>42656.541979166665</v>
      </c>
      <c r="U3457" s="41">
        <f t="shared" si="161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8">
        <f>E3458/L3458</f>
        <v>358.6875</v>
      </c>
      <c r="Q3458" s="12" t="str">
        <f t="shared" si="159"/>
        <v>theater</v>
      </c>
      <c r="R3458" s="12" t="str">
        <f t="shared" si="160"/>
        <v>plays</v>
      </c>
      <c r="S3458" s="13">
        <f>(((J3458/60)/60)/24)+DATE(1970,1,1)+(-5/24)</f>
        <v>41820.997303240736</v>
      </c>
      <c r="T3458" s="14">
        <f>(((I3458/60)/60)/24)+DATE(1970,1,1)+(-5/24)</f>
        <v>41852.082638888889</v>
      </c>
      <c r="U3458" s="41">
        <f t="shared" si="161"/>
        <v>31.085335648152977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8">
        <f>E3459/L3459</f>
        <v>50.981818181818184</v>
      </c>
      <c r="Q3459" s="12" t="str">
        <f t="shared" ref="Q3459:Q3522" si="162">LEFT(N3459,( FIND("/",N3459,1))-1)</f>
        <v>theater</v>
      </c>
      <c r="R3459" s="12" t="str">
        <f t="shared" ref="R3459:R3522" si="163">RIGHT(N3459,(LEN(N3459)-(FIND("/",N3459, FIND("/", N3459)-1))))</f>
        <v>plays</v>
      </c>
      <c r="S3459" s="13">
        <f>(((J3459/60)/60)/24)+DATE(1970,1,1)+(-5/24)</f>
        <v>42016.498344907406</v>
      </c>
      <c r="T3459" s="14">
        <f>(((I3459/60)/60)/24)+DATE(1970,1,1)+(-5/24)</f>
        <v>42047.040972222218</v>
      </c>
      <c r="U3459" s="41">
        <f t="shared" ref="U3459:U3522" si="164">T3459-S3459</f>
        <v>30.542627314811398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8">
        <f>E3460/L3460</f>
        <v>45.037037037037038</v>
      </c>
      <c r="Q3460" s="12" t="str">
        <f t="shared" si="162"/>
        <v>theater</v>
      </c>
      <c r="R3460" s="12" t="str">
        <f t="shared" si="163"/>
        <v>plays</v>
      </c>
      <c r="S3460" s="13">
        <f>(((J3460/60)/60)/24)+DATE(1970,1,1)+(-5/24)</f>
        <v>42010.994247685179</v>
      </c>
      <c r="T3460" s="14">
        <f>(((I3460/60)/60)/24)+DATE(1970,1,1)+(-5/24)</f>
        <v>42037.977083333331</v>
      </c>
      <c r="U3460" s="41">
        <f t="shared" si="164"/>
        <v>26.982835648152104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8">
        <f>E3461/L3461</f>
        <v>17.527777777777779</v>
      </c>
      <c r="Q3461" s="12" t="str">
        <f t="shared" si="162"/>
        <v>theater</v>
      </c>
      <c r="R3461" s="12" t="str">
        <f t="shared" si="163"/>
        <v>plays</v>
      </c>
      <c r="S3461" s="13">
        <f>(((J3461/60)/60)/24)+DATE(1970,1,1)+(-5/24)</f>
        <v>42480.271527777775</v>
      </c>
      <c r="T3461" s="14">
        <f>(((I3461/60)/60)/24)+DATE(1970,1,1)+(-5/24)</f>
        <v>42510.271527777775</v>
      </c>
      <c r="U3461" s="41">
        <f t="shared" si="16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8">
        <f>E3462/L3462</f>
        <v>50</v>
      </c>
      <c r="Q3462" s="12" t="str">
        <f t="shared" si="162"/>
        <v>theater</v>
      </c>
      <c r="R3462" s="12" t="str">
        <f t="shared" si="163"/>
        <v>plays</v>
      </c>
      <c r="S3462" s="13">
        <f>(((J3462/60)/60)/24)+DATE(1970,1,1)+(-5/24)</f>
        <v>41852.318888888884</v>
      </c>
      <c r="T3462" s="14">
        <f>(((I3462/60)/60)/24)+DATE(1970,1,1)+(-5/24)</f>
        <v>41866.318888888884</v>
      </c>
      <c r="U3462" s="41">
        <f t="shared" si="16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8">
        <f>E3463/L3463</f>
        <v>57.916666666666664</v>
      </c>
      <c r="Q3463" s="12" t="str">
        <f t="shared" si="162"/>
        <v>theater</v>
      </c>
      <c r="R3463" s="12" t="str">
        <f t="shared" si="163"/>
        <v>plays</v>
      </c>
      <c r="S3463" s="13">
        <f>(((J3463/60)/60)/24)+DATE(1970,1,1)+(-5/24)</f>
        <v>42643.424525462957</v>
      </c>
      <c r="T3463" s="14">
        <f>(((I3463/60)/60)/24)+DATE(1970,1,1)+(-5/24)</f>
        <v>42671.916666666664</v>
      </c>
      <c r="U3463" s="41">
        <f t="shared" si="164"/>
        <v>28.492141203707433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8">
        <f>E3464/L3464</f>
        <v>29.705882352941178</v>
      </c>
      <c r="Q3464" s="12" t="str">
        <f t="shared" si="162"/>
        <v>theater</v>
      </c>
      <c r="R3464" s="12" t="str">
        <f t="shared" si="163"/>
        <v>plays</v>
      </c>
      <c r="S3464" s="13">
        <f>(((J3464/60)/60)/24)+DATE(1970,1,1)+(-5/24)</f>
        <v>42179.690138888887</v>
      </c>
      <c r="T3464" s="14">
        <f>(((I3464/60)/60)/24)+DATE(1970,1,1)+(-5/24)</f>
        <v>42195.541666666664</v>
      </c>
      <c r="U3464" s="41">
        <f t="shared" si="164"/>
        <v>15.851527777776937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8">
        <f>E3465/L3465</f>
        <v>90.684210526315795</v>
      </c>
      <c r="Q3465" s="12" t="str">
        <f t="shared" si="162"/>
        <v>theater</v>
      </c>
      <c r="R3465" s="12" t="str">
        <f t="shared" si="163"/>
        <v>plays</v>
      </c>
      <c r="S3465" s="13">
        <f>(((J3465/60)/60)/24)+DATE(1970,1,1)+(-5/24)</f>
        <v>42612.710474537038</v>
      </c>
      <c r="T3465" s="14">
        <f>(((I3465/60)/60)/24)+DATE(1970,1,1)+(-5/24)</f>
        <v>42653.957638888889</v>
      </c>
      <c r="U3465" s="41">
        <f t="shared" si="164"/>
        <v>41.247164351851097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8">
        <f>E3466/L3466</f>
        <v>55.012688172043013</v>
      </c>
      <c r="Q3466" s="12" t="str">
        <f t="shared" si="162"/>
        <v>theater</v>
      </c>
      <c r="R3466" s="12" t="str">
        <f t="shared" si="163"/>
        <v>plays</v>
      </c>
      <c r="S3466" s="13">
        <f>(((J3466/60)/60)/24)+DATE(1970,1,1)+(-5/24)</f>
        <v>42574.921724537031</v>
      </c>
      <c r="T3466" s="14">
        <f>(((I3466/60)/60)/24)+DATE(1970,1,1)+(-5/24)</f>
        <v>42604.921724537031</v>
      </c>
      <c r="U3466" s="41">
        <f t="shared" si="16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8">
        <f>E3467/L3467</f>
        <v>57.222222222222221</v>
      </c>
      <c r="Q3467" s="12" t="str">
        <f t="shared" si="162"/>
        <v>theater</v>
      </c>
      <c r="R3467" s="12" t="str">
        <f t="shared" si="163"/>
        <v>plays</v>
      </c>
      <c r="S3467" s="13">
        <f>(((J3467/60)/60)/24)+DATE(1970,1,1)+(-5/24)</f>
        <v>42200.417499999996</v>
      </c>
      <c r="T3467" s="14">
        <f>(((I3467/60)/60)/24)+DATE(1970,1,1)+(-5/24)</f>
        <v>42225.458333333336</v>
      </c>
      <c r="U3467" s="41">
        <f t="shared" si="164"/>
        <v>25.040833333339833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8">
        <f>E3468/L3468</f>
        <v>72.950819672131146</v>
      </c>
      <c r="Q3468" s="12" t="str">
        <f t="shared" si="162"/>
        <v>theater</v>
      </c>
      <c r="R3468" s="12" t="str">
        <f t="shared" si="163"/>
        <v>plays</v>
      </c>
      <c r="S3468" s="13">
        <f>(((J3468/60)/60)/24)+DATE(1970,1,1)+(-5/24)</f>
        <v>42419.810763888883</v>
      </c>
      <c r="T3468" s="14">
        <f>(((I3468/60)/60)/24)+DATE(1970,1,1)+(-5/24)</f>
        <v>42479.769097222219</v>
      </c>
      <c r="U3468" s="41">
        <f t="shared" si="164"/>
        <v>59.958333333335759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8">
        <f>E3469/L3469</f>
        <v>64.468085106382972</v>
      </c>
      <c r="Q3469" s="12" t="str">
        <f t="shared" si="162"/>
        <v>theater</v>
      </c>
      <c r="R3469" s="12" t="str">
        <f t="shared" si="163"/>
        <v>plays</v>
      </c>
      <c r="S3469" s="13">
        <f>(((J3469/60)/60)/24)+DATE(1970,1,1)+(-5/24)</f>
        <v>42053.463333333326</v>
      </c>
      <c r="T3469" s="14">
        <f>(((I3469/60)/60)/24)+DATE(1970,1,1)+(-5/24)</f>
        <v>42083.421666666669</v>
      </c>
      <c r="U3469" s="41">
        <f t="shared" si="164"/>
        <v>29.958333333343035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8">
        <f>E3470/L3470</f>
        <v>716.35294117647061</v>
      </c>
      <c r="Q3470" s="12" t="str">
        <f t="shared" si="162"/>
        <v>theater</v>
      </c>
      <c r="R3470" s="12" t="str">
        <f t="shared" si="163"/>
        <v>plays</v>
      </c>
      <c r="S3470" s="13">
        <f>(((J3470/60)/60)/24)+DATE(1970,1,1)+(-5/24)</f>
        <v>42605.557048611103</v>
      </c>
      <c r="T3470" s="14">
        <f>(((I3470/60)/60)/24)+DATE(1970,1,1)+(-5/24)</f>
        <v>42633.916666666664</v>
      </c>
      <c r="U3470" s="41">
        <f t="shared" si="164"/>
        <v>28.359618055561441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8">
        <f>E3471/L3471</f>
        <v>50.396825396825399</v>
      </c>
      <c r="Q3471" s="12" t="str">
        <f t="shared" si="162"/>
        <v>theater</v>
      </c>
      <c r="R3471" s="12" t="str">
        <f t="shared" si="163"/>
        <v>plays</v>
      </c>
      <c r="S3471" s="13">
        <f>(((J3471/60)/60)/24)+DATE(1970,1,1)+(-5/24)</f>
        <v>42458.433391203704</v>
      </c>
      <c r="T3471" s="14">
        <f>(((I3471/60)/60)/24)+DATE(1970,1,1)+(-5/24)</f>
        <v>42488.433391203704</v>
      </c>
      <c r="U3471" s="41">
        <f t="shared" si="16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8">
        <f>E3472/L3472</f>
        <v>41.666666666666664</v>
      </c>
      <c r="Q3472" s="12" t="str">
        <f t="shared" si="162"/>
        <v>theater</v>
      </c>
      <c r="R3472" s="12" t="str">
        <f t="shared" si="163"/>
        <v>plays</v>
      </c>
      <c r="S3472" s="13">
        <f>(((J3472/60)/60)/24)+DATE(1970,1,1)+(-5/24)</f>
        <v>42528.813680555548</v>
      </c>
      <c r="T3472" s="14">
        <f>(((I3472/60)/60)/24)+DATE(1970,1,1)+(-5/24)</f>
        <v>42566.693055555552</v>
      </c>
      <c r="U3472" s="41">
        <f t="shared" si="164"/>
        <v>37.879375000004075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8">
        <f>E3473/L3473</f>
        <v>35.766666666666666</v>
      </c>
      <c r="Q3473" s="12" t="str">
        <f t="shared" si="162"/>
        <v>theater</v>
      </c>
      <c r="R3473" s="12" t="str">
        <f t="shared" si="163"/>
        <v>plays</v>
      </c>
      <c r="S3473" s="13">
        <f>(((J3473/60)/60)/24)+DATE(1970,1,1)+(-5/24)</f>
        <v>41841.612152777772</v>
      </c>
      <c r="T3473" s="14">
        <f>(((I3473/60)/60)/24)+DATE(1970,1,1)+(-5/24)</f>
        <v>41882.625</v>
      </c>
      <c r="U3473" s="41">
        <f t="shared" si="164"/>
        <v>41.01284722222772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8">
        <f>E3474/L3474</f>
        <v>88.739130434782609</v>
      </c>
      <c r="Q3474" s="12" t="str">
        <f t="shared" si="162"/>
        <v>theater</v>
      </c>
      <c r="R3474" s="12" t="str">
        <f t="shared" si="163"/>
        <v>plays</v>
      </c>
      <c r="S3474" s="13">
        <f>(((J3474/60)/60)/24)+DATE(1970,1,1)+(-5/24)</f>
        <v>41927.962164351848</v>
      </c>
      <c r="T3474" s="14">
        <f>(((I3474/60)/60)/24)+DATE(1970,1,1)+(-5/24)</f>
        <v>41949.040972222218</v>
      </c>
      <c r="U3474" s="41">
        <f t="shared" si="164"/>
        <v>21.078807870369928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8">
        <f>E3475/L3475</f>
        <v>148.4848484848485</v>
      </c>
      <c r="Q3475" s="12" t="str">
        <f t="shared" si="162"/>
        <v>theater</v>
      </c>
      <c r="R3475" s="12" t="str">
        <f t="shared" si="163"/>
        <v>plays</v>
      </c>
      <c r="S3475" s="13">
        <f>(((J3475/60)/60)/24)+DATE(1970,1,1)+(-5/24)</f>
        <v>42062.626111111109</v>
      </c>
      <c r="T3475" s="14">
        <f>(((I3475/60)/60)/24)+DATE(1970,1,1)+(-5/24)</f>
        <v>42083.643749999996</v>
      </c>
      <c r="U3475" s="41">
        <f t="shared" si="164"/>
        <v>21.017638888886722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8">
        <f>E3476/L3476</f>
        <v>51.794871794871796</v>
      </c>
      <c r="Q3476" s="12" t="str">
        <f t="shared" si="162"/>
        <v>theater</v>
      </c>
      <c r="R3476" s="12" t="str">
        <f t="shared" si="163"/>
        <v>plays</v>
      </c>
      <c r="S3476" s="13">
        <f>(((J3476/60)/60)/24)+DATE(1970,1,1)+(-5/24)</f>
        <v>42541.293182870366</v>
      </c>
      <c r="T3476" s="14">
        <f>(((I3476/60)/60)/24)+DATE(1970,1,1)+(-5/24)</f>
        <v>42571.293182870366</v>
      </c>
      <c r="U3476" s="41">
        <f t="shared" si="16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8">
        <f>E3477/L3477</f>
        <v>20</v>
      </c>
      <c r="Q3477" s="12" t="str">
        <f t="shared" si="162"/>
        <v>theater</v>
      </c>
      <c r="R3477" s="12" t="str">
        <f t="shared" si="163"/>
        <v>plays</v>
      </c>
      <c r="S3477" s="13">
        <f>(((J3477/60)/60)/24)+DATE(1970,1,1)+(-5/24)</f>
        <v>41918.672499999993</v>
      </c>
      <c r="T3477" s="14">
        <f>(((I3477/60)/60)/24)+DATE(1970,1,1)+(-5/24)</f>
        <v>41945.791666666664</v>
      </c>
      <c r="U3477" s="41">
        <f t="shared" si="164"/>
        <v>27.119166666670935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8">
        <f>E3478/L3478</f>
        <v>52</v>
      </c>
      <c r="Q3478" s="12" t="str">
        <f t="shared" si="162"/>
        <v>theater</v>
      </c>
      <c r="R3478" s="12" t="str">
        <f t="shared" si="163"/>
        <v>plays</v>
      </c>
      <c r="S3478" s="13">
        <f>(((J3478/60)/60)/24)+DATE(1970,1,1)+(-5/24)</f>
        <v>41921.071643518517</v>
      </c>
      <c r="T3478" s="14">
        <f>(((I3478/60)/60)/24)+DATE(1970,1,1)+(-5/24)</f>
        <v>41938.916666666664</v>
      </c>
      <c r="U3478" s="41">
        <f t="shared" si="164"/>
        <v>17.845023148147448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8">
        <f>E3479/L3479</f>
        <v>53.230769230769234</v>
      </c>
      <c r="Q3479" s="12" t="str">
        <f t="shared" si="162"/>
        <v>theater</v>
      </c>
      <c r="R3479" s="12" t="str">
        <f t="shared" si="163"/>
        <v>plays</v>
      </c>
      <c r="S3479" s="13">
        <f>(((J3479/60)/60)/24)+DATE(1970,1,1)+(-5/24)</f>
        <v>42128.528275462959</v>
      </c>
      <c r="T3479" s="14">
        <f>(((I3479/60)/60)/24)+DATE(1970,1,1)+(-5/24)</f>
        <v>42140.916666666664</v>
      </c>
      <c r="U3479" s="41">
        <f t="shared" si="164"/>
        <v>12.388391203705396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8">
        <f>E3480/L3480</f>
        <v>39.596491228070178</v>
      </c>
      <c r="Q3480" s="12" t="str">
        <f t="shared" si="162"/>
        <v>theater</v>
      </c>
      <c r="R3480" s="12" t="str">
        <f t="shared" si="163"/>
        <v>plays</v>
      </c>
      <c r="S3480" s="13">
        <f>(((J3480/60)/60)/24)+DATE(1970,1,1)+(-5/24)</f>
        <v>42053.708587962967</v>
      </c>
      <c r="T3480" s="14">
        <f>(((I3480/60)/60)/24)+DATE(1970,1,1)+(-5/24)</f>
        <v>42079.666666666664</v>
      </c>
      <c r="U3480" s="41">
        <f t="shared" si="164"/>
        <v>25.958078703697538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8">
        <f>E3481/L3481</f>
        <v>34.25</v>
      </c>
      <c r="Q3481" s="12" t="str">
        <f t="shared" si="162"/>
        <v>theater</v>
      </c>
      <c r="R3481" s="12" t="str">
        <f t="shared" si="163"/>
        <v>plays</v>
      </c>
      <c r="S3481" s="13">
        <f>(((J3481/60)/60)/24)+DATE(1970,1,1)+(-5/24)</f>
        <v>41781.646759259253</v>
      </c>
      <c r="T3481" s="14">
        <f>(((I3481/60)/60)/24)+DATE(1970,1,1)+(-5/24)</f>
        <v>41811.646759259253</v>
      </c>
      <c r="U3481" s="41">
        <f t="shared" si="16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8">
        <f>E3482/L3482</f>
        <v>164.61538461538461</v>
      </c>
      <c r="Q3482" s="12" t="str">
        <f t="shared" si="162"/>
        <v>theater</v>
      </c>
      <c r="R3482" s="12" t="str">
        <f t="shared" si="163"/>
        <v>plays</v>
      </c>
      <c r="S3482" s="13">
        <f>(((J3482/60)/60)/24)+DATE(1970,1,1)+(-5/24)</f>
        <v>42171.109108796292</v>
      </c>
      <c r="T3482" s="14">
        <f>(((I3482/60)/60)/24)+DATE(1970,1,1)+(-5/24)</f>
        <v>42195.666666666664</v>
      </c>
      <c r="U3482" s="41">
        <f t="shared" si="164"/>
        <v>24.557557870371966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8">
        <f>E3483/L3483</f>
        <v>125.05263157894737</v>
      </c>
      <c r="Q3483" s="12" t="str">
        <f t="shared" si="162"/>
        <v>theater</v>
      </c>
      <c r="R3483" s="12" t="str">
        <f t="shared" si="163"/>
        <v>plays</v>
      </c>
      <c r="S3483" s="13">
        <f>(((J3483/60)/60)/24)+DATE(1970,1,1)+(-5/24)</f>
        <v>41989.039212962954</v>
      </c>
      <c r="T3483" s="14">
        <f>(((I3483/60)/60)/24)+DATE(1970,1,1)+(-5/24)</f>
        <v>42006.039212962954</v>
      </c>
      <c r="U3483" s="41">
        <f t="shared" si="16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8">
        <f>E3484/L3484</f>
        <v>51.875</v>
      </c>
      <c r="Q3484" s="12" t="str">
        <f t="shared" si="162"/>
        <v>theater</v>
      </c>
      <c r="R3484" s="12" t="str">
        <f t="shared" si="163"/>
        <v>plays</v>
      </c>
      <c r="S3484" s="13">
        <f>(((J3484/60)/60)/24)+DATE(1970,1,1)+(-5/24)</f>
        <v>41796.563263888886</v>
      </c>
      <c r="T3484" s="14">
        <f>(((I3484/60)/60)/24)+DATE(1970,1,1)+(-5/24)</f>
        <v>41826.563263888886</v>
      </c>
      <c r="U3484" s="41">
        <f t="shared" si="16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8">
        <f>E3485/L3485</f>
        <v>40.285714285714285</v>
      </c>
      <c r="Q3485" s="12" t="str">
        <f t="shared" si="162"/>
        <v>theater</v>
      </c>
      <c r="R3485" s="12" t="str">
        <f t="shared" si="163"/>
        <v>plays</v>
      </c>
      <c r="S3485" s="13">
        <f>(((J3485/60)/60)/24)+DATE(1970,1,1)+(-5/24)</f>
        <v>41793.460428240738</v>
      </c>
      <c r="T3485" s="14">
        <f>(((I3485/60)/60)/24)+DATE(1970,1,1)+(-5/24)</f>
        <v>41823.460428240738</v>
      </c>
      <c r="U3485" s="41">
        <f t="shared" si="16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8">
        <f>E3486/L3486</f>
        <v>64.909090909090907</v>
      </c>
      <c r="Q3486" s="12" t="str">
        <f t="shared" si="162"/>
        <v>theater</v>
      </c>
      <c r="R3486" s="12" t="str">
        <f t="shared" si="163"/>
        <v>plays</v>
      </c>
      <c r="S3486" s="13">
        <f>(((J3486/60)/60)/24)+DATE(1970,1,1)+(-5/24)</f>
        <v>42506.552071759252</v>
      </c>
      <c r="T3486" s="14">
        <f>(((I3486/60)/60)/24)+DATE(1970,1,1)+(-5/24)</f>
        <v>42536.552071759252</v>
      </c>
      <c r="U3486" s="41">
        <f t="shared" si="16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8">
        <f>E3487/L3487</f>
        <v>55.333333333333336</v>
      </c>
      <c r="Q3487" s="12" t="str">
        <f t="shared" si="162"/>
        <v>theater</v>
      </c>
      <c r="R3487" s="12" t="str">
        <f t="shared" si="163"/>
        <v>plays</v>
      </c>
      <c r="S3487" s="13">
        <f>(((J3487/60)/60)/24)+DATE(1970,1,1)+(-5/24)</f>
        <v>42372.484722222223</v>
      </c>
      <c r="T3487" s="14">
        <f>(((I3487/60)/60)/24)+DATE(1970,1,1)+(-5/24)</f>
        <v>42402.484722222223</v>
      </c>
      <c r="U3487" s="41">
        <f t="shared" si="16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8">
        <f>E3488/L3488</f>
        <v>83.142857142857139</v>
      </c>
      <c r="Q3488" s="12" t="str">
        <f t="shared" si="162"/>
        <v>theater</v>
      </c>
      <c r="R3488" s="12" t="str">
        <f t="shared" si="163"/>
        <v>plays</v>
      </c>
      <c r="S3488" s="13">
        <f>(((J3488/60)/60)/24)+DATE(1970,1,1)+(-5/24)</f>
        <v>42126.666678240734</v>
      </c>
      <c r="T3488" s="14">
        <f>(((I3488/60)/60)/24)+DATE(1970,1,1)+(-5/24)</f>
        <v>42158.082638888889</v>
      </c>
      <c r="U3488" s="41">
        <f t="shared" si="164"/>
        <v>31.415960648155306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8">
        <f>E3489/L3489</f>
        <v>38.712121212121211</v>
      </c>
      <c r="Q3489" s="12" t="str">
        <f t="shared" si="162"/>
        <v>theater</v>
      </c>
      <c r="R3489" s="12" t="str">
        <f t="shared" si="163"/>
        <v>plays</v>
      </c>
      <c r="S3489" s="13">
        <f>(((J3489/60)/60)/24)+DATE(1970,1,1)+(-5/24)</f>
        <v>42149.732083333329</v>
      </c>
      <c r="T3489" s="14">
        <f>(((I3489/60)/60)/24)+DATE(1970,1,1)+(-5/24)</f>
        <v>42179.732083333329</v>
      </c>
      <c r="U3489" s="41">
        <f t="shared" si="16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8">
        <f>E3490/L3490</f>
        <v>125.37931034482759</v>
      </c>
      <c r="Q3490" s="12" t="str">
        <f t="shared" si="162"/>
        <v>theater</v>
      </c>
      <c r="R3490" s="12" t="str">
        <f t="shared" si="163"/>
        <v>plays</v>
      </c>
      <c r="S3490" s="13">
        <f>(((J3490/60)/60)/24)+DATE(1970,1,1)+(-5/24)</f>
        <v>42087.55972222222</v>
      </c>
      <c r="T3490" s="14">
        <f>(((I3490/60)/60)/24)+DATE(1970,1,1)+(-5/24)</f>
        <v>42111.458333333336</v>
      </c>
      <c r="U3490" s="41">
        <f t="shared" si="164"/>
        <v>23.898611111115315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8">
        <f>E3491/L3491</f>
        <v>78.263888888888886</v>
      </c>
      <c r="Q3491" s="12" t="str">
        <f t="shared" si="162"/>
        <v>theater</v>
      </c>
      <c r="R3491" s="12" t="str">
        <f t="shared" si="163"/>
        <v>plays</v>
      </c>
      <c r="S3491" s="13">
        <f>(((J3491/60)/60)/24)+DATE(1970,1,1)+(-5/24)</f>
        <v>41753.427442129629</v>
      </c>
      <c r="T3491" s="14">
        <f>(((I3491/60)/60)/24)+DATE(1970,1,1)+(-5/24)</f>
        <v>41783.666666666664</v>
      </c>
      <c r="U3491" s="41">
        <f t="shared" si="164"/>
        <v>30.239224537035625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8">
        <f>E3492/L3492</f>
        <v>47.222222222222221</v>
      </c>
      <c r="Q3492" s="12" t="str">
        <f t="shared" si="162"/>
        <v>theater</v>
      </c>
      <c r="R3492" s="12" t="str">
        <f t="shared" si="163"/>
        <v>plays</v>
      </c>
      <c r="S3492" s="13">
        <f>(((J3492/60)/60)/24)+DATE(1970,1,1)+(-5/24)</f>
        <v>42443.594027777777</v>
      </c>
      <c r="T3492" s="14">
        <f>(((I3492/60)/60)/24)+DATE(1970,1,1)+(-5/24)</f>
        <v>42473.594027777777</v>
      </c>
      <c r="U3492" s="41">
        <f t="shared" si="16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8">
        <f>E3493/L3493</f>
        <v>79.099999999999994</v>
      </c>
      <c r="Q3493" s="12" t="str">
        <f t="shared" si="162"/>
        <v>theater</v>
      </c>
      <c r="R3493" s="12" t="str">
        <f t="shared" si="163"/>
        <v>plays</v>
      </c>
      <c r="S3493" s="13">
        <f>(((J3493/60)/60)/24)+DATE(1970,1,1)+(-5/24)</f>
        <v>42121.041481481479</v>
      </c>
      <c r="T3493" s="14">
        <f>(((I3493/60)/60)/24)+DATE(1970,1,1)+(-5/24)</f>
        <v>42142.041481481479</v>
      </c>
      <c r="U3493" s="41">
        <f t="shared" si="16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8">
        <f>E3494/L3494</f>
        <v>114.29199999999999</v>
      </c>
      <c r="Q3494" s="12" t="str">
        <f t="shared" si="162"/>
        <v>theater</v>
      </c>
      <c r="R3494" s="12" t="str">
        <f t="shared" si="163"/>
        <v>plays</v>
      </c>
      <c r="S3494" s="13">
        <f>(((J3494/60)/60)/24)+DATE(1970,1,1)+(-5/24)</f>
        <v>42267.800891203697</v>
      </c>
      <c r="T3494" s="14">
        <f>(((I3494/60)/60)/24)+DATE(1970,1,1)+(-5/24)</f>
        <v>42302.800891203697</v>
      </c>
      <c r="U3494" s="41">
        <f t="shared" si="16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8">
        <f>E3495/L3495</f>
        <v>51.724137931034484</v>
      </c>
      <c r="Q3495" s="12" t="str">
        <f t="shared" si="162"/>
        <v>theater</v>
      </c>
      <c r="R3495" s="12" t="str">
        <f t="shared" si="163"/>
        <v>plays</v>
      </c>
      <c r="S3495" s="13">
        <f>(((J3495/60)/60)/24)+DATE(1970,1,1)+(-5/24)</f>
        <v>41848.657824074071</v>
      </c>
      <c r="T3495" s="14">
        <f>(((I3495/60)/60)/24)+DATE(1970,1,1)+(-5/24)</f>
        <v>41868.007638888885</v>
      </c>
      <c r="U3495" s="41">
        <f t="shared" si="164"/>
        <v>19.349814814813726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8">
        <f>E3496/L3496</f>
        <v>30.76923076923077</v>
      </c>
      <c r="Q3496" s="12" t="str">
        <f t="shared" si="162"/>
        <v>theater</v>
      </c>
      <c r="R3496" s="12" t="str">
        <f t="shared" si="163"/>
        <v>plays</v>
      </c>
      <c r="S3496" s="13">
        <f>(((J3496/60)/60)/24)+DATE(1970,1,1)+(-5/24)</f>
        <v>42689.006655092591</v>
      </c>
      <c r="T3496" s="14">
        <f>(((I3496/60)/60)/24)+DATE(1970,1,1)+(-5/24)</f>
        <v>42700.041666666664</v>
      </c>
      <c r="U3496" s="41">
        <f t="shared" si="164"/>
        <v>11.035011574072996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8">
        <f>E3497/L3497</f>
        <v>74.208333333333329</v>
      </c>
      <c r="Q3497" s="12" t="str">
        <f t="shared" si="162"/>
        <v>theater</v>
      </c>
      <c r="R3497" s="12" t="str">
        <f t="shared" si="163"/>
        <v>plays</v>
      </c>
      <c r="S3497" s="13">
        <f>(((J3497/60)/60)/24)+DATE(1970,1,1)+(-5/24)</f>
        <v>41915.554502314815</v>
      </c>
      <c r="T3497" s="14">
        <f>(((I3497/60)/60)/24)+DATE(1970,1,1)+(-5/24)</f>
        <v>41944.512499999997</v>
      </c>
      <c r="U3497" s="41">
        <f t="shared" si="164"/>
        <v>28.957997685181908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8">
        <f>E3498/L3498</f>
        <v>47.846153846153847</v>
      </c>
      <c r="Q3498" s="12" t="str">
        <f t="shared" si="162"/>
        <v>theater</v>
      </c>
      <c r="R3498" s="12" t="str">
        <f t="shared" si="163"/>
        <v>plays</v>
      </c>
      <c r="S3498" s="13">
        <f>(((J3498/60)/60)/24)+DATE(1970,1,1)+(-5/24)</f>
        <v>42584.638495370367</v>
      </c>
      <c r="T3498" s="14">
        <f>(((I3498/60)/60)/24)+DATE(1970,1,1)+(-5/24)</f>
        <v>42624.638495370367</v>
      </c>
      <c r="U3498" s="41">
        <f t="shared" si="16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8">
        <f>E3499/L3499</f>
        <v>34.408163265306122</v>
      </c>
      <c r="Q3499" s="12" t="str">
        <f t="shared" si="162"/>
        <v>theater</v>
      </c>
      <c r="R3499" s="12" t="str">
        <f t="shared" si="163"/>
        <v>plays</v>
      </c>
      <c r="S3499" s="13">
        <f>(((J3499/60)/60)/24)+DATE(1970,1,1)+(-5/24)</f>
        <v>42511.533611111103</v>
      </c>
      <c r="T3499" s="14">
        <f>(((I3499/60)/60)/24)+DATE(1970,1,1)+(-5/24)</f>
        <v>42523.708333333336</v>
      </c>
      <c r="U3499" s="41">
        <f t="shared" si="164"/>
        <v>12.174722222232958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8">
        <f>E3500/L3500</f>
        <v>40.238095238095241</v>
      </c>
      <c r="Q3500" s="12" t="str">
        <f t="shared" si="162"/>
        <v>theater</v>
      </c>
      <c r="R3500" s="12" t="str">
        <f t="shared" si="163"/>
        <v>plays</v>
      </c>
      <c r="S3500" s="13">
        <f>(((J3500/60)/60)/24)+DATE(1970,1,1)+(-5/24)</f>
        <v>42458.950277777774</v>
      </c>
      <c r="T3500" s="14">
        <f>(((I3500/60)/60)/24)+DATE(1970,1,1)+(-5/24)</f>
        <v>42518.697222222218</v>
      </c>
      <c r="U3500" s="41">
        <f t="shared" si="164"/>
        <v>59.746944444443216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8">
        <f>E3501/L3501</f>
        <v>60.285714285714285</v>
      </c>
      <c r="Q3501" s="12" t="str">
        <f t="shared" si="162"/>
        <v>theater</v>
      </c>
      <c r="R3501" s="12" t="str">
        <f t="shared" si="163"/>
        <v>plays</v>
      </c>
      <c r="S3501" s="13">
        <f>(((J3501/60)/60)/24)+DATE(1970,1,1)+(-5/24)</f>
        <v>42131.827835648146</v>
      </c>
      <c r="T3501" s="14">
        <f>(((I3501/60)/60)/24)+DATE(1970,1,1)+(-5/24)</f>
        <v>42186.082638888889</v>
      </c>
      <c r="U3501" s="41">
        <f t="shared" si="164"/>
        <v>54.254803240743058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8">
        <f>E3502/L3502</f>
        <v>25.30952380952381</v>
      </c>
      <c r="Q3502" s="12" t="str">
        <f t="shared" si="162"/>
        <v>theater</v>
      </c>
      <c r="R3502" s="12" t="str">
        <f t="shared" si="163"/>
        <v>plays</v>
      </c>
      <c r="S3502" s="13">
        <f>(((J3502/60)/60)/24)+DATE(1970,1,1)+(-5/24)</f>
        <v>42419.711087962954</v>
      </c>
      <c r="T3502" s="14">
        <f>(((I3502/60)/60)/24)+DATE(1970,1,1)+(-5/24)</f>
        <v>42435.999305555553</v>
      </c>
      <c r="U3502" s="41">
        <f t="shared" si="164"/>
        <v>16.288217592598812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8">
        <f>E3503/L3503</f>
        <v>35.952380952380949</v>
      </c>
      <c r="Q3503" s="12" t="str">
        <f t="shared" si="162"/>
        <v>theater</v>
      </c>
      <c r="R3503" s="12" t="str">
        <f t="shared" si="163"/>
        <v>plays</v>
      </c>
      <c r="S3503" s="13">
        <f>(((J3503/60)/60)/24)+DATE(1970,1,1)+(-5/24)</f>
        <v>42233.555497685178</v>
      </c>
      <c r="T3503" s="14">
        <f>(((I3503/60)/60)/24)+DATE(1970,1,1)+(-5/24)</f>
        <v>42258.555497685178</v>
      </c>
      <c r="U3503" s="41">
        <f t="shared" si="16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8">
        <f>E3504/L3504</f>
        <v>136</v>
      </c>
      <c r="Q3504" s="12" t="str">
        <f t="shared" si="162"/>
        <v>theater</v>
      </c>
      <c r="R3504" s="12" t="str">
        <f t="shared" si="163"/>
        <v>plays</v>
      </c>
      <c r="S3504" s="13">
        <f>(((J3504/60)/60)/24)+DATE(1970,1,1)+(-5/24)</f>
        <v>42430.631064814814</v>
      </c>
      <c r="T3504" s="14">
        <f>(((I3504/60)/60)/24)+DATE(1970,1,1)+(-5/24)</f>
        <v>42444.957638888889</v>
      </c>
      <c r="U3504" s="41">
        <f t="shared" si="164"/>
        <v>14.326574074075324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8">
        <f>E3505/L3505</f>
        <v>70.763157894736835</v>
      </c>
      <c r="Q3505" s="12" t="str">
        <f t="shared" si="162"/>
        <v>theater</v>
      </c>
      <c r="R3505" s="12" t="str">
        <f t="shared" si="163"/>
        <v>plays</v>
      </c>
      <c r="S3505" s="13">
        <f>(((J3505/60)/60)/24)+DATE(1970,1,1)+(-5/24)</f>
        <v>42545.27</v>
      </c>
      <c r="T3505" s="14">
        <f>(((I3505/60)/60)/24)+DATE(1970,1,1)+(-5/24)</f>
        <v>42575.27</v>
      </c>
      <c r="U3505" s="41">
        <f t="shared" si="16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8">
        <f>E3506/L3506</f>
        <v>125</v>
      </c>
      <c r="Q3506" s="12" t="str">
        <f t="shared" si="162"/>
        <v>theater</v>
      </c>
      <c r="R3506" s="12" t="str">
        <f t="shared" si="163"/>
        <v>plays</v>
      </c>
      <c r="S3506" s="13">
        <f>(((J3506/60)/60)/24)+DATE(1970,1,1)+(-5/24)</f>
        <v>42297.540405092594</v>
      </c>
      <c r="T3506" s="14">
        <f>(((I3506/60)/60)/24)+DATE(1970,1,1)+(-5/24)</f>
        <v>42327.582071759258</v>
      </c>
      <c r="U3506" s="41">
        <f t="shared" si="164"/>
        <v>30.041666666664241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8">
        <f>E3507/L3507</f>
        <v>66.512820512820511</v>
      </c>
      <c r="Q3507" s="12" t="str">
        <f t="shared" si="162"/>
        <v>theater</v>
      </c>
      <c r="R3507" s="12" t="str">
        <f t="shared" si="163"/>
        <v>plays</v>
      </c>
      <c r="S3507" s="13">
        <f>(((J3507/60)/60)/24)+DATE(1970,1,1)+(-5/24)</f>
        <v>41760.727372685185</v>
      </c>
      <c r="T3507" s="14">
        <f>(((I3507/60)/60)/24)+DATE(1970,1,1)+(-5/24)</f>
        <v>41771.958333333328</v>
      </c>
      <c r="U3507" s="41">
        <f t="shared" si="164"/>
        <v>11.230960648143082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8">
        <f>E3508/L3508</f>
        <v>105</v>
      </c>
      <c r="Q3508" s="12" t="str">
        <f t="shared" si="162"/>
        <v>theater</v>
      </c>
      <c r="R3508" s="12" t="str">
        <f t="shared" si="163"/>
        <v>plays</v>
      </c>
      <c r="S3508" s="13">
        <f>(((J3508/60)/60)/24)+DATE(1970,1,1)+(-5/24)</f>
        <v>41829.525925925926</v>
      </c>
      <c r="T3508" s="14">
        <f>(((I3508/60)/60)/24)+DATE(1970,1,1)+(-5/24)</f>
        <v>41874.525925925926</v>
      </c>
      <c r="U3508" s="41">
        <f t="shared" si="16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8">
        <f>E3509/L3509</f>
        <v>145</v>
      </c>
      <c r="Q3509" s="12" t="str">
        <f t="shared" si="162"/>
        <v>theater</v>
      </c>
      <c r="R3509" s="12" t="str">
        <f t="shared" si="163"/>
        <v>plays</v>
      </c>
      <c r="S3509" s="13">
        <f>(((J3509/60)/60)/24)+DATE(1970,1,1)+(-5/24)</f>
        <v>42491.714548611104</v>
      </c>
      <c r="T3509" s="14">
        <f>(((I3509/60)/60)/24)+DATE(1970,1,1)+(-5/24)</f>
        <v>42521.714548611104</v>
      </c>
      <c r="U3509" s="41">
        <f t="shared" si="16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8">
        <f>E3510/L3510</f>
        <v>12</v>
      </c>
      <c r="Q3510" s="12" t="str">
        <f t="shared" si="162"/>
        <v>theater</v>
      </c>
      <c r="R3510" s="12" t="str">
        <f t="shared" si="163"/>
        <v>plays</v>
      </c>
      <c r="S3510" s="13">
        <f>(((J3510/60)/60)/24)+DATE(1970,1,1)+(-5/24)</f>
        <v>42477.521446759252</v>
      </c>
      <c r="T3510" s="14">
        <f>(((I3510/60)/60)/24)+DATE(1970,1,1)+(-5/24)</f>
        <v>42500.666666666664</v>
      </c>
      <c r="U3510" s="41">
        <f t="shared" si="164"/>
        <v>23.145219907411956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8">
        <f>E3511/L3511</f>
        <v>96.666666666666671</v>
      </c>
      <c r="Q3511" s="12" t="str">
        <f t="shared" si="162"/>
        <v>theater</v>
      </c>
      <c r="R3511" s="12" t="str">
        <f t="shared" si="163"/>
        <v>plays</v>
      </c>
      <c r="S3511" s="13">
        <f>(((J3511/60)/60)/24)+DATE(1970,1,1)+(-5/24)</f>
        <v>41950.651226851849</v>
      </c>
      <c r="T3511" s="14">
        <f>(((I3511/60)/60)/24)+DATE(1970,1,1)+(-5/24)</f>
        <v>41963.996527777774</v>
      </c>
      <c r="U3511" s="41">
        <f t="shared" si="164"/>
        <v>13.345300925924676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8">
        <f>E3512/L3512</f>
        <v>60.333333333333336</v>
      </c>
      <c r="Q3512" s="12" t="str">
        <f t="shared" si="162"/>
        <v>theater</v>
      </c>
      <c r="R3512" s="12" t="str">
        <f t="shared" si="163"/>
        <v>plays</v>
      </c>
      <c r="S3512" s="13">
        <f>(((J3512/60)/60)/24)+DATE(1970,1,1)+(-5/24)</f>
        <v>41802.412569444445</v>
      </c>
      <c r="T3512" s="14">
        <f>(((I3512/60)/60)/24)+DATE(1970,1,1)+(-5/24)</f>
        <v>41822.412569444445</v>
      </c>
      <c r="U3512" s="41">
        <f t="shared" si="16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8">
        <f>E3513/L3513</f>
        <v>79.89473684210526</v>
      </c>
      <c r="Q3513" s="12" t="str">
        <f t="shared" si="162"/>
        <v>theater</v>
      </c>
      <c r="R3513" s="12" t="str">
        <f t="shared" si="163"/>
        <v>plays</v>
      </c>
      <c r="S3513" s="13">
        <f>(((J3513/60)/60)/24)+DATE(1970,1,1)+(-5/24)</f>
        <v>41927.665451388886</v>
      </c>
      <c r="T3513" s="14">
        <f>(((I3513/60)/60)/24)+DATE(1970,1,1)+(-5/24)</f>
        <v>41950.5625</v>
      </c>
      <c r="U3513" s="41">
        <f t="shared" si="164"/>
        <v>22.89704861111386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8">
        <f>E3514/L3514</f>
        <v>58.823529411764703</v>
      </c>
      <c r="Q3514" s="12" t="str">
        <f t="shared" si="162"/>
        <v>theater</v>
      </c>
      <c r="R3514" s="12" t="str">
        <f t="shared" si="163"/>
        <v>plays</v>
      </c>
      <c r="S3514" s="13">
        <f>(((J3514/60)/60)/24)+DATE(1970,1,1)+(-5/24)</f>
        <v>42057.328611111108</v>
      </c>
      <c r="T3514" s="14">
        <f>(((I3514/60)/60)/24)+DATE(1970,1,1)+(-5/24)</f>
        <v>42117.286944444444</v>
      </c>
      <c r="U3514" s="41">
        <f t="shared" si="164"/>
        <v>59.958333333335759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8">
        <f>E3515/L3515</f>
        <v>75.340909090909093</v>
      </c>
      <c r="Q3515" s="12" t="str">
        <f t="shared" si="162"/>
        <v>theater</v>
      </c>
      <c r="R3515" s="12" t="str">
        <f t="shared" si="163"/>
        <v>plays</v>
      </c>
      <c r="S3515" s="13">
        <f>(((J3515/60)/60)/24)+DATE(1970,1,1)+(-5/24)</f>
        <v>41780.887870370367</v>
      </c>
      <c r="T3515" s="14">
        <f>(((I3515/60)/60)/24)+DATE(1970,1,1)+(-5/24)</f>
        <v>41793.999305555553</v>
      </c>
      <c r="U3515" s="41">
        <f t="shared" si="164"/>
        <v>13.111435185186565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8">
        <f>E3516/L3516</f>
        <v>55</v>
      </c>
      <c r="Q3516" s="12" t="str">
        <f t="shared" si="162"/>
        <v>theater</v>
      </c>
      <c r="R3516" s="12" t="str">
        <f t="shared" si="163"/>
        <v>plays</v>
      </c>
      <c r="S3516" s="13">
        <f>(((J3516/60)/60)/24)+DATE(1970,1,1)+(-5/24)</f>
        <v>42020.638333333329</v>
      </c>
      <c r="T3516" s="14">
        <f>(((I3516/60)/60)/24)+DATE(1970,1,1)+(-5/24)</f>
        <v>42036.999305555553</v>
      </c>
      <c r="U3516" s="41">
        <f t="shared" si="164"/>
        <v>16.360972222224518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8">
        <f>E3517/L3517</f>
        <v>66.956521739130437</v>
      </c>
      <c r="Q3517" s="12" t="str">
        <f t="shared" si="162"/>
        <v>theater</v>
      </c>
      <c r="R3517" s="12" t="str">
        <f t="shared" si="163"/>
        <v>plays</v>
      </c>
      <c r="S3517" s="13">
        <f>(((J3517/60)/60)/24)+DATE(1970,1,1)+(-5/24)</f>
        <v>42125.564479166664</v>
      </c>
      <c r="T3517" s="14">
        <f>(((I3517/60)/60)/24)+DATE(1970,1,1)+(-5/24)</f>
        <v>42155.564479166664</v>
      </c>
      <c r="U3517" s="41">
        <f t="shared" si="16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8">
        <f>E3518/L3518</f>
        <v>227.27272727272728</v>
      </c>
      <c r="Q3518" s="12" t="str">
        <f t="shared" si="162"/>
        <v>theater</v>
      </c>
      <c r="R3518" s="12" t="str">
        <f t="shared" si="163"/>
        <v>plays</v>
      </c>
      <c r="S3518" s="13">
        <f>(((J3518/60)/60)/24)+DATE(1970,1,1)+(-5/24)</f>
        <v>41855.801736111105</v>
      </c>
      <c r="T3518" s="14">
        <f>(((I3518/60)/60)/24)+DATE(1970,1,1)+(-5/24)</f>
        <v>41889.916666666664</v>
      </c>
      <c r="U3518" s="41">
        <f t="shared" si="164"/>
        <v>34.114930555559113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8">
        <f>E3519/L3519</f>
        <v>307.69230769230768</v>
      </c>
      <c r="Q3519" s="12" t="str">
        <f t="shared" si="162"/>
        <v>theater</v>
      </c>
      <c r="R3519" s="12" t="str">
        <f t="shared" si="163"/>
        <v>plays</v>
      </c>
      <c r="S3519" s="13">
        <f>(((J3519/60)/60)/24)+DATE(1970,1,1)+(-5/24)</f>
        <v>41794.609189814815</v>
      </c>
      <c r="T3519" s="14">
        <f>(((I3519/60)/60)/24)+DATE(1970,1,1)+(-5/24)</f>
        <v>41824.25</v>
      </c>
      <c r="U3519" s="41">
        <f t="shared" si="164"/>
        <v>29.640810185184819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8">
        <f>E3520/L3520</f>
        <v>50.020909090909093</v>
      </c>
      <c r="Q3520" s="12" t="str">
        <f t="shared" si="162"/>
        <v>theater</v>
      </c>
      <c r="R3520" s="12" t="str">
        <f t="shared" si="163"/>
        <v>plays</v>
      </c>
      <c r="S3520" s="13">
        <f>(((J3520/60)/60)/24)+DATE(1970,1,1)+(-5/24)</f>
        <v>41893.575219907405</v>
      </c>
      <c r="T3520" s="14">
        <f>(((I3520/60)/60)/24)+DATE(1970,1,1)+(-5/24)</f>
        <v>41914.38958333333</v>
      </c>
      <c r="U3520" s="41">
        <f t="shared" si="164"/>
        <v>20.814363425924967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8">
        <f>E3521/L3521</f>
        <v>72.392857142857139</v>
      </c>
      <c r="Q3521" s="12" t="str">
        <f t="shared" si="162"/>
        <v>theater</v>
      </c>
      <c r="R3521" s="12" t="str">
        <f t="shared" si="163"/>
        <v>plays</v>
      </c>
      <c r="S3521" s="13">
        <f>(((J3521/60)/60)/24)+DATE(1970,1,1)+(-5/24)</f>
        <v>42037.390624999993</v>
      </c>
      <c r="T3521" s="14">
        <f>(((I3521/60)/60)/24)+DATE(1970,1,1)+(-5/24)</f>
        <v>42067.390624999993</v>
      </c>
      <c r="U3521" s="41">
        <f t="shared" si="16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8">
        <f>E3522/L3522</f>
        <v>95.952380952380949</v>
      </c>
      <c r="Q3522" s="12" t="str">
        <f t="shared" si="162"/>
        <v>theater</v>
      </c>
      <c r="R3522" s="12" t="str">
        <f t="shared" si="163"/>
        <v>plays</v>
      </c>
      <c r="S3522" s="13">
        <f>(((J3522/60)/60)/24)+DATE(1970,1,1)+(-5/24)</f>
        <v>42227.615879629629</v>
      </c>
      <c r="T3522" s="14">
        <f>(((I3522/60)/60)/24)+DATE(1970,1,1)+(-5/24)</f>
        <v>42253.365972222215</v>
      </c>
      <c r="U3522" s="41">
        <f t="shared" si="164"/>
        <v>25.750092592585133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8">
        <f>E3523/L3523</f>
        <v>45.615384615384613</v>
      </c>
      <c r="Q3523" s="12" t="str">
        <f t="shared" ref="Q3523:Q3586" si="165">LEFT(N3523,( FIND("/",N3523,1))-1)</f>
        <v>theater</v>
      </c>
      <c r="R3523" s="12" t="str">
        <f t="shared" ref="R3523:R3586" si="166">RIGHT(N3523,(LEN(N3523)-(FIND("/",N3523, FIND("/", N3523)-1))))</f>
        <v>plays</v>
      </c>
      <c r="S3523" s="13">
        <f>(((J3523/60)/60)/24)+DATE(1970,1,1)+(-5/24)</f>
        <v>41881.153009259258</v>
      </c>
      <c r="T3523" s="14">
        <f>(((I3523/60)/60)/24)+DATE(1970,1,1)+(-5/24)</f>
        <v>41911.153009259258</v>
      </c>
      <c r="U3523" s="41">
        <f t="shared" ref="U3523:U3586" si="167">T3523-S3523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8">
        <f>E3524/L3524</f>
        <v>41.029411764705884</v>
      </c>
      <c r="Q3524" s="12" t="str">
        <f t="shared" si="165"/>
        <v>theater</v>
      </c>
      <c r="R3524" s="12" t="str">
        <f t="shared" si="166"/>
        <v>plays</v>
      </c>
      <c r="S3524" s="13">
        <f>(((J3524/60)/60)/24)+DATE(1970,1,1)+(-5/24)</f>
        <v>42234.581550925919</v>
      </c>
      <c r="T3524" s="14">
        <f>(((I3524/60)/60)/24)+DATE(1970,1,1)+(-5/24)</f>
        <v>42262.212500000001</v>
      </c>
      <c r="U3524" s="41">
        <f t="shared" si="167"/>
        <v>27.630949074082309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8">
        <f>E3525/L3525</f>
        <v>56.825000000000003</v>
      </c>
      <c r="Q3525" s="12" t="str">
        <f t="shared" si="165"/>
        <v>theater</v>
      </c>
      <c r="R3525" s="12" t="str">
        <f t="shared" si="166"/>
        <v>plays</v>
      </c>
      <c r="S3525" s="13">
        <f>(((J3525/60)/60)/24)+DATE(1970,1,1)+(-5/24)</f>
        <v>42581.189212962963</v>
      </c>
      <c r="T3525" s="14">
        <f>(((I3525/60)/60)/24)+DATE(1970,1,1)+(-5/24)</f>
        <v>42638.749999999993</v>
      </c>
      <c r="U3525" s="41">
        <f t="shared" si="167"/>
        <v>57.560787037029513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8">
        <f>E3526/L3526</f>
        <v>137.24324324324326</v>
      </c>
      <c r="Q3526" s="12" t="str">
        <f t="shared" si="165"/>
        <v>theater</v>
      </c>
      <c r="R3526" s="12" t="str">
        <f t="shared" si="166"/>
        <v>plays</v>
      </c>
      <c r="S3526" s="13">
        <f>(((J3526/60)/60)/24)+DATE(1970,1,1)+(-5/24)</f>
        <v>41880.555243055554</v>
      </c>
      <c r="T3526" s="14">
        <f>(((I3526/60)/60)/24)+DATE(1970,1,1)+(-5/24)</f>
        <v>41894.958333333328</v>
      </c>
      <c r="U3526" s="41">
        <f t="shared" si="167"/>
        <v>14.403090277774027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8">
        <f>E3527/L3527</f>
        <v>75.714285714285708</v>
      </c>
      <c r="Q3527" s="12" t="str">
        <f t="shared" si="165"/>
        <v>theater</v>
      </c>
      <c r="R3527" s="12" t="str">
        <f t="shared" si="166"/>
        <v>plays</v>
      </c>
      <c r="S3527" s="13">
        <f>(((J3527/60)/60)/24)+DATE(1970,1,1)+(-5/24)</f>
        <v>42214.487337962964</v>
      </c>
      <c r="T3527" s="14">
        <f>(((I3527/60)/60)/24)+DATE(1970,1,1)+(-5/24)</f>
        <v>42225.458333333336</v>
      </c>
      <c r="U3527" s="41">
        <f t="shared" si="167"/>
        <v>10.970995370371384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8">
        <f>E3528/L3528</f>
        <v>99</v>
      </c>
      <c r="Q3528" s="12" t="str">
        <f t="shared" si="165"/>
        <v>theater</v>
      </c>
      <c r="R3528" s="12" t="str">
        <f t="shared" si="166"/>
        <v>plays</v>
      </c>
      <c r="S3528" s="13">
        <f>(((J3528/60)/60)/24)+DATE(1970,1,1)+(-5/24)</f>
        <v>42460.126979166664</v>
      </c>
      <c r="T3528" s="14">
        <f>(((I3528/60)/60)/24)+DATE(1970,1,1)+(-5/24)</f>
        <v>42488.040972222218</v>
      </c>
      <c r="U3528" s="41">
        <f t="shared" si="167"/>
        <v>27.913993055553874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8">
        <f>E3529/L3529</f>
        <v>81.569767441860463</v>
      </c>
      <c r="Q3529" s="12" t="str">
        <f t="shared" si="165"/>
        <v>theater</v>
      </c>
      <c r="R3529" s="12" t="str">
        <f t="shared" si="166"/>
        <v>plays</v>
      </c>
      <c r="S3529" s="13">
        <f>(((J3529/60)/60)/24)+DATE(1970,1,1)+(-5/24)</f>
        <v>42166.814872685187</v>
      </c>
      <c r="T3529" s="14">
        <f>(((I3529/60)/60)/24)+DATE(1970,1,1)+(-5/24)</f>
        <v>42195.957638888889</v>
      </c>
      <c r="U3529" s="41">
        <f t="shared" si="167"/>
        <v>29.142766203702195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8">
        <f>E3530/L3530</f>
        <v>45.108108108108105</v>
      </c>
      <c r="Q3530" s="12" t="str">
        <f t="shared" si="165"/>
        <v>theater</v>
      </c>
      <c r="R3530" s="12" t="str">
        <f t="shared" si="166"/>
        <v>plays</v>
      </c>
      <c r="S3530" s="13">
        <f>(((J3530/60)/60)/24)+DATE(1970,1,1)+(-5/24)</f>
        <v>42733.293032407404</v>
      </c>
      <c r="T3530" s="14">
        <f>(((I3530/60)/60)/24)+DATE(1970,1,1)+(-5/24)</f>
        <v>42753.293032407404</v>
      </c>
      <c r="U3530" s="41">
        <f t="shared" si="167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8">
        <f>E3531/L3531</f>
        <v>36.666666666666664</v>
      </c>
      <c r="Q3531" s="12" t="str">
        <f t="shared" si="165"/>
        <v>theater</v>
      </c>
      <c r="R3531" s="12" t="str">
        <f t="shared" si="166"/>
        <v>plays</v>
      </c>
      <c r="S3531" s="13">
        <f>(((J3531/60)/60)/24)+DATE(1970,1,1)+(-5/24)</f>
        <v>42177.553449074076</v>
      </c>
      <c r="T3531" s="14">
        <f>(((I3531/60)/60)/24)+DATE(1970,1,1)+(-5/24)</f>
        <v>42197.833333333336</v>
      </c>
      <c r="U3531" s="41">
        <f t="shared" si="167"/>
        <v>20.279884259260143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8">
        <f>E3532/L3532</f>
        <v>125</v>
      </c>
      <c r="Q3532" s="12" t="str">
        <f t="shared" si="165"/>
        <v>theater</v>
      </c>
      <c r="R3532" s="12" t="str">
        <f t="shared" si="166"/>
        <v>plays</v>
      </c>
      <c r="S3532" s="13">
        <f>(((J3532/60)/60)/24)+DATE(1970,1,1)+(-5/24)</f>
        <v>42442.41501157407</v>
      </c>
      <c r="T3532" s="14">
        <f>(((I3532/60)/60)/24)+DATE(1970,1,1)+(-5/24)</f>
        <v>42470.624999999993</v>
      </c>
      <c r="U3532" s="41">
        <f t="shared" si="167"/>
        <v>28.209988425922347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8">
        <f>E3533/L3533</f>
        <v>49.230769230769234</v>
      </c>
      <c r="Q3533" s="12" t="str">
        <f t="shared" si="165"/>
        <v>theater</v>
      </c>
      <c r="R3533" s="12" t="str">
        <f t="shared" si="166"/>
        <v>plays</v>
      </c>
      <c r="S3533" s="13">
        <f>(((J3533/60)/60)/24)+DATE(1970,1,1)+(-5/24)</f>
        <v>42521.44599537037</v>
      </c>
      <c r="T3533" s="14">
        <f>(((I3533/60)/60)/24)+DATE(1970,1,1)+(-5/24)</f>
        <v>42551.44599537037</v>
      </c>
      <c r="U3533" s="41">
        <f t="shared" si="167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8">
        <f>E3534/L3534</f>
        <v>42.296296296296298</v>
      </c>
      <c r="Q3534" s="12" t="str">
        <f t="shared" si="165"/>
        <v>theater</v>
      </c>
      <c r="R3534" s="12" t="str">
        <f t="shared" si="166"/>
        <v>plays</v>
      </c>
      <c r="S3534" s="13">
        <f>(((J3534/60)/60)/24)+DATE(1970,1,1)+(-5/24)</f>
        <v>41884.391516203701</v>
      </c>
      <c r="T3534" s="14">
        <f>(((I3534/60)/60)/24)+DATE(1970,1,1)+(-5/24)</f>
        <v>41899.957638888889</v>
      </c>
      <c r="U3534" s="41">
        <f t="shared" si="167"/>
        <v>15.56612268518802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8">
        <f>E3535/L3535</f>
        <v>78.875</v>
      </c>
      <c r="Q3535" s="12" t="str">
        <f t="shared" si="165"/>
        <v>theater</v>
      </c>
      <c r="R3535" s="12" t="str">
        <f t="shared" si="166"/>
        <v>plays</v>
      </c>
      <c r="S3535" s="13">
        <f>(((J3535/60)/60)/24)+DATE(1970,1,1)+(-5/24)</f>
        <v>42289.552858796298</v>
      </c>
      <c r="T3535" s="14">
        <f>(((I3535/60)/60)/24)+DATE(1970,1,1)+(-5/24)</f>
        <v>42319.594525462955</v>
      </c>
      <c r="U3535" s="41">
        <f t="shared" si="167"/>
        <v>30.041666666656965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8">
        <f>E3536/L3536</f>
        <v>38.284313725490193</v>
      </c>
      <c r="Q3536" s="12" t="str">
        <f t="shared" si="165"/>
        <v>theater</v>
      </c>
      <c r="R3536" s="12" t="str">
        <f t="shared" si="166"/>
        <v>plays</v>
      </c>
      <c r="S3536" s="13">
        <f>(((J3536/60)/60)/24)+DATE(1970,1,1)+(-5/24)</f>
        <v>42243.416932870365</v>
      </c>
      <c r="T3536" s="14">
        <f>(((I3536/60)/60)/24)+DATE(1970,1,1)+(-5/24)</f>
        <v>42278.416932870365</v>
      </c>
      <c r="U3536" s="41">
        <f t="shared" si="167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8">
        <f>E3537/L3537</f>
        <v>44.847826086956523</v>
      </c>
      <c r="Q3537" s="12" t="str">
        <f t="shared" si="165"/>
        <v>theater</v>
      </c>
      <c r="R3537" s="12" t="str">
        <f t="shared" si="166"/>
        <v>plays</v>
      </c>
      <c r="S3537" s="13">
        <f>(((J3537/60)/60)/24)+DATE(1970,1,1)+(-5/24)</f>
        <v>42248.431828703695</v>
      </c>
      <c r="T3537" s="14">
        <f>(((I3537/60)/60)/24)+DATE(1970,1,1)+(-5/24)</f>
        <v>42279.541666666664</v>
      </c>
      <c r="U3537" s="41">
        <f t="shared" si="167"/>
        <v>31.109837962969323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8">
        <f>E3538/L3538</f>
        <v>13.529411764705882</v>
      </c>
      <c r="Q3538" s="12" t="str">
        <f t="shared" si="165"/>
        <v>theater</v>
      </c>
      <c r="R3538" s="12" t="str">
        <f t="shared" si="166"/>
        <v>plays</v>
      </c>
      <c r="S3538" s="13">
        <f>(((J3538/60)/60)/24)+DATE(1970,1,1)+(-5/24)</f>
        <v>42328.518807870372</v>
      </c>
      <c r="T3538" s="14">
        <f>(((I3538/60)/60)/24)+DATE(1970,1,1)+(-5/24)</f>
        <v>42358.290972222218</v>
      </c>
      <c r="U3538" s="41">
        <f t="shared" si="167"/>
        <v>29.772164351845277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8">
        <f>E3539/L3539</f>
        <v>43.5</v>
      </c>
      <c r="Q3539" s="12" t="str">
        <f t="shared" si="165"/>
        <v>theater</v>
      </c>
      <c r="R3539" s="12" t="str">
        <f t="shared" si="166"/>
        <v>plays</v>
      </c>
      <c r="S3539" s="13">
        <f>(((J3539/60)/60)/24)+DATE(1970,1,1)+(-5/24)</f>
        <v>41923.146018518513</v>
      </c>
      <c r="T3539" s="14">
        <f>(((I3539/60)/60)/24)+DATE(1970,1,1)+(-5/24)</f>
        <v>41960.124305555553</v>
      </c>
      <c r="U3539" s="41">
        <f t="shared" si="167"/>
        <v>36.978287037039991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8">
        <f>E3540/L3540</f>
        <v>30.951807228915662</v>
      </c>
      <c r="Q3540" s="12" t="str">
        <f t="shared" si="165"/>
        <v>theater</v>
      </c>
      <c r="R3540" s="12" t="str">
        <f t="shared" si="166"/>
        <v>plays</v>
      </c>
      <c r="S3540" s="13">
        <f>(((J3540/60)/60)/24)+DATE(1970,1,1)+(-5/24)</f>
        <v>42571.212268518517</v>
      </c>
      <c r="T3540" s="14">
        <f>(((I3540/60)/60)/24)+DATE(1970,1,1)+(-5/24)</f>
        <v>42599.212268518517</v>
      </c>
      <c r="U3540" s="41">
        <f t="shared" si="167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8">
        <f>E3541/L3541</f>
        <v>55.230769230769234</v>
      </c>
      <c r="Q3541" s="12" t="str">
        <f t="shared" si="165"/>
        <v>theater</v>
      </c>
      <c r="R3541" s="12" t="str">
        <f t="shared" si="166"/>
        <v>plays</v>
      </c>
      <c r="S3541" s="13">
        <f>(((J3541/60)/60)/24)+DATE(1970,1,1)+(-5/24)</f>
        <v>42600.547708333332</v>
      </c>
      <c r="T3541" s="14">
        <f>(((I3541/60)/60)/24)+DATE(1970,1,1)+(-5/24)</f>
        <v>42621.547708333332</v>
      </c>
      <c r="U3541" s="41">
        <f t="shared" si="167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8">
        <f>E3542/L3542</f>
        <v>46.125</v>
      </c>
      <c r="Q3542" s="12" t="str">
        <f t="shared" si="165"/>
        <v>theater</v>
      </c>
      <c r="R3542" s="12" t="str">
        <f t="shared" si="166"/>
        <v>plays</v>
      </c>
      <c r="S3542" s="13">
        <f>(((J3542/60)/60)/24)+DATE(1970,1,1)+(-5/24)</f>
        <v>42516.795034722221</v>
      </c>
      <c r="T3542" s="14">
        <f>(((I3542/60)/60)/24)+DATE(1970,1,1)+(-5/24)</f>
        <v>42546.795034722221</v>
      </c>
      <c r="U3542" s="41">
        <f t="shared" si="167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8">
        <f>E3543/L3543</f>
        <v>39.375</v>
      </c>
      <c r="Q3543" s="12" t="str">
        <f t="shared" si="165"/>
        <v>theater</v>
      </c>
      <c r="R3543" s="12" t="str">
        <f t="shared" si="166"/>
        <v>plays</v>
      </c>
      <c r="S3543" s="13">
        <f>(((J3543/60)/60)/24)+DATE(1970,1,1)+(-5/24)</f>
        <v>42222.521701388883</v>
      </c>
      <c r="T3543" s="14">
        <f>(((I3543/60)/60)/24)+DATE(1970,1,1)+(-5/24)</f>
        <v>42247.521701388883</v>
      </c>
      <c r="U3543" s="41">
        <f t="shared" si="167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8">
        <f>E3544/L3544</f>
        <v>66.152941176470591</v>
      </c>
      <c r="Q3544" s="12" t="str">
        <f t="shared" si="165"/>
        <v>theater</v>
      </c>
      <c r="R3544" s="12" t="str">
        <f t="shared" si="166"/>
        <v>plays</v>
      </c>
      <c r="S3544" s="13">
        <f>(((J3544/60)/60)/24)+DATE(1970,1,1)+(-5/24)</f>
        <v>41829.391458333332</v>
      </c>
      <c r="T3544" s="14">
        <f>(((I3544/60)/60)/24)+DATE(1970,1,1)+(-5/24)</f>
        <v>41889.391458333332</v>
      </c>
      <c r="U3544" s="41">
        <f t="shared" si="167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8">
        <f>E3545/L3545</f>
        <v>54.137931034482762</v>
      </c>
      <c r="Q3545" s="12" t="str">
        <f t="shared" si="165"/>
        <v>theater</v>
      </c>
      <c r="R3545" s="12" t="str">
        <f t="shared" si="166"/>
        <v>plays</v>
      </c>
      <c r="S3545" s="13">
        <f>(((J3545/60)/60)/24)+DATE(1970,1,1)+(-5/24)</f>
        <v>42150.546979166662</v>
      </c>
      <c r="T3545" s="14">
        <f>(((I3545/60)/60)/24)+DATE(1970,1,1)+(-5/24)</f>
        <v>42180.546979166662</v>
      </c>
      <c r="U3545" s="41">
        <f t="shared" si="167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8">
        <f>E3546/L3546</f>
        <v>104.16666666666667</v>
      </c>
      <c r="Q3546" s="12" t="str">
        <f t="shared" si="165"/>
        <v>theater</v>
      </c>
      <c r="R3546" s="12" t="str">
        <f t="shared" si="166"/>
        <v>plays</v>
      </c>
      <c r="S3546" s="13">
        <f>(((J3546/60)/60)/24)+DATE(1970,1,1)+(-5/24)</f>
        <v>42040.623344907406</v>
      </c>
      <c r="T3546" s="14">
        <f>(((I3546/60)/60)/24)+DATE(1970,1,1)+(-5/24)</f>
        <v>42070.623344907406</v>
      </c>
      <c r="U3546" s="41">
        <f t="shared" si="167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8">
        <f>E3547/L3547</f>
        <v>31.375</v>
      </c>
      <c r="Q3547" s="12" t="str">
        <f t="shared" si="165"/>
        <v>theater</v>
      </c>
      <c r="R3547" s="12" t="str">
        <f t="shared" si="166"/>
        <v>plays</v>
      </c>
      <c r="S3547" s="13">
        <f>(((J3547/60)/60)/24)+DATE(1970,1,1)+(-5/24)</f>
        <v>42075.599062499998</v>
      </c>
      <c r="T3547" s="14">
        <f>(((I3547/60)/60)/24)+DATE(1970,1,1)+(-5/24)</f>
        <v>42105.599062499998</v>
      </c>
      <c r="U3547" s="41">
        <f t="shared" si="167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8">
        <f>E3548/L3548</f>
        <v>59.210526315789473</v>
      </c>
      <c r="Q3548" s="12" t="str">
        <f t="shared" si="165"/>
        <v>theater</v>
      </c>
      <c r="R3548" s="12" t="str">
        <f t="shared" si="166"/>
        <v>plays</v>
      </c>
      <c r="S3548" s="13">
        <f>(((J3548/60)/60)/24)+DATE(1970,1,1)+(-5/24)</f>
        <v>42073.452361111107</v>
      </c>
      <c r="T3548" s="14">
        <f>(((I3548/60)/60)/24)+DATE(1970,1,1)+(-5/24)</f>
        <v>42094.957638888889</v>
      </c>
      <c r="U3548" s="41">
        <f t="shared" si="167"/>
        <v>21.505277777781885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8">
        <f>E3549/L3549</f>
        <v>119.17633928571429</v>
      </c>
      <c r="Q3549" s="12" t="str">
        <f t="shared" si="165"/>
        <v>theater</v>
      </c>
      <c r="R3549" s="12" t="str">
        <f t="shared" si="166"/>
        <v>plays</v>
      </c>
      <c r="S3549" s="13">
        <f>(((J3549/60)/60)/24)+DATE(1970,1,1)+(-5/24)</f>
        <v>42479.870381944442</v>
      </c>
      <c r="T3549" s="14">
        <f>(((I3549/60)/60)/24)+DATE(1970,1,1)+(-5/24)</f>
        <v>42503.957638888889</v>
      </c>
      <c r="U3549" s="41">
        <f t="shared" si="167"/>
        <v>24.08725694444729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8">
        <f>E3550/L3550</f>
        <v>164.61538461538461</v>
      </c>
      <c r="Q3550" s="12" t="str">
        <f t="shared" si="165"/>
        <v>theater</v>
      </c>
      <c r="R3550" s="12" t="str">
        <f t="shared" si="166"/>
        <v>plays</v>
      </c>
      <c r="S3550" s="13">
        <f>(((J3550/60)/60)/24)+DATE(1970,1,1)+(-5/24)</f>
        <v>42411.733958333331</v>
      </c>
      <c r="T3550" s="14">
        <f>(((I3550/60)/60)/24)+DATE(1970,1,1)+(-5/24)</f>
        <v>42433.833333333336</v>
      </c>
      <c r="U3550" s="41">
        <f t="shared" si="167"/>
        <v>22.099375000005239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8">
        <f>E3551/L3551</f>
        <v>24.285714285714285</v>
      </c>
      <c r="Q3551" s="12" t="str">
        <f t="shared" si="165"/>
        <v>theater</v>
      </c>
      <c r="R3551" s="12" t="str">
        <f t="shared" si="166"/>
        <v>plays</v>
      </c>
      <c r="S3551" s="13">
        <f>(((J3551/60)/60)/24)+DATE(1970,1,1)+(-5/24)</f>
        <v>42223.186030092591</v>
      </c>
      <c r="T3551" s="14">
        <f>(((I3551/60)/60)/24)+DATE(1970,1,1)+(-5/24)</f>
        <v>42251.186030092591</v>
      </c>
      <c r="U3551" s="41">
        <f t="shared" si="167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8">
        <f>E3552/L3552</f>
        <v>40.9375</v>
      </c>
      <c r="Q3552" s="12" t="str">
        <f t="shared" si="165"/>
        <v>theater</v>
      </c>
      <c r="R3552" s="12" t="str">
        <f t="shared" si="166"/>
        <v>plays</v>
      </c>
      <c r="S3552" s="13">
        <f>(((J3552/60)/60)/24)+DATE(1970,1,1)+(-5/24)</f>
        <v>42462.685162037036</v>
      </c>
      <c r="T3552" s="14">
        <f>(((I3552/60)/60)/24)+DATE(1970,1,1)+(-5/24)</f>
        <v>42492.685162037036</v>
      </c>
      <c r="U3552" s="41">
        <f t="shared" si="167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8">
        <f>E3553/L3553</f>
        <v>61.1</v>
      </c>
      <c r="Q3553" s="12" t="str">
        <f t="shared" si="165"/>
        <v>theater</v>
      </c>
      <c r="R3553" s="12" t="str">
        <f t="shared" si="166"/>
        <v>plays</v>
      </c>
      <c r="S3553" s="13">
        <f>(((J3553/60)/60)/24)+DATE(1970,1,1)+(-5/24)</f>
        <v>41753.307523148142</v>
      </c>
      <c r="T3553" s="14">
        <f>(((I3553/60)/60)/24)+DATE(1970,1,1)+(-5/24)</f>
        <v>41781.713194444441</v>
      </c>
      <c r="U3553" s="41">
        <f t="shared" si="167"/>
        <v>28.405671296299261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8">
        <f>E3554/L3554</f>
        <v>38.65</v>
      </c>
      <c r="Q3554" s="12" t="str">
        <f t="shared" si="165"/>
        <v>theater</v>
      </c>
      <c r="R3554" s="12" t="str">
        <f t="shared" si="166"/>
        <v>plays</v>
      </c>
      <c r="S3554" s="13">
        <f>(((J3554/60)/60)/24)+DATE(1970,1,1)+(-5/24)</f>
        <v>41788.378749999996</v>
      </c>
      <c r="T3554" s="14">
        <f>(((I3554/60)/60)/24)+DATE(1970,1,1)+(-5/24)</f>
        <v>41818.378749999996</v>
      </c>
      <c r="U3554" s="41">
        <f t="shared" si="167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8">
        <f>E3555/L3555</f>
        <v>56.20192307692308</v>
      </c>
      <c r="Q3555" s="12" t="str">
        <f t="shared" si="165"/>
        <v>theater</v>
      </c>
      <c r="R3555" s="12" t="str">
        <f t="shared" si="166"/>
        <v>plays</v>
      </c>
      <c r="S3555" s="13">
        <f>(((J3555/60)/60)/24)+DATE(1970,1,1)+(-5/24)</f>
        <v>42195.820370370369</v>
      </c>
      <c r="T3555" s="14">
        <f>(((I3555/60)/60)/24)+DATE(1970,1,1)+(-5/24)</f>
        <v>42227.791666666664</v>
      </c>
      <c r="U3555" s="41">
        <f t="shared" si="167"/>
        <v>31.971296296294895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8">
        <f>E3556/L3556</f>
        <v>107.00207547169811</v>
      </c>
      <c r="Q3556" s="12" t="str">
        <f t="shared" si="165"/>
        <v>theater</v>
      </c>
      <c r="R3556" s="12" t="str">
        <f t="shared" si="166"/>
        <v>plays</v>
      </c>
      <c r="S3556" s="13">
        <f>(((J3556/60)/60)/24)+DATE(1970,1,1)+(-5/24)</f>
        <v>42015.842118055552</v>
      </c>
      <c r="T3556" s="14">
        <f>(((I3556/60)/60)/24)+DATE(1970,1,1)+(-5/24)</f>
        <v>42046.499999999993</v>
      </c>
      <c r="U3556" s="41">
        <f t="shared" si="167"/>
        <v>30.657881944440305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8">
        <f>E3557/L3557</f>
        <v>171.42857142857142</v>
      </c>
      <c r="Q3557" s="12" t="str">
        <f t="shared" si="165"/>
        <v>theater</v>
      </c>
      <c r="R3557" s="12" t="str">
        <f t="shared" si="166"/>
        <v>plays</v>
      </c>
      <c r="S3557" s="13">
        <f>(((J3557/60)/60)/24)+DATE(1970,1,1)+(-5/24)</f>
        <v>42661.233726851853</v>
      </c>
      <c r="T3557" s="14">
        <f>(((I3557/60)/60)/24)+DATE(1970,1,1)+(-5/24)</f>
        <v>42691.27539351851</v>
      </c>
      <c r="U3557" s="41">
        <f t="shared" si="167"/>
        <v>30.041666666656965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8">
        <f>E3558/L3558</f>
        <v>110.5</v>
      </c>
      <c r="Q3558" s="12" t="str">
        <f t="shared" si="165"/>
        <v>theater</v>
      </c>
      <c r="R3558" s="12" t="str">
        <f t="shared" si="166"/>
        <v>plays</v>
      </c>
      <c r="S3558" s="13">
        <f>(((J3558/60)/60)/24)+DATE(1970,1,1)+(-5/24)</f>
        <v>41808.441249999996</v>
      </c>
      <c r="T3558" s="14">
        <f>(((I3558/60)/60)/24)+DATE(1970,1,1)+(-5/24)</f>
        <v>41868.441249999996</v>
      </c>
      <c r="U3558" s="41">
        <f t="shared" si="167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8">
        <f>E3559/L3559</f>
        <v>179.27598566308242</v>
      </c>
      <c r="Q3559" s="12" t="str">
        <f t="shared" si="165"/>
        <v>theater</v>
      </c>
      <c r="R3559" s="12" t="str">
        <f t="shared" si="166"/>
        <v>plays</v>
      </c>
      <c r="S3559" s="13">
        <f>(((J3559/60)/60)/24)+DATE(1970,1,1)+(-5/24)</f>
        <v>41730.068414351852</v>
      </c>
      <c r="T3559" s="14">
        <f>(((I3559/60)/60)/24)+DATE(1970,1,1)+(-5/24)</f>
        <v>41764.068414351852</v>
      </c>
      <c r="U3559" s="41">
        <f t="shared" si="167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8">
        <f>E3560/L3560</f>
        <v>22.90909090909091</v>
      </c>
      <c r="Q3560" s="12" t="str">
        <f t="shared" si="165"/>
        <v>theater</v>
      </c>
      <c r="R3560" s="12" t="str">
        <f t="shared" si="166"/>
        <v>plays</v>
      </c>
      <c r="S3560" s="13">
        <f>(((J3560/60)/60)/24)+DATE(1970,1,1)+(-5/24)</f>
        <v>42139.608506944445</v>
      </c>
      <c r="T3560" s="14">
        <f>(((I3560/60)/60)/24)+DATE(1970,1,1)+(-5/24)</f>
        <v>42181.666666666664</v>
      </c>
      <c r="U3560" s="41">
        <f t="shared" si="167"/>
        <v>42.058159722218988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8">
        <f>E3561/L3561</f>
        <v>43.125</v>
      </c>
      <c r="Q3561" s="12" t="str">
        <f t="shared" si="165"/>
        <v>theater</v>
      </c>
      <c r="R3561" s="12" t="str">
        <f t="shared" si="166"/>
        <v>plays</v>
      </c>
      <c r="S3561" s="13">
        <f>(((J3561/60)/60)/24)+DATE(1970,1,1)+(-5/24)</f>
        <v>42193.887824074067</v>
      </c>
      <c r="T3561" s="14">
        <f>(((I3561/60)/60)/24)+DATE(1970,1,1)+(-5/24)</f>
        <v>42216.165277777771</v>
      </c>
      <c r="U3561" s="41">
        <f t="shared" si="167"/>
        <v>22.277453703703941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8">
        <f>E3562/L3562</f>
        <v>46.891891891891895</v>
      </c>
      <c r="Q3562" s="12" t="str">
        <f t="shared" si="165"/>
        <v>theater</v>
      </c>
      <c r="R3562" s="12" t="str">
        <f t="shared" si="166"/>
        <v>plays</v>
      </c>
      <c r="S3562" s="13">
        <f>(((J3562/60)/60)/24)+DATE(1970,1,1)+(-5/24)</f>
        <v>42115.681319444448</v>
      </c>
      <c r="T3562" s="14">
        <f>(((I3562/60)/60)/24)+DATE(1970,1,1)+(-5/24)</f>
        <v>42150.906249999993</v>
      </c>
      <c r="U3562" s="41">
        <f t="shared" si="167"/>
        <v>35.224930555545143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8">
        <f>E3563/L3563</f>
        <v>47.407407407407405</v>
      </c>
      <c r="Q3563" s="12" t="str">
        <f t="shared" si="165"/>
        <v>theater</v>
      </c>
      <c r="R3563" s="12" t="str">
        <f t="shared" si="166"/>
        <v>plays</v>
      </c>
      <c r="S3563" s="13">
        <f>(((J3563/60)/60)/24)+DATE(1970,1,1)+(-5/24)</f>
        <v>42203.471967592595</v>
      </c>
      <c r="T3563" s="14">
        <f>(((I3563/60)/60)/24)+DATE(1970,1,1)+(-5/24)</f>
        <v>42221.566666666658</v>
      </c>
      <c r="U3563" s="41">
        <f t="shared" si="167"/>
        <v>18.094699074063101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8">
        <f>E3564/L3564</f>
        <v>15.129032258064516</v>
      </c>
      <c r="Q3564" s="12" t="str">
        <f t="shared" si="165"/>
        <v>theater</v>
      </c>
      <c r="R3564" s="12" t="str">
        <f t="shared" si="166"/>
        <v>plays</v>
      </c>
      <c r="S3564" s="13">
        <f>(((J3564/60)/60)/24)+DATE(1970,1,1)+(-5/24)</f>
        <v>42433.553553240738</v>
      </c>
      <c r="T3564" s="14">
        <f>(((I3564/60)/60)/24)+DATE(1970,1,1)+(-5/24)</f>
        <v>42442.708333333336</v>
      </c>
      <c r="U3564" s="41">
        <f t="shared" si="167"/>
        <v>9.1547800925982301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8">
        <f>E3565/L3565</f>
        <v>21.098000000000003</v>
      </c>
      <c r="Q3565" s="12" t="str">
        <f t="shared" si="165"/>
        <v>theater</v>
      </c>
      <c r="R3565" s="12" t="str">
        <f t="shared" si="166"/>
        <v>plays</v>
      </c>
      <c r="S3565" s="13">
        <f>(((J3565/60)/60)/24)+DATE(1970,1,1)+(-5/24)</f>
        <v>42555.46361111111</v>
      </c>
      <c r="T3565" s="14">
        <f>(((I3565/60)/60)/24)+DATE(1970,1,1)+(-5/24)</f>
        <v>42583.583333333336</v>
      </c>
      <c r="U3565" s="41">
        <f t="shared" si="167"/>
        <v>28.119722222225391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8">
        <f>E3566/L3566</f>
        <v>59.117647058823529</v>
      </c>
      <c r="Q3566" s="12" t="str">
        <f t="shared" si="165"/>
        <v>theater</v>
      </c>
      <c r="R3566" s="12" t="str">
        <f t="shared" si="166"/>
        <v>plays</v>
      </c>
      <c r="S3566" s="13">
        <f>(((J3566/60)/60)/24)+DATE(1970,1,1)+(-5/24)</f>
        <v>42236.414918981485</v>
      </c>
      <c r="T3566" s="14">
        <f>(((I3566/60)/60)/24)+DATE(1970,1,1)+(-5/24)</f>
        <v>42282.458333333336</v>
      </c>
      <c r="U3566" s="41">
        <f t="shared" si="167"/>
        <v>46.043414351850515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8">
        <f>E3567/L3567</f>
        <v>97.916666666666671</v>
      </c>
      <c r="Q3567" s="12" t="str">
        <f t="shared" si="165"/>
        <v>theater</v>
      </c>
      <c r="R3567" s="12" t="str">
        <f t="shared" si="166"/>
        <v>plays</v>
      </c>
      <c r="S3567" s="13">
        <f>(((J3567/60)/60)/24)+DATE(1970,1,1)+(-5/24)</f>
        <v>41974.534814814811</v>
      </c>
      <c r="T3567" s="14">
        <f>(((I3567/60)/60)/24)+DATE(1970,1,1)+(-5/24)</f>
        <v>42004.534814814811</v>
      </c>
      <c r="U3567" s="41">
        <f t="shared" si="167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8">
        <f>E3568/L3568</f>
        <v>55.131578947368418</v>
      </c>
      <c r="Q3568" s="12" t="str">
        <f t="shared" si="165"/>
        <v>theater</v>
      </c>
      <c r="R3568" s="12" t="str">
        <f t="shared" si="166"/>
        <v>plays</v>
      </c>
      <c r="S3568" s="13">
        <f>(((J3568/60)/60)/24)+DATE(1970,1,1)+(-5/24)</f>
        <v>41997.299571759257</v>
      </c>
      <c r="T3568" s="14">
        <f>(((I3568/60)/60)/24)+DATE(1970,1,1)+(-5/24)</f>
        <v>42027.299571759257</v>
      </c>
      <c r="U3568" s="41">
        <f t="shared" si="167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8">
        <f>E3569/L3569</f>
        <v>26.536585365853657</v>
      </c>
      <c r="Q3569" s="12" t="str">
        <f t="shared" si="165"/>
        <v>theater</v>
      </c>
      <c r="R3569" s="12" t="str">
        <f t="shared" si="166"/>
        <v>plays</v>
      </c>
      <c r="S3569" s="13">
        <f>(((J3569/60)/60)/24)+DATE(1970,1,1)+(-5/24)</f>
        <v>42135.602361111109</v>
      </c>
      <c r="T3569" s="14">
        <f>(((I3569/60)/60)/24)+DATE(1970,1,1)+(-5/24)</f>
        <v>42165.602361111109</v>
      </c>
      <c r="U3569" s="41">
        <f t="shared" si="167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8">
        <f>E3570/L3570</f>
        <v>58.421052631578945</v>
      </c>
      <c r="Q3570" s="12" t="str">
        <f t="shared" si="165"/>
        <v>theater</v>
      </c>
      <c r="R3570" s="12" t="str">
        <f t="shared" si="166"/>
        <v>plays</v>
      </c>
      <c r="S3570" s="13">
        <f>(((J3570/60)/60)/24)+DATE(1970,1,1)+(-5/24)</f>
        <v>41869.532337962963</v>
      </c>
      <c r="T3570" s="14">
        <f>(((I3570/60)/60)/24)+DATE(1970,1,1)+(-5/24)</f>
        <v>41899.532337962963</v>
      </c>
      <c r="U3570" s="41">
        <f t="shared" si="167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8">
        <f>E3571/L3571</f>
        <v>122.53658536585365</v>
      </c>
      <c r="Q3571" s="12" t="str">
        <f t="shared" si="165"/>
        <v>theater</v>
      </c>
      <c r="R3571" s="12" t="str">
        <f t="shared" si="166"/>
        <v>plays</v>
      </c>
      <c r="S3571" s="13">
        <f>(((J3571/60)/60)/24)+DATE(1970,1,1)+(-5/24)</f>
        <v>41982.480277777773</v>
      </c>
      <c r="T3571" s="14">
        <f>(((I3571/60)/60)/24)+DATE(1970,1,1)+(-5/24)</f>
        <v>42012.480277777773</v>
      </c>
      <c r="U3571" s="41">
        <f t="shared" si="167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8">
        <f>E3572/L3572</f>
        <v>87.961538461538467</v>
      </c>
      <c r="Q3572" s="12" t="str">
        <f t="shared" si="165"/>
        <v>theater</v>
      </c>
      <c r="R3572" s="12" t="str">
        <f t="shared" si="166"/>
        <v>plays</v>
      </c>
      <c r="S3572" s="13">
        <f>(((J3572/60)/60)/24)+DATE(1970,1,1)+(-5/24)</f>
        <v>41976.123645833337</v>
      </c>
      <c r="T3572" s="14">
        <f>(((I3572/60)/60)/24)+DATE(1970,1,1)+(-5/24)</f>
        <v>42004.083333333336</v>
      </c>
      <c r="U3572" s="41">
        <f t="shared" si="167"/>
        <v>27.959687499998836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8">
        <f>E3573/L3573</f>
        <v>73.239999999999995</v>
      </c>
      <c r="Q3573" s="12" t="str">
        <f t="shared" si="165"/>
        <v>theater</v>
      </c>
      <c r="R3573" s="12" t="str">
        <f t="shared" si="166"/>
        <v>plays</v>
      </c>
      <c r="S3573" s="13">
        <f>(((J3573/60)/60)/24)+DATE(1970,1,1)+(-5/24)</f>
        <v>41912.650613425925</v>
      </c>
      <c r="T3573" s="14">
        <f>(((I3573/60)/60)/24)+DATE(1970,1,1)+(-5/24)</f>
        <v>41942.650613425925</v>
      </c>
      <c r="U3573" s="41">
        <f t="shared" si="167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8">
        <f>E3574/L3574</f>
        <v>55.555555555555557</v>
      </c>
      <c r="Q3574" s="12" t="str">
        <f t="shared" si="165"/>
        <v>theater</v>
      </c>
      <c r="R3574" s="12" t="str">
        <f t="shared" si="166"/>
        <v>plays</v>
      </c>
      <c r="S3574" s="13">
        <f>(((J3574/60)/60)/24)+DATE(1970,1,1)+(-5/24)</f>
        <v>42146.36206018518</v>
      </c>
      <c r="T3574" s="14">
        <f>(((I3574/60)/60)/24)+DATE(1970,1,1)+(-5/24)</f>
        <v>42176.36206018518</v>
      </c>
      <c r="U3574" s="41">
        <f t="shared" si="167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8">
        <f>E3575/L3575</f>
        <v>39.53846153846154</v>
      </c>
      <c r="Q3575" s="12" t="str">
        <f t="shared" si="165"/>
        <v>theater</v>
      </c>
      <c r="R3575" s="12" t="str">
        <f t="shared" si="166"/>
        <v>plays</v>
      </c>
      <c r="S3575" s="13">
        <f>(((J3575/60)/60)/24)+DATE(1970,1,1)+(-5/24)</f>
        <v>41921.167199074072</v>
      </c>
      <c r="T3575" s="14">
        <f>(((I3575/60)/60)/24)+DATE(1970,1,1)+(-5/24)</f>
        <v>41951.208865740737</v>
      </c>
      <c r="U3575" s="41">
        <f t="shared" si="167"/>
        <v>30.041666666664241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8">
        <f>E3576/L3576</f>
        <v>136.77777777777777</v>
      </c>
      <c r="Q3576" s="12" t="str">
        <f t="shared" si="165"/>
        <v>theater</v>
      </c>
      <c r="R3576" s="12" t="str">
        <f t="shared" si="166"/>
        <v>plays</v>
      </c>
      <c r="S3576" s="13">
        <f>(((J3576/60)/60)/24)+DATE(1970,1,1)+(-5/24)</f>
        <v>41926.734351851846</v>
      </c>
      <c r="T3576" s="14">
        <f>(((I3576/60)/60)/24)+DATE(1970,1,1)+(-5/24)</f>
        <v>41956.776018518511</v>
      </c>
      <c r="U3576" s="41">
        <f t="shared" si="167"/>
        <v>30.041666666664241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8">
        <f>E3577/L3577</f>
        <v>99.343137254901961</v>
      </c>
      <c r="Q3577" s="12" t="str">
        <f t="shared" si="165"/>
        <v>theater</v>
      </c>
      <c r="R3577" s="12" t="str">
        <f t="shared" si="166"/>
        <v>plays</v>
      </c>
      <c r="S3577" s="13">
        <f>(((J3577/60)/60)/24)+DATE(1970,1,1)+(-5/24)</f>
        <v>42561.575543981475</v>
      </c>
      <c r="T3577" s="14">
        <f>(((I3577/60)/60)/24)+DATE(1970,1,1)+(-5/24)</f>
        <v>42592.957638888889</v>
      </c>
      <c r="U3577" s="41">
        <f t="shared" si="167"/>
        <v>31.382094907414285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8">
        <f>E3578/L3578</f>
        <v>20</v>
      </c>
      <c r="Q3578" s="12" t="str">
        <f t="shared" si="165"/>
        <v>theater</v>
      </c>
      <c r="R3578" s="12" t="str">
        <f t="shared" si="166"/>
        <v>plays</v>
      </c>
      <c r="S3578" s="13">
        <f>(((J3578/60)/60)/24)+DATE(1970,1,1)+(-5/24)</f>
        <v>42649.340902777774</v>
      </c>
      <c r="T3578" s="14">
        <f>(((I3578/60)/60)/24)+DATE(1970,1,1)+(-5/24)</f>
        <v>42709.382569444446</v>
      </c>
      <c r="U3578" s="41">
        <f t="shared" si="167"/>
        <v>60.041666666671517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8">
        <f>E3579/L3579</f>
        <v>28.888888888888889</v>
      </c>
      <c r="Q3579" s="12" t="str">
        <f t="shared" si="165"/>
        <v>theater</v>
      </c>
      <c r="R3579" s="12" t="str">
        <f t="shared" si="166"/>
        <v>plays</v>
      </c>
      <c r="S3579" s="13">
        <f>(((J3579/60)/60)/24)+DATE(1970,1,1)+(-5/24)</f>
        <v>42093.578506944446</v>
      </c>
      <c r="T3579" s="14">
        <f>(((I3579/60)/60)/24)+DATE(1970,1,1)+(-5/24)</f>
        <v>42120.061111111114</v>
      </c>
      <c r="U3579" s="41">
        <f t="shared" si="167"/>
        <v>26.482604166667443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8">
        <f>E3580/L3580</f>
        <v>40.545945945945945</v>
      </c>
      <c r="Q3580" s="12" t="str">
        <f t="shared" si="165"/>
        <v>theater</v>
      </c>
      <c r="R3580" s="12" t="str">
        <f t="shared" si="166"/>
        <v>plays</v>
      </c>
      <c r="S3580" s="13">
        <f>(((J3580/60)/60)/24)+DATE(1970,1,1)+(-5/24)</f>
        <v>42460.525196759256</v>
      </c>
      <c r="T3580" s="14">
        <f>(((I3580/60)/60)/24)+DATE(1970,1,1)+(-5/24)</f>
        <v>42490.525196759256</v>
      </c>
      <c r="U3580" s="41">
        <f t="shared" si="167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8">
        <f>E3581/L3581</f>
        <v>35.714285714285715</v>
      </c>
      <c r="Q3581" s="12" t="str">
        <f t="shared" si="165"/>
        <v>theater</v>
      </c>
      <c r="R3581" s="12" t="str">
        <f t="shared" si="166"/>
        <v>plays</v>
      </c>
      <c r="S3581" s="13">
        <f>(((J3581/60)/60)/24)+DATE(1970,1,1)+(-5/24)</f>
        <v>42430.553888888891</v>
      </c>
      <c r="T3581" s="14">
        <f>(((I3581/60)/60)/24)+DATE(1970,1,1)+(-5/24)</f>
        <v>42460.51222222222</v>
      </c>
      <c r="U3581" s="41">
        <f t="shared" si="167"/>
        <v>29.958333333328483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8">
        <f>E3582/L3582</f>
        <v>37.962962962962962</v>
      </c>
      <c r="Q3582" s="12" t="str">
        <f t="shared" si="165"/>
        <v>theater</v>
      </c>
      <c r="R3582" s="12" t="str">
        <f t="shared" si="166"/>
        <v>plays</v>
      </c>
      <c r="S3582" s="13">
        <f>(((J3582/60)/60)/24)+DATE(1970,1,1)+(-5/24)</f>
        <v>42025.967847222222</v>
      </c>
      <c r="T3582" s="14">
        <f>(((I3582/60)/60)/24)+DATE(1970,1,1)+(-5/24)</f>
        <v>42063.999305555553</v>
      </c>
      <c r="U3582" s="41">
        <f t="shared" si="167"/>
        <v>38.031458333331102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8">
        <f>E3583/L3583</f>
        <v>33.333333333333336</v>
      </c>
      <c r="Q3583" s="12" t="str">
        <f t="shared" si="165"/>
        <v>theater</v>
      </c>
      <c r="R3583" s="12" t="str">
        <f t="shared" si="166"/>
        <v>plays</v>
      </c>
      <c r="S3583" s="13">
        <f>(((J3583/60)/60)/24)+DATE(1970,1,1)+(-5/24)</f>
        <v>41836.26284722222</v>
      </c>
      <c r="T3583" s="14">
        <f>(((I3583/60)/60)/24)+DATE(1970,1,1)+(-5/24)</f>
        <v>41850.26284722222</v>
      </c>
      <c r="U3583" s="41">
        <f t="shared" si="167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8">
        <f>E3584/L3584</f>
        <v>58.571428571428569</v>
      </c>
      <c r="Q3584" s="12" t="str">
        <f t="shared" si="165"/>
        <v>theater</v>
      </c>
      <c r="R3584" s="12" t="str">
        <f t="shared" si="166"/>
        <v>plays</v>
      </c>
      <c r="S3584" s="13">
        <f>(((J3584/60)/60)/24)+DATE(1970,1,1)+(-5/24)</f>
        <v>42450.887523148143</v>
      </c>
      <c r="T3584" s="14">
        <f>(((I3584/60)/60)/24)+DATE(1970,1,1)+(-5/24)</f>
        <v>42464.887523148143</v>
      </c>
      <c r="U3584" s="41">
        <f t="shared" si="167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8">
        <f>E3585/L3585</f>
        <v>135.625</v>
      </c>
      <c r="Q3585" s="12" t="str">
        <f t="shared" si="165"/>
        <v>theater</v>
      </c>
      <c r="R3585" s="12" t="str">
        <f t="shared" si="166"/>
        <v>plays</v>
      </c>
      <c r="S3585" s="13">
        <f>(((J3585/60)/60)/24)+DATE(1970,1,1)+(-5/24)</f>
        <v>42418.217650462961</v>
      </c>
      <c r="T3585" s="14">
        <f>(((I3585/60)/60)/24)+DATE(1970,1,1)+(-5/24)</f>
        <v>42478.175983796296</v>
      </c>
      <c r="U3585" s="41">
        <f t="shared" si="167"/>
        <v>59.958333333335759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8">
        <f>E3586/L3586</f>
        <v>30.9375</v>
      </c>
      <c r="Q3586" s="12" t="str">
        <f t="shared" si="165"/>
        <v>theater</v>
      </c>
      <c r="R3586" s="12" t="str">
        <f t="shared" si="166"/>
        <v>plays</v>
      </c>
      <c r="S3586" s="13">
        <f>(((J3586/60)/60)/24)+DATE(1970,1,1)+(-5/24)</f>
        <v>42168.108148148145</v>
      </c>
      <c r="T3586" s="14">
        <f>(((I3586/60)/60)/24)+DATE(1970,1,1)+(-5/24)</f>
        <v>42198.108148148145</v>
      </c>
      <c r="U3586" s="41">
        <f t="shared" si="167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8">
        <f>E3587/L3587</f>
        <v>176.08695652173913</v>
      </c>
      <c r="Q3587" s="12" t="str">
        <f t="shared" ref="Q3587:Q3650" si="168">LEFT(N3587,( FIND("/",N3587,1))-1)</f>
        <v>theater</v>
      </c>
      <c r="R3587" s="12" t="str">
        <f t="shared" ref="R3587:R3650" si="169">RIGHT(N3587,(LEN(N3587)-(FIND("/",N3587, FIND("/", N3587)-1))))</f>
        <v>plays</v>
      </c>
      <c r="S3587" s="13">
        <f>(((J3587/60)/60)/24)+DATE(1970,1,1)+(-5/24)</f>
        <v>41964.507986111108</v>
      </c>
      <c r="T3587" s="14">
        <f>(((I3587/60)/60)/24)+DATE(1970,1,1)+(-5/24)</f>
        <v>41994.507986111108</v>
      </c>
      <c r="U3587" s="41">
        <f t="shared" ref="U3587:U3650" si="170">T3587-S3587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8">
        <f>E3588/L3588</f>
        <v>151.9814814814815</v>
      </c>
      <c r="Q3588" s="12" t="str">
        <f t="shared" si="168"/>
        <v>theater</v>
      </c>
      <c r="R3588" s="12" t="str">
        <f t="shared" si="169"/>
        <v>plays</v>
      </c>
      <c r="S3588" s="13">
        <f>(((J3588/60)/60)/24)+DATE(1970,1,1)+(-5/24)</f>
        <v>42576.489236111105</v>
      </c>
      <c r="T3588" s="14">
        <f>(((I3588/60)/60)/24)+DATE(1970,1,1)+(-5/24)</f>
        <v>42636.489236111105</v>
      </c>
      <c r="U3588" s="41">
        <f t="shared" si="170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8">
        <f>E3589/L3589</f>
        <v>22.607142857142858</v>
      </c>
      <c r="Q3589" s="12" t="str">
        <f t="shared" si="168"/>
        <v>theater</v>
      </c>
      <c r="R3589" s="12" t="str">
        <f t="shared" si="169"/>
        <v>plays</v>
      </c>
      <c r="S3589" s="13">
        <f>(((J3589/60)/60)/24)+DATE(1970,1,1)+(-5/24)</f>
        <v>42503.331643518519</v>
      </c>
      <c r="T3589" s="14">
        <f>(((I3589/60)/60)/24)+DATE(1970,1,1)+(-5/24)</f>
        <v>42548.583333333336</v>
      </c>
      <c r="U3589" s="41">
        <f t="shared" si="170"/>
        <v>45.251689814816928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8">
        <f>E3590/L3590</f>
        <v>18.272727272727273</v>
      </c>
      <c r="Q3590" s="12" t="str">
        <f t="shared" si="168"/>
        <v>theater</v>
      </c>
      <c r="R3590" s="12" t="str">
        <f t="shared" si="169"/>
        <v>plays</v>
      </c>
      <c r="S3590" s="13">
        <f>(((J3590/60)/60)/24)+DATE(1970,1,1)+(-5/24)</f>
        <v>42101.620486111111</v>
      </c>
      <c r="T3590" s="14">
        <f>(((I3590/60)/60)/24)+DATE(1970,1,1)+(-5/24)</f>
        <v>42123.749999999993</v>
      </c>
      <c r="U3590" s="41">
        <f t="shared" si="170"/>
        <v>22.129513888881775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8">
        <f>E3591/L3591</f>
        <v>82.258064516129039</v>
      </c>
      <c r="Q3591" s="12" t="str">
        <f t="shared" si="168"/>
        <v>theater</v>
      </c>
      <c r="R3591" s="12" t="str">
        <f t="shared" si="169"/>
        <v>plays</v>
      </c>
      <c r="S3591" s="13">
        <f>(((J3591/60)/60)/24)+DATE(1970,1,1)+(-5/24)</f>
        <v>42125.439201388886</v>
      </c>
      <c r="T3591" s="14">
        <f>(((I3591/60)/60)/24)+DATE(1970,1,1)+(-5/24)</f>
        <v>42150.439201388886</v>
      </c>
      <c r="U3591" s="41">
        <f t="shared" si="170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8">
        <f>E3592/L3592</f>
        <v>68.534246575342465</v>
      </c>
      <c r="Q3592" s="12" t="str">
        <f t="shared" si="168"/>
        <v>theater</v>
      </c>
      <c r="R3592" s="12" t="str">
        <f t="shared" si="169"/>
        <v>plays</v>
      </c>
      <c r="S3592" s="13">
        <f>(((J3592/60)/60)/24)+DATE(1970,1,1)+(-5/24)</f>
        <v>41902.125393518516</v>
      </c>
      <c r="T3592" s="14">
        <f>(((I3592/60)/60)/24)+DATE(1970,1,1)+(-5/24)</f>
        <v>41932.125393518516</v>
      </c>
      <c r="U3592" s="41">
        <f t="shared" si="170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8">
        <f>E3593/L3593</f>
        <v>68.055555555555557</v>
      </c>
      <c r="Q3593" s="12" t="str">
        <f t="shared" si="168"/>
        <v>theater</v>
      </c>
      <c r="R3593" s="12" t="str">
        <f t="shared" si="169"/>
        <v>plays</v>
      </c>
      <c r="S3593" s="13">
        <f>(((J3593/60)/60)/24)+DATE(1970,1,1)+(-5/24)</f>
        <v>42003.74009259259</v>
      </c>
      <c r="T3593" s="14">
        <f>(((I3593/60)/60)/24)+DATE(1970,1,1)+(-5/24)</f>
        <v>42027.999305555553</v>
      </c>
      <c r="U3593" s="41">
        <f t="shared" si="170"/>
        <v>24.25921296296292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8">
        <f>E3594/L3594</f>
        <v>72.714285714285708</v>
      </c>
      <c r="Q3594" s="12" t="str">
        <f t="shared" si="168"/>
        <v>theater</v>
      </c>
      <c r="R3594" s="12" t="str">
        <f t="shared" si="169"/>
        <v>plays</v>
      </c>
      <c r="S3594" s="13">
        <f>(((J3594/60)/60)/24)+DATE(1970,1,1)+(-5/24)</f>
        <v>41988.621608796289</v>
      </c>
      <c r="T3594" s="14">
        <f>(((I3594/60)/60)/24)+DATE(1970,1,1)+(-5/24)</f>
        <v>42045.999305555553</v>
      </c>
      <c r="U3594" s="41">
        <f t="shared" si="170"/>
        <v>57.377696759263927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8">
        <f>E3595/L3595</f>
        <v>77.186046511627907</v>
      </c>
      <c r="Q3595" s="12" t="str">
        <f t="shared" si="168"/>
        <v>theater</v>
      </c>
      <c r="R3595" s="12" t="str">
        <f t="shared" si="169"/>
        <v>plays</v>
      </c>
      <c r="S3595" s="13">
        <f>(((J3595/60)/60)/24)+DATE(1970,1,1)+(-5/24)</f>
        <v>41974.690266203703</v>
      </c>
      <c r="T3595" s="14">
        <f>(((I3595/60)/60)/24)+DATE(1970,1,1)+(-5/24)</f>
        <v>42009.643055555549</v>
      </c>
      <c r="U3595" s="41">
        <f t="shared" si="170"/>
        <v>34.95278935184615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8">
        <f>E3596/L3596</f>
        <v>55.972222222222221</v>
      </c>
      <c r="Q3596" s="12" t="str">
        <f t="shared" si="168"/>
        <v>theater</v>
      </c>
      <c r="R3596" s="12" t="str">
        <f t="shared" si="169"/>
        <v>plays</v>
      </c>
      <c r="S3596" s="13">
        <f>(((J3596/60)/60)/24)+DATE(1970,1,1)+(-5/24)</f>
        <v>42591.858587962961</v>
      </c>
      <c r="T3596" s="14">
        <f>(((I3596/60)/60)/24)+DATE(1970,1,1)+(-5/24)</f>
        <v>42616.858587962961</v>
      </c>
      <c r="U3596" s="41">
        <f t="shared" si="170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8">
        <f>E3597/L3597</f>
        <v>49.693548387096776</v>
      </c>
      <c r="Q3597" s="12" t="str">
        <f t="shared" si="168"/>
        <v>theater</v>
      </c>
      <c r="R3597" s="12" t="str">
        <f t="shared" si="169"/>
        <v>plays</v>
      </c>
      <c r="S3597" s="13">
        <f>(((J3597/60)/60)/24)+DATE(1970,1,1)+(-5/24)</f>
        <v>42049.800034722219</v>
      </c>
      <c r="T3597" s="14">
        <f>(((I3597/60)/60)/24)+DATE(1970,1,1)+(-5/24)</f>
        <v>42076.082638888889</v>
      </c>
      <c r="U3597" s="41">
        <f t="shared" si="170"/>
        <v>26.282604166670353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8">
        <f>E3598/L3598</f>
        <v>79</v>
      </c>
      <c r="Q3598" s="12" t="str">
        <f t="shared" si="168"/>
        <v>theater</v>
      </c>
      <c r="R3598" s="12" t="str">
        <f t="shared" si="169"/>
        <v>plays</v>
      </c>
      <c r="S3598" s="13">
        <f>(((J3598/60)/60)/24)+DATE(1970,1,1)+(-5/24)</f>
        <v>41856.506736111107</v>
      </c>
      <c r="T3598" s="14">
        <f>(((I3598/60)/60)/24)+DATE(1970,1,1)+(-5/24)</f>
        <v>41877.506736111107</v>
      </c>
      <c r="U3598" s="41">
        <f t="shared" si="170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8">
        <f>E3599/L3599</f>
        <v>77.727272727272734</v>
      </c>
      <c r="Q3599" s="12" t="str">
        <f t="shared" si="168"/>
        <v>theater</v>
      </c>
      <c r="R3599" s="12" t="str">
        <f t="shared" si="169"/>
        <v>plays</v>
      </c>
      <c r="S3599" s="13">
        <f>(((J3599/60)/60)/24)+DATE(1970,1,1)+(-5/24)</f>
        <v>42417.377199074072</v>
      </c>
      <c r="T3599" s="14">
        <f>(((I3599/60)/60)/24)+DATE(1970,1,1)+(-5/24)</f>
        <v>42432.040972222218</v>
      </c>
      <c r="U3599" s="41">
        <f t="shared" si="170"/>
        <v>14.663773148145992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8">
        <f>E3600/L3600</f>
        <v>40.777777777777779</v>
      </c>
      <c r="Q3600" s="12" t="str">
        <f t="shared" si="168"/>
        <v>theater</v>
      </c>
      <c r="R3600" s="12" t="str">
        <f t="shared" si="169"/>
        <v>plays</v>
      </c>
      <c r="S3600" s="13">
        <f>(((J3600/60)/60)/24)+DATE(1970,1,1)+(-5/24)</f>
        <v>41866.590532407405</v>
      </c>
      <c r="T3600" s="14">
        <f>(((I3600/60)/60)/24)+DATE(1970,1,1)+(-5/24)</f>
        <v>41884.999305555553</v>
      </c>
      <c r="U3600" s="41">
        <f t="shared" si="170"/>
        <v>18.408773148148612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8">
        <f>E3601/L3601</f>
        <v>59.411764705882355</v>
      </c>
      <c r="Q3601" s="12" t="str">
        <f t="shared" si="168"/>
        <v>theater</v>
      </c>
      <c r="R3601" s="12" t="str">
        <f t="shared" si="169"/>
        <v>plays</v>
      </c>
      <c r="S3601" s="13">
        <f>(((J3601/60)/60)/24)+DATE(1970,1,1)+(-5/24)</f>
        <v>42220.586539351854</v>
      </c>
      <c r="T3601" s="14">
        <f>(((I3601/60)/60)/24)+DATE(1970,1,1)+(-5/24)</f>
        <v>42245.791666666664</v>
      </c>
      <c r="U3601" s="41">
        <f t="shared" si="170"/>
        <v>25.205127314809943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8">
        <f>E3602/L3602</f>
        <v>3.25</v>
      </c>
      <c r="Q3602" s="12" t="str">
        <f t="shared" si="168"/>
        <v>theater</v>
      </c>
      <c r="R3602" s="12" t="str">
        <f t="shared" si="169"/>
        <v>plays</v>
      </c>
      <c r="S3602" s="13">
        <f>(((J3602/60)/60)/24)+DATE(1970,1,1)+(-5/24)</f>
        <v>42628.640787037039</v>
      </c>
      <c r="T3602" s="14">
        <f>(((I3602/60)/60)/24)+DATE(1970,1,1)+(-5/24)</f>
        <v>42656.640787037039</v>
      </c>
      <c r="U3602" s="41">
        <f t="shared" si="170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8">
        <f>E3603/L3603</f>
        <v>39.377358490566039</v>
      </c>
      <c r="Q3603" s="12" t="str">
        <f t="shared" si="168"/>
        <v>theater</v>
      </c>
      <c r="R3603" s="12" t="str">
        <f t="shared" si="169"/>
        <v>plays</v>
      </c>
      <c r="S3603" s="13">
        <f>(((J3603/60)/60)/24)+DATE(1970,1,1)+(-5/24)</f>
        <v>41990.790300925924</v>
      </c>
      <c r="T3603" s="14">
        <f>(((I3603/60)/60)/24)+DATE(1970,1,1)+(-5/24)</f>
        <v>42020.790300925924</v>
      </c>
      <c r="U3603" s="41">
        <f t="shared" si="170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8">
        <f>E3604/L3604</f>
        <v>81.673469387755105</v>
      </c>
      <c r="Q3604" s="12" t="str">
        <f t="shared" si="168"/>
        <v>theater</v>
      </c>
      <c r="R3604" s="12" t="str">
        <f t="shared" si="169"/>
        <v>plays</v>
      </c>
      <c r="S3604" s="13">
        <f>(((J3604/60)/60)/24)+DATE(1970,1,1)+(-5/24)</f>
        <v>42447.68609953703</v>
      </c>
      <c r="T3604" s="14">
        <f>(((I3604/60)/60)/24)+DATE(1970,1,1)+(-5/24)</f>
        <v>42507.68609953703</v>
      </c>
      <c r="U3604" s="41">
        <f t="shared" si="170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8">
        <f>E3605/L3605</f>
        <v>44.912280701754383</v>
      </c>
      <c r="Q3605" s="12" t="str">
        <f t="shared" si="168"/>
        <v>theater</v>
      </c>
      <c r="R3605" s="12" t="str">
        <f t="shared" si="169"/>
        <v>plays</v>
      </c>
      <c r="S3605" s="13">
        <f>(((J3605/60)/60)/24)+DATE(1970,1,1)+(-5/24)</f>
        <v>42283.656018518515</v>
      </c>
      <c r="T3605" s="14">
        <f>(((I3605/60)/60)/24)+DATE(1970,1,1)+(-5/24)</f>
        <v>42313.697685185187</v>
      </c>
      <c r="U3605" s="41">
        <f t="shared" si="170"/>
        <v>30.041666666671517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8">
        <f>E3606/L3606</f>
        <v>49.05797101449275</v>
      </c>
      <c r="Q3606" s="12" t="str">
        <f t="shared" si="168"/>
        <v>theater</v>
      </c>
      <c r="R3606" s="12" t="str">
        <f t="shared" si="169"/>
        <v>plays</v>
      </c>
      <c r="S3606" s="13">
        <f>(((J3606/60)/60)/24)+DATE(1970,1,1)+(-5/24)</f>
        <v>42482.80736111111</v>
      </c>
      <c r="T3606" s="14">
        <f>(((I3606/60)/60)/24)+DATE(1970,1,1)+(-5/24)</f>
        <v>42489.082638888889</v>
      </c>
      <c r="U3606" s="41">
        <f t="shared" si="170"/>
        <v>6.2752777777786832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8">
        <f>E3607/L3607</f>
        <v>30.666666666666668</v>
      </c>
      <c r="Q3607" s="12" t="str">
        <f t="shared" si="168"/>
        <v>theater</v>
      </c>
      <c r="R3607" s="12" t="str">
        <f t="shared" si="169"/>
        <v>plays</v>
      </c>
      <c r="S3607" s="13">
        <f>(((J3607/60)/60)/24)+DATE(1970,1,1)+(-5/24)</f>
        <v>42383.584791666661</v>
      </c>
      <c r="T3607" s="14">
        <f>(((I3607/60)/60)/24)+DATE(1970,1,1)+(-5/24)</f>
        <v>42413.584791666661</v>
      </c>
      <c r="U3607" s="41">
        <f t="shared" si="170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8">
        <f>E3608/L3608</f>
        <v>61.0625</v>
      </c>
      <c r="Q3608" s="12" t="str">
        <f t="shared" si="168"/>
        <v>theater</v>
      </c>
      <c r="R3608" s="12" t="str">
        <f t="shared" si="169"/>
        <v>plays</v>
      </c>
      <c r="S3608" s="13">
        <f>(((J3608/60)/60)/24)+DATE(1970,1,1)+(-5/24)</f>
        <v>42566.396493055552</v>
      </c>
      <c r="T3608" s="14">
        <f>(((I3608/60)/60)/24)+DATE(1970,1,1)+(-5/24)</f>
        <v>42596.396493055552</v>
      </c>
      <c r="U3608" s="41">
        <f t="shared" si="170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8">
        <f>E3609/L3609</f>
        <v>29</v>
      </c>
      <c r="Q3609" s="12" t="str">
        <f t="shared" si="168"/>
        <v>theater</v>
      </c>
      <c r="R3609" s="12" t="str">
        <f t="shared" si="169"/>
        <v>plays</v>
      </c>
      <c r="S3609" s="13">
        <f>(((J3609/60)/60)/24)+DATE(1970,1,1)+(-5/24)</f>
        <v>42338.755578703705</v>
      </c>
      <c r="T3609" s="14">
        <f>(((I3609/60)/60)/24)+DATE(1970,1,1)+(-5/24)</f>
        <v>42352.791666666664</v>
      </c>
      <c r="U3609" s="41">
        <f t="shared" si="170"/>
        <v>14.036087962958845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8">
        <f>E3610/L3610</f>
        <v>29.62962962962963</v>
      </c>
      <c r="Q3610" s="12" t="str">
        <f t="shared" si="168"/>
        <v>theater</v>
      </c>
      <c r="R3610" s="12" t="str">
        <f t="shared" si="169"/>
        <v>plays</v>
      </c>
      <c r="S3610" s="13">
        <f>(((J3610/60)/60)/24)+DATE(1970,1,1)+(-5/24)</f>
        <v>42506.50104166667</v>
      </c>
      <c r="T3610" s="14">
        <f>(((I3610/60)/60)/24)+DATE(1970,1,1)+(-5/24)</f>
        <v>42538.374999999993</v>
      </c>
      <c r="U3610" s="41">
        <f t="shared" si="170"/>
        <v>31.873958333322662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8">
        <f>E3611/L3611</f>
        <v>143.0952380952381</v>
      </c>
      <c r="Q3611" s="12" t="str">
        <f t="shared" si="168"/>
        <v>theater</v>
      </c>
      <c r="R3611" s="12" t="str">
        <f t="shared" si="169"/>
        <v>plays</v>
      </c>
      <c r="S3611" s="13">
        <f>(((J3611/60)/60)/24)+DATE(1970,1,1)+(-5/24)</f>
        <v>42429.783391203695</v>
      </c>
      <c r="T3611" s="14">
        <f>(((I3611/60)/60)/24)+DATE(1970,1,1)+(-5/24)</f>
        <v>42459.741724537038</v>
      </c>
      <c r="U3611" s="41">
        <f t="shared" si="170"/>
        <v>29.958333333343035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8">
        <f>E3612/L3612</f>
        <v>52.354838709677416</v>
      </c>
      <c r="Q3612" s="12" t="str">
        <f t="shared" si="168"/>
        <v>theater</v>
      </c>
      <c r="R3612" s="12" t="str">
        <f t="shared" si="169"/>
        <v>plays</v>
      </c>
      <c r="S3612" s="13">
        <f>(((J3612/60)/60)/24)+DATE(1970,1,1)+(-5/24)</f>
        <v>42203.22379629629</v>
      </c>
      <c r="T3612" s="14">
        <f>(((I3612/60)/60)/24)+DATE(1970,1,1)+(-5/24)</f>
        <v>42233.22379629629</v>
      </c>
      <c r="U3612" s="41">
        <f t="shared" si="170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8">
        <f>E3613/L3613</f>
        <v>66.666666666666671</v>
      </c>
      <c r="Q3613" s="12" t="str">
        <f t="shared" si="168"/>
        <v>theater</v>
      </c>
      <c r="R3613" s="12" t="str">
        <f t="shared" si="169"/>
        <v>plays</v>
      </c>
      <c r="S3613" s="13">
        <f>(((J3613/60)/60)/24)+DATE(1970,1,1)+(-5/24)</f>
        <v>42072.162048611113</v>
      </c>
      <c r="T3613" s="14">
        <f>(((I3613/60)/60)/24)+DATE(1970,1,1)+(-5/24)</f>
        <v>42102.162048611113</v>
      </c>
      <c r="U3613" s="41">
        <f t="shared" si="170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8">
        <f>E3614/L3614</f>
        <v>126.66666666666667</v>
      </c>
      <c r="Q3614" s="12" t="str">
        <f t="shared" si="168"/>
        <v>theater</v>
      </c>
      <c r="R3614" s="12" t="str">
        <f t="shared" si="169"/>
        <v>plays</v>
      </c>
      <c r="S3614" s="13">
        <f>(((J3614/60)/60)/24)+DATE(1970,1,1)+(-5/24)</f>
        <v>41789.518645833334</v>
      </c>
      <c r="T3614" s="14">
        <f>(((I3614/60)/60)/24)+DATE(1970,1,1)+(-5/24)</f>
        <v>41799.518645833334</v>
      </c>
      <c r="U3614" s="41">
        <f t="shared" si="170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8">
        <f>E3615/L3615</f>
        <v>62.5</v>
      </c>
      <c r="Q3615" s="12" t="str">
        <f t="shared" si="168"/>
        <v>theater</v>
      </c>
      <c r="R3615" s="12" t="str">
        <f t="shared" si="169"/>
        <v>plays</v>
      </c>
      <c r="S3615" s="13">
        <f>(((J3615/60)/60)/24)+DATE(1970,1,1)+(-5/24)</f>
        <v>41788.381643518514</v>
      </c>
      <c r="T3615" s="14">
        <f>(((I3615/60)/60)/24)+DATE(1970,1,1)+(-5/24)</f>
        <v>41818.381643518514</v>
      </c>
      <c r="U3615" s="41">
        <f t="shared" si="170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8">
        <f>E3616/L3616</f>
        <v>35.492957746478872</v>
      </c>
      <c r="Q3616" s="12" t="str">
        <f t="shared" si="168"/>
        <v>theater</v>
      </c>
      <c r="R3616" s="12" t="str">
        <f t="shared" si="169"/>
        <v>plays</v>
      </c>
      <c r="S3616" s="13">
        <f>(((J3616/60)/60)/24)+DATE(1970,1,1)+(-5/24)</f>
        <v>42143.833518518521</v>
      </c>
      <c r="T3616" s="14">
        <f>(((I3616/60)/60)/24)+DATE(1970,1,1)+(-5/24)</f>
        <v>42173.833518518521</v>
      </c>
      <c r="U3616" s="41">
        <f t="shared" si="170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8">
        <f>E3617/L3617</f>
        <v>37.083333333333336</v>
      </c>
      <c r="Q3617" s="12" t="str">
        <f t="shared" si="168"/>
        <v>theater</v>
      </c>
      <c r="R3617" s="12" t="str">
        <f t="shared" si="169"/>
        <v>plays</v>
      </c>
      <c r="S3617" s="13">
        <f>(((J3617/60)/60)/24)+DATE(1970,1,1)+(-5/24)</f>
        <v>42318.385370370372</v>
      </c>
      <c r="T3617" s="14">
        <f>(((I3617/60)/60)/24)+DATE(1970,1,1)+(-5/24)</f>
        <v>42348.385370370372</v>
      </c>
      <c r="U3617" s="41">
        <f t="shared" si="170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8">
        <f>E3618/L3618</f>
        <v>69.333333333333329</v>
      </c>
      <c r="Q3618" s="12" t="str">
        <f t="shared" si="168"/>
        <v>theater</v>
      </c>
      <c r="R3618" s="12" t="str">
        <f t="shared" si="169"/>
        <v>plays</v>
      </c>
      <c r="S3618" s="13">
        <f>(((J3618/60)/60)/24)+DATE(1970,1,1)+(-5/24)</f>
        <v>42052.741481481477</v>
      </c>
      <c r="T3618" s="14">
        <f>(((I3618/60)/60)/24)+DATE(1970,1,1)+(-5/24)</f>
        <v>42082.699814814812</v>
      </c>
      <c r="U3618" s="41">
        <f t="shared" si="170"/>
        <v>29.958333333335759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8">
        <f>E3619/L3619</f>
        <v>17.254901960784313</v>
      </c>
      <c r="Q3619" s="12" t="str">
        <f t="shared" si="168"/>
        <v>theater</v>
      </c>
      <c r="R3619" s="12" t="str">
        <f t="shared" si="169"/>
        <v>plays</v>
      </c>
      <c r="S3619" s="13">
        <f>(((J3619/60)/60)/24)+DATE(1970,1,1)+(-5/24)</f>
        <v>42779.401956018519</v>
      </c>
      <c r="T3619" s="14">
        <f>(((I3619/60)/60)/24)+DATE(1970,1,1)+(-5/24)</f>
        <v>42793.791666666664</v>
      </c>
      <c r="U3619" s="41">
        <f t="shared" si="170"/>
        <v>14.38971064814541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8">
        <f>E3620/L3620</f>
        <v>36.071428571428569</v>
      </c>
      <c r="Q3620" s="12" t="str">
        <f t="shared" si="168"/>
        <v>theater</v>
      </c>
      <c r="R3620" s="12" t="str">
        <f t="shared" si="169"/>
        <v>plays</v>
      </c>
      <c r="S3620" s="13">
        <f>(((J3620/60)/60)/24)+DATE(1970,1,1)+(-5/24)</f>
        <v>42128.419560185182</v>
      </c>
      <c r="T3620" s="14">
        <f>(((I3620/60)/60)/24)+DATE(1970,1,1)+(-5/24)</f>
        <v>42158.419560185182</v>
      </c>
      <c r="U3620" s="41">
        <f t="shared" si="170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8">
        <f>E3621/L3621</f>
        <v>66.470588235294116</v>
      </c>
      <c r="Q3621" s="12" t="str">
        <f t="shared" si="168"/>
        <v>theater</v>
      </c>
      <c r="R3621" s="12" t="str">
        <f t="shared" si="169"/>
        <v>plays</v>
      </c>
      <c r="S3621" s="13">
        <f>(((J3621/60)/60)/24)+DATE(1970,1,1)+(-5/24)</f>
        <v>42660.92391203704</v>
      </c>
      <c r="T3621" s="14">
        <f>(((I3621/60)/60)/24)+DATE(1970,1,1)+(-5/24)</f>
        <v>42693.708333333336</v>
      </c>
      <c r="U3621" s="41">
        <f t="shared" si="170"/>
        <v>32.784421296295477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8">
        <f>E3622/L3622</f>
        <v>56.065989847715734</v>
      </c>
      <c r="Q3622" s="12" t="str">
        <f t="shared" si="168"/>
        <v>theater</v>
      </c>
      <c r="R3622" s="12" t="str">
        <f t="shared" si="169"/>
        <v>plays</v>
      </c>
      <c r="S3622" s="13">
        <f>(((J3622/60)/60)/24)+DATE(1970,1,1)+(-5/24)</f>
        <v>42037.72987268518</v>
      </c>
      <c r="T3622" s="14">
        <f>(((I3622/60)/60)/24)+DATE(1970,1,1)+(-5/24)</f>
        <v>42067.958333333336</v>
      </c>
      <c r="U3622" s="41">
        <f t="shared" si="170"/>
        <v>30.228460648155306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8">
        <f>E3623/L3623</f>
        <v>47.028571428571432</v>
      </c>
      <c r="Q3623" s="12" t="str">
        <f t="shared" si="168"/>
        <v>theater</v>
      </c>
      <c r="R3623" s="12" t="str">
        <f t="shared" si="169"/>
        <v>plays</v>
      </c>
      <c r="S3623" s="13">
        <f>(((J3623/60)/60)/24)+DATE(1970,1,1)+(-5/24)</f>
        <v>42619.727361111109</v>
      </c>
      <c r="T3623" s="14">
        <f>(((I3623/60)/60)/24)+DATE(1970,1,1)+(-5/24)</f>
        <v>42643.666666666664</v>
      </c>
      <c r="U3623" s="41">
        <f t="shared" si="170"/>
        <v>23.93930555555562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8">
        <f>E3624/L3624</f>
        <v>47.666190476190479</v>
      </c>
      <c r="Q3624" s="12" t="str">
        <f t="shared" si="168"/>
        <v>theater</v>
      </c>
      <c r="R3624" s="12" t="str">
        <f t="shared" si="169"/>
        <v>plays</v>
      </c>
      <c r="S3624" s="13">
        <f>(((J3624/60)/60)/24)+DATE(1970,1,1)+(-5/24)</f>
        <v>41877.013553240737</v>
      </c>
      <c r="T3624" s="14">
        <f>(((I3624/60)/60)/24)+DATE(1970,1,1)+(-5/24)</f>
        <v>41909.932638888888</v>
      </c>
      <c r="U3624" s="41">
        <f t="shared" si="170"/>
        <v>32.91908564815094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8">
        <f>E3625/L3625</f>
        <v>88.235294117647058</v>
      </c>
      <c r="Q3625" s="12" t="str">
        <f t="shared" si="168"/>
        <v>theater</v>
      </c>
      <c r="R3625" s="12" t="str">
        <f t="shared" si="169"/>
        <v>plays</v>
      </c>
      <c r="S3625" s="13">
        <f>(((J3625/60)/60)/24)+DATE(1970,1,1)+(-5/24)</f>
        <v>41828.528587962959</v>
      </c>
      <c r="T3625" s="14">
        <f>(((I3625/60)/60)/24)+DATE(1970,1,1)+(-5/24)</f>
        <v>41846.083333333328</v>
      </c>
      <c r="U3625" s="41">
        <f t="shared" si="170"/>
        <v>17.554745370369346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8">
        <f>E3626/L3626</f>
        <v>80.717948717948715</v>
      </c>
      <c r="Q3626" s="12" t="str">
        <f t="shared" si="168"/>
        <v>theater</v>
      </c>
      <c r="R3626" s="12" t="str">
        <f t="shared" si="169"/>
        <v>plays</v>
      </c>
      <c r="S3626" s="13">
        <f>(((J3626/60)/60)/24)+DATE(1970,1,1)+(-5/24)</f>
        <v>42545.565856481473</v>
      </c>
      <c r="T3626" s="14">
        <f>(((I3626/60)/60)/24)+DATE(1970,1,1)+(-5/24)</f>
        <v>42605.565856481473</v>
      </c>
      <c r="U3626" s="41">
        <f t="shared" si="170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8">
        <f>E3627/L3627</f>
        <v>39.487179487179489</v>
      </c>
      <c r="Q3627" s="12" t="str">
        <f t="shared" si="168"/>
        <v>theater</v>
      </c>
      <c r="R3627" s="12" t="str">
        <f t="shared" si="169"/>
        <v>plays</v>
      </c>
      <c r="S3627" s="13">
        <f>(((J3627/60)/60)/24)+DATE(1970,1,1)+(-5/24)</f>
        <v>42157.444178240738</v>
      </c>
      <c r="T3627" s="14">
        <f>(((I3627/60)/60)/24)+DATE(1970,1,1)+(-5/24)</f>
        <v>42187.444178240738</v>
      </c>
      <c r="U3627" s="41">
        <f t="shared" si="170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8">
        <f>E3628/L3628</f>
        <v>84.854166666666671</v>
      </c>
      <c r="Q3628" s="12" t="str">
        <f t="shared" si="168"/>
        <v>theater</v>
      </c>
      <c r="R3628" s="12" t="str">
        <f t="shared" si="169"/>
        <v>plays</v>
      </c>
      <c r="S3628" s="13">
        <f>(((J3628/60)/60)/24)+DATE(1970,1,1)+(-5/24)</f>
        <v>41846.458993055552</v>
      </c>
      <c r="T3628" s="14">
        <f>(((I3628/60)/60)/24)+DATE(1970,1,1)+(-5/24)</f>
        <v>41867.458993055552</v>
      </c>
      <c r="U3628" s="41">
        <f t="shared" si="170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8">
        <f>E3629/L3629</f>
        <v>68.965517241379317</v>
      </c>
      <c r="Q3629" s="12" t="str">
        <f t="shared" si="168"/>
        <v>theater</v>
      </c>
      <c r="R3629" s="12" t="str">
        <f t="shared" si="169"/>
        <v>plays</v>
      </c>
      <c r="S3629" s="13">
        <f>(((J3629/60)/60)/24)+DATE(1970,1,1)+(-5/24)</f>
        <v>42460.533414351848</v>
      </c>
      <c r="T3629" s="14">
        <f>(((I3629/60)/60)/24)+DATE(1970,1,1)+(-5/24)</f>
        <v>42510.957638888889</v>
      </c>
      <c r="U3629" s="41">
        <f t="shared" si="170"/>
        <v>50.424224537040573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8" t="e">
        <f>E3630/L3630</f>
        <v>#DIV/0!</v>
      </c>
      <c r="Q3630" s="12" t="str">
        <f t="shared" si="168"/>
        <v>theater</v>
      </c>
      <c r="R3630" s="12" t="str">
        <f t="shared" si="169"/>
        <v>musical</v>
      </c>
      <c r="S3630" s="13">
        <f>(((J3630/60)/60)/24)+DATE(1970,1,1)+(-5/24)</f>
        <v>42291.6249537037</v>
      </c>
      <c r="T3630" s="14">
        <f>(((I3630/60)/60)/24)+DATE(1970,1,1)+(-5/24)</f>
        <v>42351.666620370372</v>
      </c>
      <c r="U3630" s="41">
        <f t="shared" si="170"/>
        <v>60.041666666671517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8">
        <f>E3631/L3631</f>
        <v>1</v>
      </c>
      <c r="Q3631" s="12" t="str">
        <f t="shared" si="168"/>
        <v>theater</v>
      </c>
      <c r="R3631" s="12" t="str">
        <f t="shared" si="169"/>
        <v>musical</v>
      </c>
      <c r="S3631" s="13">
        <f>(((J3631/60)/60)/24)+DATE(1970,1,1)+(-5/24)</f>
        <v>42436.886157407404</v>
      </c>
      <c r="T3631" s="14">
        <f>(((I3631/60)/60)/24)+DATE(1970,1,1)+(-5/24)</f>
        <v>42495.499999999993</v>
      </c>
      <c r="U3631" s="41">
        <f t="shared" si="170"/>
        <v>58.613842592589208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8">
        <f>E3632/L3632</f>
        <v>1</v>
      </c>
      <c r="Q3632" s="12" t="str">
        <f t="shared" si="168"/>
        <v>theater</v>
      </c>
      <c r="R3632" s="12" t="str">
        <f t="shared" si="169"/>
        <v>musical</v>
      </c>
      <c r="S3632" s="13">
        <f>(((J3632/60)/60)/24)+DATE(1970,1,1)+(-5/24)</f>
        <v>41942.638773148145</v>
      </c>
      <c r="T3632" s="14">
        <f>(((I3632/60)/60)/24)+DATE(1970,1,1)+(-5/24)</f>
        <v>41972.680439814816</v>
      </c>
      <c r="U3632" s="41">
        <f t="shared" si="170"/>
        <v>30.041666666671517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8">
        <f>E3633/L3633</f>
        <v>147.88135593220338</v>
      </c>
      <c r="Q3633" s="12" t="str">
        <f t="shared" si="168"/>
        <v>theater</v>
      </c>
      <c r="R3633" s="12" t="str">
        <f t="shared" si="169"/>
        <v>musical</v>
      </c>
      <c r="S3633" s="13">
        <f>(((J3633/60)/60)/24)+DATE(1970,1,1)+(-5/24)</f>
        <v>41880.54510416666</v>
      </c>
      <c r="T3633" s="14">
        <f>(((I3633/60)/60)/24)+DATE(1970,1,1)+(-5/24)</f>
        <v>41904.957638888889</v>
      </c>
      <c r="U3633" s="41">
        <f t="shared" si="170"/>
        <v>24.412534722228884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8">
        <f>E3634/L3634</f>
        <v>100</v>
      </c>
      <c r="Q3634" s="12" t="str">
        <f t="shared" si="168"/>
        <v>theater</v>
      </c>
      <c r="R3634" s="12" t="str">
        <f t="shared" si="169"/>
        <v>musical</v>
      </c>
      <c r="S3634" s="13">
        <f>(((J3634/60)/60)/24)+DATE(1970,1,1)+(-5/24)</f>
        <v>41946.728576388887</v>
      </c>
      <c r="T3634" s="14">
        <f>(((I3634/60)/60)/24)+DATE(1970,1,1)+(-5/24)</f>
        <v>41966.728576388887</v>
      </c>
      <c r="U3634" s="41">
        <f t="shared" si="170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8">
        <f>E3635/L3635</f>
        <v>56.838709677419352</v>
      </c>
      <c r="Q3635" s="12" t="str">
        <f t="shared" si="168"/>
        <v>theater</v>
      </c>
      <c r="R3635" s="12" t="str">
        <f t="shared" si="169"/>
        <v>musical</v>
      </c>
      <c r="S3635" s="13">
        <f>(((J3635/60)/60)/24)+DATE(1970,1,1)+(-5/24)</f>
        <v>42649.415127314809</v>
      </c>
      <c r="T3635" s="14">
        <f>(((I3635/60)/60)/24)+DATE(1970,1,1)+(-5/24)</f>
        <v>42692.833333333336</v>
      </c>
      <c r="U3635" s="41">
        <f t="shared" si="170"/>
        <v>43.418206018526689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8">
        <f>E3636/L3636</f>
        <v>176.94444444444446</v>
      </c>
      <c r="Q3636" s="12" t="str">
        <f t="shared" si="168"/>
        <v>theater</v>
      </c>
      <c r="R3636" s="12" t="str">
        <f t="shared" si="169"/>
        <v>musical</v>
      </c>
      <c r="S3636" s="13">
        <f>(((J3636/60)/60)/24)+DATE(1970,1,1)+(-5/24)</f>
        <v>42700.958032407405</v>
      </c>
      <c r="T3636" s="14">
        <f>(((I3636/60)/60)/24)+DATE(1970,1,1)+(-5/24)</f>
        <v>42748.957638888889</v>
      </c>
      <c r="U3636" s="41">
        <f t="shared" si="170"/>
        <v>47.999606481484079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8">
        <f>E3637/L3637</f>
        <v>127.6</v>
      </c>
      <c r="Q3637" s="12" t="str">
        <f t="shared" si="168"/>
        <v>theater</v>
      </c>
      <c r="R3637" s="12" t="str">
        <f t="shared" si="169"/>
        <v>musical</v>
      </c>
      <c r="S3637" s="13">
        <f>(((J3637/60)/60)/24)+DATE(1970,1,1)+(-5/24)</f>
        <v>42450.674490740734</v>
      </c>
      <c r="T3637" s="14">
        <f>(((I3637/60)/60)/24)+DATE(1970,1,1)+(-5/24)</f>
        <v>42480.674490740734</v>
      </c>
      <c r="U3637" s="41">
        <f t="shared" si="170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8" t="e">
        <f>E3638/L3638</f>
        <v>#DIV/0!</v>
      </c>
      <c r="Q3638" s="12" t="str">
        <f t="shared" si="168"/>
        <v>theater</v>
      </c>
      <c r="R3638" s="12" t="str">
        <f t="shared" si="169"/>
        <v>musical</v>
      </c>
      <c r="S3638" s="13">
        <f>(((J3638/60)/60)/24)+DATE(1970,1,1)+(-5/24)</f>
        <v>42226.486446759263</v>
      </c>
      <c r="T3638" s="14">
        <f>(((I3638/60)/60)/24)+DATE(1970,1,1)+(-5/24)</f>
        <v>42261.486446759263</v>
      </c>
      <c r="U3638" s="41">
        <f t="shared" si="170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8">
        <f>E3639/L3639</f>
        <v>66.142857142857139</v>
      </c>
      <c r="Q3639" s="12" t="str">
        <f t="shared" si="168"/>
        <v>theater</v>
      </c>
      <c r="R3639" s="12" t="str">
        <f t="shared" si="169"/>
        <v>musical</v>
      </c>
      <c r="S3639" s="13">
        <f>(((J3639/60)/60)/24)+DATE(1970,1,1)+(-5/24)</f>
        <v>41975.492303240739</v>
      </c>
      <c r="T3639" s="14">
        <f>(((I3639/60)/60)/24)+DATE(1970,1,1)+(-5/24)</f>
        <v>42005.492303240739</v>
      </c>
      <c r="U3639" s="41">
        <f t="shared" si="170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8">
        <f>E3640/L3640</f>
        <v>108</v>
      </c>
      <c r="Q3640" s="12" t="str">
        <f t="shared" si="168"/>
        <v>theater</v>
      </c>
      <c r="R3640" s="12" t="str">
        <f t="shared" si="169"/>
        <v>musical</v>
      </c>
      <c r="S3640" s="13">
        <f>(((J3640/60)/60)/24)+DATE(1970,1,1)+(-5/24)</f>
        <v>42053.464490740742</v>
      </c>
      <c r="T3640" s="14">
        <f>(((I3640/60)/60)/24)+DATE(1970,1,1)+(-5/24)</f>
        <v>42113.42282407407</v>
      </c>
      <c r="U3640" s="41">
        <f t="shared" si="170"/>
        <v>59.958333333328483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8">
        <f>E3641/L3641</f>
        <v>1</v>
      </c>
      <c r="Q3641" s="12" t="str">
        <f t="shared" si="168"/>
        <v>theater</v>
      </c>
      <c r="R3641" s="12" t="str">
        <f t="shared" si="169"/>
        <v>musical</v>
      </c>
      <c r="S3641" s="13">
        <f>(((J3641/60)/60)/24)+DATE(1970,1,1)+(-5/24)</f>
        <v>42590.468819444439</v>
      </c>
      <c r="T3641" s="14">
        <f>(((I3641/60)/60)/24)+DATE(1970,1,1)+(-5/24)</f>
        <v>42650.424305555549</v>
      </c>
      <c r="U3641" s="41">
        <f t="shared" si="170"/>
        <v>59.955486111110076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8">
        <f>E3642/L3642</f>
        <v>18.333333333333332</v>
      </c>
      <c r="Q3642" s="12" t="str">
        <f t="shared" si="168"/>
        <v>theater</v>
      </c>
      <c r="R3642" s="12" t="str">
        <f t="shared" si="169"/>
        <v>musical</v>
      </c>
      <c r="S3642" s="13">
        <f>(((J3642/60)/60)/24)+DATE(1970,1,1)+(-5/24)</f>
        <v>42104.573263888888</v>
      </c>
      <c r="T3642" s="14">
        <f>(((I3642/60)/60)/24)+DATE(1970,1,1)+(-5/24)</f>
        <v>42134.573263888888</v>
      </c>
      <c r="U3642" s="41">
        <f t="shared" si="170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8" t="e">
        <f>E3643/L3643</f>
        <v>#DIV/0!</v>
      </c>
      <c r="Q3643" s="12" t="str">
        <f t="shared" si="168"/>
        <v>theater</v>
      </c>
      <c r="R3643" s="12" t="str">
        <f t="shared" si="169"/>
        <v>musical</v>
      </c>
      <c r="S3643" s="13">
        <f>(((J3643/60)/60)/24)+DATE(1970,1,1)+(-5/24)</f>
        <v>41899.418738425928</v>
      </c>
      <c r="T3643" s="14">
        <f>(((I3643/60)/60)/24)+DATE(1970,1,1)+(-5/24)</f>
        <v>41917</v>
      </c>
      <c r="U3643" s="41">
        <f t="shared" si="170"/>
        <v>17.581261574072414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8">
        <f>E3644/L3644</f>
        <v>7.5</v>
      </c>
      <c r="Q3644" s="12" t="str">
        <f t="shared" si="168"/>
        <v>theater</v>
      </c>
      <c r="R3644" s="12" t="str">
        <f t="shared" si="169"/>
        <v>musical</v>
      </c>
      <c r="S3644" s="13">
        <f>(((J3644/60)/60)/24)+DATE(1970,1,1)+(-5/24)</f>
        <v>42297.607951388891</v>
      </c>
      <c r="T3644" s="14">
        <f>(((I3644/60)/60)/24)+DATE(1970,1,1)+(-5/24)</f>
        <v>42338.499999999993</v>
      </c>
      <c r="U3644" s="41">
        <f t="shared" si="170"/>
        <v>40.892048611101927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8" t="e">
        <f>E3645/L3645</f>
        <v>#DIV/0!</v>
      </c>
      <c r="Q3645" s="12" t="str">
        <f t="shared" si="168"/>
        <v>theater</v>
      </c>
      <c r="R3645" s="12" t="str">
        <f t="shared" si="169"/>
        <v>musical</v>
      </c>
      <c r="S3645" s="13">
        <f>(((J3645/60)/60)/24)+DATE(1970,1,1)+(-5/24)</f>
        <v>42284.935636574075</v>
      </c>
      <c r="T3645" s="14">
        <f>(((I3645/60)/60)/24)+DATE(1970,1,1)+(-5/24)</f>
        <v>42324.977303240739</v>
      </c>
      <c r="U3645" s="41">
        <f t="shared" si="170"/>
        <v>40.041666666664241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8">
        <f>E3646/L3646</f>
        <v>68.416666666666671</v>
      </c>
      <c r="Q3646" s="12" t="str">
        <f t="shared" si="168"/>
        <v>theater</v>
      </c>
      <c r="R3646" s="12" t="str">
        <f t="shared" si="169"/>
        <v>musical</v>
      </c>
      <c r="S3646" s="13">
        <f>(((J3646/60)/60)/24)+DATE(1970,1,1)+(-5/24)</f>
        <v>42409.033414351848</v>
      </c>
      <c r="T3646" s="14">
        <f>(((I3646/60)/60)/24)+DATE(1970,1,1)+(-5/24)</f>
        <v>42436.999305555553</v>
      </c>
      <c r="U3646" s="41">
        <f t="shared" si="170"/>
        <v>27.965891203704814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8">
        <f>E3647/L3647</f>
        <v>1</v>
      </c>
      <c r="Q3647" s="12" t="str">
        <f t="shared" si="168"/>
        <v>theater</v>
      </c>
      <c r="R3647" s="12" t="str">
        <f t="shared" si="169"/>
        <v>musical</v>
      </c>
      <c r="S3647" s="13">
        <f>(((J3647/60)/60)/24)+DATE(1970,1,1)+(-5/24)</f>
        <v>42665.762013888881</v>
      </c>
      <c r="T3647" s="14">
        <f>(((I3647/60)/60)/24)+DATE(1970,1,1)+(-5/24)</f>
        <v>42695.803680555553</v>
      </c>
      <c r="U3647" s="41">
        <f t="shared" si="170"/>
        <v>30.041666666671517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8">
        <f>E3648/L3648</f>
        <v>60.125</v>
      </c>
      <c r="Q3648" s="12" t="str">
        <f t="shared" si="168"/>
        <v>theater</v>
      </c>
      <c r="R3648" s="12" t="str">
        <f t="shared" si="169"/>
        <v>musical</v>
      </c>
      <c r="S3648" s="13">
        <f>(((J3648/60)/60)/24)+DATE(1970,1,1)+(-5/24)</f>
        <v>42140.21298611111</v>
      </c>
      <c r="T3648" s="14">
        <f>(((I3648/60)/60)/24)+DATE(1970,1,1)+(-5/24)</f>
        <v>42171.770833333336</v>
      </c>
      <c r="U3648" s="41">
        <f t="shared" si="170"/>
        <v>31.557847222225973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8">
        <f>E3649/L3649</f>
        <v>15</v>
      </c>
      <c r="Q3649" s="12" t="str">
        <f t="shared" si="168"/>
        <v>theater</v>
      </c>
      <c r="R3649" s="12" t="str">
        <f t="shared" si="169"/>
        <v>musical</v>
      </c>
      <c r="S3649" s="13">
        <f>(((J3649/60)/60)/24)+DATE(1970,1,1)+(-5/24)</f>
        <v>42598.540821759256</v>
      </c>
      <c r="T3649" s="14">
        <f>(((I3649/60)/60)/24)+DATE(1970,1,1)+(-5/24)</f>
        <v>42643.540821759256</v>
      </c>
      <c r="U3649" s="41">
        <f t="shared" si="170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8">
        <f>E3650/L3650</f>
        <v>550.04109589041093</v>
      </c>
      <c r="Q3650" s="12" t="str">
        <f t="shared" si="168"/>
        <v>theater</v>
      </c>
      <c r="R3650" s="12" t="str">
        <f t="shared" si="169"/>
        <v>plays</v>
      </c>
      <c r="S3650" s="13">
        <f>(((J3650/60)/60)/24)+DATE(1970,1,1)+(-5/24)</f>
        <v>41887.083854166667</v>
      </c>
      <c r="T3650" s="14">
        <f>(((I3650/60)/60)/24)+DATE(1970,1,1)+(-5/24)</f>
        <v>41917.083854166667</v>
      </c>
      <c r="U3650" s="41">
        <f t="shared" si="170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8">
        <f>E3651/L3651</f>
        <v>97.5</v>
      </c>
      <c r="Q3651" s="12" t="str">
        <f t="shared" ref="Q3651:Q3714" si="171">LEFT(N3651,( FIND("/",N3651,1))-1)</f>
        <v>theater</v>
      </c>
      <c r="R3651" s="12" t="str">
        <f t="shared" ref="R3651:R3714" si="172">RIGHT(N3651,(LEN(N3651)-(FIND("/",N3651, FIND("/", N3651)-1))))</f>
        <v>plays</v>
      </c>
      <c r="S3651" s="13">
        <f>(((J3651/60)/60)/24)+DATE(1970,1,1)+(-5/24)</f>
        <v>41780.504560185182</v>
      </c>
      <c r="T3651" s="14">
        <f>(((I3651/60)/60)/24)+DATE(1970,1,1)+(-5/24)</f>
        <v>41806.504560185182</v>
      </c>
      <c r="U3651" s="41">
        <f t="shared" ref="U3651:U3714" si="173">T3651-S3651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8">
        <f>E3652/L3652</f>
        <v>29.411764705882351</v>
      </c>
      <c r="Q3652" s="12" t="str">
        <f t="shared" si="171"/>
        <v>theater</v>
      </c>
      <c r="R3652" s="12" t="str">
        <f t="shared" si="172"/>
        <v>plays</v>
      </c>
      <c r="S3652" s="13">
        <f>(((J3652/60)/60)/24)+DATE(1970,1,1)+(-5/24)</f>
        <v>42381.270648148151</v>
      </c>
      <c r="T3652" s="14">
        <f>(((I3652/60)/60)/24)+DATE(1970,1,1)+(-5/24)</f>
        <v>42402.270648148151</v>
      </c>
      <c r="U3652" s="41">
        <f t="shared" si="173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8">
        <f>E3653/L3653</f>
        <v>57.777777777777779</v>
      </c>
      <c r="Q3653" s="12" t="str">
        <f t="shared" si="171"/>
        <v>theater</v>
      </c>
      <c r="R3653" s="12" t="str">
        <f t="shared" si="172"/>
        <v>plays</v>
      </c>
      <c r="S3653" s="13">
        <f>(((J3653/60)/60)/24)+DATE(1970,1,1)+(-5/24)</f>
        <v>41828.437986111108</v>
      </c>
      <c r="T3653" s="14">
        <f>(((I3653/60)/60)/24)+DATE(1970,1,1)+(-5/24)</f>
        <v>41861.457638888889</v>
      </c>
      <c r="U3653" s="41">
        <f t="shared" si="173"/>
        <v>33.01965277778072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8">
        <f>E3654/L3654</f>
        <v>44.235294117647058</v>
      </c>
      <c r="Q3654" s="12" t="str">
        <f t="shared" si="171"/>
        <v>theater</v>
      </c>
      <c r="R3654" s="12" t="str">
        <f t="shared" si="172"/>
        <v>plays</v>
      </c>
      <c r="S3654" s="13">
        <f>(((J3654/60)/60)/24)+DATE(1970,1,1)+(-5/24)</f>
        <v>42596.436365740738</v>
      </c>
      <c r="T3654" s="14">
        <f>(((I3654/60)/60)/24)+DATE(1970,1,1)+(-5/24)</f>
        <v>42606.957638888889</v>
      </c>
      <c r="U3654" s="41">
        <f t="shared" si="173"/>
        <v>10.521273148151522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8">
        <f>E3655/L3655</f>
        <v>60.909090909090907</v>
      </c>
      <c r="Q3655" s="12" t="str">
        <f t="shared" si="171"/>
        <v>theater</v>
      </c>
      <c r="R3655" s="12" t="str">
        <f t="shared" si="172"/>
        <v>plays</v>
      </c>
      <c r="S3655" s="13">
        <f>(((J3655/60)/60)/24)+DATE(1970,1,1)+(-5/24)</f>
        <v>42191.155173611107</v>
      </c>
      <c r="T3655" s="14">
        <f>(((I3655/60)/60)/24)+DATE(1970,1,1)+(-5/24)</f>
        <v>42221.155173611107</v>
      </c>
      <c r="U3655" s="41">
        <f t="shared" si="173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8">
        <f>E3656/L3656</f>
        <v>68.84210526315789</v>
      </c>
      <c r="Q3656" s="12" t="str">
        <f t="shared" si="171"/>
        <v>theater</v>
      </c>
      <c r="R3656" s="12" t="str">
        <f t="shared" si="172"/>
        <v>plays</v>
      </c>
      <c r="S3656" s="13">
        <f>(((J3656/60)/60)/24)+DATE(1970,1,1)+(-5/24)</f>
        <v>42440.20817129629</v>
      </c>
      <c r="T3656" s="14">
        <f>(((I3656/60)/60)/24)+DATE(1970,1,1)+(-5/24)</f>
        <v>42463.499999999993</v>
      </c>
      <c r="U3656" s="41">
        <f t="shared" si="173"/>
        <v>23.291828703702777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8">
        <f>E3657/L3657</f>
        <v>73.582278481012665</v>
      </c>
      <c r="Q3657" s="12" t="str">
        <f t="shared" si="171"/>
        <v>theater</v>
      </c>
      <c r="R3657" s="12" t="str">
        <f t="shared" si="172"/>
        <v>plays</v>
      </c>
      <c r="S3657" s="13">
        <f>(((J3657/60)/60)/24)+DATE(1970,1,1)+(-5/24)</f>
        <v>42173.594884259255</v>
      </c>
      <c r="T3657" s="14">
        <f>(((I3657/60)/60)/24)+DATE(1970,1,1)+(-5/24)</f>
        <v>42203.082638888889</v>
      </c>
      <c r="U3657" s="41">
        <f t="shared" si="173"/>
        <v>29.487754629633855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8">
        <f>E3658/L3658</f>
        <v>115.02173913043478</v>
      </c>
      <c r="Q3658" s="12" t="str">
        <f t="shared" si="171"/>
        <v>theater</v>
      </c>
      <c r="R3658" s="12" t="str">
        <f t="shared" si="172"/>
        <v>plays</v>
      </c>
      <c r="S3658" s="13">
        <f>(((J3658/60)/60)/24)+DATE(1970,1,1)+(-5/24)</f>
        <v>42737.70180555556</v>
      </c>
      <c r="T3658" s="14">
        <f>(((I3658/60)/60)/24)+DATE(1970,1,1)+(-5/24)</f>
        <v>42767.749305555553</v>
      </c>
      <c r="U3658" s="41">
        <f t="shared" si="173"/>
        <v>30.047499999993306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8">
        <f>E3659/L3659</f>
        <v>110.75</v>
      </c>
      <c r="Q3659" s="12" t="str">
        <f t="shared" si="171"/>
        <v>theater</v>
      </c>
      <c r="R3659" s="12" t="str">
        <f t="shared" si="172"/>
        <v>plays</v>
      </c>
      <c r="S3659" s="13">
        <f>(((J3659/60)/60)/24)+DATE(1970,1,1)+(-5/24)</f>
        <v>42499.421516203707</v>
      </c>
      <c r="T3659" s="14">
        <f>(((I3659/60)/60)/24)+DATE(1970,1,1)+(-5/24)</f>
        <v>42522.695833333331</v>
      </c>
      <c r="U3659" s="41">
        <f t="shared" si="173"/>
        <v>23.274317129624251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8">
        <f>E3660/L3660</f>
        <v>75.5</v>
      </c>
      <c r="Q3660" s="12" t="str">
        <f t="shared" si="171"/>
        <v>theater</v>
      </c>
      <c r="R3660" s="12" t="str">
        <f t="shared" si="172"/>
        <v>plays</v>
      </c>
      <c r="S3660" s="13">
        <f>(((J3660/60)/60)/24)+DATE(1970,1,1)+(-5/24)</f>
        <v>41775.650231481479</v>
      </c>
      <c r="T3660" s="14">
        <f>(((I3660/60)/60)/24)+DATE(1970,1,1)+(-5/24)</f>
        <v>41821.957638888889</v>
      </c>
      <c r="U3660" s="41">
        <f t="shared" si="173"/>
        <v>46.30740740741021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8">
        <f>E3661/L3661</f>
        <v>235.46153846153845</v>
      </c>
      <c r="Q3661" s="12" t="str">
        <f t="shared" si="171"/>
        <v>theater</v>
      </c>
      <c r="R3661" s="12" t="str">
        <f t="shared" si="172"/>
        <v>plays</v>
      </c>
      <c r="S3661" s="13">
        <f>(((J3661/60)/60)/24)+DATE(1970,1,1)+(-5/24)</f>
        <v>42055.068865740737</v>
      </c>
      <c r="T3661" s="14">
        <f>(((I3661/60)/60)/24)+DATE(1970,1,1)+(-5/24)</f>
        <v>42082.402083333327</v>
      </c>
      <c r="U3661" s="41">
        <f t="shared" si="173"/>
        <v>27.33321759258979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8">
        <f>E3662/L3662</f>
        <v>11.363636363636363</v>
      </c>
      <c r="Q3662" s="12" t="str">
        <f t="shared" si="171"/>
        <v>theater</v>
      </c>
      <c r="R3662" s="12" t="str">
        <f t="shared" si="172"/>
        <v>plays</v>
      </c>
      <c r="S3662" s="13">
        <f>(((J3662/60)/60)/24)+DATE(1970,1,1)+(-5/24)</f>
        <v>41971.672743055555</v>
      </c>
      <c r="T3662" s="14">
        <f>(((I3662/60)/60)/24)+DATE(1970,1,1)+(-5/24)</f>
        <v>41996.672743055555</v>
      </c>
      <c r="U3662" s="41">
        <f t="shared" si="173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8">
        <f>E3663/L3663</f>
        <v>92.5</v>
      </c>
      <c r="Q3663" s="12" t="str">
        <f t="shared" si="171"/>
        <v>theater</v>
      </c>
      <c r="R3663" s="12" t="str">
        <f t="shared" si="172"/>
        <v>plays</v>
      </c>
      <c r="S3663" s="13">
        <f>(((J3663/60)/60)/24)+DATE(1970,1,1)+(-5/24)</f>
        <v>42447.688333333332</v>
      </c>
      <c r="T3663" s="14">
        <f>(((I3663/60)/60)/24)+DATE(1970,1,1)+(-5/24)</f>
        <v>42469.958333333336</v>
      </c>
      <c r="U3663" s="41">
        <f t="shared" si="173"/>
        <v>22.270000000004075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8">
        <f>E3664/L3664</f>
        <v>202.85</v>
      </c>
      <c r="Q3664" s="12" t="str">
        <f t="shared" si="171"/>
        <v>theater</v>
      </c>
      <c r="R3664" s="12" t="str">
        <f t="shared" si="172"/>
        <v>plays</v>
      </c>
      <c r="S3664" s="13">
        <f>(((J3664/60)/60)/24)+DATE(1970,1,1)+(-5/24)</f>
        <v>42064.011736111112</v>
      </c>
      <c r="T3664" s="14">
        <f>(((I3664/60)/60)/24)+DATE(1970,1,1)+(-5/24)</f>
        <v>42093.97006944444</v>
      </c>
      <c r="U3664" s="41">
        <f t="shared" si="173"/>
        <v>29.958333333328483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8">
        <f>E3665/L3665</f>
        <v>26</v>
      </c>
      <c r="Q3665" s="12" t="str">
        <f t="shared" si="171"/>
        <v>theater</v>
      </c>
      <c r="R3665" s="12" t="str">
        <f t="shared" si="172"/>
        <v>plays</v>
      </c>
      <c r="S3665" s="13">
        <f>(((J3665/60)/60)/24)+DATE(1970,1,1)+(-5/24)</f>
        <v>42665.243402777771</v>
      </c>
      <c r="T3665" s="14">
        <f>(((I3665/60)/60)/24)+DATE(1970,1,1)+(-5/24)</f>
        <v>42725.285069444442</v>
      </c>
      <c r="U3665" s="41">
        <f t="shared" si="173"/>
        <v>60.041666666671517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8">
        <f>E3666/L3666</f>
        <v>46.05263157894737</v>
      </c>
      <c r="Q3666" s="12" t="str">
        <f t="shared" si="171"/>
        <v>theater</v>
      </c>
      <c r="R3666" s="12" t="str">
        <f t="shared" si="172"/>
        <v>plays</v>
      </c>
      <c r="S3666" s="13">
        <f>(((J3666/60)/60)/24)+DATE(1970,1,1)+(-5/24)</f>
        <v>42523.04038194444</v>
      </c>
      <c r="T3666" s="14">
        <f>(((I3666/60)/60)/24)+DATE(1970,1,1)+(-5/24)</f>
        <v>42537.04038194444</v>
      </c>
      <c r="U3666" s="41">
        <f t="shared" si="173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8">
        <f>E3667/L3667</f>
        <v>51</v>
      </c>
      <c r="Q3667" s="12" t="str">
        <f t="shared" si="171"/>
        <v>theater</v>
      </c>
      <c r="R3667" s="12" t="str">
        <f t="shared" si="172"/>
        <v>plays</v>
      </c>
      <c r="S3667" s="13">
        <f>(((J3667/60)/60)/24)+DATE(1970,1,1)+(-5/24)</f>
        <v>42294.59979166666</v>
      </c>
      <c r="T3667" s="14">
        <f>(((I3667/60)/60)/24)+DATE(1970,1,1)+(-5/24)</f>
        <v>42305.620833333327</v>
      </c>
      <c r="U3667" s="41">
        <f t="shared" si="173"/>
        <v>11.021041666666861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8">
        <f>E3668/L3668</f>
        <v>31.578947368421051</v>
      </c>
      <c r="Q3668" s="12" t="str">
        <f t="shared" si="171"/>
        <v>theater</v>
      </c>
      <c r="R3668" s="12" t="str">
        <f t="shared" si="172"/>
        <v>plays</v>
      </c>
      <c r="S3668" s="13">
        <f>(((J3668/60)/60)/24)+DATE(1970,1,1)+(-5/24)</f>
        <v>41822.696550925924</v>
      </c>
      <c r="T3668" s="14">
        <f>(((I3668/60)/60)/24)+DATE(1970,1,1)+(-5/24)</f>
        <v>41844.083333333328</v>
      </c>
      <c r="U3668" s="41">
        <f t="shared" si="173"/>
        <v>21.386782407404098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8">
        <f>E3669/L3669</f>
        <v>53.363965517241382</v>
      </c>
      <c r="Q3669" s="12" t="str">
        <f t="shared" si="171"/>
        <v>theater</v>
      </c>
      <c r="R3669" s="12" t="str">
        <f t="shared" si="172"/>
        <v>plays</v>
      </c>
      <c r="S3669" s="13">
        <f>(((J3669/60)/60)/24)+DATE(1970,1,1)+(-5/24)</f>
        <v>42173.761793981481</v>
      </c>
      <c r="T3669" s="14">
        <f>(((I3669/60)/60)/24)+DATE(1970,1,1)+(-5/24)</f>
        <v>42203.761793981481</v>
      </c>
      <c r="U3669" s="41">
        <f t="shared" si="173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8">
        <f>E3670/L3670</f>
        <v>36.964285714285715</v>
      </c>
      <c r="Q3670" s="12" t="str">
        <f t="shared" si="171"/>
        <v>theater</v>
      </c>
      <c r="R3670" s="12" t="str">
        <f t="shared" si="172"/>
        <v>plays</v>
      </c>
      <c r="S3670" s="13">
        <f>(((J3670/60)/60)/24)+DATE(1970,1,1)+(-5/24)</f>
        <v>42185.347824074073</v>
      </c>
      <c r="T3670" s="14">
        <f>(((I3670/60)/60)/24)+DATE(1970,1,1)+(-5/24)</f>
        <v>42208.564583333333</v>
      </c>
      <c r="U3670" s="41">
        <f t="shared" si="173"/>
        <v>23.216759259259561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8">
        <f>E3671/L3671</f>
        <v>81.294117647058826</v>
      </c>
      <c r="Q3671" s="12" t="str">
        <f t="shared" si="171"/>
        <v>theater</v>
      </c>
      <c r="R3671" s="12" t="str">
        <f t="shared" si="172"/>
        <v>plays</v>
      </c>
      <c r="S3671" s="13">
        <f>(((J3671/60)/60)/24)+DATE(1970,1,1)+(-5/24)</f>
        <v>42136.466863425921</v>
      </c>
      <c r="T3671" s="14">
        <f>(((I3671/60)/60)/24)+DATE(1970,1,1)+(-5/24)</f>
        <v>42166.466863425921</v>
      </c>
      <c r="U3671" s="41">
        <f t="shared" si="173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8">
        <f>E3672/L3672</f>
        <v>20.083333333333332</v>
      </c>
      <c r="Q3672" s="12" t="str">
        <f t="shared" si="171"/>
        <v>theater</v>
      </c>
      <c r="R3672" s="12" t="str">
        <f t="shared" si="172"/>
        <v>plays</v>
      </c>
      <c r="S3672" s="13">
        <f>(((J3672/60)/60)/24)+DATE(1970,1,1)+(-5/24)</f>
        <v>42142.305682870363</v>
      </c>
      <c r="T3672" s="14">
        <f>(((I3672/60)/60)/24)+DATE(1970,1,1)+(-5/24)</f>
        <v>42155.749999999993</v>
      </c>
      <c r="U3672" s="41">
        <f t="shared" si="173"/>
        <v>13.444317129629781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8">
        <f>E3673/L3673</f>
        <v>88.25</v>
      </c>
      <c r="Q3673" s="12" t="str">
        <f t="shared" si="171"/>
        <v>theater</v>
      </c>
      <c r="R3673" s="12" t="str">
        <f t="shared" si="172"/>
        <v>plays</v>
      </c>
      <c r="S3673" s="13">
        <f>(((J3673/60)/60)/24)+DATE(1970,1,1)+(-5/24)</f>
        <v>41820.419756944444</v>
      </c>
      <c r="T3673" s="14">
        <f>(((I3673/60)/60)/24)+DATE(1970,1,1)+(-5/24)</f>
        <v>41840.957638888889</v>
      </c>
      <c r="U3673" s="41">
        <f t="shared" si="173"/>
        <v>20.537881944444962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8">
        <f>E3674/L3674</f>
        <v>53.438596491228068</v>
      </c>
      <c r="Q3674" s="12" t="str">
        <f t="shared" si="171"/>
        <v>theater</v>
      </c>
      <c r="R3674" s="12" t="str">
        <f t="shared" si="172"/>
        <v>plays</v>
      </c>
      <c r="S3674" s="13">
        <f>(((J3674/60)/60)/24)+DATE(1970,1,1)+(-5/24)</f>
        <v>41878.738240740735</v>
      </c>
      <c r="T3674" s="14">
        <f>(((I3674/60)/60)/24)+DATE(1970,1,1)+(-5/24)</f>
        <v>41908.738240740735</v>
      </c>
      <c r="U3674" s="41">
        <f t="shared" si="173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8">
        <f>E3675/L3675</f>
        <v>39.868421052631582</v>
      </c>
      <c r="Q3675" s="12" t="str">
        <f t="shared" si="171"/>
        <v>theater</v>
      </c>
      <c r="R3675" s="12" t="str">
        <f t="shared" si="172"/>
        <v>plays</v>
      </c>
      <c r="S3675" s="13">
        <f>(((J3675/60)/60)/24)+DATE(1970,1,1)+(-5/24)</f>
        <v>41914.086770833332</v>
      </c>
      <c r="T3675" s="14">
        <f>(((I3675/60)/60)/24)+DATE(1970,1,1)+(-5/24)</f>
        <v>41948.327777777777</v>
      </c>
      <c r="U3675" s="41">
        <f t="shared" si="173"/>
        <v>34.241006944444962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8">
        <f>E3676/L3676</f>
        <v>145.16129032258064</v>
      </c>
      <c r="Q3676" s="12" t="str">
        <f t="shared" si="171"/>
        <v>theater</v>
      </c>
      <c r="R3676" s="12" t="str">
        <f t="shared" si="172"/>
        <v>plays</v>
      </c>
      <c r="S3676" s="13">
        <f>(((J3676/60)/60)/24)+DATE(1970,1,1)+(-5/24)</f>
        <v>42556.664687499993</v>
      </c>
      <c r="T3676" s="14">
        <f>(((I3676/60)/60)/24)+DATE(1970,1,1)+(-5/24)</f>
        <v>42616.664687499993</v>
      </c>
      <c r="U3676" s="41">
        <f t="shared" si="173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8">
        <f>E3677/L3677</f>
        <v>23.333333333333332</v>
      </c>
      <c r="Q3677" s="12" t="str">
        <f t="shared" si="171"/>
        <v>theater</v>
      </c>
      <c r="R3677" s="12" t="str">
        <f t="shared" si="172"/>
        <v>plays</v>
      </c>
      <c r="S3677" s="13">
        <f>(((J3677/60)/60)/24)+DATE(1970,1,1)+(-5/24)</f>
        <v>42493.388680555552</v>
      </c>
      <c r="T3677" s="14">
        <f>(((I3677/60)/60)/24)+DATE(1970,1,1)+(-5/24)</f>
        <v>42505.749999999993</v>
      </c>
      <c r="U3677" s="41">
        <f t="shared" si="173"/>
        <v>12.361319444440596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8">
        <f>E3678/L3678</f>
        <v>64.375</v>
      </c>
      <c r="Q3678" s="12" t="str">
        <f t="shared" si="171"/>
        <v>theater</v>
      </c>
      <c r="R3678" s="12" t="str">
        <f t="shared" si="172"/>
        <v>plays</v>
      </c>
      <c r="S3678" s="13">
        <f>(((J3678/60)/60)/24)+DATE(1970,1,1)+(-5/24)</f>
        <v>41876.607453703698</v>
      </c>
      <c r="T3678" s="14">
        <f>(((I3678/60)/60)/24)+DATE(1970,1,1)+(-5/24)</f>
        <v>41894.607453703698</v>
      </c>
      <c r="U3678" s="41">
        <f t="shared" si="173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8">
        <f>E3679/L3679</f>
        <v>62.052763819095475</v>
      </c>
      <c r="Q3679" s="12" t="str">
        <f t="shared" si="171"/>
        <v>theater</v>
      </c>
      <c r="R3679" s="12" t="str">
        <f t="shared" si="172"/>
        <v>plays</v>
      </c>
      <c r="S3679" s="13">
        <f>(((J3679/60)/60)/24)+DATE(1970,1,1)+(-5/24)</f>
        <v>41802.365949074068</v>
      </c>
      <c r="T3679" s="14">
        <f>(((I3679/60)/60)/24)+DATE(1970,1,1)+(-5/24)</f>
        <v>41822.957638888889</v>
      </c>
      <c r="U3679" s="41">
        <f t="shared" si="173"/>
        <v>20.591689814820711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8">
        <f>E3680/L3680</f>
        <v>66.129032258064512</v>
      </c>
      <c r="Q3680" s="12" t="str">
        <f t="shared" si="171"/>
        <v>theater</v>
      </c>
      <c r="R3680" s="12" t="str">
        <f t="shared" si="172"/>
        <v>plays</v>
      </c>
      <c r="S3680" s="13">
        <f>(((J3680/60)/60)/24)+DATE(1970,1,1)+(-5/24)</f>
        <v>42120.322893518511</v>
      </c>
      <c r="T3680" s="14">
        <f>(((I3680/60)/60)/24)+DATE(1970,1,1)+(-5/24)</f>
        <v>42155.322893518511</v>
      </c>
      <c r="U3680" s="41">
        <f t="shared" si="173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8">
        <f>E3681/L3681</f>
        <v>73.400000000000006</v>
      </c>
      <c r="Q3681" s="12" t="str">
        <f t="shared" si="171"/>
        <v>theater</v>
      </c>
      <c r="R3681" s="12" t="str">
        <f t="shared" si="172"/>
        <v>plays</v>
      </c>
      <c r="S3681" s="13">
        <f>(((J3681/60)/60)/24)+DATE(1970,1,1)+(-5/24)</f>
        <v>41786.553020833329</v>
      </c>
      <c r="T3681" s="14">
        <f>(((I3681/60)/60)/24)+DATE(1970,1,1)+(-5/24)</f>
        <v>41820.999305555553</v>
      </c>
      <c r="U3681" s="41">
        <f t="shared" si="173"/>
        <v>34.446284722223936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8">
        <f>E3682/L3682</f>
        <v>99.5</v>
      </c>
      <c r="Q3682" s="12" t="str">
        <f t="shared" si="171"/>
        <v>theater</v>
      </c>
      <c r="R3682" s="12" t="str">
        <f t="shared" si="172"/>
        <v>plays</v>
      </c>
      <c r="S3682" s="13">
        <f>(((J3682/60)/60)/24)+DATE(1970,1,1)+(-5/24)</f>
        <v>42627.245763888881</v>
      </c>
      <c r="T3682" s="14">
        <f>(((I3682/60)/60)/24)+DATE(1970,1,1)+(-5/24)</f>
        <v>42648.245763888881</v>
      </c>
      <c r="U3682" s="41">
        <f t="shared" si="173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8">
        <f>E3683/L3683</f>
        <v>62.166666666666664</v>
      </c>
      <c r="Q3683" s="12" t="str">
        <f t="shared" si="171"/>
        <v>theater</v>
      </c>
      <c r="R3683" s="12" t="str">
        <f t="shared" si="172"/>
        <v>plays</v>
      </c>
      <c r="S3683" s="13">
        <f>(((J3683/60)/60)/24)+DATE(1970,1,1)+(-5/24)</f>
        <v>42374.443171296291</v>
      </c>
      <c r="T3683" s="14">
        <f>(((I3683/60)/60)/24)+DATE(1970,1,1)+(-5/24)</f>
        <v>42384.443171296291</v>
      </c>
      <c r="U3683" s="41">
        <f t="shared" si="173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8">
        <f>E3684/L3684</f>
        <v>62.328358208955223</v>
      </c>
      <c r="Q3684" s="12" t="str">
        <f t="shared" si="171"/>
        <v>theater</v>
      </c>
      <c r="R3684" s="12" t="str">
        <f t="shared" si="172"/>
        <v>plays</v>
      </c>
      <c r="S3684" s="13">
        <f>(((J3684/60)/60)/24)+DATE(1970,1,1)+(-5/24)</f>
        <v>41772.477060185185</v>
      </c>
      <c r="T3684" s="14">
        <f>(((I3684/60)/60)/24)+DATE(1970,1,1)+(-5/24)</f>
        <v>41806.082638888889</v>
      </c>
      <c r="U3684" s="41">
        <f t="shared" si="173"/>
        <v>33.605578703703941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8">
        <f>E3685/L3685</f>
        <v>58.787878787878789</v>
      </c>
      <c r="Q3685" s="12" t="str">
        <f t="shared" si="171"/>
        <v>theater</v>
      </c>
      <c r="R3685" s="12" t="str">
        <f t="shared" si="172"/>
        <v>plays</v>
      </c>
      <c r="S3685" s="13">
        <f>(((J3685/60)/60)/24)+DATE(1970,1,1)+(-5/24)</f>
        <v>42632.908518518518</v>
      </c>
      <c r="T3685" s="14">
        <f>(((I3685/60)/60)/24)+DATE(1970,1,1)+(-5/24)</f>
        <v>42662.908518518518</v>
      </c>
      <c r="U3685" s="41">
        <f t="shared" si="173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8">
        <f>E3686/L3686</f>
        <v>45.347826086956523</v>
      </c>
      <c r="Q3686" s="12" t="str">
        <f t="shared" si="171"/>
        <v>theater</v>
      </c>
      <c r="R3686" s="12" t="str">
        <f t="shared" si="172"/>
        <v>plays</v>
      </c>
      <c r="S3686" s="13">
        <f>(((J3686/60)/60)/24)+DATE(1970,1,1)+(-5/24)</f>
        <v>42218.97206018518</v>
      </c>
      <c r="T3686" s="14">
        <f>(((I3686/60)/60)/24)+DATE(1970,1,1)+(-5/24)</f>
        <v>42248.97206018518</v>
      </c>
      <c r="U3686" s="41">
        <f t="shared" si="173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8">
        <f>E3687/L3687</f>
        <v>41.944444444444443</v>
      </c>
      <c r="Q3687" s="12" t="str">
        <f t="shared" si="171"/>
        <v>theater</v>
      </c>
      <c r="R3687" s="12" t="str">
        <f t="shared" si="172"/>
        <v>plays</v>
      </c>
      <c r="S3687" s="13">
        <f>(((J3687/60)/60)/24)+DATE(1970,1,1)+(-5/24)</f>
        <v>41753.384942129625</v>
      </c>
      <c r="T3687" s="14">
        <f>(((I3687/60)/60)/24)+DATE(1970,1,1)+(-5/24)</f>
        <v>41778.666666666664</v>
      </c>
      <c r="U3687" s="41">
        <f t="shared" si="173"/>
        <v>25.281724537038826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8">
        <f>E3688/L3688</f>
        <v>59.166666666666664</v>
      </c>
      <c r="Q3688" s="12" t="str">
        <f t="shared" si="171"/>
        <v>theater</v>
      </c>
      <c r="R3688" s="12" t="str">
        <f t="shared" si="172"/>
        <v>plays</v>
      </c>
      <c r="S3688" s="13">
        <f>(((J3688/60)/60)/24)+DATE(1970,1,1)+(-5/24)</f>
        <v>42230.454398148147</v>
      </c>
      <c r="T3688" s="14">
        <f>(((I3688/60)/60)/24)+DATE(1970,1,1)+(-5/24)</f>
        <v>42244.957638888889</v>
      </c>
      <c r="U3688" s="41">
        <f t="shared" si="173"/>
        <v>14.503240740741603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8">
        <f>E3689/L3689</f>
        <v>200.49</v>
      </c>
      <c r="Q3689" s="12" t="str">
        <f t="shared" si="171"/>
        <v>theater</v>
      </c>
      <c r="R3689" s="12" t="str">
        <f t="shared" si="172"/>
        <v>plays</v>
      </c>
      <c r="S3689" s="13">
        <f>(((J3689/60)/60)/24)+DATE(1970,1,1)+(-5/24)</f>
        <v>41787.009895833333</v>
      </c>
      <c r="T3689" s="14">
        <f>(((I3689/60)/60)/24)+DATE(1970,1,1)+(-5/24)</f>
        <v>41817.009895833333</v>
      </c>
      <c r="U3689" s="41">
        <f t="shared" si="173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8">
        <f>E3690/L3690</f>
        <v>83.974358974358978</v>
      </c>
      <c r="Q3690" s="12" t="str">
        <f t="shared" si="171"/>
        <v>theater</v>
      </c>
      <c r="R3690" s="12" t="str">
        <f t="shared" si="172"/>
        <v>plays</v>
      </c>
      <c r="S3690" s="13">
        <f>(((J3690/60)/60)/24)+DATE(1970,1,1)+(-5/24)</f>
        <v>41829.578749999993</v>
      </c>
      <c r="T3690" s="14">
        <f>(((I3690/60)/60)/24)+DATE(1970,1,1)+(-5/24)</f>
        <v>41859.578749999993</v>
      </c>
      <c r="U3690" s="41">
        <f t="shared" si="173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8">
        <f>E3691/L3691</f>
        <v>57.258064516129032</v>
      </c>
      <c r="Q3691" s="12" t="str">
        <f t="shared" si="171"/>
        <v>theater</v>
      </c>
      <c r="R3691" s="12" t="str">
        <f t="shared" si="172"/>
        <v>plays</v>
      </c>
      <c r="S3691" s="13">
        <f>(((J3691/60)/60)/24)+DATE(1970,1,1)+(-5/24)</f>
        <v>42147.61850694444</v>
      </c>
      <c r="T3691" s="14">
        <f>(((I3691/60)/60)/24)+DATE(1970,1,1)+(-5/24)</f>
        <v>42176.725694444445</v>
      </c>
      <c r="U3691" s="41">
        <f t="shared" si="173"/>
        <v>29.107187500005239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8">
        <f>E3692/L3692</f>
        <v>58.064516129032256</v>
      </c>
      <c r="Q3692" s="12" t="str">
        <f t="shared" si="171"/>
        <v>theater</v>
      </c>
      <c r="R3692" s="12" t="str">
        <f t="shared" si="172"/>
        <v>plays</v>
      </c>
      <c r="S3692" s="13">
        <f>(((J3692/60)/60)/24)+DATE(1970,1,1)+(-5/24)</f>
        <v>41940.389849537038</v>
      </c>
      <c r="T3692" s="14">
        <f>(((I3692/60)/60)/24)+DATE(1970,1,1)+(-5/24)</f>
        <v>41970.431516203702</v>
      </c>
      <c r="U3692" s="41">
        <f t="shared" si="173"/>
        <v>30.041666666664241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8">
        <f>E3693/L3693</f>
        <v>186.80291970802921</v>
      </c>
      <c r="Q3693" s="12" t="str">
        <f t="shared" si="171"/>
        <v>theater</v>
      </c>
      <c r="R3693" s="12" t="str">
        <f t="shared" si="172"/>
        <v>plays</v>
      </c>
      <c r="S3693" s="13">
        <f>(((J3693/60)/60)/24)+DATE(1970,1,1)+(-5/24)</f>
        <v>42020.492233796293</v>
      </c>
      <c r="T3693" s="14">
        <f>(((I3693/60)/60)/24)+DATE(1970,1,1)+(-5/24)</f>
        <v>42064.999305555553</v>
      </c>
      <c r="U3693" s="41">
        <f t="shared" si="173"/>
        <v>44.507071759260725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8">
        <f>E3694/L3694</f>
        <v>74.117647058823536</v>
      </c>
      <c r="Q3694" s="12" t="str">
        <f t="shared" si="171"/>
        <v>theater</v>
      </c>
      <c r="R3694" s="12" t="str">
        <f t="shared" si="172"/>
        <v>plays</v>
      </c>
      <c r="S3694" s="13">
        <f>(((J3694/60)/60)/24)+DATE(1970,1,1)+(-5/24)</f>
        <v>41891.756701388884</v>
      </c>
      <c r="T3694" s="14">
        <f>(((I3694/60)/60)/24)+DATE(1970,1,1)+(-5/24)</f>
        <v>41900.791666666664</v>
      </c>
      <c r="U3694" s="41">
        <f t="shared" si="173"/>
        <v>9.0349652777804295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8">
        <f>E3695/L3695</f>
        <v>30.714285714285715</v>
      </c>
      <c r="Q3695" s="12" t="str">
        <f t="shared" si="171"/>
        <v>theater</v>
      </c>
      <c r="R3695" s="12" t="str">
        <f t="shared" si="172"/>
        <v>plays</v>
      </c>
      <c r="S3695" s="13">
        <f>(((J3695/60)/60)/24)+DATE(1970,1,1)+(-5/24)</f>
        <v>42308.98297453703</v>
      </c>
      <c r="T3695" s="14">
        <f>(((I3695/60)/60)/24)+DATE(1970,1,1)+(-5/24)</f>
        <v>42338.729166666664</v>
      </c>
      <c r="U3695" s="41">
        <f t="shared" si="173"/>
        <v>29.746192129634437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8">
        <f>E3696/L3696</f>
        <v>62.666666666666664</v>
      </c>
      <c r="Q3696" s="12" t="str">
        <f t="shared" si="171"/>
        <v>theater</v>
      </c>
      <c r="R3696" s="12" t="str">
        <f t="shared" si="172"/>
        <v>plays</v>
      </c>
      <c r="S3696" s="13">
        <f>(((J3696/60)/60)/24)+DATE(1970,1,1)+(-5/24)</f>
        <v>42489.925543981481</v>
      </c>
      <c r="T3696" s="14">
        <f>(((I3696/60)/60)/24)+DATE(1970,1,1)+(-5/24)</f>
        <v>42526.874999999993</v>
      </c>
      <c r="U3696" s="41">
        <f t="shared" si="173"/>
        <v>36.949456018512137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8">
        <f>E3697/L3697</f>
        <v>121.36363636363636</v>
      </c>
      <c r="Q3697" s="12" t="str">
        <f t="shared" si="171"/>
        <v>theater</v>
      </c>
      <c r="R3697" s="12" t="str">
        <f t="shared" si="172"/>
        <v>plays</v>
      </c>
      <c r="S3697" s="13">
        <f>(((J3697/60)/60)/24)+DATE(1970,1,1)+(-5/24)</f>
        <v>41995.662152777775</v>
      </c>
      <c r="T3697" s="14">
        <f>(((I3697/60)/60)/24)+DATE(1970,1,1)+(-5/24)</f>
        <v>42015.662152777775</v>
      </c>
      <c r="U3697" s="41">
        <f t="shared" si="173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8">
        <f>E3698/L3698</f>
        <v>39.743589743589745</v>
      </c>
      <c r="Q3698" s="12" t="str">
        <f t="shared" si="171"/>
        <v>theater</v>
      </c>
      <c r="R3698" s="12" t="str">
        <f t="shared" si="172"/>
        <v>plays</v>
      </c>
      <c r="S3698" s="13">
        <f>(((J3698/60)/60)/24)+DATE(1970,1,1)+(-5/24)</f>
        <v>41988.408749999995</v>
      </c>
      <c r="T3698" s="14">
        <f>(((I3698/60)/60)/24)+DATE(1970,1,1)+(-5/24)</f>
        <v>42048.408749999995</v>
      </c>
      <c r="U3698" s="41">
        <f t="shared" si="173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8">
        <f>E3699/L3699</f>
        <v>72</v>
      </c>
      <c r="Q3699" s="12" t="str">
        <f t="shared" si="171"/>
        <v>theater</v>
      </c>
      <c r="R3699" s="12" t="str">
        <f t="shared" si="172"/>
        <v>plays</v>
      </c>
      <c r="S3699" s="13">
        <f>(((J3699/60)/60)/24)+DATE(1970,1,1)+(-5/24)</f>
        <v>42479.2575</v>
      </c>
      <c r="T3699" s="14">
        <f>(((I3699/60)/60)/24)+DATE(1970,1,1)+(-5/24)</f>
        <v>42500.2575</v>
      </c>
      <c r="U3699" s="41">
        <f t="shared" si="173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8">
        <f>E3700/L3700</f>
        <v>40.632352941176471</v>
      </c>
      <c r="Q3700" s="12" t="str">
        <f t="shared" si="171"/>
        <v>theater</v>
      </c>
      <c r="R3700" s="12" t="str">
        <f t="shared" si="172"/>
        <v>plays</v>
      </c>
      <c r="S3700" s="13">
        <f>(((J3700/60)/60)/24)+DATE(1970,1,1)+(-5/24)</f>
        <v>42401.598229166666</v>
      </c>
      <c r="T3700" s="14">
        <f>(((I3700/60)/60)/24)+DATE(1970,1,1)+(-5/24)</f>
        <v>42431.598229166666</v>
      </c>
      <c r="U3700" s="41">
        <f t="shared" si="173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8">
        <f>E3701/L3701</f>
        <v>63</v>
      </c>
      <c r="Q3701" s="12" t="str">
        <f t="shared" si="171"/>
        <v>theater</v>
      </c>
      <c r="R3701" s="12" t="str">
        <f t="shared" si="172"/>
        <v>plays</v>
      </c>
      <c r="S3701" s="13">
        <f>(((J3701/60)/60)/24)+DATE(1970,1,1)+(-5/24)</f>
        <v>41897.393703703703</v>
      </c>
      <c r="T3701" s="14">
        <f>(((I3701/60)/60)/24)+DATE(1970,1,1)+(-5/24)</f>
        <v>41927.393703703703</v>
      </c>
      <c r="U3701" s="41">
        <f t="shared" si="173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8">
        <f>E3702/L3702</f>
        <v>33.666666666666664</v>
      </c>
      <c r="Q3702" s="12" t="str">
        <f t="shared" si="171"/>
        <v>theater</v>
      </c>
      <c r="R3702" s="12" t="str">
        <f t="shared" si="172"/>
        <v>plays</v>
      </c>
      <c r="S3702" s="13">
        <f>(((J3702/60)/60)/24)+DATE(1970,1,1)+(-5/24)</f>
        <v>41882.37731481481</v>
      </c>
      <c r="T3702" s="14">
        <f>(((I3702/60)/60)/24)+DATE(1970,1,1)+(-5/24)</f>
        <v>41912.458333333328</v>
      </c>
      <c r="U3702" s="41">
        <f t="shared" si="173"/>
        <v>30.081018518518249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8">
        <f>E3703/L3703</f>
        <v>38.589743589743591</v>
      </c>
      <c r="Q3703" s="12" t="str">
        <f t="shared" si="171"/>
        <v>theater</v>
      </c>
      <c r="R3703" s="12" t="str">
        <f t="shared" si="172"/>
        <v>plays</v>
      </c>
      <c r="S3703" s="13">
        <f>(((J3703/60)/60)/24)+DATE(1970,1,1)+(-5/24)</f>
        <v>42129.333252314813</v>
      </c>
      <c r="T3703" s="14">
        <f>(((I3703/60)/60)/24)+DATE(1970,1,1)+(-5/24)</f>
        <v>42159.333252314813</v>
      </c>
      <c r="U3703" s="41">
        <f t="shared" si="173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8">
        <f>E3704/L3704</f>
        <v>155.95238095238096</v>
      </c>
      <c r="Q3704" s="12" t="str">
        <f t="shared" si="171"/>
        <v>theater</v>
      </c>
      <c r="R3704" s="12" t="str">
        <f t="shared" si="172"/>
        <v>plays</v>
      </c>
      <c r="S3704" s="13">
        <f>(((J3704/60)/60)/24)+DATE(1970,1,1)+(-5/24)</f>
        <v>42524.329675925925</v>
      </c>
      <c r="T3704" s="14">
        <f>(((I3704/60)/60)/24)+DATE(1970,1,1)+(-5/24)</f>
        <v>42561.749305555553</v>
      </c>
      <c r="U3704" s="41">
        <f t="shared" si="173"/>
        <v>37.419629629628616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8">
        <f>E3705/L3705</f>
        <v>43.2</v>
      </c>
      <c r="Q3705" s="12" t="str">
        <f t="shared" si="171"/>
        <v>theater</v>
      </c>
      <c r="R3705" s="12" t="str">
        <f t="shared" si="172"/>
        <v>plays</v>
      </c>
      <c r="S3705" s="13">
        <f>(((J3705/60)/60)/24)+DATE(1970,1,1)+(-5/24)</f>
        <v>42556.296157407407</v>
      </c>
      <c r="T3705" s="14">
        <f>(((I3705/60)/60)/24)+DATE(1970,1,1)+(-5/24)</f>
        <v>42595.082638888889</v>
      </c>
      <c r="U3705" s="41">
        <f t="shared" si="173"/>
        <v>38.786481481482042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8">
        <f>E3706/L3706</f>
        <v>15.148518518518518</v>
      </c>
      <c r="Q3706" s="12" t="str">
        <f t="shared" si="171"/>
        <v>theater</v>
      </c>
      <c r="R3706" s="12" t="str">
        <f t="shared" si="172"/>
        <v>plays</v>
      </c>
      <c r="S3706" s="13">
        <f>(((J3706/60)/60)/24)+DATE(1970,1,1)+(-5/24)</f>
        <v>42461.481412037036</v>
      </c>
      <c r="T3706" s="14">
        <f>(((I3706/60)/60)/24)+DATE(1970,1,1)+(-5/24)</f>
        <v>42521.481412037036</v>
      </c>
      <c r="U3706" s="41">
        <f t="shared" si="173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8">
        <f>E3707/L3707</f>
        <v>83.571428571428569</v>
      </c>
      <c r="Q3707" s="12" t="str">
        <f t="shared" si="171"/>
        <v>theater</v>
      </c>
      <c r="R3707" s="12" t="str">
        <f t="shared" si="172"/>
        <v>plays</v>
      </c>
      <c r="S3707" s="13">
        <f>(((J3707/60)/60)/24)+DATE(1970,1,1)+(-5/24)</f>
        <v>41792.334652777776</v>
      </c>
      <c r="T3707" s="14">
        <f>(((I3707/60)/60)/24)+DATE(1970,1,1)+(-5/24)</f>
        <v>41813.541666666664</v>
      </c>
      <c r="U3707" s="41">
        <f t="shared" si="173"/>
        <v>21.207013888888469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8">
        <f>E3708/L3708</f>
        <v>140</v>
      </c>
      <c r="Q3708" s="12" t="str">
        <f t="shared" si="171"/>
        <v>theater</v>
      </c>
      <c r="R3708" s="12" t="str">
        <f t="shared" si="172"/>
        <v>plays</v>
      </c>
      <c r="S3708" s="13">
        <f>(((J3708/60)/60)/24)+DATE(1970,1,1)+(-5/24)</f>
        <v>41879.705428240741</v>
      </c>
      <c r="T3708" s="14">
        <f>(((I3708/60)/60)/24)+DATE(1970,1,1)+(-5/24)</f>
        <v>41894.705428240741</v>
      </c>
      <c r="U3708" s="41">
        <f t="shared" si="173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8">
        <f>E3709/L3709</f>
        <v>80.869565217391298</v>
      </c>
      <c r="Q3709" s="12" t="str">
        <f t="shared" si="171"/>
        <v>theater</v>
      </c>
      <c r="R3709" s="12" t="str">
        <f t="shared" si="172"/>
        <v>plays</v>
      </c>
      <c r="S3709" s="13">
        <f>(((J3709/60)/60)/24)+DATE(1970,1,1)+(-5/24)</f>
        <v>42551.840023148143</v>
      </c>
      <c r="T3709" s="14">
        <f>(((I3709/60)/60)/24)+DATE(1970,1,1)+(-5/24)</f>
        <v>42573.018055555549</v>
      </c>
      <c r="U3709" s="41">
        <f t="shared" si="173"/>
        <v>21.178032407406135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8">
        <f>E3710/L3710</f>
        <v>53.846153846153847</v>
      </c>
      <c r="Q3710" s="12" t="str">
        <f t="shared" si="171"/>
        <v>theater</v>
      </c>
      <c r="R3710" s="12" t="str">
        <f t="shared" si="172"/>
        <v>plays</v>
      </c>
      <c r="S3710" s="13">
        <f>(((J3710/60)/60)/24)+DATE(1970,1,1)+(-5/24)</f>
        <v>41809.933865740735</v>
      </c>
      <c r="T3710" s="14">
        <f>(((I3710/60)/60)/24)+DATE(1970,1,1)+(-5/24)</f>
        <v>41823.933865740735</v>
      </c>
      <c r="U3710" s="41">
        <f t="shared" si="173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8">
        <f>E3711/L3711</f>
        <v>30.928571428571427</v>
      </c>
      <c r="Q3711" s="12" t="str">
        <f t="shared" si="171"/>
        <v>theater</v>
      </c>
      <c r="R3711" s="12" t="str">
        <f t="shared" si="172"/>
        <v>plays</v>
      </c>
      <c r="S3711" s="13">
        <f>(((J3711/60)/60)/24)+DATE(1970,1,1)+(-5/24)</f>
        <v>41785.499374999999</v>
      </c>
      <c r="T3711" s="14">
        <f>(((I3711/60)/60)/24)+DATE(1970,1,1)+(-5/24)</f>
        <v>41815.499374999999</v>
      </c>
      <c r="U3711" s="41">
        <f t="shared" si="173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8">
        <f>E3712/L3712</f>
        <v>67.962962962962962</v>
      </c>
      <c r="Q3712" s="12" t="str">
        <f t="shared" si="171"/>
        <v>theater</v>
      </c>
      <c r="R3712" s="12" t="str">
        <f t="shared" si="172"/>
        <v>plays</v>
      </c>
      <c r="S3712" s="13">
        <f>(((J3712/60)/60)/24)+DATE(1970,1,1)+(-5/24)</f>
        <v>42072.367916666662</v>
      </c>
      <c r="T3712" s="14">
        <f>(((I3712/60)/60)/24)+DATE(1970,1,1)+(-5/24)</f>
        <v>42097.367916666662</v>
      </c>
      <c r="U3712" s="41">
        <f t="shared" si="173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8">
        <f>E3713/L3713</f>
        <v>27.142857142857142</v>
      </c>
      <c r="Q3713" s="12" t="str">
        <f t="shared" si="171"/>
        <v>theater</v>
      </c>
      <c r="R3713" s="12" t="str">
        <f t="shared" si="172"/>
        <v>plays</v>
      </c>
      <c r="S3713" s="13">
        <f>(((J3713/60)/60)/24)+DATE(1970,1,1)+(-5/24)</f>
        <v>41779.5158912037</v>
      </c>
      <c r="T3713" s="14">
        <f>(((I3713/60)/60)/24)+DATE(1970,1,1)+(-5/24)</f>
        <v>41805.458333333328</v>
      </c>
      <c r="U3713" s="41">
        <f t="shared" si="173"/>
        <v>25.942442129628034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8">
        <f>E3714/L3714</f>
        <v>110.86538461538461</v>
      </c>
      <c r="Q3714" s="12" t="str">
        <f t="shared" si="171"/>
        <v>theater</v>
      </c>
      <c r="R3714" s="12" t="str">
        <f t="shared" si="172"/>
        <v>plays</v>
      </c>
      <c r="S3714" s="13">
        <f>(((J3714/60)/60)/24)+DATE(1970,1,1)+(-5/24)</f>
        <v>42133.963738425926</v>
      </c>
      <c r="T3714" s="14">
        <f>(((I3714/60)/60)/24)+DATE(1970,1,1)+(-5/24)</f>
        <v>42155.082638888889</v>
      </c>
      <c r="U3714" s="41">
        <f t="shared" si="173"/>
        <v>21.118900462963211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8">
        <f>E3715/L3715</f>
        <v>106.84210526315789</v>
      </c>
      <c r="Q3715" s="12" t="str">
        <f t="shared" ref="Q3715:Q3778" si="174">LEFT(N3715,( FIND("/",N3715,1))-1)</f>
        <v>theater</v>
      </c>
      <c r="R3715" s="12" t="str">
        <f t="shared" ref="R3715:R3778" si="175">RIGHT(N3715,(LEN(N3715)-(FIND("/",N3715, FIND("/", N3715)-1))))</f>
        <v>plays</v>
      </c>
      <c r="S3715" s="13">
        <f>(((J3715/60)/60)/24)+DATE(1970,1,1)+(-5/24)</f>
        <v>42505.529699074068</v>
      </c>
      <c r="T3715" s="14">
        <f>(((I3715/60)/60)/24)+DATE(1970,1,1)+(-5/24)</f>
        <v>42525.529699074068</v>
      </c>
      <c r="U3715" s="41">
        <f t="shared" ref="U3715:U3778" si="176">T3715-S3715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8">
        <f>E3716/L3716</f>
        <v>105.51546391752578</v>
      </c>
      <c r="Q3716" s="12" t="str">
        <f t="shared" si="174"/>
        <v>theater</v>
      </c>
      <c r="R3716" s="12" t="str">
        <f t="shared" si="175"/>
        <v>plays</v>
      </c>
      <c r="S3716" s="13">
        <f>(((J3716/60)/60)/24)+DATE(1970,1,1)+(-5/24)</f>
        <v>42118.347997685189</v>
      </c>
      <c r="T3716" s="14">
        <f>(((I3716/60)/60)/24)+DATE(1970,1,1)+(-5/24)</f>
        <v>42149.957638888889</v>
      </c>
      <c r="U3716" s="41">
        <f t="shared" si="176"/>
        <v>31.609641203700448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8">
        <f>E3717/L3717</f>
        <v>132.96296296296296</v>
      </c>
      <c r="Q3717" s="12" t="str">
        <f t="shared" si="174"/>
        <v>theater</v>
      </c>
      <c r="R3717" s="12" t="str">
        <f t="shared" si="175"/>
        <v>plays</v>
      </c>
      <c r="S3717" s="13">
        <f>(((J3717/60)/60)/24)+DATE(1970,1,1)+(-5/24)</f>
        <v>42036.787256944437</v>
      </c>
      <c r="T3717" s="14">
        <f>(((I3717/60)/60)/24)+DATE(1970,1,1)+(-5/24)</f>
        <v>42094.327777777777</v>
      </c>
      <c r="U3717" s="41">
        <f t="shared" si="176"/>
        <v>57.540520833339542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8">
        <f>E3718/L3718</f>
        <v>51.916666666666664</v>
      </c>
      <c r="Q3718" s="12" t="str">
        <f t="shared" si="174"/>
        <v>theater</v>
      </c>
      <c r="R3718" s="12" t="str">
        <f t="shared" si="175"/>
        <v>plays</v>
      </c>
      <c r="S3718" s="13">
        <f>(((J3718/60)/60)/24)+DATE(1970,1,1)+(-5/24)</f>
        <v>42360.679502314808</v>
      </c>
      <c r="T3718" s="14">
        <f>(((I3718/60)/60)/24)+DATE(1970,1,1)+(-5/24)</f>
        <v>42390.679502314808</v>
      </c>
      <c r="U3718" s="41">
        <f t="shared" si="176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8">
        <f>E3719/L3719</f>
        <v>310</v>
      </c>
      <c r="Q3719" s="12" t="str">
        <f t="shared" si="174"/>
        <v>theater</v>
      </c>
      <c r="R3719" s="12" t="str">
        <f t="shared" si="175"/>
        <v>plays</v>
      </c>
      <c r="S3719" s="13">
        <f>(((J3719/60)/60)/24)+DATE(1970,1,1)+(-5/24)</f>
        <v>42102.657974537033</v>
      </c>
      <c r="T3719" s="14">
        <f>(((I3719/60)/60)/24)+DATE(1970,1,1)+(-5/24)</f>
        <v>42133.657974537033</v>
      </c>
      <c r="U3719" s="41">
        <f t="shared" si="176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8">
        <f>E3720/L3720</f>
        <v>26.021739130434781</v>
      </c>
      <c r="Q3720" s="12" t="str">
        <f t="shared" si="174"/>
        <v>theater</v>
      </c>
      <c r="R3720" s="12" t="str">
        <f t="shared" si="175"/>
        <v>plays</v>
      </c>
      <c r="S3720" s="13">
        <f>(((J3720/60)/60)/24)+DATE(1970,1,1)+(-5/24)</f>
        <v>42032.507812499993</v>
      </c>
      <c r="T3720" s="14">
        <f>(((I3720/60)/60)/24)+DATE(1970,1,1)+(-5/24)</f>
        <v>42062.507812499993</v>
      </c>
      <c r="U3720" s="41">
        <f t="shared" si="176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8">
        <f>E3721/L3721</f>
        <v>105</v>
      </c>
      <c r="Q3721" s="12" t="str">
        <f t="shared" si="174"/>
        <v>theater</v>
      </c>
      <c r="R3721" s="12" t="str">
        <f t="shared" si="175"/>
        <v>plays</v>
      </c>
      <c r="S3721" s="13">
        <f>(((J3721/60)/60)/24)+DATE(1970,1,1)+(-5/24)</f>
        <v>42147.521597222221</v>
      </c>
      <c r="T3721" s="14">
        <f>(((I3721/60)/60)/24)+DATE(1970,1,1)+(-5/24)</f>
        <v>42177.521597222221</v>
      </c>
      <c r="U3721" s="41">
        <f t="shared" si="176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8">
        <f>E3722/L3722</f>
        <v>86.224999999999994</v>
      </c>
      <c r="Q3722" s="12" t="str">
        <f t="shared" si="174"/>
        <v>theater</v>
      </c>
      <c r="R3722" s="12" t="str">
        <f t="shared" si="175"/>
        <v>plays</v>
      </c>
      <c r="S3722" s="13">
        <f>(((J3722/60)/60)/24)+DATE(1970,1,1)+(-5/24)</f>
        <v>42165.784791666665</v>
      </c>
      <c r="T3722" s="14">
        <f>(((I3722/60)/60)/24)+DATE(1970,1,1)+(-5/24)</f>
        <v>42187.784791666665</v>
      </c>
      <c r="U3722" s="41">
        <f t="shared" si="176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8">
        <f>E3723/L3723</f>
        <v>114.54545454545455</v>
      </c>
      <c r="Q3723" s="12" t="str">
        <f t="shared" si="174"/>
        <v>theater</v>
      </c>
      <c r="R3723" s="12" t="str">
        <f t="shared" si="175"/>
        <v>plays</v>
      </c>
      <c r="S3723" s="13">
        <f>(((J3723/60)/60)/24)+DATE(1970,1,1)+(-5/24)</f>
        <v>41927.727824074071</v>
      </c>
      <c r="T3723" s="14">
        <f>(((I3723/60)/60)/24)+DATE(1970,1,1)+(-5/24)</f>
        <v>41948.769490740735</v>
      </c>
      <c r="U3723" s="41">
        <f t="shared" si="176"/>
        <v>21.041666666664241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8">
        <f>E3724/L3724</f>
        <v>47.657142857142858</v>
      </c>
      <c r="Q3724" s="12" t="str">
        <f t="shared" si="174"/>
        <v>theater</v>
      </c>
      <c r="R3724" s="12" t="str">
        <f t="shared" si="175"/>
        <v>plays</v>
      </c>
      <c r="S3724" s="13">
        <f>(((J3724/60)/60)/24)+DATE(1970,1,1)+(-5/24)</f>
        <v>42381.463506944441</v>
      </c>
      <c r="T3724" s="14">
        <f>(((I3724/60)/60)/24)+DATE(1970,1,1)+(-5/24)</f>
        <v>42411.749305555553</v>
      </c>
      <c r="U3724" s="41">
        <f t="shared" si="176"/>
        <v>30.285798611112114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8">
        <f>E3725/L3725</f>
        <v>72.888888888888886</v>
      </c>
      <c r="Q3725" s="12" t="str">
        <f t="shared" si="174"/>
        <v>theater</v>
      </c>
      <c r="R3725" s="12" t="str">
        <f t="shared" si="175"/>
        <v>plays</v>
      </c>
      <c r="S3725" s="13">
        <f>(((J3725/60)/60)/24)+DATE(1970,1,1)+(-5/24)</f>
        <v>41943.544699074075</v>
      </c>
      <c r="T3725" s="14">
        <f>(((I3725/60)/60)/24)+DATE(1970,1,1)+(-5/24)</f>
        <v>41973.586365740739</v>
      </c>
      <c r="U3725" s="41">
        <f t="shared" si="176"/>
        <v>30.041666666664241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8">
        <f>E3726/L3726</f>
        <v>49.545505617977533</v>
      </c>
      <c r="Q3726" s="12" t="str">
        <f t="shared" si="174"/>
        <v>theater</v>
      </c>
      <c r="R3726" s="12" t="str">
        <f t="shared" si="175"/>
        <v>plays</v>
      </c>
      <c r="S3726" s="13">
        <f>(((J3726/60)/60)/24)+DATE(1970,1,1)+(-5/24)</f>
        <v>42465.283101851855</v>
      </c>
      <c r="T3726" s="14">
        <f>(((I3726/60)/60)/24)+DATE(1970,1,1)+(-5/24)</f>
        <v>42494.749999999993</v>
      </c>
      <c r="U3726" s="41">
        <f t="shared" si="176"/>
        <v>29.466898148137261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8">
        <f>E3727/L3727</f>
        <v>25.4</v>
      </c>
      <c r="Q3727" s="12" t="str">
        <f t="shared" si="174"/>
        <v>theater</v>
      </c>
      <c r="R3727" s="12" t="str">
        <f t="shared" si="175"/>
        <v>plays</v>
      </c>
      <c r="S3727" s="13">
        <f>(((J3727/60)/60)/24)+DATE(1970,1,1)+(-5/24)</f>
        <v>42401.736886574072</v>
      </c>
      <c r="T3727" s="14">
        <f>(((I3727/60)/60)/24)+DATE(1970,1,1)+(-5/24)</f>
        <v>42418.687499999993</v>
      </c>
      <c r="U3727" s="41">
        <f t="shared" si="176"/>
        <v>16.950613425920892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8">
        <f>E3728/L3728</f>
        <v>62.586956521739133</v>
      </c>
      <c r="Q3728" s="12" t="str">
        <f t="shared" si="174"/>
        <v>theater</v>
      </c>
      <c r="R3728" s="12" t="str">
        <f t="shared" si="175"/>
        <v>plays</v>
      </c>
      <c r="S3728" s="13">
        <f>(((J3728/60)/60)/24)+DATE(1970,1,1)+(-5/24)</f>
        <v>42461.932534722226</v>
      </c>
      <c r="T3728" s="14">
        <f>(((I3728/60)/60)/24)+DATE(1970,1,1)+(-5/24)</f>
        <v>42489.666666666664</v>
      </c>
      <c r="U3728" s="41">
        <f t="shared" si="176"/>
        <v>27.734131944438559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8">
        <f>E3729/L3729</f>
        <v>61.060606060606062</v>
      </c>
      <c r="Q3729" s="12" t="str">
        <f t="shared" si="174"/>
        <v>theater</v>
      </c>
      <c r="R3729" s="12" t="str">
        <f t="shared" si="175"/>
        <v>plays</v>
      </c>
      <c r="S3729" s="13">
        <f>(((J3729/60)/60)/24)+DATE(1970,1,1)+(-5/24)</f>
        <v>42632.139976851853</v>
      </c>
      <c r="T3729" s="14">
        <f>(((I3729/60)/60)/24)+DATE(1970,1,1)+(-5/24)</f>
        <v>42662.996527777774</v>
      </c>
      <c r="U3729" s="41">
        <f t="shared" si="176"/>
        <v>30.856550925920601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8">
        <f>E3730/L3730</f>
        <v>60.064516129032256</v>
      </c>
      <c r="Q3730" s="12" t="str">
        <f t="shared" si="174"/>
        <v>theater</v>
      </c>
      <c r="R3730" s="12" t="str">
        <f t="shared" si="175"/>
        <v>plays</v>
      </c>
      <c r="S3730" s="13">
        <f>(((J3730/60)/60)/24)+DATE(1970,1,1)+(-5/24)</f>
        <v>42204.962685185186</v>
      </c>
      <c r="T3730" s="14">
        <f>(((I3730/60)/60)/24)+DATE(1970,1,1)+(-5/24)</f>
        <v>42234.962685185186</v>
      </c>
      <c r="U3730" s="41">
        <f t="shared" si="176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8">
        <f>E3731/L3731</f>
        <v>72.400000000000006</v>
      </c>
      <c r="Q3731" s="12" t="str">
        <f t="shared" si="174"/>
        <v>theater</v>
      </c>
      <c r="R3731" s="12" t="str">
        <f t="shared" si="175"/>
        <v>plays</v>
      </c>
      <c r="S3731" s="13">
        <f>(((J3731/60)/60)/24)+DATE(1970,1,1)+(-5/24)</f>
        <v>42040.996666666666</v>
      </c>
      <c r="T3731" s="14">
        <f>(((I3731/60)/60)/24)+DATE(1970,1,1)+(-5/24)</f>
        <v>42085.954999999994</v>
      </c>
      <c r="U3731" s="41">
        <f t="shared" si="176"/>
        <v>44.958333333328483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8">
        <f>E3732/L3732</f>
        <v>100</v>
      </c>
      <c r="Q3732" s="12" t="str">
        <f t="shared" si="174"/>
        <v>theater</v>
      </c>
      <c r="R3732" s="12" t="str">
        <f t="shared" si="175"/>
        <v>plays</v>
      </c>
      <c r="S3732" s="13">
        <f>(((J3732/60)/60)/24)+DATE(1970,1,1)+(-5/24)</f>
        <v>42203.46943287037</v>
      </c>
      <c r="T3732" s="14">
        <f>(((I3732/60)/60)/24)+DATE(1970,1,1)+(-5/24)</f>
        <v>42233.46943287037</v>
      </c>
      <c r="U3732" s="41">
        <f t="shared" si="176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8">
        <f>E3733/L3733</f>
        <v>51.666666666666664</v>
      </c>
      <c r="Q3733" s="12" t="str">
        <f t="shared" si="174"/>
        <v>theater</v>
      </c>
      <c r="R3733" s="12" t="str">
        <f t="shared" si="175"/>
        <v>plays</v>
      </c>
      <c r="S3733" s="13">
        <f>(((J3733/60)/60)/24)+DATE(1970,1,1)+(-5/24)</f>
        <v>41983.544513888883</v>
      </c>
      <c r="T3733" s="14">
        <f>(((I3733/60)/60)/24)+DATE(1970,1,1)+(-5/24)</f>
        <v>42013.932638888888</v>
      </c>
      <c r="U3733" s="41">
        <f t="shared" si="176"/>
        <v>30.388125000004948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8">
        <f>E3734/L3734</f>
        <v>32.75</v>
      </c>
      <c r="Q3734" s="12" t="str">
        <f t="shared" si="174"/>
        <v>theater</v>
      </c>
      <c r="R3734" s="12" t="str">
        <f t="shared" si="175"/>
        <v>plays</v>
      </c>
      <c r="S3734" s="13">
        <f>(((J3734/60)/60)/24)+DATE(1970,1,1)+(-5/24)</f>
        <v>41968.469131944446</v>
      </c>
      <c r="T3734" s="14">
        <f>(((I3734/60)/60)/24)+DATE(1970,1,1)+(-5/24)</f>
        <v>42028.291666666664</v>
      </c>
      <c r="U3734" s="41">
        <f t="shared" si="176"/>
        <v>59.822534722217824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8" t="e">
        <f>E3735/L3735</f>
        <v>#DIV/0!</v>
      </c>
      <c r="Q3735" s="12" t="str">
        <f t="shared" si="174"/>
        <v>theater</v>
      </c>
      <c r="R3735" s="12" t="str">
        <f t="shared" si="175"/>
        <v>plays</v>
      </c>
      <c r="S3735" s="13">
        <f>(((J3735/60)/60)/24)+DATE(1970,1,1)+(-5/24)</f>
        <v>42102.816064814811</v>
      </c>
      <c r="T3735" s="14">
        <f>(((I3735/60)/60)/24)+DATE(1970,1,1)+(-5/24)</f>
        <v>42112.729166666664</v>
      </c>
      <c r="U3735" s="41">
        <f t="shared" si="176"/>
        <v>9.9131018518528435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8">
        <f>E3736/L3736</f>
        <v>61</v>
      </c>
      <c r="Q3736" s="12" t="str">
        <f t="shared" si="174"/>
        <v>theater</v>
      </c>
      <c r="R3736" s="12" t="str">
        <f t="shared" si="175"/>
        <v>plays</v>
      </c>
      <c r="S3736" s="13">
        <f>(((J3736/60)/60)/24)+DATE(1970,1,1)+(-5/24)</f>
        <v>42089.693240740737</v>
      </c>
      <c r="T3736" s="14">
        <f>(((I3736/60)/60)/24)+DATE(1970,1,1)+(-5/24)</f>
        <v>42149.693240740737</v>
      </c>
      <c r="U3736" s="41">
        <f t="shared" si="176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8">
        <f>E3737/L3737</f>
        <v>10</v>
      </c>
      <c r="Q3737" s="12" t="str">
        <f t="shared" si="174"/>
        <v>theater</v>
      </c>
      <c r="R3737" s="12" t="str">
        <f t="shared" si="175"/>
        <v>plays</v>
      </c>
      <c r="S3737" s="13">
        <f>(((J3737/60)/60)/24)+DATE(1970,1,1)+(-5/24)</f>
        <v>42122.484826388885</v>
      </c>
      <c r="T3737" s="14">
        <f>(((I3737/60)/60)/24)+DATE(1970,1,1)+(-5/24)</f>
        <v>42152.484826388885</v>
      </c>
      <c r="U3737" s="41">
        <f t="shared" si="176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8">
        <f>E3738/L3738</f>
        <v>10</v>
      </c>
      <c r="Q3738" s="12" t="str">
        <f t="shared" si="174"/>
        <v>theater</v>
      </c>
      <c r="R3738" s="12" t="str">
        <f t="shared" si="175"/>
        <v>plays</v>
      </c>
      <c r="S3738" s="13">
        <f>(((J3738/60)/60)/24)+DATE(1970,1,1)+(-5/24)</f>
        <v>42048.503391203696</v>
      </c>
      <c r="T3738" s="14">
        <f>(((I3738/60)/60)/24)+DATE(1970,1,1)+(-5/24)</f>
        <v>42086.541666666664</v>
      </c>
      <c r="U3738" s="41">
        <f t="shared" si="176"/>
        <v>38.038275462968159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8">
        <f>E3739/L3739</f>
        <v>37.5</v>
      </c>
      <c r="Q3739" s="12" t="str">
        <f t="shared" si="174"/>
        <v>theater</v>
      </c>
      <c r="R3739" s="12" t="str">
        <f t="shared" si="175"/>
        <v>plays</v>
      </c>
      <c r="S3739" s="13">
        <f>(((J3739/60)/60)/24)+DATE(1970,1,1)+(-5/24)</f>
        <v>42297.482673611106</v>
      </c>
      <c r="T3739" s="14">
        <f>(((I3739/60)/60)/24)+DATE(1970,1,1)+(-5/24)</f>
        <v>42320.082638888889</v>
      </c>
      <c r="U3739" s="41">
        <f t="shared" si="176"/>
        <v>22.599965277782758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8">
        <f>E3740/L3740</f>
        <v>45</v>
      </c>
      <c r="Q3740" s="12" t="str">
        <f t="shared" si="174"/>
        <v>theater</v>
      </c>
      <c r="R3740" s="12" t="str">
        <f t="shared" si="175"/>
        <v>plays</v>
      </c>
      <c r="S3740" s="13">
        <f>(((J3740/60)/60)/24)+DATE(1970,1,1)+(-5/24)</f>
        <v>41813.730381944442</v>
      </c>
      <c r="T3740" s="14">
        <f>(((I3740/60)/60)/24)+DATE(1970,1,1)+(-5/24)</f>
        <v>41835.708333333328</v>
      </c>
      <c r="U3740" s="41">
        <f t="shared" si="176"/>
        <v>21.97795138888614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8">
        <f>E3741/L3741</f>
        <v>100.625</v>
      </c>
      <c r="Q3741" s="12" t="str">
        <f t="shared" si="174"/>
        <v>theater</v>
      </c>
      <c r="R3741" s="12" t="str">
        <f t="shared" si="175"/>
        <v>plays</v>
      </c>
      <c r="S3741" s="13">
        <f>(((J3741/60)/60)/24)+DATE(1970,1,1)+(-5/24)</f>
        <v>42548.241527777776</v>
      </c>
      <c r="T3741" s="14">
        <f>(((I3741/60)/60)/24)+DATE(1970,1,1)+(-5/24)</f>
        <v>42568.241527777776</v>
      </c>
      <c r="U3741" s="41">
        <f t="shared" si="176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8">
        <f>E3742/L3742</f>
        <v>25.571428571428573</v>
      </c>
      <c r="Q3742" s="12" t="str">
        <f t="shared" si="174"/>
        <v>theater</v>
      </c>
      <c r="R3742" s="12" t="str">
        <f t="shared" si="175"/>
        <v>plays</v>
      </c>
      <c r="S3742" s="13">
        <f>(((J3742/60)/60)/24)+DATE(1970,1,1)+(-5/24)</f>
        <v>41832.881423611107</v>
      </c>
      <c r="T3742" s="14">
        <f>(((I3742/60)/60)/24)+DATE(1970,1,1)+(-5/24)</f>
        <v>41862.870810185181</v>
      </c>
      <c r="U3742" s="41">
        <f t="shared" si="176"/>
        <v>29.98938657407416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8" t="e">
        <f>E3743/L3743</f>
        <v>#DIV/0!</v>
      </c>
      <c r="Q3743" s="12" t="str">
        <f t="shared" si="174"/>
        <v>theater</v>
      </c>
      <c r="R3743" s="12" t="str">
        <f t="shared" si="175"/>
        <v>plays</v>
      </c>
      <c r="S3743" s="13">
        <f>(((J3743/60)/60)/24)+DATE(1970,1,1)+(-5/24)</f>
        <v>42325.712384259255</v>
      </c>
      <c r="T3743" s="14">
        <f>(((I3743/60)/60)/24)+DATE(1970,1,1)+(-5/24)</f>
        <v>42355.712384259255</v>
      </c>
      <c r="U3743" s="41">
        <f t="shared" si="176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8">
        <f>E3744/L3744</f>
        <v>25</v>
      </c>
      <c r="Q3744" s="12" t="str">
        <f t="shared" si="174"/>
        <v>theater</v>
      </c>
      <c r="R3744" s="12" t="str">
        <f t="shared" si="175"/>
        <v>plays</v>
      </c>
      <c r="S3744" s="13">
        <f>(((J3744/60)/60)/24)+DATE(1970,1,1)+(-5/24)</f>
        <v>41858.006296296291</v>
      </c>
      <c r="T3744" s="14">
        <f>(((I3744/60)/60)/24)+DATE(1970,1,1)+(-5/24)</f>
        <v>41888.006296296291</v>
      </c>
      <c r="U3744" s="41">
        <f t="shared" si="176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8" t="e">
        <f>E3745/L3745</f>
        <v>#DIV/0!</v>
      </c>
      <c r="Q3745" s="12" t="str">
        <f t="shared" si="174"/>
        <v>theater</v>
      </c>
      <c r="R3745" s="12" t="str">
        <f t="shared" si="175"/>
        <v>plays</v>
      </c>
      <c r="S3745" s="13">
        <f>(((J3745/60)/60)/24)+DATE(1970,1,1)+(-5/24)</f>
        <v>41793.501898148148</v>
      </c>
      <c r="T3745" s="14">
        <f>(((I3745/60)/60)/24)+DATE(1970,1,1)+(-5/24)</f>
        <v>41823.501898148148</v>
      </c>
      <c r="U3745" s="41">
        <f t="shared" si="176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8" t="e">
        <f>E3746/L3746</f>
        <v>#DIV/0!</v>
      </c>
      <c r="Q3746" s="12" t="str">
        <f t="shared" si="174"/>
        <v>theater</v>
      </c>
      <c r="R3746" s="12" t="str">
        <f t="shared" si="175"/>
        <v>plays</v>
      </c>
      <c r="S3746" s="13">
        <f>(((J3746/60)/60)/24)+DATE(1970,1,1)+(-5/24)</f>
        <v>41793.605925925927</v>
      </c>
      <c r="T3746" s="14">
        <f>(((I3746/60)/60)/24)+DATE(1970,1,1)+(-5/24)</f>
        <v>41824.957638888889</v>
      </c>
      <c r="U3746" s="41">
        <f t="shared" si="176"/>
        <v>31.351712962961756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8">
        <f>E3747/L3747</f>
        <v>10</v>
      </c>
      <c r="Q3747" s="12" t="str">
        <f t="shared" si="174"/>
        <v>theater</v>
      </c>
      <c r="R3747" s="12" t="str">
        <f t="shared" si="175"/>
        <v>plays</v>
      </c>
      <c r="S3747" s="13">
        <f>(((J3747/60)/60)/24)+DATE(1970,1,1)+(-5/24)</f>
        <v>41831.489606481482</v>
      </c>
      <c r="T3747" s="14">
        <f>(((I3747/60)/60)/24)+DATE(1970,1,1)+(-5/24)</f>
        <v>41861.489606481482</v>
      </c>
      <c r="U3747" s="41">
        <f t="shared" si="176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8">
        <f>E3748/L3748</f>
        <v>202</v>
      </c>
      <c r="Q3748" s="12" t="str">
        <f t="shared" si="174"/>
        <v>theater</v>
      </c>
      <c r="R3748" s="12" t="str">
        <f t="shared" si="175"/>
        <v>plays</v>
      </c>
      <c r="S3748" s="13">
        <f>(((J3748/60)/60)/24)+DATE(1970,1,1)+(-5/24)</f>
        <v>42621.18100694444</v>
      </c>
      <c r="T3748" s="14">
        <f>(((I3748/60)/60)/24)+DATE(1970,1,1)+(-5/24)</f>
        <v>42651.18100694444</v>
      </c>
      <c r="U3748" s="41">
        <f t="shared" si="176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8">
        <f>E3749/L3749</f>
        <v>25</v>
      </c>
      <c r="Q3749" s="12" t="str">
        <f t="shared" si="174"/>
        <v>theater</v>
      </c>
      <c r="R3749" s="12" t="str">
        <f t="shared" si="175"/>
        <v>plays</v>
      </c>
      <c r="S3749" s="13">
        <f>(((J3749/60)/60)/24)+DATE(1970,1,1)+(-5/24)</f>
        <v>42164.091388888883</v>
      </c>
      <c r="T3749" s="14">
        <f>(((I3749/60)/60)/24)+DATE(1970,1,1)+(-5/24)</f>
        <v>42190.749305555553</v>
      </c>
      <c r="U3749" s="41">
        <f t="shared" si="176"/>
        <v>26.657916666670644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8">
        <f>E3750/L3750</f>
        <v>99.538461538461533</v>
      </c>
      <c r="Q3750" s="12" t="str">
        <f t="shared" si="174"/>
        <v>theater</v>
      </c>
      <c r="R3750" s="12" t="str">
        <f t="shared" si="175"/>
        <v>musical</v>
      </c>
      <c r="S3750" s="13">
        <f>(((J3750/60)/60)/24)+DATE(1970,1,1)+(-5/24)</f>
        <v>42395.498101851852</v>
      </c>
      <c r="T3750" s="14">
        <f>(((I3750/60)/60)/24)+DATE(1970,1,1)+(-5/24)</f>
        <v>42416.040972222218</v>
      </c>
      <c r="U3750" s="41">
        <f t="shared" si="176"/>
        <v>20.542870370365563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8">
        <f>E3751/L3751</f>
        <v>75</v>
      </c>
      <c r="Q3751" s="12" t="str">
        <f t="shared" si="174"/>
        <v>theater</v>
      </c>
      <c r="R3751" s="12" t="str">
        <f t="shared" si="175"/>
        <v>musical</v>
      </c>
      <c r="S3751" s="13">
        <f>(((J3751/60)/60)/24)+DATE(1970,1,1)+(-5/24)</f>
        <v>42457.918842592589</v>
      </c>
      <c r="T3751" s="14">
        <f>(((I3751/60)/60)/24)+DATE(1970,1,1)+(-5/24)</f>
        <v>42488.957638888889</v>
      </c>
      <c r="U3751" s="41">
        <f t="shared" si="176"/>
        <v>31.038796296299552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8">
        <f>E3752/L3752</f>
        <v>215.25</v>
      </c>
      <c r="Q3752" s="12" t="str">
        <f t="shared" si="174"/>
        <v>theater</v>
      </c>
      <c r="R3752" s="12" t="str">
        <f t="shared" si="175"/>
        <v>musical</v>
      </c>
      <c r="S3752" s="13">
        <f>(((J3752/60)/60)/24)+DATE(1970,1,1)+(-5/24)</f>
        <v>42016.773240740738</v>
      </c>
      <c r="T3752" s="14">
        <f>(((I3752/60)/60)/24)+DATE(1970,1,1)+(-5/24)</f>
        <v>42045.124305555553</v>
      </c>
      <c r="U3752" s="41">
        <f t="shared" si="176"/>
        <v>28.35106481481489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8">
        <f>E3753/L3753</f>
        <v>120.54545454545455</v>
      </c>
      <c r="Q3753" s="12" t="str">
        <f t="shared" si="174"/>
        <v>theater</v>
      </c>
      <c r="R3753" s="12" t="str">
        <f t="shared" si="175"/>
        <v>musical</v>
      </c>
      <c r="S3753" s="13">
        <f>(((J3753/60)/60)/24)+DATE(1970,1,1)+(-5/24)</f>
        <v>42402.827233796292</v>
      </c>
      <c r="T3753" s="14">
        <f>(((I3753/60)/60)/24)+DATE(1970,1,1)+(-5/24)</f>
        <v>42462.78556712962</v>
      </c>
      <c r="U3753" s="41">
        <f t="shared" si="176"/>
        <v>59.958333333328483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8">
        <f>E3754/L3754</f>
        <v>37.666666666666664</v>
      </c>
      <c r="Q3754" s="12" t="str">
        <f t="shared" si="174"/>
        <v>theater</v>
      </c>
      <c r="R3754" s="12" t="str">
        <f t="shared" si="175"/>
        <v>musical</v>
      </c>
      <c r="S3754" s="13">
        <f>(((J3754/60)/60)/24)+DATE(1970,1,1)+(-5/24)</f>
        <v>42619.594155092585</v>
      </c>
      <c r="T3754" s="14">
        <f>(((I3754/60)/60)/24)+DATE(1970,1,1)+(-5/24)</f>
        <v>42659.666666666664</v>
      </c>
      <c r="U3754" s="41">
        <f t="shared" si="176"/>
        <v>40.072511574078817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8">
        <f>E3755/L3755</f>
        <v>172.23333333333332</v>
      </c>
      <c r="Q3755" s="12" t="str">
        <f t="shared" si="174"/>
        <v>theater</v>
      </c>
      <c r="R3755" s="12" t="str">
        <f t="shared" si="175"/>
        <v>musical</v>
      </c>
      <c r="S3755" s="13">
        <f>(((J3755/60)/60)/24)+DATE(1970,1,1)+(-5/24)</f>
        <v>42128.615740740737</v>
      </c>
      <c r="T3755" s="14">
        <f>(((I3755/60)/60)/24)+DATE(1970,1,1)+(-5/24)</f>
        <v>42157.791666666664</v>
      </c>
      <c r="U3755" s="41">
        <f t="shared" si="176"/>
        <v>29.175925925927004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8">
        <f>E3756/L3756</f>
        <v>111.11111111111111</v>
      </c>
      <c r="Q3756" s="12" t="str">
        <f t="shared" si="174"/>
        <v>theater</v>
      </c>
      <c r="R3756" s="12" t="str">
        <f t="shared" si="175"/>
        <v>musical</v>
      </c>
      <c r="S3756" s="13">
        <f>(((J3756/60)/60)/24)+DATE(1970,1,1)+(-5/24)</f>
        <v>41808.67288194444</v>
      </c>
      <c r="T3756" s="14">
        <f>(((I3756/60)/60)/24)+DATE(1970,1,1)+(-5/24)</f>
        <v>41845.999305555553</v>
      </c>
      <c r="U3756" s="41">
        <f t="shared" si="176"/>
        <v>37.326423611113569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8">
        <f>E3757/L3757</f>
        <v>25.464285714285715</v>
      </c>
      <c r="Q3757" s="12" t="str">
        <f t="shared" si="174"/>
        <v>theater</v>
      </c>
      <c r="R3757" s="12" t="str">
        <f t="shared" si="175"/>
        <v>musical</v>
      </c>
      <c r="S3757" s="13">
        <f>(((J3757/60)/60)/24)+DATE(1970,1,1)+(-5/24)</f>
        <v>42445.658645833326</v>
      </c>
      <c r="T3757" s="14">
        <f>(((I3757/60)/60)/24)+DATE(1970,1,1)+(-5/24)</f>
        <v>42475.658645833326</v>
      </c>
      <c r="U3757" s="41">
        <f t="shared" si="176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8">
        <f>E3758/L3758</f>
        <v>267.64705882352939</v>
      </c>
      <c r="Q3758" s="12" t="str">
        <f t="shared" si="174"/>
        <v>theater</v>
      </c>
      <c r="R3758" s="12" t="str">
        <f t="shared" si="175"/>
        <v>musical</v>
      </c>
      <c r="S3758" s="13">
        <f>(((J3758/60)/60)/24)+DATE(1970,1,1)+(-5/24)</f>
        <v>41771.606458333328</v>
      </c>
      <c r="T3758" s="14">
        <f>(((I3758/60)/60)/24)+DATE(1970,1,1)+(-5/24)</f>
        <v>41801.606458333328</v>
      </c>
      <c r="U3758" s="41">
        <f t="shared" si="176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8">
        <f>E3759/L3759</f>
        <v>75.959999999999994</v>
      </c>
      <c r="Q3759" s="12" t="str">
        <f t="shared" si="174"/>
        <v>theater</v>
      </c>
      <c r="R3759" s="12" t="str">
        <f t="shared" si="175"/>
        <v>musical</v>
      </c>
      <c r="S3759" s="13">
        <f>(((J3759/60)/60)/24)+DATE(1970,1,1)+(-5/24)</f>
        <v>41954.642534722218</v>
      </c>
      <c r="T3759" s="14">
        <f>(((I3759/60)/60)/24)+DATE(1970,1,1)+(-5/24)</f>
        <v>41974.642534722218</v>
      </c>
      <c r="U3759" s="41">
        <f t="shared" si="176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8">
        <f>E3760/L3760</f>
        <v>59.03846153846154</v>
      </c>
      <c r="Q3760" s="12" t="str">
        <f t="shared" si="174"/>
        <v>theater</v>
      </c>
      <c r="R3760" s="12" t="str">
        <f t="shared" si="175"/>
        <v>musical</v>
      </c>
      <c r="S3760" s="13">
        <f>(((J3760/60)/60)/24)+DATE(1970,1,1)+(-5/24)</f>
        <v>41747.26317129629</v>
      </c>
      <c r="T3760" s="14">
        <f>(((I3760/60)/60)/24)+DATE(1970,1,1)+(-5/24)</f>
        <v>41778</v>
      </c>
      <c r="U3760" s="41">
        <f t="shared" si="176"/>
        <v>30.736828703709762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8">
        <f>E3761/L3761</f>
        <v>50.111022727272733</v>
      </c>
      <c r="Q3761" s="12" t="str">
        <f t="shared" si="174"/>
        <v>theater</v>
      </c>
      <c r="R3761" s="12" t="str">
        <f t="shared" si="175"/>
        <v>musical</v>
      </c>
      <c r="S3761" s="13">
        <f>(((J3761/60)/60)/24)+DATE(1970,1,1)+(-5/24)</f>
        <v>42181.899918981479</v>
      </c>
      <c r="T3761" s="14">
        <f>(((I3761/60)/60)/24)+DATE(1970,1,1)+(-5/24)</f>
        <v>42241.899918981479</v>
      </c>
      <c r="U3761" s="41">
        <f t="shared" si="176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8">
        <f>E3762/L3762</f>
        <v>55.502967032967035</v>
      </c>
      <c r="Q3762" s="12" t="str">
        <f t="shared" si="174"/>
        <v>theater</v>
      </c>
      <c r="R3762" s="12" t="str">
        <f t="shared" si="175"/>
        <v>musical</v>
      </c>
      <c r="S3762" s="13">
        <f>(((J3762/60)/60)/24)+DATE(1970,1,1)+(-5/24)</f>
        <v>41739.316967592589</v>
      </c>
      <c r="T3762" s="14">
        <f>(((I3762/60)/60)/24)+DATE(1970,1,1)+(-5/24)</f>
        <v>41764.316967592589</v>
      </c>
      <c r="U3762" s="41">
        <f t="shared" si="176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8">
        <f>E3763/L3763</f>
        <v>166.66666666666666</v>
      </c>
      <c r="Q3763" s="12" t="str">
        <f t="shared" si="174"/>
        <v>theater</v>
      </c>
      <c r="R3763" s="12" t="str">
        <f t="shared" si="175"/>
        <v>musical</v>
      </c>
      <c r="S3763" s="13">
        <f>(((J3763/60)/60)/24)+DATE(1970,1,1)+(-5/24)</f>
        <v>42173.258530092593</v>
      </c>
      <c r="T3763" s="14">
        <f>(((I3763/60)/60)/24)+DATE(1970,1,1)+(-5/24)</f>
        <v>42226.749999999993</v>
      </c>
      <c r="U3763" s="41">
        <f t="shared" si="176"/>
        <v>53.491469907399733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8">
        <f>E3764/L3764</f>
        <v>47.428571428571431</v>
      </c>
      <c r="Q3764" s="12" t="str">
        <f t="shared" si="174"/>
        <v>theater</v>
      </c>
      <c r="R3764" s="12" t="str">
        <f t="shared" si="175"/>
        <v>musical</v>
      </c>
      <c r="S3764" s="13">
        <f>(((J3764/60)/60)/24)+DATE(1970,1,1)+(-5/24)</f>
        <v>42193.605196759258</v>
      </c>
      <c r="T3764" s="14">
        <f>(((I3764/60)/60)/24)+DATE(1970,1,1)+(-5/24)</f>
        <v>42218.605196759258</v>
      </c>
      <c r="U3764" s="41">
        <f t="shared" si="176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8">
        <f>E3765/L3765</f>
        <v>64.935064935064929</v>
      </c>
      <c r="Q3765" s="12" t="str">
        <f t="shared" si="174"/>
        <v>theater</v>
      </c>
      <c r="R3765" s="12" t="str">
        <f t="shared" si="175"/>
        <v>musical</v>
      </c>
      <c r="S3765" s="13">
        <f>(((J3765/60)/60)/24)+DATE(1970,1,1)+(-5/24)</f>
        <v>42065.541967592588</v>
      </c>
      <c r="T3765" s="14">
        <f>(((I3765/60)/60)/24)+DATE(1970,1,1)+(-5/24)</f>
        <v>42095.500300925924</v>
      </c>
      <c r="U3765" s="41">
        <f t="shared" si="176"/>
        <v>29.958333333335759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8">
        <f>E3766/L3766</f>
        <v>55.555555555555557</v>
      </c>
      <c r="Q3766" s="12" t="str">
        <f t="shared" si="174"/>
        <v>theater</v>
      </c>
      <c r="R3766" s="12" t="str">
        <f t="shared" si="175"/>
        <v>musical</v>
      </c>
      <c r="S3766" s="13">
        <f>(((J3766/60)/60)/24)+DATE(1970,1,1)+(-5/24)</f>
        <v>42499.634629629632</v>
      </c>
      <c r="T3766" s="14">
        <f>(((I3766/60)/60)/24)+DATE(1970,1,1)+(-5/24)</f>
        <v>42518.816666666658</v>
      </c>
      <c r="U3766" s="41">
        <f t="shared" si="176"/>
        <v>19.182037037026021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8">
        <f>E3767/L3767</f>
        <v>74.224299065420567</v>
      </c>
      <c r="Q3767" s="12" t="str">
        <f t="shared" si="174"/>
        <v>theater</v>
      </c>
      <c r="R3767" s="12" t="str">
        <f t="shared" si="175"/>
        <v>musical</v>
      </c>
      <c r="S3767" s="13">
        <f>(((J3767/60)/60)/24)+DATE(1970,1,1)+(-5/24)</f>
        <v>41820.568078703705</v>
      </c>
      <c r="T3767" s="14">
        <f>(((I3767/60)/60)/24)+DATE(1970,1,1)+(-5/24)</f>
        <v>41850.568078703705</v>
      </c>
      <c r="U3767" s="41">
        <f t="shared" si="176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8">
        <f>E3768/L3768</f>
        <v>106.9271875</v>
      </c>
      <c r="Q3768" s="12" t="str">
        <f t="shared" si="174"/>
        <v>theater</v>
      </c>
      <c r="R3768" s="12" t="str">
        <f t="shared" si="175"/>
        <v>musical</v>
      </c>
      <c r="S3768" s="13">
        <f>(((J3768/60)/60)/24)+DATE(1970,1,1)+(-5/24)</f>
        <v>41787.958854166667</v>
      </c>
      <c r="T3768" s="14">
        <f>(((I3768/60)/60)/24)+DATE(1970,1,1)+(-5/24)</f>
        <v>41822.958854166667</v>
      </c>
      <c r="U3768" s="41">
        <f t="shared" si="176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8">
        <f>E3769/L3769</f>
        <v>41.696428571428569</v>
      </c>
      <c r="Q3769" s="12" t="str">
        <f t="shared" si="174"/>
        <v>theater</v>
      </c>
      <c r="R3769" s="12" t="str">
        <f t="shared" si="175"/>
        <v>musical</v>
      </c>
      <c r="S3769" s="13">
        <f>(((J3769/60)/60)/24)+DATE(1970,1,1)+(-5/24)</f>
        <v>42049.811307870368</v>
      </c>
      <c r="T3769" s="14">
        <f>(((I3769/60)/60)/24)+DATE(1970,1,1)+(-5/24)</f>
        <v>42063.999305555553</v>
      </c>
      <c r="U3769" s="41">
        <f t="shared" si="176"/>
        <v>14.18799768518511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8">
        <f>E3770/L3770</f>
        <v>74.243275862068955</v>
      </c>
      <c r="Q3770" s="12" t="str">
        <f t="shared" si="174"/>
        <v>theater</v>
      </c>
      <c r="R3770" s="12" t="str">
        <f t="shared" si="175"/>
        <v>musical</v>
      </c>
      <c r="S3770" s="13">
        <f>(((J3770/60)/60)/24)+DATE(1970,1,1)+(-5/24)</f>
        <v>41772.519560185181</v>
      </c>
      <c r="T3770" s="14">
        <f>(((I3770/60)/60)/24)+DATE(1970,1,1)+(-5/24)</f>
        <v>41802.519560185181</v>
      </c>
      <c r="U3770" s="41">
        <f t="shared" si="176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8">
        <f>E3771/L3771</f>
        <v>73.333333333333329</v>
      </c>
      <c r="Q3771" s="12" t="str">
        <f t="shared" si="174"/>
        <v>theater</v>
      </c>
      <c r="R3771" s="12" t="str">
        <f t="shared" si="175"/>
        <v>musical</v>
      </c>
      <c r="S3771" s="13">
        <f>(((J3771/60)/60)/24)+DATE(1970,1,1)+(-5/24)</f>
        <v>42445.389803240738</v>
      </c>
      <c r="T3771" s="14">
        <f>(((I3771/60)/60)/24)+DATE(1970,1,1)+(-5/24)</f>
        <v>42475.389803240738</v>
      </c>
      <c r="U3771" s="41">
        <f t="shared" si="176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8">
        <f>E3772/L3772</f>
        <v>100</v>
      </c>
      <c r="Q3772" s="12" t="str">
        <f t="shared" si="174"/>
        <v>theater</v>
      </c>
      <c r="R3772" s="12" t="str">
        <f t="shared" si="175"/>
        <v>musical</v>
      </c>
      <c r="S3772" s="13">
        <f>(((J3772/60)/60)/24)+DATE(1970,1,1)+(-5/24)</f>
        <v>42138.722337962965</v>
      </c>
      <c r="T3772" s="14">
        <f>(((I3772/60)/60)/24)+DATE(1970,1,1)+(-5/24)</f>
        <v>42168.722337962965</v>
      </c>
      <c r="U3772" s="41">
        <f t="shared" si="176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8">
        <f>E3773/L3773</f>
        <v>38.421052631578945</v>
      </c>
      <c r="Q3773" s="12" t="str">
        <f t="shared" si="174"/>
        <v>theater</v>
      </c>
      <c r="R3773" s="12" t="str">
        <f t="shared" si="175"/>
        <v>musical</v>
      </c>
      <c r="S3773" s="13">
        <f>(((J3773/60)/60)/24)+DATE(1970,1,1)+(-5/24)</f>
        <v>42493.64875</v>
      </c>
      <c r="T3773" s="14">
        <f>(((I3773/60)/60)/24)+DATE(1970,1,1)+(-5/24)</f>
        <v>42507.791666666664</v>
      </c>
      <c r="U3773" s="41">
        <f t="shared" si="176"/>
        <v>14.14291666666395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8">
        <f>E3774/L3774</f>
        <v>166.96969696969697</v>
      </c>
      <c r="Q3774" s="12" t="str">
        <f t="shared" si="174"/>
        <v>theater</v>
      </c>
      <c r="R3774" s="12" t="str">
        <f t="shared" si="175"/>
        <v>musical</v>
      </c>
      <c r="S3774" s="13">
        <f>(((J3774/60)/60)/24)+DATE(1970,1,1)+(-5/24)</f>
        <v>42682.408634259256</v>
      </c>
      <c r="T3774" s="14">
        <f>(((I3774/60)/60)/24)+DATE(1970,1,1)+(-5/24)</f>
        <v>42703.041666666664</v>
      </c>
      <c r="U3774" s="41">
        <f t="shared" si="176"/>
        <v>20.633032407407882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8">
        <f>E3775/L3775</f>
        <v>94.912280701754383</v>
      </c>
      <c r="Q3775" s="12" t="str">
        <f t="shared" si="174"/>
        <v>theater</v>
      </c>
      <c r="R3775" s="12" t="str">
        <f t="shared" si="175"/>
        <v>musical</v>
      </c>
      <c r="S3775" s="13">
        <f>(((J3775/60)/60)/24)+DATE(1970,1,1)+(-5/24)</f>
        <v>42655.79684027777</v>
      </c>
      <c r="T3775" s="14">
        <f>(((I3775/60)/60)/24)+DATE(1970,1,1)+(-5/24)</f>
        <v>42688.880555555552</v>
      </c>
      <c r="U3775" s="41">
        <f t="shared" si="176"/>
        <v>33.083715277782176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8">
        <f>E3776/L3776</f>
        <v>100</v>
      </c>
      <c r="Q3776" s="12" t="str">
        <f t="shared" si="174"/>
        <v>theater</v>
      </c>
      <c r="R3776" s="12" t="str">
        <f t="shared" si="175"/>
        <v>musical</v>
      </c>
      <c r="S3776" s="13">
        <f>(((J3776/60)/60)/24)+DATE(1970,1,1)+(-5/24)</f>
        <v>42087.583969907406</v>
      </c>
      <c r="T3776" s="14">
        <f>(((I3776/60)/60)/24)+DATE(1970,1,1)+(-5/24)</f>
        <v>42103.583969907406</v>
      </c>
      <c r="U3776" s="41">
        <f t="shared" si="176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8">
        <f>E3777/L3777</f>
        <v>143.21428571428572</v>
      </c>
      <c r="Q3777" s="12" t="str">
        <f t="shared" si="174"/>
        <v>theater</v>
      </c>
      <c r="R3777" s="12" t="str">
        <f t="shared" si="175"/>
        <v>musical</v>
      </c>
      <c r="S3777" s="13">
        <f>(((J3777/60)/60)/24)+DATE(1970,1,1)+(-5/24)</f>
        <v>42075.734293981477</v>
      </c>
      <c r="T3777" s="14">
        <f>(((I3777/60)/60)/24)+DATE(1970,1,1)+(-5/24)</f>
        <v>42102.958333333336</v>
      </c>
      <c r="U3777" s="41">
        <f t="shared" si="176"/>
        <v>27.224039351858664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8">
        <f>E3778/L3778</f>
        <v>90.819148936170208</v>
      </c>
      <c r="Q3778" s="12" t="str">
        <f t="shared" si="174"/>
        <v>theater</v>
      </c>
      <c r="R3778" s="12" t="str">
        <f t="shared" si="175"/>
        <v>musical</v>
      </c>
      <c r="S3778" s="13">
        <f>(((J3778/60)/60)/24)+DATE(1970,1,1)+(-5/24)</f>
        <v>41814.159467592588</v>
      </c>
      <c r="T3778" s="14">
        <f>(((I3778/60)/60)/24)+DATE(1970,1,1)+(-5/24)</f>
        <v>41851.833333333328</v>
      </c>
      <c r="U3778" s="41">
        <f t="shared" si="176"/>
        <v>37.673865740740439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8">
        <f>E3779/L3779</f>
        <v>48.542372881355931</v>
      </c>
      <c r="Q3779" s="12" t="str">
        <f t="shared" ref="Q3779:Q3842" si="177">LEFT(N3779,( FIND("/",N3779,1))-1)</f>
        <v>theater</v>
      </c>
      <c r="R3779" s="12" t="str">
        <f t="shared" ref="R3779:R3842" si="178">RIGHT(N3779,(LEN(N3779)-(FIND("/",N3779, FIND("/", N3779)-1))))</f>
        <v>musical</v>
      </c>
      <c r="S3779" s="13">
        <f>(((J3779/60)/60)/24)+DATE(1970,1,1)+(-5/24)</f>
        <v>41886.903020833335</v>
      </c>
      <c r="T3779" s="14">
        <f>(((I3779/60)/60)/24)+DATE(1970,1,1)+(-5/24)</f>
        <v>41908.958333333328</v>
      </c>
      <c r="U3779" s="41">
        <f t="shared" ref="U3779:U3842" si="179">T3779-S3779</f>
        <v>22.055312499993306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8">
        <f>E3780/L3780</f>
        <v>70.027777777777771</v>
      </c>
      <c r="Q3780" s="12" t="str">
        <f t="shared" si="177"/>
        <v>theater</v>
      </c>
      <c r="R3780" s="12" t="str">
        <f t="shared" si="178"/>
        <v>musical</v>
      </c>
      <c r="S3780" s="13">
        <f>(((J3780/60)/60)/24)+DATE(1970,1,1)+(-5/24)</f>
        <v>41989.610879629625</v>
      </c>
      <c r="T3780" s="14">
        <f>(((I3780/60)/60)/24)+DATE(1970,1,1)+(-5/24)</f>
        <v>42049.610879629625</v>
      </c>
      <c r="U3780" s="41">
        <f t="shared" si="17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8">
        <f>E3781/L3781</f>
        <v>135.62608695652173</v>
      </c>
      <c r="Q3781" s="12" t="str">
        <f t="shared" si="177"/>
        <v>theater</v>
      </c>
      <c r="R3781" s="12" t="str">
        <f t="shared" si="178"/>
        <v>musical</v>
      </c>
      <c r="S3781" s="13">
        <f>(((J3781/60)/60)/24)+DATE(1970,1,1)+(-5/24)</f>
        <v>42425.527083333327</v>
      </c>
      <c r="T3781" s="14">
        <f>(((I3781/60)/60)/24)+DATE(1970,1,1)+(-5/24)</f>
        <v>42455.48541666667</v>
      </c>
      <c r="U3781" s="41">
        <f t="shared" si="179"/>
        <v>29.958333333343035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8">
        <f>E3782/L3782</f>
        <v>100</v>
      </c>
      <c r="Q3782" s="12" t="str">
        <f t="shared" si="177"/>
        <v>theater</v>
      </c>
      <c r="R3782" s="12" t="str">
        <f t="shared" si="178"/>
        <v>musical</v>
      </c>
      <c r="S3782" s="13">
        <f>(((J3782/60)/60)/24)+DATE(1970,1,1)+(-5/24)</f>
        <v>42166.011400462965</v>
      </c>
      <c r="T3782" s="14">
        <f>(((I3782/60)/60)/24)+DATE(1970,1,1)+(-5/24)</f>
        <v>42198.629166666658</v>
      </c>
      <c r="U3782" s="41">
        <f t="shared" si="179"/>
        <v>32.617766203693463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8">
        <f>E3783/L3783</f>
        <v>94.90384615384616</v>
      </c>
      <c r="Q3783" s="12" t="str">
        <f t="shared" si="177"/>
        <v>theater</v>
      </c>
      <c r="R3783" s="12" t="str">
        <f t="shared" si="178"/>
        <v>musical</v>
      </c>
      <c r="S3783" s="13">
        <f>(((J3783/60)/60)/24)+DATE(1970,1,1)+(-5/24)</f>
        <v>41865.674594907403</v>
      </c>
      <c r="T3783" s="14">
        <f>(((I3783/60)/60)/24)+DATE(1970,1,1)+(-5/24)</f>
        <v>41890.674594907403</v>
      </c>
      <c r="U3783" s="41">
        <f t="shared" si="17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8">
        <f>E3784/L3784</f>
        <v>75.370370370370367</v>
      </c>
      <c r="Q3784" s="12" t="str">
        <f t="shared" si="177"/>
        <v>theater</v>
      </c>
      <c r="R3784" s="12" t="str">
        <f t="shared" si="178"/>
        <v>musical</v>
      </c>
      <c r="S3784" s="13">
        <f>(((J3784/60)/60)/24)+DATE(1970,1,1)+(-5/24)</f>
        <v>42546.653900462967</v>
      </c>
      <c r="T3784" s="14">
        <f>(((I3784/60)/60)/24)+DATE(1970,1,1)+(-5/24)</f>
        <v>42575.749999999993</v>
      </c>
      <c r="U3784" s="41">
        <f t="shared" si="179"/>
        <v>29.096099537026021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8">
        <f>E3785/L3785</f>
        <v>64.458333333333329</v>
      </c>
      <c r="Q3785" s="12" t="str">
        <f t="shared" si="177"/>
        <v>theater</v>
      </c>
      <c r="R3785" s="12" t="str">
        <f t="shared" si="178"/>
        <v>musical</v>
      </c>
      <c r="S3785" s="13">
        <f>(((J3785/60)/60)/24)+DATE(1970,1,1)+(-5/24)</f>
        <v>42419.931944444441</v>
      </c>
      <c r="T3785" s="14">
        <f>(((I3785/60)/60)/24)+DATE(1970,1,1)+(-5/24)</f>
        <v>42444.458333333336</v>
      </c>
      <c r="U3785" s="41">
        <f t="shared" si="179"/>
        <v>24.526388888894871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8">
        <f>E3786/L3786</f>
        <v>115</v>
      </c>
      <c r="Q3786" s="12" t="str">
        <f t="shared" si="177"/>
        <v>theater</v>
      </c>
      <c r="R3786" s="12" t="str">
        <f t="shared" si="178"/>
        <v>musical</v>
      </c>
      <c r="S3786" s="13">
        <f>(((J3786/60)/60)/24)+DATE(1970,1,1)+(-5/24)</f>
        <v>42531.772361111107</v>
      </c>
      <c r="T3786" s="14">
        <f>(((I3786/60)/60)/24)+DATE(1970,1,1)+(-5/24)</f>
        <v>42561.772361111107</v>
      </c>
      <c r="U3786" s="41">
        <f t="shared" si="17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8">
        <f>E3787/L3787</f>
        <v>100.5</v>
      </c>
      <c r="Q3787" s="12" t="str">
        <f t="shared" si="177"/>
        <v>theater</v>
      </c>
      <c r="R3787" s="12" t="str">
        <f t="shared" si="178"/>
        <v>musical</v>
      </c>
      <c r="S3787" s="13">
        <f>(((J3787/60)/60)/24)+DATE(1970,1,1)+(-5/24)</f>
        <v>42548.430196759255</v>
      </c>
      <c r="T3787" s="14">
        <f>(((I3787/60)/60)/24)+DATE(1970,1,1)+(-5/24)</f>
        <v>42584.210416666661</v>
      </c>
      <c r="U3787" s="41">
        <f t="shared" si="179"/>
        <v>35.780219907406718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8">
        <f>E3788/L3788</f>
        <v>93.774647887323937</v>
      </c>
      <c r="Q3788" s="12" t="str">
        <f t="shared" si="177"/>
        <v>theater</v>
      </c>
      <c r="R3788" s="12" t="str">
        <f t="shared" si="178"/>
        <v>musical</v>
      </c>
      <c r="S3788" s="13">
        <f>(((J3788/60)/60)/24)+DATE(1970,1,1)+(-5/24)</f>
        <v>42486.829571759255</v>
      </c>
      <c r="T3788" s="14">
        <f>(((I3788/60)/60)/24)+DATE(1970,1,1)+(-5/24)</f>
        <v>42516.829571759255</v>
      </c>
      <c r="U3788" s="41">
        <f t="shared" si="17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8">
        <f>E3789/L3789</f>
        <v>35.1</v>
      </c>
      <c r="Q3789" s="12" t="str">
        <f t="shared" si="177"/>
        <v>theater</v>
      </c>
      <c r="R3789" s="12" t="str">
        <f t="shared" si="178"/>
        <v>musical</v>
      </c>
      <c r="S3789" s="13">
        <f>(((J3789/60)/60)/24)+DATE(1970,1,1)+(-5/24)</f>
        <v>42167.326458333329</v>
      </c>
      <c r="T3789" s="14">
        <f>(((I3789/60)/60)/24)+DATE(1970,1,1)+(-5/24)</f>
        <v>42195.957638888889</v>
      </c>
      <c r="U3789" s="41">
        <f t="shared" si="179"/>
        <v>28.631180555559695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8">
        <f>E3790/L3790</f>
        <v>500</v>
      </c>
      <c r="Q3790" s="12" t="str">
        <f t="shared" si="177"/>
        <v>theater</v>
      </c>
      <c r="R3790" s="12" t="str">
        <f t="shared" si="178"/>
        <v>musical</v>
      </c>
      <c r="S3790" s="13">
        <f>(((J3790/60)/60)/24)+DATE(1970,1,1)+(-5/24)</f>
        <v>42333.487488425926</v>
      </c>
      <c r="T3790" s="14">
        <f>(((I3790/60)/60)/24)+DATE(1970,1,1)+(-5/24)</f>
        <v>42361.470833333333</v>
      </c>
      <c r="U3790" s="41">
        <f t="shared" si="179"/>
        <v>27.983344907406718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8">
        <f>E3791/L3791</f>
        <v>29</v>
      </c>
      <c r="Q3791" s="12" t="str">
        <f t="shared" si="177"/>
        <v>theater</v>
      </c>
      <c r="R3791" s="12" t="str">
        <f t="shared" si="178"/>
        <v>musical</v>
      </c>
      <c r="S3791" s="13">
        <f>(((J3791/60)/60)/24)+DATE(1970,1,1)+(-5/24)</f>
        <v>42138.590486111112</v>
      </c>
      <c r="T3791" s="14">
        <f>(((I3791/60)/60)/24)+DATE(1970,1,1)+(-5/24)</f>
        <v>42170.590486111112</v>
      </c>
      <c r="U3791" s="41">
        <f t="shared" si="17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8" t="e">
        <f>E3792/L3792</f>
        <v>#DIV/0!</v>
      </c>
      <c r="Q3792" s="12" t="str">
        <f t="shared" si="177"/>
        <v>theater</v>
      </c>
      <c r="R3792" s="12" t="str">
        <f t="shared" si="178"/>
        <v>musical</v>
      </c>
      <c r="S3792" s="13">
        <f>(((J3792/60)/60)/24)+DATE(1970,1,1)+(-5/24)</f>
        <v>42666.458599537036</v>
      </c>
      <c r="T3792" s="14">
        <f>(((I3792/60)/60)/24)+DATE(1970,1,1)+(-5/24)</f>
        <v>42696.5002662037</v>
      </c>
      <c r="U3792" s="41">
        <f t="shared" si="179"/>
        <v>30.041666666664241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8" t="e">
        <f>E3793/L3793</f>
        <v>#DIV/0!</v>
      </c>
      <c r="Q3793" s="12" t="str">
        <f t="shared" si="177"/>
        <v>theater</v>
      </c>
      <c r="R3793" s="12" t="str">
        <f t="shared" si="178"/>
        <v>musical</v>
      </c>
      <c r="S3793" s="13">
        <f>(((J3793/60)/60)/24)+DATE(1970,1,1)+(-5/24)</f>
        <v>41766.4837037037</v>
      </c>
      <c r="T3793" s="14">
        <f>(((I3793/60)/60)/24)+DATE(1970,1,1)+(-5/24)</f>
        <v>41826.4837037037</v>
      </c>
      <c r="U3793" s="41">
        <f t="shared" si="17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8">
        <f>E3794/L3794</f>
        <v>17.5</v>
      </c>
      <c r="Q3794" s="12" t="str">
        <f t="shared" si="177"/>
        <v>theater</v>
      </c>
      <c r="R3794" s="12" t="str">
        <f t="shared" si="178"/>
        <v>musical</v>
      </c>
      <c r="S3794" s="13">
        <f>(((J3794/60)/60)/24)+DATE(1970,1,1)+(-5/24)</f>
        <v>42170.238680555551</v>
      </c>
      <c r="T3794" s="14">
        <f>(((I3794/60)/60)/24)+DATE(1970,1,1)+(-5/24)</f>
        <v>42200.238680555551</v>
      </c>
      <c r="U3794" s="41">
        <f t="shared" si="17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8">
        <f>E3795/L3795</f>
        <v>174</v>
      </c>
      <c r="Q3795" s="12" t="str">
        <f t="shared" si="177"/>
        <v>theater</v>
      </c>
      <c r="R3795" s="12" t="str">
        <f t="shared" si="178"/>
        <v>musical</v>
      </c>
      <c r="S3795" s="13">
        <f>(((J3795/60)/60)/24)+DATE(1970,1,1)+(-5/24)</f>
        <v>41968.73065972222</v>
      </c>
      <c r="T3795" s="14">
        <f>(((I3795/60)/60)/24)+DATE(1970,1,1)+(-5/24)</f>
        <v>41989.73065972222</v>
      </c>
      <c r="U3795" s="41">
        <f t="shared" si="17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8">
        <f>E3796/L3796</f>
        <v>50</v>
      </c>
      <c r="Q3796" s="12" t="str">
        <f t="shared" si="177"/>
        <v>theater</v>
      </c>
      <c r="R3796" s="12" t="str">
        <f t="shared" si="178"/>
        <v>musical</v>
      </c>
      <c r="S3796" s="13">
        <f>(((J3796/60)/60)/24)+DATE(1970,1,1)+(-5/24)</f>
        <v>42132.372152777774</v>
      </c>
      <c r="T3796" s="14">
        <f>(((I3796/60)/60)/24)+DATE(1970,1,1)+(-5/24)</f>
        <v>42162.372152777774</v>
      </c>
      <c r="U3796" s="41">
        <f t="shared" si="17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8">
        <f>E3797/L3797</f>
        <v>5</v>
      </c>
      <c r="Q3797" s="12" t="str">
        <f t="shared" si="177"/>
        <v>theater</v>
      </c>
      <c r="R3797" s="12" t="str">
        <f t="shared" si="178"/>
        <v>musical</v>
      </c>
      <c r="S3797" s="13">
        <f>(((J3797/60)/60)/24)+DATE(1970,1,1)+(-5/24)</f>
        <v>42201.227893518517</v>
      </c>
      <c r="T3797" s="14">
        <f>(((I3797/60)/60)/24)+DATE(1970,1,1)+(-5/24)</f>
        <v>42244.729166666664</v>
      </c>
      <c r="U3797" s="41">
        <f t="shared" si="179"/>
        <v>43.501273148147448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8">
        <f>E3798/L3798</f>
        <v>1</v>
      </c>
      <c r="Q3798" s="12" t="str">
        <f t="shared" si="177"/>
        <v>theater</v>
      </c>
      <c r="R3798" s="12" t="str">
        <f t="shared" si="178"/>
        <v>musical</v>
      </c>
      <c r="S3798" s="13">
        <f>(((J3798/60)/60)/24)+DATE(1970,1,1)+(-5/24)</f>
        <v>42688.821250000001</v>
      </c>
      <c r="T3798" s="14">
        <f>(((I3798/60)/60)/24)+DATE(1970,1,1)+(-5/24)</f>
        <v>42748.821250000001</v>
      </c>
      <c r="U3798" s="41">
        <f t="shared" si="17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8">
        <f>E3799/L3799</f>
        <v>145.40540540540542</v>
      </c>
      <c r="Q3799" s="12" t="str">
        <f t="shared" si="177"/>
        <v>theater</v>
      </c>
      <c r="R3799" s="12" t="str">
        <f t="shared" si="178"/>
        <v>musical</v>
      </c>
      <c r="S3799" s="13">
        <f>(((J3799/60)/60)/24)+DATE(1970,1,1)+(-5/24)</f>
        <v>42084.673206018517</v>
      </c>
      <c r="T3799" s="14">
        <f>(((I3799/60)/60)/24)+DATE(1970,1,1)+(-5/24)</f>
        <v>42114.673206018517</v>
      </c>
      <c r="U3799" s="41">
        <f t="shared" si="17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8">
        <f>E3800/L3800</f>
        <v>205</v>
      </c>
      <c r="Q3800" s="12" t="str">
        <f t="shared" si="177"/>
        <v>theater</v>
      </c>
      <c r="R3800" s="12" t="str">
        <f t="shared" si="178"/>
        <v>musical</v>
      </c>
      <c r="S3800" s="13">
        <f>(((J3800/60)/60)/24)+DATE(1970,1,1)+(-5/24)</f>
        <v>41831.514444444445</v>
      </c>
      <c r="T3800" s="14">
        <f>(((I3800/60)/60)/24)+DATE(1970,1,1)+(-5/24)</f>
        <v>41861.514444444445</v>
      </c>
      <c r="U3800" s="41">
        <f t="shared" si="17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8">
        <f>E3801/L3801</f>
        <v>100.5</v>
      </c>
      <c r="Q3801" s="12" t="str">
        <f t="shared" si="177"/>
        <v>theater</v>
      </c>
      <c r="R3801" s="12" t="str">
        <f t="shared" si="178"/>
        <v>musical</v>
      </c>
      <c r="S3801" s="13">
        <f>(((J3801/60)/60)/24)+DATE(1970,1,1)+(-5/24)</f>
        <v>42410.722719907404</v>
      </c>
      <c r="T3801" s="14">
        <f>(((I3801/60)/60)/24)+DATE(1970,1,1)+(-5/24)</f>
        <v>42440.722719907404</v>
      </c>
      <c r="U3801" s="41">
        <f t="shared" si="17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8">
        <f>E3802/L3802</f>
        <v>55.0625</v>
      </c>
      <c r="Q3802" s="12" t="str">
        <f t="shared" si="177"/>
        <v>theater</v>
      </c>
      <c r="R3802" s="12" t="str">
        <f t="shared" si="178"/>
        <v>musical</v>
      </c>
      <c r="S3802" s="13">
        <f>(((J3802/60)/60)/24)+DATE(1970,1,1)+(-5/24)</f>
        <v>41982.528738425921</v>
      </c>
      <c r="T3802" s="14">
        <f>(((I3802/60)/60)/24)+DATE(1970,1,1)+(-5/24)</f>
        <v>42014.999305555553</v>
      </c>
      <c r="U3802" s="41">
        <f t="shared" si="179"/>
        <v>32.4705671296324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8">
        <f>E3803/L3803</f>
        <v>47.333333333333336</v>
      </c>
      <c r="Q3803" s="12" t="str">
        <f t="shared" si="177"/>
        <v>theater</v>
      </c>
      <c r="R3803" s="12" t="str">
        <f t="shared" si="178"/>
        <v>musical</v>
      </c>
      <c r="S3803" s="13">
        <f>(((J3803/60)/60)/24)+DATE(1970,1,1)+(-5/24)</f>
        <v>41975.467777777776</v>
      </c>
      <c r="T3803" s="14">
        <f>(((I3803/60)/60)/24)+DATE(1970,1,1)+(-5/24)</f>
        <v>42006.467777777776</v>
      </c>
      <c r="U3803" s="41">
        <f t="shared" si="17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8" t="e">
        <f>E3804/L3804</f>
        <v>#DIV/0!</v>
      </c>
      <c r="Q3804" s="12" t="str">
        <f t="shared" si="177"/>
        <v>theater</v>
      </c>
      <c r="R3804" s="12" t="str">
        <f t="shared" si="178"/>
        <v>musical</v>
      </c>
      <c r="S3804" s="13">
        <f>(((J3804/60)/60)/24)+DATE(1970,1,1)+(-5/24)</f>
        <v>42268.917893518512</v>
      </c>
      <c r="T3804" s="14">
        <f>(((I3804/60)/60)/24)+DATE(1970,1,1)+(-5/24)</f>
        <v>42298.917893518512</v>
      </c>
      <c r="U3804" s="41">
        <f t="shared" si="17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8">
        <f>E3805/L3805</f>
        <v>58.95</v>
      </c>
      <c r="Q3805" s="12" t="str">
        <f t="shared" si="177"/>
        <v>theater</v>
      </c>
      <c r="R3805" s="12" t="str">
        <f t="shared" si="178"/>
        <v>musical</v>
      </c>
      <c r="S3805" s="13">
        <f>(((J3805/60)/60)/24)+DATE(1970,1,1)+(-5/24)</f>
        <v>42403.763518518514</v>
      </c>
      <c r="T3805" s="14">
        <f>(((I3805/60)/60)/24)+DATE(1970,1,1)+(-5/24)</f>
        <v>42433.763518518514</v>
      </c>
      <c r="U3805" s="41">
        <f t="shared" si="17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8" t="e">
        <f>E3806/L3806</f>
        <v>#DIV/0!</v>
      </c>
      <c r="Q3806" s="12" t="str">
        <f t="shared" si="177"/>
        <v>theater</v>
      </c>
      <c r="R3806" s="12" t="str">
        <f t="shared" si="178"/>
        <v>musical</v>
      </c>
      <c r="S3806" s="13">
        <f>(((J3806/60)/60)/24)+DATE(1970,1,1)+(-5/24)</f>
        <v>42526.801203703704</v>
      </c>
      <c r="T3806" s="14">
        <f>(((I3806/60)/60)/24)+DATE(1970,1,1)+(-5/24)</f>
        <v>42582.083333333336</v>
      </c>
      <c r="U3806" s="41">
        <f t="shared" si="179"/>
        <v>55.282129629631527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8">
        <f>E3807/L3807</f>
        <v>1.5</v>
      </c>
      <c r="Q3807" s="12" t="str">
        <f t="shared" si="177"/>
        <v>theater</v>
      </c>
      <c r="R3807" s="12" t="str">
        <f t="shared" si="178"/>
        <v>musical</v>
      </c>
      <c r="S3807" s="13">
        <f>(((J3807/60)/60)/24)+DATE(1970,1,1)+(-5/24)</f>
        <v>41849.678703703699</v>
      </c>
      <c r="T3807" s="14">
        <f>(((I3807/60)/60)/24)+DATE(1970,1,1)+(-5/24)</f>
        <v>41909.678703703699</v>
      </c>
      <c r="U3807" s="41">
        <f t="shared" si="17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8">
        <f>E3808/L3808</f>
        <v>5</v>
      </c>
      <c r="Q3808" s="12" t="str">
        <f t="shared" si="177"/>
        <v>theater</v>
      </c>
      <c r="R3808" s="12" t="str">
        <f t="shared" si="178"/>
        <v>musical</v>
      </c>
      <c r="S3808" s="13">
        <f>(((J3808/60)/60)/24)+DATE(1970,1,1)+(-5/24)</f>
        <v>41799.050706018512</v>
      </c>
      <c r="T3808" s="14">
        <f>(((I3808/60)/60)/24)+DATE(1970,1,1)+(-5/24)</f>
        <v>41819.050706018512</v>
      </c>
      <c r="U3808" s="41">
        <f t="shared" si="17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8">
        <f>E3809/L3809</f>
        <v>50.555555555555557</v>
      </c>
      <c r="Q3809" s="12" t="str">
        <f t="shared" si="177"/>
        <v>theater</v>
      </c>
      <c r="R3809" s="12" t="str">
        <f t="shared" si="178"/>
        <v>musical</v>
      </c>
      <c r="S3809" s="13">
        <f>(((J3809/60)/60)/24)+DATE(1970,1,1)+(-5/24)</f>
        <v>42090.700682870367</v>
      </c>
      <c r="T3809" s="14">
        <f>(((I3809/60)/60)/24)+DATE(1970,1,1)+(-5/24)</f>
        <v>42097.700682870367</v>
      </c>
      <c r="U3809" s="41">
        <f t="shared" si="17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8">
        <f>E3810/L3810</f>
        <v>41.666666666666664</v>
      </c>
      <c r="Q3810" s="12" t="str">
        <f t="shared" si="177"/>
        <v>theater</v>
      </c>
      <c r="R3810" s="12" t="str">
        <f t="shared" si="178"/>
        <v>plays</v>
      </c>
      <c r="S3810" s="13">
        <f>(((J3810/60)/60)/24)+DATE(1970,1,1)+(-5/24)</f>
        <v>42059.24559027778</v>
      </c>
      <c r="T3810" s="14">
        <f>(((I3810/60)/60)/24)+DATE(1970,1,1)+(-5/24)</f>
        <v>42119.203923611109</v>
      </c>
      <c r="U3810" s="41">
        <f t="shared" si="179"/>
        <v>59.958333333328483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8">
        <f>E3811/L3811</f>
        <v>53.289473684210527</v>
      </c>
      <c r="Q3811" s="12" t="str">
        <f t="shared" si="177"/>
        <v>theater</v>
      </c>
      <c r="R3811" s="12" t="str">
        <f t="shared" si="178"/>
        <v>plays</v>
      </c>
      <c r="S3811" s="13">
        <f>(((J3811/60)/60)/24)+DATE(1970,1,1)+(-5/24)</f>
        <v>41800.318368055552</v>
      </c>
      <c r="T3811" s="14">
        <f>(((I3811/60)/60)/24)+DATE(1970,1,1)+(-5/24)</f>
        <v>41850.75</v>
      </c>
      <c r="U3811" s="41">
        <f t="shared" si="179"/>
        <v>50.431631944447872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8">
        <f>E3812/L3812</f>
        <v>70.230769230769226</v>
      </c>
      <c r="Q3812" s="12" t="str">
        <f t="shared" si="177"/>
        <v>theater</v>
      </c>
      <c r="R3812" s="12" t="str">
        <f t="shared" si="178"/>
        <v>plays</v>
      </c>
      <c r="S3812" s="13">
        <f>(((J3812/60)/60)/24)+DATE(1970,1,1)+(-5/24)</f>
        <v>42054.640717592592</v>
      </c>
      <c r="T3812" s="14">
        <f>(((I3812/60)/60)/24)+DATE(1970,1,1)+(-5/24)</f>
        <v>42084.599050925921</v>
      </c>
      <c r="U3812" s="41">
        <f t="shared" si="179"/>
        <v>29.958333333328483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8">
        <f>E3813/L3813</f>
        <v>43.421052631578945</v>
      </c>
      <c r="Q3813" s="12" t="str">
        <f t="shared" si="177"/>
        <v>theater</v>
      </c>
      <c r="R3813" s="12" t="str">
        <f t="shared" si="178"/>
        <v>plays</v>
      </c>
      <c r="S3813" s="13">
        <f>(((J3813/60)/60)/24)+DATE(1970,1,1)+(-5/24)</f>
        <v>42487.418668981474</v>
      </c>
      <c r="T3813" s="14">
        <f>(((I3813/60)/60)/24)+DATE(1970,1,1)+(-5/24)</f>
        <v>42521.249999999993</v>
      </c>
      <c r="U3813" s="41">
        <f t="shared" si="179"/>
        <v>33.83133101851854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8">
        <f>E3814/L3814</f>
        <v>199.18181818181819</v>
      </c>
      <c r="Q3814" s="12" t="str">
        <f t="shared" si="177"/>
        <v>theater</v>
      </c>
      <c r="R3814" s="12" t="str">
        <f t="shared" si="178"/>
        <v>plays</v>
      </c>
      <c r="S3814" s="13">
        <f>(((J3814/60)/60)/24)+DATE(1970,1,1)+(-5/24)</f>
        <v>42109.542916666665</v>
      </c>
      <c r="T3814" s="14">
        <f>(((I3814/60)/60)/24)+DATE(1970,1,1)+(-5/24)</f>
        <v>42155.957638888889</v>
      </c>
      <c r="U3814" s="41">
        <f t="shared" si="179"/>
        <v>46.414722222223645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8">
        <f>E3815/L3815</f>
        <v>78.518148148148143</v>
      </c>
      <c r="Q3815" s="12" t="str">
        <f t="shared" si="177"/>
        <v>theater</v>
      </c>
      <c r="R3815" s="12" t="str">
        <f t="shared" si="178"/>
        <v>plays</v>
      </c>
      <c r="S3815" s="13">
        <f>(((J3815/60)/60)/24)+DATE(1970,1,1)+(-5/24)</f>
        <v>42497.067372685182</v>
      </c>
      <c r="T3815" s="14">
        <f>(((I3815/60)/60)/24)+DATE(1970,1,1)+(-5/24)</f>
        <v>42535.696527777771</v>
      </c>
      <c r="U3815" s="41">
        <f t="shared" si="179"/>
        <v>38.629155092588917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8">
        <f>E3816/L3816</f>
        <v>61.823529411764703</v>
      </c>
      <c r="Q3816" s="12" t="str">
        <f t="shared" si="177"/>
        <v>theater</v>
      </c>
      <c r="R3816" s="12" t="str">
        <f t="shared" si="178"/>
        <v>plays</v>
      </c>
      <c r="S3816" s="13">
        <f>(((J3816/60)/60)/24)+DATE(1970,1,1)+(-5/24)</f>
        <v>42058.695740740739</v>
      </c>
      <c r="T3816" s="14">
        <f>(((I3816/60)/60)/24)+DATE(1970,1,1)+(-5/24)</f>
        <v>42094.957638888889</v>
      </c>
      <c r="U3816" s="41">
        <f t="shared" si="179"/>
        <v>36.261898148150067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8">
        <f>E3817/L3817</f>
        <v>50.000500000000002</v>
      </c>
      <c r="Q3817" s="12" t="str">
        <f t="shared" si="177"/>
        <v>theater</v>
      </c>
      <c r="R3817" s="12" t="str">
        <f t="shared" si="178"/>
        <v>plays</v>
      </c>
      <c r="S3817" s="13">
        <f>(((J3817/60)/60)/24)+DATE(1970,1,1)+(-5/24)</f>
        <v>42207.051585648143</v>
      </c>
      <c r="T3817" s="14">
        <f>(((I3817/60)/60)/24)+DATE(1970,1,1)+(-5/24)</f>
        <v>42236.749999999993</v>
      </c>
      <c r="U3817" s="41">
        <f t="shared" si="179"/>
        <v>29.698414351849351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8">
        <f>E3818/L3818</f>
        <v>48.339729729729726</v>
      </c>
      <c r="Q3818" s="12" t="str">
        <f t="shared" si="177"/>
        <v>theater</v>
      </c>
      <c r="R3818" s="12" t="str">
        <f t="shared" si="178"/>
        <v>plays</v>
      </c>
      <c r="S3818" s="13">
        <f>(((J3818/60)/60)/24)+DATE(1970,1,1)+(-5/24)</f>
        <v>41807.481747685182</v>
      </c>
      <c r="T3818" s="14">
        <f>(((I3818/60)/60)/24)+DATE(1970,1,1)+(-5/24)</f>
        <v>41837.481747685182</v>
      </c>
      <c r="U3818" s="41">
        <f t="shared" si="17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8">
        <f>E3819/L3819</f>
        <v>107.25</v>
      </c>
      <c r="Q3819" s="12" t="str">
        <f t="shared" si="177"/>
        <v>theater</v>
      </c>
      <c r="R3819" s="12" t="str">
        <f t="shared" si="178"/>
        <v>plays</v>
      </c>
      <c r="S3819" s="13">
        <f>(((J3819/60)/60)/24)+DATE(1970,1,1)+(-5/24)</f>
        <v>42284.488611111105</v>
      </c>
      <c r="T3819" s="14">
        <f>(((I3819/60)/60)/24)+DATE(1970,1,1)+(-5/24)</f>
        <v>42300.957638888889</v>
      </c>
      <c r="U3819" s="41">
        <f t="shared" si="179"/>
        <v>16.469027777784504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8">
        <f>E3820/L3820</f>
        <v>57</v>
      </c>
      <c r="Q3820" s="12" t="str">
        <f t="shared" si="177"/>
        <v>theater</v>
      </c>
      <c r="R3820" s="12" t="str">
        <f t="shared" si="178"/>
        <v>plays</v>
      </c>
      <c r="S3820" s="13">
        <f>(((J3820/60)/60)/24)+DATE(1970,1,1)+(-5/24)</f>
        <v>42045.634050925924</v>
      </c>
      <c r="T3820" s="14">
        <f>(((I3820/60)/60)/24)+DATE(1970,1,1)+(-5/24)</f>
        <v>42075.592384259253</v>
      </c>
      <c r="U3820" s="41">
        <f t="shared" si="179"/>
        <v>29.958333333328483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8">
        <f>E3821/L3821</f>
        <v>40.92307692307692</v>
      </c>
      <c r="Q3821" s="12" t="str">
        <f t="shared" si="177"/>
        <v>theater</v>
      </c>
      <c r="R3821" s="12" t="str">
        <f t="shared" si="178"/>
        <v>plays</v>
      </c>
      <c r="S3821" s="13">
        <f>(((J3821/60)/60)/24)+DATE(1970,1,1)+(-5/24)</f>
        <v>42184.001203703701</v>
      </c>
      <c r="T3821" s="14">
        <f>(((I3821/60)/60)/24)+DATE(1970,1,1)+(-5/24)</f>
        <v>42202.668055555558</v>
      </c>
      <c r="U3821" s="41">
        <f t="shared" si="179"/>
        <v>18.666851851856336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8">
        <f>E3822/L3822</f>
        <v>21.5</v>
      </c>
      <c r="Q3822" s="12" t="str">
        <f t="shared" si="177"/>
        <v>theater</v>
      </c>
      <c r="R3822" s="12" t="str">
        <f t="shared" si="178"/>
        <v>plays</v>
      </c>
      <c r="S3822" s="13">
        <f>(((J3822/60)/60)/24)+DATE(1970,1,1)+(-5/24)</f>
        <v>42160.443483796298</v>
      </c>
      <c r="T3822" s="14">
        <f>(((I3822/60)/60)/24)+DATE(1970,1,1)+(-5/24)</f>
        <v>42190.443483796298</v>
      </c>
      <c r="U3822" s="41">
        <f t="shared" si="17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8">
        <f>E3823/L3823</f>
        <v>79.543478260869563</v>
      </c>
      <c r="Q3823" s="12" t="str">
        <f t="shared" si="177"/>
        <v>theater</v>
      </c>
      <c r="R3823" s="12" t="str">
        <f t="shared" si="178"/>
        <v>plays</v>
      </c>
      <c r="S3823" s="13">
        <f>(((J3823/60)/60)/24)+DATE(1970,1,1)+(-5/24)</f>
        <v>42340.972303240742</v>
      </c>
      <c r="T3823" s="14">
        <f>(((I3823/60)/60)/24)+DATE(1970,1,1)+(-5/24)</f>
        <v>42372.972303240742</v>
      </c>
      <c r="U3823" s="41">
        <f t="shared" si="17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8">
        <f>E3824/L3824</f>
        <v>72.381578947368425</v>
      </c>
      <c r="Q3824" s="12" t="str">
        <f t="shared" si="177"/>
        <v>theater</v>
      </c>
      <c r="R3824" s="12" t="str">
        <f t="shared" si="178"/>
        <v>plays</v>
      </c>
      <c r="S3824" s="13">
        <f>(((J3824/60)/60)/24)+DATE(1970,1,1)+(-5/24)</f>
        <v>42329.629826388882</v>
      </c>
      <c r="T3824" s="14">
        <f>(((I3824/60)/60)/24)+DATE(1970,1,1)+(-5/24)</f>
        <v>42388.749305555553</v>
      </c>
      <c r="U3824" s="41">
        <f t="shared" si="179"/>
        <v>59.119479166671226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8">
        <f>E3825/L3825</f>
        <v>64.634146341463421</v>
      </c>
      <c r="Q3825" s="12" t="str">
        <f t="shared" si="177"/>
        <v>theater</v>
      </c>
      <c r="R3825" s="12" t="str">
        <f t="shared" si="178"/>
        <v>plays</v>
      </c>
      <c r="S3825" s="13">
        <f>(((J3825/60)/60)/24)+DATE(1970,1,1)+(-5/24)</f>
        <v>42170.701898148145</v>
      </c>
      <c r="T3825" s="14">
        <f>(((I3825/60)/60)/24)+DATE(1970,1,1)+(-5/24)</f>
        <v>42204.957638888889</v>
      </c>
      <c r="U3825" s="41">
        <f t="shared" si="179"/>
        <v>34.255740740743931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8">
        <f>E3826/L3826</f>
        <v>38.571428571428569</v>
      </c>
      <c r="Q3826" s="12" t="str">
        <f t="shared" si="177"/>
        <v>theater</v>
      </c>
      <c r="R3826" s="12" t="str">
        <f t="shared" si="178"/>
        <v>plays</v>
      </c>
      <c r="S3826" s="13">
        <f>(((J3826/60)/60)/24)+DATE(1970,1,1)+(-5/24)</f>
        <v>42571.417858796289</v>
      </c>
      <c r="T3826" s="14">
        <f>(((I3826/60)/60)/24)+DATE(1970,1,1)+(-5/24)</f>
        <v>42583.361805555549</v>
      </c>
      <c r="U3826" s="41">
        <f t="shared" si="179"/>
        <v>11.943946759260143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8">
        <f>E3827/L3827</f>
        <v>107.57142857142857</v>
      </c>
      <c r="Q3827" s="12" t="str">
        <f t="shared" si="177"/>
        <v>theater</v>
      </c>
      <c r="R3827" s="12" t="str">
        <f t="shared" si="178"/>
        <v>plays</v>
      </c>
      <c r="S3827" s="13">
        <f>(((J3827/60)/60)/24)+DATE(1970,1,1)+(-5/24)</f>
        <v>42150.861273148148</v>
      </c>
      <c r="T3827" s="14">
        <f>(((I3827/60)/60)/24)+DATE(1970,1,1)+(-5/24)</f>
        <v>42171.861273148148</v>
      </c>
      <c r="U3827" s="41">
        <f t="shared" si="17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8">
        <f>E3828/L3828</f>
        <v>27.5</v>
      </c>
      <c r="Q3828" s="12" t="str">
        <f t="shared" si="177"/>
        <v>theater</v>
      </c>
      <c r="R3828" s="12" t="str">
        <f t="shared" si="178"/>
        <v>plays</v>
      </c>
      <c r="S3828" s="13">
        <f>(((J3828/60)/60)/24)+DATE(1970,1,1)+(-5/24)</f>
        <v>42101.215208333328</v>
      </c>
      <c r="T3828" s="14">
        <f>(((I3828/60)/60)/24)+DATE(1970,1,1)+(-5/24)</f>
        <v>42131.215208333328</v>
      </c>
      <c r="U3828" s="41">
        <f t="shared" si="17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8">
        <f>E3829/L3829</f>
        <v>70.461538461538467</v>
      </c>
      <c r="Q3829" s="12" t="str">
        <f t="shared" si="177"/>
        <v>theater</v>
      </c>
      <c r="R3829" s="12" t="str">
        <f t="shared" si="178"/>
        <v>plays</v>
      </c>
      <c r="S3829" s="13">
        <f>(((J3829/60)/60)/24)+DATE(1970,1,1)+(-5/24)</f>
        <v>42034.719918981478</v>
      </c>
      <c r="T3829" s="14">
        <f>(((I3829/60)/60)/24)+DATE(1970,1,1)+(-5/24)</f>
        <v>42089.791666666664</v>
      </c>
      <c r="U3829" s="41">
        <f t="shared" si="179"/>
        <v>55.071747685185983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8">
        <f>E3830/L3830</f>
        <v>178.57142857142858</v>
      </c>
      <c r="Q3830" s="12" t="str">
        <f t="shared" si="177"/>
        <v>theater</v>
      </c>
      <c r="R3830" s="12" t="str">
        <f t="shared" si="178"/>
        <v>plays</v>
      </c>
      <c r="S3830" s="13">
        <f>(((J3830/60)/60)/24)+DATE(1970,1,1)+(-5/24)</f>
        <v>41944.319293981483</v>
      </c>
      <c r="T3830" s="14">
        <f>(((I3830/60)/60)/24)+DATE(1970,1,1)+(-5/24)</f>
        <v>42004.360960648148</v>
      </c>
      <c r="U3830" s="41">
        <f t="shared" si="179"/>
        <v>60.041666666664241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8">
        <f>E3831/L3831</f>
        <v>62.625</v>
      </c>
      <c r="Q3831" s="12" t="str">
        <f t="shared" si="177"/>
        <v>theater</v>
      </c>
      <c r="R3831" s="12" t="str">
        <f t="shared" si="178"/>
        <v>plays</v>
      </c>
      <c r="S3831" s="13">
        <f>(((J3831/60)/60)/24)+DATE(1970,1,1)+(-5/24)</f>
        <v>42593.657071759262</v>
      </c>
      <c r="T3831" s="14">
        <f>(((I3831/60)/60)/24)+DATE(1970,1,1)+(-5/24)</f>
        <v>42613.657071759262</v>
      </c>
      <c r="U3831" s="41">
        <f t="shared" si="17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8">
        <f>E3832/L3832</f>
        <v>75</v>
      </c>
      <c r="Q3832" s="12" t="str">
        <f t="shared" si="177"/>
        <v>theater</v>
      </c>
      <c r="R3832" s="12" t="str">
        <f t="shared" si="178"/>
        <v>plays</v>
      </c>
      <c r="S3832" s="13">
        <f>(((J3832/60)/60)/24)+DATE(1970,1,1)+(-5/24)</f>
        <v>42503.532534722217</v>
      </c>
      <c r="T3832" s="14">
        <f>(((I3832/60)/60)/24)+DATE(1970,1,1)+(-5/24)</f>
        <v>42517.532534722217</v>
      </c>
      <c r="U3832" s="41">
        <f t="shared" si="17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8">
        <f>E3833/L3833</f>
        <v>58.901111111111113</v>
      </c>
      <c r="Q3833" s="12" t="str">
        <f t="shared" si="177"/>
        <v>theater</v>
      </c>
      <c r="R3833" s="12" t="str">
        <f t="shared" si="178"/>
        <v>plays</v>
      </c>
      <c r="S3833" s="13">
        <f>(((J3833/60)/60)/24)+DATE(1970,1,1)+(-5/24)</f>
        <v>41927.640567129631</v>
      </c>
      <c r="T3833" s="14">
        <f>(((I3833/60)/60)/24)+DATE(1970,1,1)+(-5/24)</f>
        <v>41948.682233796295</v>
      </c>
      <c r="U3833" s="41">
        <f t="shared" si="179"/>
        <v>21.041666666664241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8">
        <f>E3834/L3834</f>
        <v>139.55555555555554</v>
      </c>
      <c r="Q3834" s="12" t="str">
        <f t="shared" si="177"/>
        <v>theater</v>
      </c>
      <c r="R3834" s="12" t="str">
        <f t="shared" si="178"/>
        <v>plays</v>
      </c>
      <c r="S3834" s="13">
        <f>(((J3834/60)/60)/24)+DATE(1970,1,1)+(-5/24)</f>
        <v>42374.906655092585</v>
      </c>
      <c r="T3834" s="14">
        <f>(((I3834/60)/60)/24)+DATE(1970,1,1)+(-5/24)</f>
        <v>42419.906655092585</v>
      </c>
      <c r="U3834" s="41">
        <f t="shared" si="17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8">
        <f>E3835/L3835</f>
        <v>70</v>
      </c>
      <c r="Q3835" s="12" t="str">
        <f t="shared" si="177"/>
        <v>theater</v>
      </c>
      <c r="R3835" s="12" t="str">
        <f t="shared" si="178"/>
        <v>plays</v>
      </c>
      <c r="S3835" s="13">
        <f>(((J3835/60)/60)/24)+DATE(1970,1,1)+(-5/24)</f>
        <v>41963.66402777777</v>
      </c>
      <c r="T3835" s="14">
        <f>(((I3835/60)/60)/24)+DATE(1970,1,1)+(-5/24)</f>
        <v>41974.589583333327</v>
      </c>
      <c r="U3835" s="41">
        <f t="shared" si="179"/>
        <v>10.925555555557366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8">
        <f>E3836/L3836</f>
        <v>57.385964912280699</v>
      </c>
      <c r="Q3836" s="12" t="str">
        <f t="shared" si="177"/>
        <v>theater</v>
      </c>
      <c r="R3836" s="12" t="str">
        <f t="shared" si="178"/>
        <v>plays</v>
      </c>
      <c r="S3836" s="13">
        <f>(((J3836/60)/60)/24)+DATE(1970,1,1)+(-5/24)</f>
        <v>42143.236886574072</v>
      </c>
      <c r="T3836" s="14">
        <f>(((I3836/60)/60)/24)+DATE(1970,1,1)+(-5/24)</f>
        <v>42173.236886574072</v>
      </c>
      <c r="U3836" s="41">
        <f t="shared" si="17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8">
        <f>E3837/L3837</f>
        <v>40</v>
      </c>
      <c r="Q3837" s="12" t="str">
        <f t="shared" si="177"/>
        <v>theater</v>
      </c>
      <c r="R3837" s="12" t="str">
        <f t="shared" si="178"/>
        <v>plays</v>
      </c>
      <c r="S3837" s="13">
        <f>(((J3837/60)/60)/24)+DATE(1970,1,1)+(-5/24)</f>
        <v>42460.733888888884</v>
      </c>
      <c r="T3837" s="14">
        <f>(((I3837/60)/60)/24)+DATE(1970,1,1)+(-5/24)</f>
        <v>42481.733888888884</v>
      </c>
      <c r="U3837" s="41">
        <f t="shared" si="17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8">
        <f>E3838/L3838</f>
        <v>64.285714285714292</v>
      </c>
      <c r="Q3838" s="12" t="str">
        <f t="shared" si="177"/>
        <v>theater</v>
      </c>
      <c r="R3838" s="12" t="str">
        <f t="shared" si="178"/>
        <v>plays</v>
      </c>
      <c r="S3838" s="13">
        <f>(((J3838/60)/60)/24)+DATE(1970,1,1)+(-5/24)</f>
        <v>42553.718194444438</v>
      </c>
      <c r="T3838" s="14">
        <f>(((I3838/60)/60)/24)+DATE(1970,1,1)+(-5/24)</f>
        <v>42584.964583333327</v>
      </c>
      <c r="U3838" s="41">
        <f t="shared" si="179"/>
        <v>31.24638888888876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8">
        <f>E3839/L3839</f>
        <v>120.11764705882354</v>
      </c>
      <c r="Q3839" s="12" t="str">
        <f t="shared" si="177"/>
        <v>theater</v>
      </c>
      <c r="R3839" s="12" t="str">
        <f t="shared" si="178"/>
        <v>plays</v>
      </c>
      <c r="S3839" s="13">
        <f>(((J3839/60)/60)/24)+DATE(1970,1,1)+(-5/24)</f>
        <v>42152.557384259257</v>
      </c>
      <c r="T3839" s="14">
        <f>(((I3839/60)/60)/24)+DATE(1970,1,1)+(-5/24)</f>
        <v>42188.557384259257</v>
      </c>
      <c r="U3839" s="41">
        <f t="shared" si="17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8">
        <f>E3840/L3840</f>
        <v>1008.24</v>
      </c>
      <c r="Q3840" s="12" t="str">
        <f t="shared" si="177"/>
        <v>theater</v>
      </c>
      <c r="R3840" s="12" t="str">
        <f t="shared" si="178"/>
        <v>plays</v>
      </c>
      <c r="S3840" s="13">
        <f>(((J3840/60)/60)/24)+DATE(1970,1,1)+(-5/24)</f>
        <v>42116.502418981479</v>
      </c>
      <c r="T3840" s="14">
        <f>(((I3840/60)/60)/24)+DATE(1970,1,1)+(-5/24)</f>
        <v>42146.502418981479</v>
      </c>
      <c r="U3840" s="41">
        <f t="shared" si="17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8">
        <f>E3841/L3841</f>
        <v>63.28125</v>
      </c>
      <c r="Q3841" s="12" t="str">
        <f t="shared" si="177"/>
        <v>theater</v>
      </c>
      <c r="R3841" s="12" t="str">
        <f t="shared" si="178"/>
        <v>plays</v>
      </c>
      <c r="S3841" s="13">
        <f>(((J3841/60)/60)/24)+DATE(1970,1,1)+(-5/24)</f>
        <v>42154.934305555551</v>
      </c>
      <c r="T3841" s="14">
        <f>(((I3841/60)/60)/24)+DATE(1970,1,1)+(-5/24)</f>
        <v>42214.934305555551</v>
      </c>
      <c r="U3841" s="41">
        <f t="shared" si="17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8">
        <f>E3842/L3842</f>
        <v>21.666666666666668</v>
      </c>
      <c r="Q3842" s="12" t="str">
        <f t="shared" si="177"/>
        <v>theater</v>
      </c>
      <c r="R3842" s="12" t="str">
        <f t="shared" si="178"/>
        <v>plays</v>
      </c>
      <c r="S3842" s="13">
        <f>(((J3842/60)/60)/24)+DATE(1970,1,1)+(-5/24)</f>
        <v>42432.493391203701</v>
      </c>
      <c r="T3842" s="14">
        <f>(((I3842/60)/60)/24)+DATE(1970,1,1)+(-5/24)</f>
        <v>42457.45172453703</v>
      </c>
      <c r="U3842" s="41">
        <f t="shared" si="179"/>
        <v>24.958333333328483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8">
        <f>E3843/L3843</f>
        <v>25.647058823529413</v>
      </c>
      <c r="Q3843" s="12" t="str">
        <f t="shared" ref="Q3843:Q3906" si="180">LEFT(N3843,( FIND("/",N3843,1))-1)</f>
        <v>theater</v>
      </c>
      <c r="R3843" s="12" t="str">
        <f t="shared" ref="R3843:R3906" si="181">RIGHT(N3843,(LEN(N3843)-(FIND("/",N3843, FIND("/", N3843)-1))))</f>
        <v>plays</v>
      </c>
      <c r="S3843" s="13">
        <f>(((J3843/60)/60)/24)+DATE(1970,1,1)+(-5/24)</f>
        <v>41780.57739583333</v>
      </c>
      <c r="T3843" s="14">
        <f>(((I3843/60)/60)/24)+DATE(1970,1,1)+(-5/24)</f>
        <v>41840.57739583333</v>
      </c>
      <c r="U3843" s="41">
        <f t="shared" ref="U3843:U3906" si="182">T3843-S3843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8">
        <f>E3844/L3844</f>
        <v>47.695652173913047</v>
      </c>
      <c r="Q3844" s="12" t="str">
        <f t="shared" si="180"/>
        <v>theater</v>
      </c>
      <c r="R3844" s="12" t="str">
        <f t="shared" si="181"/>
        <v>plays</v>
      </c>
      <c r="S3844" s="13">
        <f>(((J3844/60)/60)/24)+DATE(1970,1,1)+(-5/24)</f>
        <v>41740.285324074073</v>
      </c>
      <c r="T3844" s="14">
        <f>(((I3844/60)/60)/24)+DATE(1970,1,1)+(-5/24)</f>
        <v>41770.285324074073</v>
      </c>
      <c r="U3844" s="41">
        <f t="shared" si="182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8">
        <f>E3845/L3845</f>
        <v>56.05263157894737</v>
      </c>
      <c r="Q3845" s="12" t="str">
        <f t="shared" si="180"/>
        <v>theater</v>
      </c>
      <c r="R3845" s="12" t="str">
        <f t="shared" si="181"/>
        <v>plays</v>
      </c>
      <c r="S3845" s="13">
        <f>(((J3845/60)/60)/24)+DATE(1970,1,1)+(-5/24)</f>
        <v>41765.864166666666</v>
      </c>
      <c r="T3845" s="14">
        <f>(((I3845/60)/60)/24)+DATE(1970,1,1)+(-5/24)</f>
        <v>41790.864166666666</v>
      </c>
      <c r="U3845" s="41">
        <f t="shared" si="182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8">
        <f>E3846/L3846</f>
        <v>81.319999999999993</v>
      </c>
      <c r="Q3846" s="12" t="str">
        <f t="shared" si="180"/>
        <v>theater</v>
      </c>
      <c r="R3846" s="12" t="str">
        <f t="shared" si="181"/>
        <v>plays</v>
      </c>
      <c r="S3846" s="13">
        <f>(((J3846/60)/60)/24)+DATE(1970,1,1)+(-5/24)</f>
        <v>41766.408958333333</v>
      </c>
      <c r="T3846" s="14">
        <f>(((I3846/60)/60)/24)+DATE(1970,1,1)+(-5/24)</f>
        <v>41793.082638888889</v>
      </c>
      <c r="U3846" s="41">
        <f t="shared" si="182"/>
        <v>26.67368055555562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8">
        <f>E3847/L3847</f>
        <v>70.166666666666671</v>
      </c>
      <c r="Q3847" s="12" t="str">
        <f t="shared" si="180"/>
        <v>theater</v>
      </c>
      <c r="R3847" s="12" t="str">
        <f t="shared" si="181"/>
        <v>plays</v>
      </c>
      <c r="S3847" s="13">
        <f>(((J3847/60)/60)/24)+DATE(1970,1,1)+(-5/24)</f>
        <v>42248.418680555551</v>
      </c>
      <c r="T3847" s="14">
        <f>(((I3847/60)/60)/24)+DATE(1970,1,1)+(-5/24)</f>
        <v>42278.418680555551</v>
      </c>
      <c r="U3847" s="41">
        <f t="shared" si="182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8">
        <f>E3848/L3848</f>
        <v>23.625</v>
      </c>
      <c r="Q3848" s="12" t="str">
        <f t="shared" si="180"/>
        <v>theater</v>
      </c>
      <c r="R3848" s="12" t="str">
        <f t="shared" si="181"/>
        <v>plays</v>
      </c>
      <c r="S3848" s="13">
        <f>(((J3848/60)/60)/24)+DATE(1970,1,1)+(-5/24)</f>
        <v>41885.01321759259</v>
      </c>
      <c r="T3848" s="14">
        <f>(((I3848/60)/60)/24)+DATE(1970,1,1)+(-5/24)</f>
        <v>41916.082638888889</v>
      </c>
      <c r="U3848" s="41">
        <f t="shared" si="182"/>
        <v>31.06942129629897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8">
        <f>E3849/L3849</f>
        <v>188.55555555555554</v>
      </c>
      <c r="Q3849" s="12" t="str">
        <f t="shared" si="180"/>
        <v>theater</v>
      </c>
      <c r="R3849" s="12" t="str">
        <f t="shared" si="181"/>
        <v>plays</v>
      </c>
      <c r="S3849" s="13">
        <f>(((J3849/60)/60)/24)+DATE(1970,1,1)+(-5/24)</f>
        <v>42159.016099537032</v>
      </c>
      <c r="T3849" s="14">
        <f>(((I3849/60)/60)/24)+DATE(1970,1,1)+(-5/24)</f>
        <v>42204.016099537032</v>
      </c>
      <c r="U3849" s="41">
        <f t="shared" si="182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8">
        <f>E3850/L3850</f>
        <v>49.511627906976742</v>
      </c>
      <c r="Q3850" s="12" t="str">
        <f t="shared" si="180"/>
        <v>theater</v>
      </c>
      <c r="R3850" s="12" t="str">
        <f t="shared" si="181"/>
        <v>plays</v>
      </c>
      <c r="S3850" s="13">
        <f>(((J3850/60)/60)/24)+DATE(1970,1,1)+(-5/24)</f>
        <v>42265.608668981477</v>
      </c>
      <c r="T3850" s="14">
        <f>(((I3850/60)/60)/24)+DATE(1970,1,1)+(-5/24)</f>
        <v>42295.608668981477</v>
      </c>
      <c r="U3850" s="41">
        <f t="shared" si="182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8">
        <f>E3851/L3851</f>
        <v>75.464285714285708</v>
      </c>
      <c r="Q3851" s="12" t="str">
        <f t="shared" si="180"/>
        <v>theater</v>
      </c>
      <c r="R3851" s="12" t="str">
        <f t="shared" si="181"/>
        <v>plays</v>
      </c>
      <c r="S3851" s="13">
        <f>(((J3851/60)/60)/24)+DATE(1970,1,1)+(-5/24)</f>
        <v>42136.558842592589</v>
      </c>
      <c r="T3851" s="14">
        <f>(((I3851/60)/60)/24)+DATE(1970,1,1)+(-5/24)</f>
        <v>42166.558842592589</v>
      </c>
      <c r="U3851" s="41">
        <f t="shared" si="182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8">
        <f>E3852/L3852</f>
        <v>9.5</v>
      </c>
      <c r="Q3852" s="12" t="str">
        <f t="shared" si="180"/>
        <v>theater</v>
      </c>
      <c r="R3852" s="12" t="str">
        <f t="shared" si="181"/>
        <v>plays</v>
      </c>
      <c r="S3852" s="13">
        <f>(((J3852/60)/60)/24)+DATE(1970,1,1)+(-5/24)</f>
        <v>41974.916006944441</v>
      </c>
      <c r="T3852" s="14">
        <f>(((I3852/60)/60)/24)+DATE(1970,1,1)+(-5/24)</f>
        <v>42004.916006944441</v>
      </c>
      <c r="U3852" s="41">
        <f t="shared" si="182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8">
        <f>E3853/L3853</f>
        <v>35.5</v>
      </c>
      <c r="Q3853" s="12" t="str">
        <f t="shared" si="180"/>
        <v>theater</v>
      </c>
      <c r="R3853" s="12" t="str">
        <f t="shared" si="181"/>
        <v>plays</v>
      </c>
      <c r="S3853" s="13">
        <f>(((J3853/60)/60)/24)+DATE(1970,1,1)+(-5/24)</f>
        <v>42172.23123842592</v>
      </c>
      <c r="T3853" s="14">
        <f>(((I3853/60)/60)/24)+DATE(1970,1,1)+(-5/24)</f>
        <v>42202.23123842592</v>
      </c>
      <c r="U3853" s="41">
        <f t="shared" si="182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8">
        <f>E3854/L3854</f>
        <v>10</v>
      </c>
      <c r="Q3854" s="12" t="str">
        <f t="shared" si="180"/>
        <v>theater</v>
      </c>
      <c r="R3854" s="12" t="str">
        <f t="shared" si="181"/>
        <v>plays</v>
      </c>
      <c r="S3854" s="13">
        <f>(((J3854/60)/60)/24)+DATE(1970,1,1)+(-5/24)</f>
        <v>42064.982361111113</v>
      </c>
      <c r="T3854" s="14">
        <f>(((I3854/60)/60)/24)+DATE(1970,1,1)+(-5/24)</f>
        <v>42089.940694444442</v>
      </c>
      <c r="U3854" s="41">
        <f t="shared" si="182"/>
        <v>24.958333333328483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8">
        <f>E3855/L3855</f>
        <v>13</v>
      </c>
      <c r="Q3855" s="12" t="str">
        <f t="shared" si="180"/>
        <v>theater</v>
      </c>
      <c r="R3855" s="12" t="str">
        <f t="shared" si="181"/>
        <v>plays</v>
      </c>
      <c r="S3855" s="13">
        <f>(((J3855/60)/60)/24)+DATE(1970,1,1)+(-5/24)</f>
        <v>41848.631689814814</v>
      </c>
      <c r="T3855" s="14">
        <f>(((I3855/60)/60)/24)+DATE(1970,1,1)+(-5/24)</f>
        <v>41883.631689814814</v>
      </c>
      <c r="U3855" s="41">
        <f t="shared" si="182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8">
        <f>E3856/L3856</f>
        <v>89.4</v>
      </c>
      <c r="Q3856" s="12" t="str">
        <f t="shared" si="180"/>
        <v>theater</v>
      </c>
      <c r="R3856" s="12" t="str">
        <f t="shared" si="181"/>
        <v>plays</v>
      </c>
      <c r="S3856" s="13">
        <f>(((J3856/60)/60)/24)+DATE(1970,1,1)+(-5/24)</f>
        <v>42103.67659722222</v>
      </c>
      <c r="T3856" s="14">
        <f>(((I3856/60)/60)/24)+DATE(1970,1,1)+(-5/24)</f>
        <v>42133.67659722222</v>
      </c>
      <c r="U3856" s="41">
        <f t="shared" si="182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8">
        <f>E3857/L3857</f>
        <v>25</v>
      </c>
      <c r="Q3857" s="12" t="str">
        <f t="shared" si="180"/>
        <v>theater</v>
      </c>
      <c r="R3857" s="12" t="str">
        <f t="shared" si="181"/>
        <v>plays</v>
      </c>
      <c r="S3857" s="13">
        <f>(((J3857/60)/60)/24)+DATE(1970,1,1)+(-5/24)</f>
        <v>42059.762395833335</v>
      </c>
      <c r="T3857" s="14">
        <f>(((I3857/60)/60)/24)+DATE(1970,1,1)+(-5/24)</f>
        <v>42089.720729166664</v>
      </c>
      <c r="U3857" s="41">
        <f t="shared" si="182"/>
        <v>29.958333333328483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8">
        <f>E3858/L3858</f>
        <v>1</v>
      </c>
      <c r="Q3858" s="12" t="str">
        <f t="shared" si="180"/>
        <v>theater</v>
      </c>
      <c r="R3858" s="12" t="str">
        <f t="shared" si="181"/>
        <v>plays</v>
      </c>
      <c r="S3858" s="13">
        <f>(((J3858/60)/60)/24)+DATE(1970,1,1)+(-5/24)</f>
        <v>42041.534756944442</v>
      </c>
      <c r="T3858" s="14">
        <f>(((I3858/60)/60)/24)+DATE(1970,1,1)+(-5/24)</f>
        <v>42071.493090277778</v>
      </c>
      <c r="U3858" s="41">
        <f t="shared" si="182"/>
        <v>29.958333333335759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8">
        <f>E3859/L3859</f>
        <v>65</v>
      </c>
      <c r="Q3859" s="12" t="str">
        <f t="shared" si="180"/>
        <v>theater</v>
      </c>
      <c r="R3859" s="12" t="str">
        <f t="shared" si="181"/>
        <v>plays</v>
      </c>
      <c r="S3859" s="13">
        <f>(((J3859/60)/60)/24)+DATE(1970,1,1)+(-5/24)</f>
        <v>41829.528819444444</v>
      </c>
      <c r="T3859" s="14">
        <f>(((I3859/60)/60)/24)+DATE(1970,1,1)+(-5/24)</f>
        <v>41852.508333333331</v>
      </c>
      <c r="U3859" s="41">
        <f t="shared" si="182"/>
        <v>22.979513888887595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8">
        <f>E3860/L3860</f>
        <v>10</v>
      </c>
      <c r="Q3860" s="12" t="str">
        <f t="shared" si="180"/>
        <v>theater</v>
      </c>
      <c r="R3860" s="12" t="str">
        <f t="shared" si="181"/>
        <v>plays</v>
      </c>
      <c r="S3860" s="13">
        <f>(((J3860/60)/60)/24)+DATE(1970,1,1)+(-5/24)</f>
        <v>42128.222731481481</v>
      </c>
      <c r="T3860" s="14">
        <f>(((I3860/60)/60)/24)+DATE(1970,1,1)+(-5/24)</f>
        <v>42146.666666666664</v>
      </c>
      <c r="U3860" s="41">
        <f t="shared" si="182"/>
        <v>18.443935185183364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8">
        <f>E3861/L3861</f>
        <v>1</v>
      </c>
      <c r="Q3861" s="12" t="str">
        <f t="shared" si="180"/>
        <v>theater</v>
      </c>
      <c r="R3861" s="12" t="str">
        <f t="shared" si="181"/>
        <v>plays</v>
      </c>
      <c r="S3861" s="13">
        <f>(((J3861/60)/60)/24)+DATE(1970,1,1)+(-5/24)</f>
        <v>41789.685266203705</v>
      </c>
      <c r="T3861" s="14">
        <f>(((I3861/60)/60)/24)+DATE(1970,1,1)+(-5/24)</f>
        <v>41815.666666666664</v>
      </c>
      <c r="U3861" s="41">
        <f t="shared" si="182"/>
        <v>25.981400462958845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8">
        <f>E3862/L3862</f>
        <v>81.538461538461533</v>
      </c>
      <c r="Q3862" s="12" t="str">
        <f t="shared" si="180"/>
        <v>theater</v>
      </c>
      <c r="R3862" s="12" t="str">
        <f t="shared" si="181"/>
        <v>plays</v>
      </c>
      <c r="S3862" s="13">
        <f>(((J3862/60)/60)/24)+DATE(1970,1,1)+(-5/24)</f>
        <v>41833.452662037031</v>
      </c>
      <c r="T3862" s="14">
        <f>(((I3862/60)/60)/24)+DATE(1970,1,1)+(-5/24)</f>
        <v>41863.452662037031</v>
      </c>
      <c r="U3862" s="41">
        <f t="shared" si="182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8">
        <f>E3863/L3863</f>
        <v>100</v>
      </c>
      <c r="Q3863" s="12" t="str">
        <f t="shared" si="180"/>
        <v>theater</v>
      </c>
      <c r="R3863" s="12" t="str">
        <f t="shared" si="181"/>
        <v>plays</v>
      </c>
      <c r="S3863" s="13">
        <f>(((J3863/60)/60)/24)+DATE(1970,1,1)+(-5/24)</f>
        <v>41914.381678240738</v>
      </c>
      <c r="T3863" s="14">
        <f>(((I3863/60)/60)/24)+DATE(1970,1,1)+(-5/24)</f>
        <v>41955.699305555558</v>
      </c>
      <c r="U3863" s="41">
        <f t="shared" si="182"/>
        <v>41.317627314820129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8">
        <f>E3864/L3864</f>
        <v>1</v>
      </c>
      <c r="Q3864" s="12" t="str">
        <f t="shared" si="180"/>
        <v>theater</v>
      </c>
      <c r="R3864" s="12" t="str">
        <f t="shared" si="181"/>
        <v>plays</v>
      </c>
      <c r="S3864" s="13">
        <f>(((J3864/60)/60)/24)+DATE(1970,1,1)+(-5/24)</f>
        <v>42611.052731481475</v>
      </c>
      <c r="T3864" s="14">
        <f>(((I3864/60)/60)/24)+DATE(1970,1,1)+(-5/24)</f>
        <v>42625.499305555553</v>
      </c>
      <c r="U3864" s="41">
        <f t="shared" si="182"/>
        <v>14.446574074077944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8" t="e">
        <f>E3865/L3865</f>
        <v>#DIV/0!</v>
      </c>
      <c r="Q3865" s="12" t="str">
        <f t="shared" si="180"/>
        <v>theater</v>
      </c>
      <c r="R3865" s="12" t="str">
        <f t="shared" si="181"/>
        <v>plays</v>
      </c>
      <c r="S3865" s="13">
        <f>(((J3865/60)/60)/24)+DATE(1970,1,1)+(-5/24)</f>
        <v>42253.424826388888</v>
      </c>
      <c r="T3865" s="14">
        <f>(((I3865/60)/60)/24)+DATE(1970,1,1)+(-5/24)</f>
        <v>42313.466493055552</v>
      </c>
      <c r="U3865" s="41">
        <f t="shared" si="182"/>
        <v>60.041666666664241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8">
        <f>E3866/L3866</f>
        <v>20</v>
      </c>
      <c r="Q3866" s="12" t="str">
        <f t="shared" si="180"/>
        <v>theater</v>
      </c>
      <c r="R3866" s="12" t="str">
        <f t="shared" si="181"/>
        <v>plays</v>
      </c>
      <c r="S3866" s="13">
        <f>(((J3866/60)/60)/24)+DATE(1970,1,1)+(-5/24)</f>
        <v>42295.683495370373</v>
      </c>
      <c r="T3866" s="14">
        <f>(((I3866/60)/60)/24)+DATE(1970,1,1)+(-5/24)</f>
        <v>42325.72516203703</v>
      </c>
      <c r="U3866" s="41">
        <f t="shared" si="182"/>
        <v>30.041666666656965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8">
        <f>E3867/L3867</f>
        <v>46.428571428571431</v>
      </c>
      <c r="Q3867" s="12" t="str">
        <f t="shared" si="180"/>
        <v>theater</v>
      </c>
      <c r="R3867" s="12" t="str">
        <f t="shared" si="181"/>
        <v>plays</v>
      </c>
      <c r="S3867" s="13">
        <f>(((J3867/60)/60)/24)+DATE(1970,1,1)+(-5/24)</f>
        <v>41841.44326388889</v>
      </c>
      <c r="T3867" s="14">
        <f>(((I3867/60)/60)/24)+DATE(1970,1,1)+(-5/24)</f>
        <v>41881.020833333328</v>
      </c>
      <c r="U3867" s="41">
        <f t="shared" si="182"/>
        <v>39.577569444438268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8">
        <f>E3868/L3868</f>
        <v>5.5</v>
      </c>
      <c r="Q3868" s="12" t="str">
        <f t="shared" si="180"/>
        <v>theater</v>
      </c>
      <c r="R3868" s="12" t="str">
        <f t="shared" si="181"/>
        <v>plays</v>
      </c>
      <c r="S3868" s="13">
        <f>(((J3868/60)/60)/24)+DATE(1970,1,1)+(-5/24)</f>
        <v>42402.738668981481</v>
      </c>
      <c r="T3868" s="14">
        <f>(((I3868/60)/60)/24)+DATE(1970,1,1)+(-5/24)</f>
        <v>42451.936805555553</v>
      </c>
      <c r="U3868" s="41">
        <f t="shared" si="182"/>
        <v>49.198136574072123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8">
        <f>E3869/L3869</f>
        <v>50.2</v>
      </c>
      <c r="Q3869" s="12" t="str">
        <f t="shared" si="180"/>
        <v>theater</v>
      </c>
      <c r="R3869" s="12" t="str">
        <f t="shared" si="181"/>
        <v>plays</v>
      </c>
      <c r="S3869" s="13">
        <f>(((J3869/60)/60)/24)+DATE(1970,1,1)+(-5/24)</f>
        <v>42509.605775462966</v>
      </c>
      <c r="T3869" s="14">
        <f>(((I3869/60)/60)/24)+DATE(1970,1,1)+(-5/24)</f>
        <v>42539.605775462966</v>
      </c>
      <c r="U3869" s="41">
        <f t="shared" si="182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8">
        <f>E3870/L3870</f>
        <v>10</v>
      </c>
      <c r="Q3870" s="12" t="str">
        <f t="shared" si="180"/>
        <v>theater</v>
      </c>
      <c r="R3870" s="12" t="str">
        <f t="shared" si="181"/>
        <v>musical</v>
      </c>
      <c r="S3870" s="13">
        <f>(((J3870/60)/60)/24)+DATE(1970,1,1)+(-5/24)</f>
        <v>41865.451446759253</v>
      </c>
      <c r="T3870" s="14">
        <f>(((I3870/60)/60)/24)+DATE(1970,1,1)+(-5/24)</f>
        <v>41890.451446759253</v>
      </c>
      <c r="U3870" s="41">
        <f t="shared" si="182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8">
        <f>E3871/L3871</f>
        <v>30.133333333333333</v>
      </c>
      <c r="Q3871" s="12" t="str">
        <f t="shared" si="180"/>
        <v>theater</v>
      </c>
      <c r="R3871" s="12" t="str">
        <f t="shared" si="181"/>
        <v>musical</v>
      </c>
      <c r="S3871" s="13">
        <f>(((J3871/60)/60)/24)+DATE(1970,1,1)+(-5/24)</f>
        <v>42047.516111111108</v>
      </c>
      <c r="T3871" s="14">
        <f>(((I3871/60)/60)/24)+DATE(1970,1,1)+(-5/24)</f>
        <v>42076.924305555549</v>
      </c>
      <c r="U3871" s="41">
        <f t="shared" si="182"/>
        <v>29.408194444440596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8">
        <f>E3872/L3872</f>
        <v>150</v>
      </c>
      <c r="Q3872" s="12" t="str">
        <f t="shared" si="180"/>
        <v>theater</v>
      </c>
      <c r="R3872" s="12" t="str">
        <f t="shared" si="181"/>
        <v>musical</v>
      </c>
      <c r="S3872" s="13">
        <f>(((J3872/60)/60)/24)+DATE(1970,1,1)+(-5/24)</f>
        <v>41792.963865740734</v>
      </c>
      <c r="T3872" s="14">
        <f>(((I3872/60)/60)/24)+DATE(1970,1,1)+(-5/24)</f>
        <v>41822.963865740734</v>
      </c>
      <c r="U3872" s="41">
        <f t="shared" si="182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8">
        <f>E3873/L3873</f>
        <v>13.333333333333334</v>
      </c>
      <c r="Q3873" s="12" t="str">
        <f t="shared" si="180"/>
        <v>theater</v>
      </c>
      <c r="R3873" s="12" t="str">
        <f t="shared" si="181"/>
        <v>musical</v>
      </c>
      <c r="S3873" s="13">
        <f>(((J3873/60)/60)/24)+DATE(1970,1,1)+(-5/24)</f>
        <v>42763.572337962956</v>
      </c>
      <c r="T3873" s="14">
        <f>(((I3873/60)/60)/24)+DATE(1970,1,1)+(-5/24)</f>
        <v>42823.530671296299</v>
      </c>
      <c r="U3873" s="41">
        <f t="shared" si="182"/>
        <v>59.958333333343035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8" t="e">
        <f>E3874/L3874</f>
        <v>#DIV/0!</v>
      </c>
      <c r="Q3874" s="12" t="str">
        <f t="shared" si="180"/>
        <v>theater</v>
      </c>
      <c r="R3874" s="12" t="str">
        <f t="shared" si="181"/>
        <v>musical</v>
      </c>
      <c r="S3874" s="13">
        <f>(((J3874/60)/60)/24)+DATE(1970,1,1)+(-5/24)</f>
        <v>42179.9374537037</v>
      </c>
      <c r="T3874" s="14">
        <f>(((I3874/60)/60)/24)+DATE(1970,1,1)+(-5/24)</f>
        <v>42229.9374537037</v>
      </c>
      <c r="U3874" s="41">
        <f t="shared" si="182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8" t="e">
        <f>E3875/L3875</f>
        <v>#DIV/0!</v>
      </c>
      <c r="Q3875" s="12" t="str">
        <f t="shared" si="180"/>
        <v>theater</v>
      </c>
      <c r="R3875" s="12" t="str">
        <f t="shared" si="181"/>
        <v>musical</v>
      </c>
      <c r="S3875" s="13">
        <f>(((J3875/60)/60)/24)+DATE(1970,1,1)+(-5/24)</f>
        <v>42255.487673611111</v>
      </c>
      <c r="T3875" s="14">
        <f>(((I3875/60)/60)/24)+DATE(1970,1,1)+(-5/24)</f>
        <v>42285.487673611111</v>
      </c>
      <c r="U3875" s="41">
        <f t="shared" si="182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8" t="e">
        <f>E3876/L3876</f>
        <v>#DIV/0!</v>
      </c>
      <c r="Q3876" s="12" t="str">
        <f t="shared" si="180"/>
        <v>theater</v>
      </c>
      <c r="R3876" s="12" t="str">
        <f t="shared" si="181"/>
        <v>musical</v>
      </c>
      <c r="S3876" s="13">
        <f>(((J3876/60)/60)/24)+DATE(1970,1,1)+(-5/24)</f>
        <v>42006.808124999996</v>
      </c>
      <c r="T3876" s="14">
        <f>(((I3876/60)/60)/24)+DATE(1970,1,1)+(-5/24)</f>
        <v>42027.833333333336</v>
      </c>
      <c r="U3876" s="41">
        <f t="shared" si="182"/>
        <v>21.025208333339833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8" t="e">
        <f>E3877/L3877</f>
        <v>#DIV/0!</v>
      </c>
      <c r="Q3877" s="12" t="str">
        <f t="shared" si="180"/>
        <v>theater</v>
      </c>
      <c r="R3877" s="12" t="str">
        <f t="shared" si="181"/>
        <v>musical</v>
      </c>
      <c r="S3877" s="13">
        <f>(((J3877/60)/60)/24)+DATE(1970,1,1)+(-5/24)</f>
        <v>42615.138483796291</v>
      </c>
      <c r="T3877" s="14">
        <f>(((I3877/60)/60)/24)+DATE(1970,1,1)+(-5/24)</f>
        <v>42616.208333333336</v>
      </c>
      <c r="U3877" s="41">
        <f t="shared" si="182"/>
        <v>1.0698495370452292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8">
        <f>E3878/L3878</f>
        <v>44.760869565217391</v>
      </c>
      <c r="Q3878" s="12" t="str">
        <f t="shared" si="180"/>
        <v>theater</v>
      </c>
      <c r="R3878" s="12" t="str">
        <f t="shared" si="181"/>
        <v>musical</v>
      </c>
      <c r="S3878" s="13">
        <f>(((J3878/60)/60)/24)+DATE(1970,1,1)+(-5/24)</f>
        <v>42372.415833333333</v>
      </c>
      <c r="T3878" s="14">
        <f>(((I3878/60)/60)/24)+DATE(1970,1,1)+(-5/24)</f>
        <v>42402.415833333333</v>
      </c>
      <c r="U3878" s="41">
        <f t="shared" si="182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8">
        <f>E3879/L3879</f>
        <v>88.642857142857139</v>
      </c>
      <c r="Q3879" s="12" t="str">
        <f t="shared" si="180"/>
        <v>theater</v>
      </c>
      <c r="R3879" s="12" t="str">
        <f t="shared" si="181"/>
        <v>musical</v>
      </c>
      <c r="S3879" s="13">
        <f>(((J3879/60)/60)/24)+DATE(1970,1,1)+(-5/24)</f>
        <v>42682.469351851854</v>
      </c>
      <c r="T3879" s="14">
        <f>(((I3879/60)/60)/24)+DATE(1970,1,1)+(-5/24)</f>
        <v>42712.469351851854</v>
      </c>
      <c r="U3879" s="41">
        <f t="shared" si="182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8">
        <f>E3880/L3880</f>
        <v>10</v>
      </c>
      <c r="Q3880" s="12" t="str">
        <f t="shared" si="180"/>
        <v>theater</v>
      </c>
      <c r="R3880" s="12" t="str">
        <f t="shared" si="181"/>
        <v>musical</v>
      </c>
      <c r="S3880" s="13">
        <f>(((J3880/60)/60)/24)+DATE(1970,1,1)+(-5/24)</f>
        <v>42154.610486111109</v>
      </c>
      <c r="T3880" s="14">
        <f>(((I3880/60)/60)/24)+DATE(1970,1,1)+(-5/24)</f>
        <v>42184.957638888889</v>
      </c>
      <c r="U3880" s="41">
        <f t="shared" si="182"/>
        <v>30.347152777780138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8" t="e">
        <f>E3881/L3881</f>
        <v>#DIV/0!</v>
      </c>
      <c r="Q3881" s="12" t="str">
        <f t="shared" si="180"/>
        <v>theater</v>
      </c>
      <c r="R3881" s="12" t="str">
        <f t="shared" si="181"/>
        <v>musical</v>
      </c>
      <c r="S3881" s="13">
        <f>(((J3881/60)/60)/24)+DATE(1970,1,1)+(-5/24)</f>
        <v>41999.652731481481</v>
      </c>
      <c r="T3881" s="14">
        <f>(((I3881/60)/60)/24)+DATE(1970,1,1)+(-5/24)</f>
        <v>42029.652731481481</v>
      </c>
      <c r="U3881" s="41">
        <f t="shared" si="182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8">
        <f>E3882/L3882</f>
        <v>57.647058823529413</v>
      </c>
      <c r="Q3882" s="12" t="str">
        <f t="shared" si="180"/>
        <v>theater</v>
      </c>
      <c r="R3882" s="12" t="str">
        <f t="shared" si="181"/>
        <v>musical</v>
      </c>
      <c r="S3882" s="13">
        <f>(((J3882/60)/60)/24)+DATE(1970,1,1)+(-5/24)</f>
        <v>41815.606712962959</v>
      </c>
      <c r="T3882" s="14">
        <f>(((I3882/60)/60)/24)+DATE(1970,1,1)+(-5/24)</f>
        <v>41850.75</v>
      </c>
      <c r="U3882" s="41">
        <f t="shared" si="182"/>
        <v>35.143287037040864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8">
        <f>E3883/L3883</f>
        <v>25</v>
      </c>
      <c r="Q3883" s="12" t="str">
        <f t="shared" si="180"/>
        <v>theater</v>
      </c>
      <c r="R3883" s="12" t="str">
        <f t="shared" si="181"/>
        <v>musical</v>
      </c>
      <c r="S3883" s="13">
        <f>(((J3883/60)/60)/24)+DATE(1970,1,1)+(-5/24)</f>
        <v>42755.810173611106</v>
      </c>
      <c r="T3883" s="14">
        <f>(((I3883/60)/60)/24)+DATE(1970,1,1)+(-5/24)</f>
        <v>42785.810173611106</v>
      </c>
      <c r="U3883" s="41">
        <f t="shared" si="182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8" t="e">
        <f>E3884/L3884</f>
        <v>#DIV/0!</v>
      </c>
      <c r="Q3884" s="12" t="str">
        <f t="shared" si="180"/>
        <v>theater</v>
      </c>
      <c r="R3884" s="12" t="str">
        <f t="shared" si="181"/>
        <v>musical</v>
      </c>
      <c r="S3884" s="13">
        <f>(((J3884/60)/60)/24)+DATE(1970,1,1)+(-5/24)</f>
        <v>42373.77511574074</v>
      </c>
      <c r="T3884" s="14">
        <f>(((I3884/60)/60)/24)+DATE(1970,1,1)+(-5/24)</f>
        <v>42400.752083333333</v>
      </c>
      <c r="U3884" s="41">
        <f t="shared" si="182"/>
        <v>26.9769675925927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8" t="e">
        <f>E3885/L3885</f>
        <v>#DIV/0!</v>
      </c>
      <c r="Q3885" s="12" t="str">
        <f t="shared" si="180"/>
        <v>theater</v>
      </c>
      <c r="R3885" s="12" t="str">
        <f t="shared" si="181"/>
        <v>musical</v>
      </c>
      <c r="S3885" s="13">
        <f>(((J3885/60)/60)/24)+DATE(1970,1,1)+(-5/24)</f>
        <v>41854.394317129627</v>
      </c>
      <c r="T3885" s="14">
        <f>(((I3885/60)/60)/24)+DATE(1970,1,1)+(-5/24)</f>
        <v>41884.394317129627</v>
      </c>
      <c r="U3885" s="41">
        <f t="shared" si="182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8" t="e">
        <f>E3886/L3886</f>
        <v>#DIV/0!</v>
      </c>
      <c r="Q3886" s="12" t="str">
        <f t="shared" si="180"/>
        <v>theater</v>
      </c>
      <c r="R3886" s="12" t="str">
        <f t="shared" si="181"/>
        <v>musical</v>
      </c>
      <c r="S3886" s="13">
        <f>(((J3886/60)/60)/24)+DATE(1970,1,1)+(-5/24)</f>
        <v>42065.583240740736</v>
      </c>
      <c r="T3886" s="14">
        <f>(((I3886/60)/60)/24)+DATE(1970,1,1)+(-5/24)</f>
        <v>42090.541574074072</v>
      </c>
      <c r="U3886" s="41">
        <f t="shared" si="182"/>
        <v>24.958333333335759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8" t="e">
        <f>E3887/L3887</f>
        <v>#DIV/0!</v>
      </c>
      <c r="Q3887" s="12" t="str">
        <f t="shared" si="180"/>
        <v>theater</v>
      </c>
      <c r="R3887" s="12" t="str">
        <f t="shared" si="181"/>
        <v>musical</v>
      </c>
      <c r="S3887" s="13">
        <f>(((J3887/60)/60)/24)+DATE(1970,1,1)+(-5/24)</f>
        <v>42469.742951388886</v>
      </c>
      <c r="T3887" s="14">
        <f>(((I3887/60)/60)/24)+DATE(1970,1,1)+(-5/24)</f>
        <v>42499.742951388886</v>
      </c>
      <c r="U3887" s="41">
        <f t="shared" si="182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8" t="e">
        <f>E3888/L3888</f>
        <v>#DIV/0!</v>
      </c>
      <c r="Q3888" s="12" t="str">
        <f t="shared" si="180"/>
        <v>theater</v>
      </c>
      <c r="R3888" s="12" t="str">
        <f t="shared" si="181"/>
        <v>musical</v>
      </c>
      <c r="S3888" s="13">
        <f>(((J3888/60)/60)/24)+DATE(1970,1,1)+(-5/24)</f>
        <v>41954.019699074073</v>
      </c>
      <c r="T3888" s="14">
        <f>(((I3888/60)/60)/24)+DATE(1970,1,1)+(-5/24)</f>
        <v>41984.019699074073</v>
      </c>
      <c r="U3888" s="41">
        <f t="shared" si="182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8">
        <f>E3889/L3889</f>
        <v>17.5</v>
      </c>
      <c r="Q3889" s="12" t="str">
        <f t="shared" si="180"/>
        <v>theater</v>
      </c>
      <c r="R3889" s="12" t="str">
        <f t="shared" si="181"/>
        <v>musical</v>
      </c>
      <c r="S3889" s="13">
        <f>(((J3889/60)/60)/24)+DATE(1970,1,1)+(-5/24)</f>
        <v>42079.649641203701</v>
      </c>
      <c r="T3889" s="14">
        <f>(((I3889/60)/60)/24)+DATE(1970,1,1)+(-5/24)</f>
        <v>42125.708333333336</v>
      </c>
      <c r="U3889" s="41">
        <f t="shared" si="182"/>
        <v>46.058692129634437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8">
        <f>E3890/L3890</f>
        <v>38.714285714285715</v>
      </c>
      <c r="Q3890" s="12" t="str">
        <f t="shared" si="180"/>
        <v>theater</v>
      </c>
      <c r="R3890" s="12" t="str">
        <f t="shared" si="181"/>
        <v>plays</v>
      </c>
      <c r="S3890" s="13">
        <f>(((J3890/60)/60)/24)+DATE(1970,1,1)+(-5/24)</f>
        <v>42762.337476851848</v>
      </c>
      <c r="T3890" s="14">
        <f>(((I3890/60)/60)/24)+DATE(1970,1,1)+(-5/24)</f>
        <v>42792.337476851848</v>
      </c>
      <c r="U3890" s="41">
        <f t="shared" si="182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8">
        <f>E3891/L3891</f>
        <v>13.111111111111111</v>
      </c>
      <c r="Q3891" s="12" t="str">
        <f t="shared" si="180"/>
        <v>theater</v>
      </c>
      <c r="R3891" s="12" t="str">
        <f t="shared" si="181"/>
        <v>plays</v>
      </c>
      <c r="S3891" s="13">
        <f>(((J3891/60)/60)/24)+DATE(1970,1,1)+(-5/24)</f>
        <v>41976.796643518515</v>
      </c>
      <c r="T3891" s="14">
        <f>(((I3891/60)/60)/24)+DATE(1970,1,1)+(-5/24)</f>
        <v>42008.768055555549</v>
      </c>
      <c r="U3891" s="41">
        <f t="shared" si="182"/>
        <v>31.971412037033588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8">
        <f>E3892/L3892</f>
        <v>315.5</v>
      </c>
      <c r="Q3892" s="12" t="str">
        <f t="shared" si="180"/>
        <v>theater</v>
      </c>
      <c r="R3892" s="12" t="str">
        <f t="shared" si="181"/>
        <v>plays</v>
      </c>
      <c r="S3892" s="13">
        <f>(((J3892/60)/60)/24)+DATE(1970,1,1)+(-5/24)</f>
        <v>42171.55027777778</v>
      </c>
      <c r="T3892" s="14">
        <f>(((I3892/60)/60)/24)+DATE(1970,1,1)+(-5/24)</f>
        <v>42231.55027777778</v>
      </c>
      <c r="U3892" s="41">
        <f t="shared" si="182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8">
        <f>E3893/L3893</f>
        <v>37.142857142857146</v>
      </c>
      <c r="Q3893" s="12" t="str">
        <f t="shared" si="180"/>
        <v>theater</v>
      </c>
      <c r="R3893" s="12" t="str">
        <f t="shared" si="181"/>
        <v>plays</v>
      </c>
      <c r="S3893" s="13">
        <f>(((J3893/60)/60)/24)+DATE(1970,1,1)+(-5/24)</f>
        <v>42055.924120370364</v>
      </c>
      <c r="T3893" s="14">
        <f>(((I3893/60)/60)/24)+DATE(1970,1,1)+(-5/24)</f>
        <v>42085.999305555553</v>
      </c>
      <c r="U3893" s="41">
        <f t="shared" si="182"/>
        <v>30.075185185189184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8" t="e">
        <f>E3894/L3894</f>
        <v>#DIV/0!</v>
      </c>
      <c r="Q3894" s="12" t="str">
        <f t="shared" si="180"/>
        <v>theater</v>
      </c>
      <c r="R3894" s="12" t="str">
        <f t="shared" si="181"/>
        <v>plays</v>
      </c>
      <c r="S3894" s="13">
        <f>(((J3894/60)/60)/24)+DATE(1970,1,1)+(-5/24)</f>
        <v>41867.44394675926</v>
      </c>
      <c r="T3894" s="14">
        <f>(((I3894/60)/60)/24)+DATE(1970,1,1)+(-5/24)</f>
        <v>41875.083333333328</v>
      </c>
      <c r="U3894" s="41">
        <f t="shared" si="182"/>
        <v>7.6393865740683395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8">
        <f>E3895/L3895</f>
        <v>128.27380952380952</v>
      </c>
      <c r="Q3895" s="12" t="str">
        <f t="shared" si="180"/>
        <v>theater</v>
      </c>
      <c r="R3895" s="12" t="str">
        <f t="shared" si="181"/>
        <v>plays</v>
      </c>
      <c r="S3895" s="13">
        <f>(((J3895/60)/60)/24)+DATE(1970,1,1)+(-5/24)</f>
        <v>41779.449537037035</v>
      </c>
      <c r="T3895" s="14">
        <f>(((I3895/60)/60)/24)+DATE(1970,1,1)+(-5/24)</f>
        <v>41821.041666666664</v>
      </c>
      <c r="U3895" s="41">
        <f t="shared" si="182"/>
        <v>41.592129629629198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8">
        <f>E3896/L3896</f>
        <v>47.272727272727273</v>
      </c>
      <c r="Q3896" s="12" t="str">
        <f t="shared" si="180"/>
        <v>theater</v>
      </c>
      <c r="R3896" s="12" t="str">
        <f t="shared" si="181"/>
        <v>plays</v>
      </c>
      <c r="S3896" s="13">
        <f>(((J3896/60)/60)/24)+DATE(1970,1,1)+(-5/24)</f>
        <v>42679.750138888885</v>
      </c>
      <c r="T3896" s="14">
        <f>(((I3896/60)/60)/24)+DATE(1970,1,1)+(-5/24)</f>
        <v>42709.999305555553</v>
      </c>
      <c r="U3896" s="41">
        <f t="shared" si="182"/>
        <v>30.249166666668316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8">
        <f>E3897/L3897</f>
        <v>50</v>
      </c>
      <c r="Q3897" s="12" t="str">
        <f t="shared" si="180"/>
        <v>theater</v>
      </c>
      <c r="R3897" s="12" t="str">
        <f t="shared" si="181"/>
        <v>plays</v>
      </c>
      <c r="S3897" s="13">
        <f>(((J3897/60)/60)/24)+DATE(1970,1,1)+(-5/24)</f>
        <v>42032.041875000003</v>
      </c>
      <c r="T3897" s="14">
        <f>(((I3897/60)/60)/24)+DATE(1970,1,1)+(-5/24)</f>
        <v>42063.041875000003</v>
      </c>
      <c r="U3897" s="41">
        <f t="shared" si="182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8">
        <f>E3898/L3898</f>
        <v>42.5</v>
      </c>
      <c r="Q3898" s="12" t="str">
        <f t="shared" si="180"/>
        <v>theater</v>
      </c>
      <c r="R3898" s="12" t="str">
        <f t="shared" si="181"/>
        <v>plays</v>
      </c>
      <c r="S3898" s="13">
        <f>(((J3898/60)/60)/24)+DATE(1970,1,1)+(-5/24)</f>
        <v>41792.983541666668</v>
      </c>
      <c r="T3898" s="14">
        <f>(((I3898/60)/60)/24)+DATE(1970,1,1)+(-5/24)</f>
        <v>41806.983541666668</v>
      </c>
      <c r="U3898" s="41">
        <f t="shared" si="182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8">
        <f>E3899/L3899</f>
        <v>44</v>
      </c>
      <c r="Q3899" s="12" t="str">
        <f t="shared" si="180"/>
        <v>theater</v>
      </c>
      <c r="R3899" s="12" t="str">
        <f t="shared" si="181"/>
        <v>plays</v>
      </c>
      <c r="S3899" s="13">
        <f>(((J3899/60)/60)/24)+DATE(1970,1,1)+(-5/24)</f>
        <v>41982.665312499994</v>
      </c>
      <c r="T3899" s="14">
        <f>(((I3899/60)/60)/24)+DATE(1970,1,1)+(-5/24)</f>
        <v>42012.665312499994</v>
      </c>
      <c r="U3899" s="41">
        <f t="shared" si="182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8">
        <f>E3900/L3900</f>
        <v>50.875</v>
      </c>
      <c r="Q3900" s="12" t="str">
        <f t="shared" si="180"/>
        <v>theater</v>
      </c>
      <c r="R3900" s="12" t="str">
        <f t="shared" si="181"/>
        <v>plays</v>
      </c>
      <c r="S3900" s="13">
        <f>(((J3900/60)/60)/24)+DATE(1970,1,1)+(-5/24)</f>
        <v>42193.273958333331</v>
      </c>
      <c r="T3900" s="14">
        <f>(((I3900/60)/60)/24)+DATE(1970,1,1)+(-5/24)</f>
        <v>42233.458333333336</v>
      </c>
      <c r="U3900" s="41">
        <f t="shared" si="182"/>
        <v>40.184375000004366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8">
        <f>E3901/L3901</f>
        <v>62.5</v>
      </c>
      <c r="Q3901" s="12" t="str">
        <f t="shared" si="180"/>
        <v>theater</v>
      </c>
      <c r="R3901" s="12" t="str">
        <f t="shared" si="181"/>
        <v>plays</v>
      </c>
      <c r="S3901" s="13">
        <f>(((J3901/60)/60)/24)+DATE(1970,1,1)+(-5/24)</f>
        <v>41843.566678240735</v>
      </c>
      <c r="T3901" s="14">
        <f>(((I3901/60)/60)/24)+DATE(1970,1,1)+(-5/24)</f>
        <v>41863.566678240735</v>
      </c>
      <c r="U3901" s="41">
        <f t="shared" si="182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8">
        <f>E3902/L3902</f>
        <v>27</v>
      </c>
      <c r="Q3902" s="12" t="str">
        <f t="shared" si="180"/>
        <v>theater</v>
      </c>
      <c r="R3902" s="12" t="str">
        <f t="shared" si="181"/>
        <v>plays</v>
      </c>
      <c r="S3902" s="13">
        <f>(((J3902/60)/60)/24)+DATE(1970,1,1)+(-5/24)</f>
        <v>42135.884155092594</v>
      </c>
      <c r="T3902" s="14">
        <f>(((I3902/60)/60)/24)+DATE(1970,1,1)+(-5/24)</f>
        <v>42165.884155092594</v>
      </c>
      <c r="U3902" s="41">
        <f t="shared" si="182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8">
        <f>E3903/L3903</f>
        <v>25</v>
      </c>
      <c r="Q3903" s="12" t="str">
        <f t="shared" si="180"/>
        <v>theater</v>
      </c>
      <c r="R3903" s="12" t="str">
        <f t="shared" si="181"/>
        <v>plays</v>
      </c>
      <c r="S3903" s="13">
        <f>(((J3903/60)/60)/24)+DATE(1970,1,1)+(-5/24)</f>
        <v>42317.618043981485</v>
      </c>
      <c r="T3903" s="14">
        <f>(((I3903/60)/60)/24)+DATE(1970,1,1)+(-5/24)</f>
        <v>42357.618043981485</v>
      </c>
      <c r="U3903" s="41">
        <f t="shared" si="182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8">
        <f>E3904/L3904</f>
        <v>47.258064516129032</v>
      </c>
      <c r="Q3904" s="12" t="str">
        <f t="shared" si="180"/>
        <v>theater</v>
      </c>
      <c r="R3904" s="12" t="str">
        <f t="shared" si="181"/>
        <v>plays</v>
      </c>
      <c r="S3904" s="13">
        <f>(((J3904/60)/60)/24)+DATE(1970,1,1)+(-5/24)</f>
        <v>42663.259745370371</v>
      </c>
      <c r="T3904" s="14">
        <f>(((I3904/60)/60)/24)+DATE(1970,1,1)+(-5/24)</f>
        <v>42688.301412037035</v>
      </c>
      <c r="U3904" s="41">
        <f t="shared" si="182"/>
        <v>25.041666666664241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8" t="e">
        <f>E3905/L3905</f>
        <v>#DIV/0!</v>
      </c>
      <c r="Q3905" s="12" t="str">
        <f t="shared" si="180"/>
        <v>theater</v>
      </c>
      <c r="R3905" s="12" t="str">
        <f t="shared" si="181"/>
        <v>plays</v>
      </c>
      <c r="S3905" s="13">
        <f>(((J3905/60)/60)/24)+DATE(1970,1,1)+(-5/24)</f>
        <v>42185.802835648145</v>
      </c>
      <c r="T3905" s="14">
        <f>(((I3905/60)/60)/24)+DATE(1970,1,1)+(-5/24)</f>
        <v>42230.609722222223</v>
      </c>
      <c r="U3905" s="41">
        <f t="shared" si="182"/>
        <v>44.806886574078817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8">
        <f>E3906/L3906</f>
        <v>1.5</v>
      </c>
      <c r="Q3906" s="12" t="str">
        <f t="shared" si="180"/>
        <v>theater</v>
      </c>
      <c r="R3906" s="12" t="str">
        <f t="shared" si="181"/>
        <v>plays</v>
      </c>
      <c r="S3906" s="13">
        <f>(((J3906/60)/60)/24)+DATE(1970,1,1)+(-5/24)</f>
        <v>42095.020833333336</v>
      </c>
      <c r="T3906" s="14">
        <f>(((I3906/60)/60)/24)+DATE(1970,1,1)+(-5/24)</f>
        <v>42109.00277777778</v>
      </c>
      <c r="U3906" s="41">
        <f t="shared" si="182"/>
        <v>13.981944444443798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8">
        <f>E3907/L3907</f>
        <v>24.714285714285715</v>
      </c>
      <c r="Q3907" s="12" t="str">
        <f t="shared" ref="Q3907:Q3970" si="183">LEFT(N3907,( FIND("/",N3907,1))-1)</f>
        <v>theater</v>
      </c>
      <c r="R3907" s="12" t="str">
        <f t="shared" ref="R3907:R3970" si="184">RIGHT(N3907,(LEN(N3907)-(FIND("/",N3907, FIND("/", N3907)-1))))</f>
        <v>plays</v>
      </c>
      <c r="S3907" s="13">
        <f>(((J3907/60)/60)/24)+DATE(1970,1,1)+(-5/24)</f>
        <v>42124.415543981479</v>
      </c>
      <c r="T3907" s="14">
        <f>(((I3907/60)/60)/24)+DATE(1970,1,1)+(-5/24)</f>
        <v>42166.749999999993</v>
      </c>
      <c r="U3907" s="41">
        <f t="shared" ref="U3907:U3970" si="185">T3907-S3907</f>
        <v>42.334456018514175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8">
        <f>E3908/L3908</f>
        <v>63.125</v>
      </c>
      <c r="Q3908" s="12" t="str">
        <f t="shared" si="183"/>
        <v>theater</v>
      </c>
      <c r="R3908" s="12" t="str">
        <f t="shared" si="184"/>
        <v>plays</v>
      </c>
      <c r="S3908" s="13">
        <f>(((J3908/60)/60)/24)+DATE(1970,1,1)+(-5/24)</f>
        <v>42143.709409722222</v>
      </c>
      <c r="T3908" s="14">
        <f>(((I3908/60)/60)/24)+DATE(1970,1,1)+(-5/24)</f>
        <v>42181.350694444445</v>
      </c>
      <c r="U3908" s="41">
        <f t="shared" si="185"/>
        <v>37.641284722223645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8">
        <f>E3909/L3909</f>
        <v>38.25</v>
      </c>
      <c r="Q3909" s="12" t="str">
        <f t="shared" si="183"/>
        <v>theater</v>
      </c>
      <c r="R3909" s="12" t="str">
        <f t="shared" si="184"/>
        <v>plays</v>
      </c>
      <c r="S3909" s="13">
        <f>(((J3909/60)/60)/24)+DATE(1970,1,1)+(-5/24)</f>
        <v>41906.611180555556</v>
      </c>
      <c r="T3909" s="14">
        <f>(((I3909/60)/60)/24)+DATE(1970,1,1)+(-5/24)</f>
        <v>41938.630555555552</v>
      </c>
      <c r="U3909" s="41">
        <f t="shared" si="185"/>
        <v>32.019374999996217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8">
        <f>E3910/L3910</f>
        <v>16.25</v>
      </c>
      <c r="Q3910" s="12" t="str">
        <f t="shared" si="183"/>
        <v>theater</v>
      </c>
      <c r="R3910" s="12" t="str">
        <f t="shared" si="184"/>
        <v>plays</v>
      </c>
      <c r="S3910" s="13">
        <f>(((J3910/60)/60)/24)+DATE(1970,1,1)+(-5/24)</f>
        <v>41833.927037037036</v>
      </c>
      <c r="T3910" s="14">
        <f>(((I3910/60)/60)/24)+DATE(1970,1,1)+(-5/24)</f>
        <v>41848.927037037036</v>
      </c>
      <c r="U3910" s="41">
        <f t="shared" si="185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8">
        <f>E3911/L3911</f>
        <v>33.75</v>
      </c>
      <c r="Q3911" s="12" t="str">
        <f t="shared" si="183"/>
        <v>theater</v>
      </c>
      <c r="R3911" s="12" t="str">
        <f t="shared" si="184"/>
        <v>plays</v>
      </c>
      <c r="S3911" s="13">
        <f>(((J3911/60)/60)/24)+DATE(1970,1,1)+(-5/24)</f>
        <v>41863.150949074072</v>
      </c>
      <c r="T3911" s="14">
        <f>(((I3911/60)/60)/24)+DATE(1970,1,1)+(-5/24)</f>
        <v>41893.150949074072</v>
      </c>
      <c r="U3911" s="41">
        <f t="shared" si="185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8">
        <f>E3912/L3912</f>
        <v>61.666666666666664</v>
      </c>
      <c r="Q3912" s="12" t="str">
        <f t="shared" si="183"/>
        <v>theater</v>
      </c>
      <c r="R3912" s="12" t="str">
        <f t="shared" si="184"/>
        <v>plays</v>
      </c>
      <c r="S3912" s="13">
        <f>(((J3912/60)/60)/24)+DATE(1970,1,1)+(-5/24)</f>
        <v>42224.548576388886</v>
      </c>
      <c r="T3912" s="14">
        <f>(((I3912/60)/60)/24)+DATE(1970,1,1)+(-5/24)</f>
        <v>42254.548576388886</v>
      </c>
      <c r="U3912" s="41">
        <f t="shared" si="185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8">
        <f>E3913/L3913</f>
        <v>83.138888888888886</v>
      </c>
      <c r="Q3913" s="12" t="str">
        <f t="shared" si="183"/>
        <v>theater</v>
      </c>
      <c r="R3913" s="12" t="str">
        <f t="shared" si="184"/>
        <v>plays</v>
      </c>
      <c r="S3913" s="13">
        <f>(((J3913/60)/60)/24)+DATE(1970,1,1)+(-5/24)</f>
        <v>41939.603900462964</v>
      </c>
      <c r="T3913" s="14">
        <f>(((I3913/60)/60)/24)+DATE(1970,1,1)+(-5/24)</f>
        <v>41969.645567129628</v>
      </c>
      <c r="U3913" s="41">
        <f t="shared" si="185"/>
        <v>30.041666666664241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8">
        <f>E3914/L3914</f>
        <v>1</v>
      </c>
      <c r="Q3914" s="12" t="str">
        <f t="shared" si="183"/>
        <v>theater</v>
      </c>
      <c r="R3914" s="12" t="str">
        <f t="shared" si="184"/>
        <v>plays</v>
      </c>
      <c r="S3914" s="13">
        <f>(((J3914/60)/60)/24)+DATE(1970,1,1)+(-5/24)</f>
        <v>42059.061689814807</v>
      </c>
      <c r="T3914" s="14">
        <f>(((I3914/60)/60)/24)+DATE(1970,1,1)+(-5/24)</f>
        <v>42118.982638888883</v>
      </c>
      <c r="U3914" s="41">
        <f t="shared" si="185"/>
        <v>59.920949074075907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8">
        <f>E3915/L3915</f>
        <v>142.85714285714286</v>
      </c>
      <c r="Q3915" s="12" t="str">
        <f t="shared" si="183"/>
        <v>theater</v>
      </c>
      <c r="R3915" s="12" t="str">
        <f t="shared" si="184"/>
        <v>plays</v>
      </c>
      <c r="S3915" s="13">
        <f>(((J3915/60)/60)/24)+DATE(1970,1,1)+(-5/24)</f>
        <v>42308.002881944441</v>
      </c>
      <c r="T3915" s="14">
        <f>(((I3915/60)/60)/24)+DATE(1970,1,1)+(-5/24)</f>
        <v>42338.044548611106</v>
      </c>
      <c r="U3915" s="41">
        <f t="shared" si="185"/>
        <v>30.041666666664241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8">
        <f>E3916/L3916</f>
        <v>33.666666666666664</v>
      </c>
      <c r="Q3916" s="12" t="str">
        <f t="shared" si="183"/>
        <v>theater</v>
      </c>
      <c r="R3916" s="12" t="str">
        <f t="shared" si="184"/>
        <v>plays</v>
      </c>
      <c r="S3916" s="13">
        <f>(((J3916/60)/60)/24)+DATE(1970,1,1)+(-5/24)</f>
        <v>42114.610601851848</v>
      </c>
      <c r="T3916" s="14">
        <f>(((I3916/60)/60)/24)+DATE(1970,1,1)+(-5/24)</f>
        <v>42134.749305555553</v>
      </c>
      <c r="U3916" s="41">
        <f t="shared" si="185"/>
        <v>20.138703703705687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8">
        <f>E3917/L3917</f>
        <v>5</v>
      </c>
      <c r="Q3917" s="12" t="str">
        <f t="shared" si="183"/>
        <v>theater</v>
      </c>
      <c r="R3917" s="12" t="str">
        <f t="shared" si="184"/>
        <v>plays</v>
      </c>
      <c r="S3917" s="13">
        <f>(((J3917/60)/60)/24)+DATE(1970,1,1)+(-5/24)</f>
        <v>42492.776724537034</v>
      </c>
      <c r="T3917" s="14">
        <f>(((I3917/60)/60)/24)+DATE(1970,1,1)+(-5/24)</f>
        <v>42522.776724537034</v>
      </c>
      <c r="U3917" s="41">
        <f t="shared" si="185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8" t="e">
        <f>E3918/L3918</f>
        <v>#DIV/0!</v>
      </c>
      <c r="Q3918" s="12" t="str">
        <f t="shared" si="183"/>
        <v>theater</v>
      </c>
      <c r="R3918" s="12" t="str">
        <f t="shared" si="184"/>
        <v>plays</v>
      </c>
      <c r="S3918" s="13">
        <f>(((J3918/60)/60)/24)+DATE(1970,1,1)+(-5/24)</f>
        <v>42494.263333333329</v>
      </c>
      <c r="T3918" s="14">
        <f>(((I3918/60)/60)/24)+DATE(1970,1,1)+(-5/24)</f>
        <v>42524.263333333329</v>
      </c>
      <c r="U3918" s="41">
        <f t="shared" si="185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8">
        <f>E3919/L3919</f>
        <v>10</v>
      </c>
      <c r="Q3919" s="12" t="str">
        <f t="shared" si="183"/>
        <v>theater</v>
      </c>
      <c r="R3919" s="12" t="str">
        <f t="shared" si="184"/>
        <v>plays</v>
      </c>
      <c r="S3919" s="13">
        <f>(((J3919/60)/60)/24)+DATE(1970,1,1)+(-5/24)</f>
        <v>41863.318993055553</v>
      </c>
      <c r="T3919" s="14">
        <f>(((I3919/60)/60)/24)+DATE(1970,1,1)+(-5/24)</f>
        <v>41893.318993055553</v>
      </c>
      <c r="U3919" s="41">
        <f t="shared" si="185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8">
        <f>E3920/L3920</f>
        <v>40</v>
      </c>
      <c r="Q3920" s="12" t="str">
        <f t="shared" si="183"/>
        <v>theater</v>
      </c>
      <c r="R3920" s="12" t="str">
        <f t="shared" si="184"/>
        <v>plays</v>
      </c>
      <c r="S3920" s="13">
        <f>(((J3920/60)/60)/24)+DATE(1970,1,1)+(-5/24)</f>
        <v>41843.456284722219</v>
      </c>
      <c r="T3920" s="14">
        <f>(((I3920/60)/60)/24)+DATE(1970,1,1)+(-5/24)</f>
        <v>41855.458333333328</v>
      </c>
      <c r="U3920" s="41">
        <f t="shared" si="185"/>
        <v>12.002048611109785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8">
        <f>E3921/L3921</f>
        <v>30</v>
      </c>
      <c r="Q3921" s="12" t="str">
        <f t="shared" si="183"/>
        <v>theater</v>
      </c>
      <c r="R3921" s="12" t="str">
        <f t="shared" si="184"/>
        <v>plays</v>
      </c>
      <c r="S3921" s="13">
        <f>(((J3921/60)/60)/24)+DATE(1970,1,1)+(-5/24)</f>
        <v>42358.476539351854</v>
      </c>
      <c r="T3921" s="14">
        <f>(((I3921/60)/60)/24)+DATE(1970,1,1)+(-5/24)</f>
        <v>42386.791666666664</v>
      </c>
      <c r="U3921" s="41">
        <f t="shared" si="185"/>
        <v>28.315127314810525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8">
        <f>E3922/L3922</f>
        <v>45</v>
      </c>
      <c r="Q3922" s="12" t="str">
        <f t="shared" si="183"/>
        <v>theater</v>
      </c>
      <c r="R3922" s="12" t="str">
        <f t="shared" si="184"/>
        <v>plays</v>
      </c>
      <c r="S3922" s="13">
        <f>(((J3922/60)/60)/24)+DATE(1970,1,1)+(-5/24)</f>
        <v>42657.178935185184</v>
      </c>
      <c r="T3922" s="14">
        <f>(((I3922/60)/60)/24)+DATE(1970,1,1)+(-5/24)</f>
        <v>42687.220601851855</v>
      </c>
      <c r="U3922" s="41">
        <f t="shared" si="185"/>
        <v>30.041666666671517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8" t="e">
        <f>E3923/L3923</f>
        <v>#DIV/0!</v>
      </c>
      <c r="Q3923" s="12" t="str">
        <f t="shared" si="183"/>
        <v>theater</v>
      </c>
      <c r="R3923" s="12" t="str">
        <f t="shared" si="184"/>
        <v>plays</v>
      </c>
      <c r="S3923" s="13">
        <f>(((J3923/60)/60)/24)+DATE(1970,1,1)+(-5/24)</f>
        <v>41926.333969907406</v>
      </c>
      <c r="T3923" s="14">
        <f>(((I3923/60)/60)/24)+DATE(1970,1,1)+(-5/24)</f>
        <v>41938.541666666664</v>
      </c>
      <c r="U3923" s="41">
        <f t="shared" si="185"/>
        <v>12.207696759258397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8">
        <f>E3924/L3924</f>
        <v>10.166666666666666</v>
      </c>
      <c r="Q3924" s="12" t="str">
        <f t="shared" si="183"/>
        <v>theater</v>
      </c>
      <c r="R3924" s="12" t="str">
        <f t="shared" si="184"/>
        <v>plays</v>
      </c>
      <c r="S3924" s="13">
        <f>(((J3924/60)/60)/24)+DATE(1970,1,1)+(-5/24)</f>
        <v>42020.560300925928</v>
      </c>
      <c r="T3924" s="14">
        <f>(((I3924/60)/60)/24)+DATE(1970,1,1)+(-5/24)</f>
        <v>42065.749999999993</v>
      </c>
      <c r="U3924" s="41">
        <f t="shared" si="185"/>
        <v>45.189699074064265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8">
        <f>E3925/L3925</f>
        <v>81.411764705882348</v>
      </c>
      <c r="Q3925" s="12" t="str">
        <f t="shared" si="183"/>
        <v>theater</v>
      </c>
      <c r="R3925" s="12" t="str">
        <f t="shared" si="184"/>
        <v>plays</v>
      </c>
      <c r="S3925" s="13">
        <f>(((J3925/60)/60)/24)+DATE(1970,1,1)+(-5/24)</f>
        <v>42075.771655092591</v>
      </c>
      <c r="T3925" s="14">
        <f>(((I3925/60)/60)/24)+DATE(1970,1,1)+(-5/24)</f>
        <v>42103.771655092591</v>
      </c>
      <c r="U3925" s="41">
        <f t="shared" si="185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8">
        <f>E3926/L3926</f>
        <v>57.25</v>
      </c>
      <c r="Q3926" s="12" t="str">
        <f t="shared" si="183"/>
        <v>theater</v>
      </c>
      <c r="R3926" s="12" t="str">
        <f t="shared" si="184"/>
        <v>plays</v>
      </c>
      <c r="S3926" s="13">
        <f>(((J3926/60)/60)/24)+DATE(1970,1,1)+(-5/24)</f>
        <v>41786.751412037032</v>
      </c>
      <c r="T3926" s="14">
        <f>(((I3926/60)/60)/24)+DATE(1970,1,1)+(-5/24)</f>
        <v>41816.751412037032</v>
      </c>
      <c r="U3926" s="41">
        <f t="shared" si="185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8">
        <f>E3927/L3927</f>
        <v>5</v>
      </c>
      <c r="Q3927" s="12" t="str">
        <f t="shared" si="183"/>
        <v>theater</v>
      </c>
      <c r="R3927" s="12" t="str">
        <f t="shared" si="184"/>
        <v>plays</v>
      </c>
      <c r="S3927" s="13">
        <f>(((J3927/60)/60)/24)+DATE(1970,1,1)+(-5/24)</f>
        <v>41820.662488425922</v>
      </c>
      <c r="T3927" s="14">
        <f>(((I3927/60)/60)/24)+DATE(1970,1,1)+(-5/24)</f>
        <v>41850.662488425922</v>
      </c>
      <c r="U3927" s="41">
        <f t="shared" si="185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8">
        <f>E3928/L3928</f>
        <v>15</v>
      </c>
      <c r="Q3928" s="12" t="str">
        <f t="shared" si="183"/>
        <v>theater</v>
      </c>
      <c r="R3928" s="12" t="str">
        <f t="shared" si="184"/>
        <v>plays</v>
      </c>
      <c r="S3928" s="13">
        <f>(((J3928/60)/60)/24)+DATE(1970,1,1)+(-5/24)</f>
        <v>41969.876712962963</v>
      </c>
      <c r="T3928" s="14">
        <f>(((I3928/60)/60)/24)+DATE(1970,1,1)+(-5/24)</f>
        <v>41999.876712962963</v>
      </c>
      <c r="U3928" s="41">
        <f t="shared" si="185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8">
        <f>E3929/L3929</f>
        <v>12.5</v>
      </c>
      <c r="Q3929" s="12" t="str">
        <f t="shared" si="183"/>
        <v>theater</v>
      </c>
      <c r="R3929" s="12" t="str">
        <f t="shared" si="184"/>
        <v>plays</v>
      </c>
      <c r="S3929" s="13">
        <f>(((J3929/60)/60)/24)+DATE(1970,1,1)+(-5/24)</f>
        <v>41830.059074074074</v>
      </c>
      <c r="T3929" s="14">
        <f>(((I3929/60)/60)/24)+DATE(1970,1,1)+(-5/24)</f>
        <v>41860.059074074074</v>
      </c>
      <c r="U3929" s="41">
        <f t="shared" si="185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8">
        <f>E3930/L3930</f>
        <v>93</v>
      </c>
      <c r="Q3930" s="12" t="str">
        <f t="shared" si="183"/>
        <v>theater</v>
      </c>
      <c r="R3930" s="12" t="str">
        <f t="shared" si="184"/>
        <v>plays</v>
      </c>
      <c r="S3930" s="13">
        <f>(((J3930/60)/60)/24)+DATE(1970,1,1)+(-5/24)</f>
        <v>42265.474849537037</v>
      </c>
      <c r="T3930" s="14">
        <f>(((I3930/60)/60)/24)+DATE(1970,1,1)+(-5/24)</f>
        <v>42292.999305555553</v>
      </c>
      <c r="U3930" s="41">
        <f t="shared" si="185"/>
        <v>27.524456018516503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8">
        <f>E3931/L3931</f>
        <v>32.357142857142854</v>
      </c>
      <c r="Q3931" s="12" t="str">
        <f t="shared" si="183"/>
        <v>theater</v>
      </c>
      <c r="R3931" s="12" t="str">
        <f t="shared" si="184"/>
        <v>plays</v>
      </c>
      <c r="S3931" s="13">
        <f>(((J3931/60)/60)/24)+DATE(1970,1,1)+(-5/24)</f>
        <v>42601.618807870364</v>
      </c>
      <c r="T3931" s="14">
        <f>(((I3931/60)/60)/24)+DATE(1970,1,1)+(-5/24)</f>
        <v>42631.618807870364</v>
      </c>
      <c r="U3931" s="41">
        <f t="shared" si="185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8" t="e">
        <f>E3932/L3932</f>
        <v>#DIV/0!</v>
      </c>
      <c r="Q3932" s="12" t="str">
        <f t="shared" si="183"/>
        <v>theater</v>
      </c>
      <c r="R3932" s="12" t="str">
        <f t="shared" si="184"/>
        <v>plays</v>
      </c>
      <c r="S3932" s="13">
        <f>(((J3932/60)/60)/24)+DATE(1970,1,1)+(-5/24)</f>
        <v>42433.13041666666</v>
      </c>
      <c r="T3932" s="14">
        <f>(((I3932/60)/60)/24)+DATE(1970,1,1)+(-5/24)</f>
        <v>42461.041666666664</v>
      </c>
      <c r="U3932" s="41">
        <f t="shared" si="185"/>
        <v>27.911250000004657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8" t="e">
        <f>E3933/L3933</f>
        <v>#DIV/0!</v>
      </c>
      <c r="Q3933" s="12" t="str">
        <f t="shared" si="183"/>
        <v>theater</v>
      </c>
      <c r="R3933" s="12" t="str">
        <f t="shared" si="184"/>
        <v>plays</v>
      </c>
      <c r="S3933" s="13">
        <f>(((J3933/60)/60)/24)+DATE(1970,1,1)+(-5/24)</f>
        <v>42227.943368055552</v>
      </c>
      <c r="T3933" s="14">
        <f>(((I3933/60)/60)/24)+DATE(1970,1,1)+(-5/24)</f>
        <v>42252.943368055552</v>
      </c>
      <c r="U3933" s="41">
        <f t="shared" si="185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8">
        <f>E3934/L3934</f>
        <v>1</v>
      </c>
      <c r="Q3934" s="12" t="str">
        <f t="shared" si="183"/>
        <v>theater</v>
      </c>
      <c r="R3934" s="12" t="str">
        <f t="shared" si="184"/>
        <v>plays</v>
      </c>
      <c r="S3934" s="13">
        <f>(((J3934/60)/60)/24)+DATE(1970,1,1)+(-5/24)</f>
        <v>42414.960231481477</v>
      </c>
      <c r="T3934" s="14">
        <f>(((I3934/60)/60)/24)+DATE(1970,1,1)+(-5/24)</f>
        <v>42444.918564814812</v>
      </c>
      <c r="U3934" s="41">
        <f t="shared" si="185"/>
        <v>29.958333333335759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8">
        <f>E3935/L3935</f>
        <v>91.833333333333329</v>
      </c>
      <c r="Q3935" s="12" t="str">
        <f t="shared" si="183"/>
        <v>theater</v>
      </c>
      <c r="R3935" s="12" t="str">
        <f t="shared" si="184"/>
        <v>plays</v>
      </c>
      <c r="S3935" s="13">
        <f>(((J3935/60)/60)/24)+DATE(1970,1,1)+(-5/24)</f>
        <v>42538.759976851848</v>
      </c>
      <c r="T3935" s="14">
        <f>(((I3935/60)/60)/24)+DATE(1970,1,1)+(-5/24)</f>
        <v>42567.821527777771</v>
      </c>
      <c r="U3935" s="41">
        <f t="shared" si="185"/>
        <v>29.061550925922347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8">
        <f>E3936/L3936</f>
        <v>45.833333333333336</v>
      </c>
      <c r="Q3936" s="12" t="str">
        <f t="shared" si="183"/>
        <v>theater</v>
      </c>
      <c r="R3936" s="12" t="str">
        <f t="shared" si="184"/>
        <v>plays</v>
      </c>
      <c r="S3936" s="13">
        <f>(((J3936/60)/60)/24)+DATE(1970,1,1)+(-5/24)</f>
        <v>42233.463414351849</v>
      </c>
      <c r="T3936" s="14">
        <f>(((I3936/60)/60)/24)+DATE(1970,1,1)+(-5/24)</f>
        <v>42278.333333333336</v>
      </c>
      <c r="U3936" s="41">
        <f t="shared" si="185"/>
        <v>44.86991898148699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8">
        <f>E3937/L3937</f>
        <v>57.173913043478258</v>
      </c>
      <c r="Q3937" s="12" t="str">
        <f t="shared" si="183"/>
        <v>theater</v>
      </c>
      <c r="R3937" s="12" t="str">
        <f t="shared" si="184"/>
        <v>plays</v>
      </c>
      <c r="S3937" s="13">
        <f>(((J3937/60)/60)/24)+DATE(1970,1,1)+(-5/24)</f>
        <v>42221.448449074065</v>
      </c>
      <c r="T3937" s="14">
        <f>(((I3937/60)/60)/24)+DATE(1970,1,1)+(-5/24)</f>
        <v>42281.448449074065</v>
      </c>
      <c r="U3937" s="41">
        <f t="shared" si="185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8" t="e">
        <f>E3938/L3938</f>
        <v>#DIV/0!</v>
      </c>
      <c r="Q3938" s="12" t="str">
        <f t="shared" si="183"/>
        <v>theater</v>
      </c>
      <c r="R3938" s="12" t="str">
        <f t="shared" si="184"/>
        <v>plays</v>
      </c>
      <c r="S3938" s="13">
        <f>(((J3938/60)/60)/24)+DATE(1970,1,1)+(-5/24)</f>
        <v>42675.054629629631</v>
      </c>
      <c r="T3938" s="14">
        <f>(((I3938/60)/60)/24)+DATE(1970,1,1)+(-5/24)</f>
        <v>42705.096296296295</v>
      </c>
      <c r="U3938" s="41">
        <f t="shared" si="185"/>
        <v>30.041666666664241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8">
        <f>E3939/L3939</f>
        <v>248.5</v>
      </c>
      <c r="Q3939" s="12" t="str">
        <f t="shared" si="183"/>
        <v>theater</v>
      </c>
      <c r="R3939" s="12" t="str">
        <f t="shared" si="184"/>
        <v>plays</v>
      </c>
      <c r="S3939" s="13">
        <f>(((J3939/60)/60)/24)+DATE(1970,1,1)+(-5/24)</f>
        <v>42534.423148148147</v>
      </c>
      <c r="T3939" s="14">
        <f>(((I3939/60)/60)/24)+DATE(1970,1,1)+(-5/24)</f>
        <v>42562.423148148147</v>
      </c>
      <c r="U3939" s="41">
        <f t="shared" si="185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8">
        <f>E3940/L3940</f>
        <v>79.400000000000006</v>
      </c>
      <c r="Q3940" s="12" t="str">
        <f t="shared" si="183"/>
        <v>theater</v>
      </c>
      <c r="R3940" s="12" t="str">
        <f t="shared" si="184"/>
        <v>plays</v>
      </c>
      <c r="S3940" s="13">
        <f>(((J3940/60)/60)/24)+DATE(1970,1,1)+(-5/24)</f>
        <v>42151.697384259263</v>
      </c>
      <c r="T3940" s="14">
        <f>(((I3940/60)/60)/24)+DATE(1970,1,1)+(-5/24)</f>
        <v>42182.697384259263</v>
      </c>
      <c r="U3940" s="41">
        <f t="shared" si="185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8">
        <f>E3941/L3941</f>
        <v>5</v>
      </c>
      <c r="Q3941" s="12" t="str">
        <f t="shared" si="183"/>
        <v>theater</v>
      </c>
      <c r="R3941" s="12" t="str">
        <f t="shared" si="184"/>
        <v>plays</v>
      </c>
      <c r="S3941" s="13">
        <f>(((J3941/60)/60)/24)+DATE(1970,1,1)+(-5/24)</f>
        <v>41915.191886574074</v>
      </c>
      <c r="T3941" s="14">
        <f>(((I3941/60)/60)/24)+DATE(1970,1,1)+(-5/24)</f>
        <v>41918.979166666664</v>
      </c>
      <c r="U3941" s="41">
        <f t="shared" si="185"/>
        <v>3.7872800925906631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8">
        <f>E3942/L3942</f>
        <v>5.5</v>
      </c>
      <c r="Q3942" s="12" t="str">
        <f t="shared" si="183"/>
        <v>theater</v>
      </c>
      <c r="R3942" s="12" t="str">
        <f t="shared" si="184"/>
        <v>plays</v>
      </c>
      <c r="S3942" s="13">
        <f>(((J3942/60)/60)/24)+DATE(1970,1,1)+(-5/24)</f>
        <v>41961.284155092588</v>
      </c>
      <c r="T3942" s="14">
        <f>(((I3942/60)/60)/24)+DATE(1970,1,1)+(-5/24)</f>
        <v>42006.284155092588</v>
      </c>
      <c r="U3942" s="41">
        <f t="shared" si="185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8">
        <f>E3943/L3943</f>
        <v>25</v>
      </c>
      <c r="Q3943" s="12" t="str">
        <f t="shared" si="183"/>
        <v>theater</v>
      </c>
      <c r="R3943" s="12" t="str">
        <f t="shared" si="184"/>
        <v>plays</v>
      </c>
      <c r="S3943" s="13">
        <f>(((J3943/60)/60)/24)+DATE(1970,1,1)+(-5/24)</f>
        <v>41940.378900462958</v>
      </c>
      <c r="T3943" s="14">
        <f>(((I3943/60)/60)/24)+DATE(1970,1,1)+(-5/24)</f>
        <v>41967.833333333336</v>
      </c>
      <c r="U3943" s="41">
        <f t="shared" si="185"/>
        <v>27.454432870377786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8" t="e">
        <f>E3944/L3944</f>
        <v>#DIV/0!</v>
      </c>
      <c r="Q3944" s="12" t="str">
        <f t="shared" si="183"/>
        <v>theater</v>
      </c>
      <c r="R3944" s="12" t="str">
        <f t="shared" si="184"/>
        <v>plays</v>
      </c>
      <c r="S3944" s="13">
        <f>(((J3944/60)/60)/24)+DATE(1970,1,1)+(-5/24)</f>
        <v>42111.695763888885</v>
      </c>
      <c r="T3944" s="14">
        <f>(((I3944/60)/60)/24)+DATE(1970,1,1)+(-5/24)</f>
        <v>42171.695763888885</v>
      </c>
      <c r="U3944" s="41">
        <f t="shared" si="185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8">
        <f>E3945/L3945</f>
        <v>137.07692307692307</v>
      </c>
      <c r="Q3945" s="12" t="str">
        <f t="shared" si="183"/>
        <v>theater</v>
      </c>
      <c r="R3945" s="12" t="str">
        <f t="shared" si="184"/>
        <v>plays</v>
      </c>
      <c r="S3945" s="13">
        <f>(((J3945/60)/60)/24)+DATE(1970,1,1)+(-5/24)</f>
        <v>42279.570231481477</v>
      </c>
      <c r="T3945" s="14">
        <f>(((I3945/60)/60)/24)+DATE(1970,1,1)+(-5/24)</f>
        <v>42310.493055555555</v>
      </c>
      <c r="U3945" s="41">
        <f t="shared" si="185"/>
        <v>30.922824074077653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8" t="e">
        <f>E3946/L3946</f>
        <v>#DIV/0!</v>
      </c>
      <c r="Q3946" s="12" t="str">
        <f t="shared" si="183"/>
        <v>theater</v>
      </c>
      <c r="R3946" s="12" t="str">
        <f t="shared" si="184"/>
        <v>plays</v>
      </c>
      <c r="S3946" s="13">
        <f>(((J3946/60)/60)/24)+DATE(1970,1,1)+(-5/24)</f>
        <v>42213.454571759255</v>
      </c>
      <c r="T3946" s="14">
        <f>(((I3946/60)/60)/24)+DATE(1970,1,1)+(-5/24)</f>
        <v>42243.454571759255</v>
      </c>
      <c r="U3946" s="41">
        <f t="shared" si="185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8">
        <f>E3947/L3947</f>
        <v>5</v>
      </c>
      <c r="Q3947" s="12" t="str">
        <f t="shared" si="183"/>
        <v>theater</v>
      </c>
      <c r="R3947" s="12" t="str">
        <f t="shared" si="184"/>
        <v>plays</v>
      </c>
      <c r="S3947" s="13">
        <f>(((J3947/60)/60)/24)+DATE(1970,1,1)+(-5/24)</f>
        <v>42109.593379629623</v>
      </c>
      <c r="T3947" s="14">
        <f>(((I3947/60)/60)/24)+DATE(1970,1,1)+(-5/24)</f>
        <v>42139.593379629623</v>
      </c>
      <c r="U3947" s="41">
        <f t="shared" si="185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8">
        <f>E3948/L3948</f>
        <v>39</v>
      </c>
      <c r="Q3948" s="12" t="str">
        <f t="shared" si="183"/>
        <v>theater</v>
      </c>
      <c r="R3948" s="12" t="str">
        <f t="shared" si="184"/>
        <v>plays</v>
      </c>
      <c r="S3948" s="13">
        <f>(((J3948/60)/60)/24)+DATE(1970,1,1)+(-5/24)</f>
        <v>42031.625254629624</v>
      </c>
      <c r="T3948" s="14">
        <f>(((I3948/60)/60)/24)+DATE(1970,1,1)+(-5/24)</f>
        <v>42063.124999999993</v>
      </c>
      <c r="U3948" s="41">
        <f t="shared" si="185"/>
        <v>31.499745370369055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8">
        <f>E3949/L3949</f>
        <v>50.5</v>
      </c>
      <c r="Q3949" s="12" t="str">
        <f t="shared" si="183"/>
        <v>theater</v>
      </c>
      <c r="R3949" s="12" t="str">
        <f t="shared" si="184"/>
        <v>plays</v>
      </c>
      <c r="S3949" s="13">
        <f>(((J3949/60)/60)/24)+DATE(1970,1,1)+(-5/24)</f>
        <v>42614.934537037036</v>
      </c>
      <c r="T3949" s="14">
        <f>(((I3949/60)/60)/24)+DATE(1970,1,1)+(-5/24)</f>
        <v>42644.934537037036</v>
      </c>
      <c r="U3949" s="41">
        <f t="shared" si="185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8" t="e">
        <f>E3950/L3950</f>
        <v>#DIV/0!</v>
      </c>
      <c r="Q3950" s="12" t="str">
        <f t="shared" si="183"/>
        <v>theater</v>
      </c>
      <c r="R3950" s="12" t="str">
        <f t="shared" si="184"/>
        <v>plays</v>
      </c>
      <c r="S3950" s="13">
        <f>(((J3950/60)/60)/24)+DATE(1970,1,1)+(-5/24)</f>
        <v>41829.117164351846</v>
      </c>
      <c r="T3950" s="14">
        <f>(((I3950/60)/60)/24)+DATE(1970,1,1)+(-5/24)</f>
        <v>41889.117164351846</v>
      </c>
      <c r="U3950" s="41">
        <f t="shared" si="185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8">
        <f>E3951/L3951</f>
        <v>49.28125</v>
      </c>
      <c r="Q3951" s="12" t="str">
        <f t="shared" si="183"/>
        <v>theater</v>
      </c>
      <c r="R3951" s="12" t="str">
        <f t="shared" si="184"/>
        <v>plays</v>
      </c>
      <c r="S3951" s="13">
        <f>(((J3951/60)/60)/24)+DATE(1970,1,1)+(-5/24)</f>
        <v>42015.912280092591</v>
      </c>
      <c r="T3951" s="14">
        <f>(((I3951/60)/60)/24)+DATE(1970,1,1)+(-5/24)</f>
        <v>42045.912280092591</v>
      </c>
      <c r="U3951" s="41">
        <f t="shared" si="185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8">
        <f>E3952/L3952</f>
        <v>25</v>
      </c>
      <c r="Q3952" s="12" t="str">
        <f t="shared" si="183"/>
        <v>theater</v>
      </c>
      <c r="R3952" s="12" t="str">
        <f t="shared" si="184"/>
        <v>plays</v>
      </c>
      <c r="S3952" s="13">
        <f>(((J3952/60)/60)/24)+DATE(1970,1,1)+(-5/24)</f>
        <v>42439.493981481479</v>
      </c>
      <c r="T3952" s="14">
        <f>(((I3952/60)/60)/24)+DATE(1970,1,1)+(-5/24)</f>
        <v>42468.565972222219</v>
      </c>
      <c r="U3952" s="41">
        <f t="shared" si="185"/>
        <v>29.071990740740148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8">
        <f>E3953/L3953</f>
        <v>1</v>
      </c>
      <c r="Q3953" s="12" t="str">
        <f t="shared" si="183"/>
        <v>theater</v>
      </c>
      <c r="R3953" s="12" t="str">
        <f t="shared" si="184"/>
        <v>plays</v>
      </c>
      <c r="S3953" s="13">
        <f>(((J3953/60)/60)/24)+DATE(1970,1,1)+(-5/24)</f>
        <v>42433.617384259262</v>
      </c>
      <c r="T3953" s="14">
        <f>(((I3953/60)/60)/24)+DATE(1970,1,1)+(-5/24)</f>
        <v>42493.57571759259</v>
      </c>
      <c r="U3953" s="41">
        <f t="shared" si="185"/>
        <v>59.958333333328483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8">
        <f>E3954/L3954</f>
        <v>25</v>
      </c>
      <c r="Q3954" s="12" t="str">
        <f t="shared" si="183"/>
        <v>theater</v>
      </c>
      <c r="R3954" s="12" t="str">
        <f t="shared" si="184"/>
        <v>plays</v>
      </c>
      <c r="S3954" s="13">
        <f>(((J3954/60)/60)/24)+DATE(1970,1,1)+(-5/24)</f>
        <v>42243.582060185181</v>
      </c>
      <c r="T3954" s="14">
        <f>(((I3954/60)/60)/24)+DATE(1970,1,1)+(-5/24)</f>
        <v>42303.582060185181</v>
      </c>
      <c r="U3954" s="41">
        <f t="shared" si="185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8" t="e">
        <f>E3955/L3955</f>
        <v>#DIV/0!</v>
      </c>
      <c r="Q3955" s="12" t="str">
        <f t="shared" si="183"/>
        <v>theater</v>
      </c>
      <c r="R3955" s="12" t="str">
        <f t="shared" si="184"/>
        <v>plays</v>
      </c>
      <c r="S3955" s="13">
        <f>(((J3955/60)/60)/24)+DATE(1970,1,1)+(-5/24)</f>
        <v>42549.840115740742</v>
      </c>
      <c r="T3955" s="14">
        <f>(((I3955/60)/60)/24)+DATE(1970,1,1)+(-5/24)</f>
        <v>42580.770138888889</v>
      </c>
      <c r="U3955" s="41">
        <f t="shared" si="185"/>
        <v>30.930023148146574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8" t="e">
        <f>E3956/L3956</f>
        <v>#DIV/0!</v>
      </c>
      <c r="Q3956" s="12" t="str">
        <f t="shared" si="183"/>
        <v>theater</v>
      </c>
      <c r="R3956" s="12" t="str">
        <f t="shared" si="184"/>
        <v>plays</v>
      </c>
      <c r="S3956" s="13">
        <f>(((J3956/60)/60)/24)+DATE(1970,1,1)+(-5/24)</f>
        <v>41774.442870370367</v>
      </c>
      <c r="T3956" s="14">
        <f>(((I3956/60)/60)/24)+DATE(1970,1,1)+(-5/24)</f>
        <v>41834.442870370367</v>
      </c>
      <c r="U3956" s="41">
        <f t="shared" si="185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8">
        <f>E3957/L3957</f>
        <v>53.125</v>
      </c>
      <c r="Q3957" s="12" t="str">
        <f t="shared" si="183"/>
        <v>theater</v>
      </c>
      <c r="R3957" s="12" t="str">
        <f t="shared" si="184"/>
        <v>plays</v>
      </c>
      <c r="S3957" s="13">
        <f>(((J3957/60)/60)/24)+DATE(1970,1,1)+(-5/24)</f>
        <v>42306.640520833331</v>
      </c>
      <c r="T3957" s="14">
        <f>(((I3957/60)/60)/24)+DATE(1970,1,1)+(-5/24)</f>
        <v>42336.682187499995</v>
      </c>
      <c r="U3957" s="41">
        <f t="shared" si="185"/>
        <v>30.041666666664241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8" t="e">
        <f>E3958/L3958</f>
        <v>#DIV/0!</v>
      </c>
      <c r="Q3958" s="12" t="str">
        <f t="shared" si="183"/>
        <v>theater</v>
      </c>
      <c r="R3958" s="12" t="str">
        <f t="shared" si="184"/>
        <v>plays</v>
      </c>
      <c r="S3958" s="13">
        <f>(((J3958/60)/60)/24)+DATE(1970,1,1)+(-5/24)</f>
        <v>42457.723692129628</v>
      </c>
      <c r="T3958" s="14">
        <f>(((I3958/60)/60)/24)+DATE(1970,1,1)+(-5/24)</f>
        <v>42484.805555555555</v>
      </c>
      <c r="U3958" s="41">
        <f t="shared" si="185"/>
        <v>27.081863425926713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8">
        <f>E3959/L3959</f>
        <v>7</v>
      </c>
      <c r="Q3959" s="12" t="str">
        <f t="shared" si="183"/>
        <v>theater</v>
      </c>
      <c r="R3959" s="12" t="str">
        <f t="shared" si="184"/>
        <v>plays</v>
      </c>
      <c r="S3959" s="13">
        <f>(((J3959/60)/60)/24)+DATE(1970,1,1)+(-5/24)</f>
        <v>42513.767986111103</v>
      </c>
      <c r="T3959" s="14">
        <f>(((I3959/60)/60)/24)+DATE(1970,1,1)+(-5/24)</f>
        <v>42559.767986111103</v>
      </c>
      <c r="U3959" s="41">
        <f t="shared" si="185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8">
        <f>E3960/L3960</f>
        <v>40.0625</v>
      </c>
      <c r="Q3960" s="12" t="str">
        <f t="shared" si="183"/>
        <v>theater</v>
      </c>
      <c r="R3960" s="12" t="str">
        <f t="shared" si="184"/>
        <v>plays</v>
      </c>
      <c r="S3960" s="13">
        <f>(((J3960/60)/60)/24)+DATE(1970,1,1)+(-5/24)</f>
        <v>41816.742037037038</v>
      </c>
      <c r="T3960" s="14">
        <f>(((I3960/60)/60)/24)+DATE(1970,1,1)+(-5/24)</f>
        <v>41853.375</v>
      </c>
      <c r="U3960" s="41">
        <f t="shared" si="185"/>
        <v>36.632962962961756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8">
        <f>E3961/L3961</f>
        <v>24.333333333333332</v>
      </c>
      <c r="Q3961" s="12" t="str">
        <f t="shared" si="183"/>
        <v>theater</v>
      </c>
      <c r="R3961" s="12" t="str">
        <f t="shared" si="184"/>
        <v>plays</v>
      </c>
      <c r="S3961" s="13">
        <f>(((J3961/60)/60)/24)+DATE(1970,1,1)+(-5/24)</f>
        <v>41880.580509259256</v>
      </c>
      <c r="T3961" s="14">
        <f>(((I3961/60)/60)/24)+DATE(1970,1,1)+(-5/24)</f>
        <v>41910.580509259256</v>
      </c>
      <c r="U3961" s="41">
        <f t="shared" si="185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8">
        <f>E3962/L3962</f>
        <v>11.25</v>
      </c>
      <c r="Q3962" s="12" t="str">
        <f t="shared" si="183"/>
        <v>theater</v>
      </c>
      <c r="R3962" s="12" t="str">
        <f t="shared" si="184"/>
        <v>plays</v>
      </c>
      <c r="S3962" s="13">
        <f>(((J3962/60)/60)/24)+DATE(1970,1,1)+(-5/24)</f>
        <v>42342.63722222222</v>
      </c>
      <c r="T3962" s="14">
        <f>(((I3962/60)/60)/24)+DATE(1970,1,1)+(-5/24)</f>
        <v>42372.63722222222</v>
      </c>
      <c r="U3962" s="41">
        <f t="shared" si="185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8">
        <f>E3963/L3963</f>
        <v>10.5</v>
      </c>
      <c r="Q3963" s="12" t="str">
        <f t="shared" si="183"/>
        <v>theater</v>
      </c>
      <c r="R3963" s="12" t="str">
        <f t="shared" si="184"/>
        <v>plays</v>
      </c>
      <c r="S3963" s="13">
        <f>(((J3963/60)/60)/24)+DATE(1970,1,1)+(-5/24)</f>
        <v>41745.682986111111</v>
      </c>
      <c r="T3963" s="14">
        <f>(((I3963/60)/60)/24)+DATE(1970,1,1)+(-5/24)</f>
        <v>41767.682986111111</v>
      </c>
      <c r="U3963" s="41">
        <f t="shared" si="185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8">
        <f>E3964/L3964</f>
        <v>15</v>
      </c>
      <c r="Q3964" s="12" t="str">
        <f t="shared" si="183"/>
        <v>theater</v>
      </c>
      <c r="R3964" s="12" t="str">
        <f t="shared" si="184"/>
        <v>plays</v>
      </c>
      <c r="S3964" s="13">
        <f>(((J3964/60)/60)/24)+DATE(1970,1,1)+(-5/24)</f>
        <v>42311.413124999999</v>
      </c>
      <c r="T3964" s="14">
        <f>(((I3964/60)/60)/24)+DATE(1970,1,1)+(-5/24)</f>
        <v>42336.413124999999</v>
      </c>
      <c r="U3964" s="41">
        <f t="shared" si="185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8" t="e">
        <f>E3965/L3965</f>
        <v>#DIV/0!</v>
      </c>
      <c r="Q3965" s="12" t="str">
        <f t="shared" si="183"/>
        <v>theater</v>
      </c>
      <c r="R3965" s="12" t="str">
        <f t="shared" si="184"/>
        <v>plays</v>
      </c>
      <c r="S3965" s="13">
        <f>(((J3965/60)/60)/24)+DATE(1970,1,1)+(-5/24)</f>
        <v>42295.945798611108</v>
      </c>
      <c r="T3965" s="14">
        <f>(((I3965/60)/60)/24)+DATE(1970,1,1)+(-5/24)</f>
        <v>42325.987465277773</v>
      </c>
      <c r="U3965" s="41">
        <f t="shared" si="185"/>
        <v>30.041666666664241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8">
        <f>E3966/L3966</f>
        <v>42</v>
      </c>
      <c r="Q3966" s="12" t="str">
        <f t="shared" si="183"/>
        <v>theater</v>
      </c>
      <c r="R3966" s="12" t="str">
        <f t="shared" si="184"/>
        <v>plays</v>
      </c>
      <c r="S3966" s="13">
        <f>(((J3966/60)/60)/24)+DATE(1970,1,1)+(-5/24)</f>
        <v>42053.513726851852</v>
      </c>
      <c r="T3966" s="14">
        <f>(((I3966/60)/60)/24)+DATE(1970,1,1)+(-5/24)</f>
        <v>42113.47206018518</v>
      </c>
      <c r="U3966" s="41">
        <f t="shared" si="185"/>
        <v>59.958333333328483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8">
        <f>E3967/L3967</f>
        <v>71.25</v>
      </c>
      <c r="Q3967" s="12" t="str">
        <f t="shared" si="183"/>
        <v>theater</v>
      </c>
      <c r="R3967" s="12" t="str">
        <f t="shared" si="184"/>
        <v>plays</v>
      </c>
      <c r="S3967" s="13">
        <f>(((J3967/60)/60)/24)+DATE(1970,1,1)+(-5/24)</f>
        <v>42414.027546296296</v>
      </c>
      <c r="T3967" s="14">
        <f>(((I3967/60)/60)/24)+DATE(1970,1,1)+(-5/24)</f>
        <v>42473.985879629625</v>
      </c>
      <c r="U3967" s="41">
        <f t="shared" si="185"/>
        <v>59.958333333328483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8">
        <f>E3968/L3968</f>
        <v>22.5</v>
      </c>
      <c r="Q3968" s="12" t="str">
        <f t="shared" si="183"/>
        <v>theater</v>
      </c>
      <c r="R3968" s="12" t="str">
        <f t="shared" si="184"/>
        <v>plays</v>
      </c>
      <c r="S3968" s="13">
        <f>(((J3968/60)/60)/24)+DATE(1970,1,1)+(-5/24)</f>
        <v>41801.503217592588</v>
      </c>
      <c r="T3968" s="14">
        <f>(((I3968/60)/60)/24)+DATE(1970,1,1)+(-5/24)</f>
        <v>41843.915972222218</v>
      </c>
      <c r="U3968" s="41">
        <f t="shared" si="185"/>
        <v>42.41275462962949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8">
        <f>E3969/L3969</f>
        <v>41</v>
      </c>
      <c r="Q3969" s="12" t="str">
        <f t="shared" si="183"/>
        <v>theater</v>
      </c>
      <c r="R3969" s="12" t="str">
        <f t="shared" si="184"/>
        <v>plays</v>
      </c>
      <c r="S3969" s="13">
        <f>(((J3969/60)/60)/24)+DATE(1970,1,1)+(-5/24)</f>
        <v>42770.082256944443</v>
      </c>
      <c r="T3969" s="14">
        <f>(((I3969/60)/60)/24)+DATE(1970,1,1)+(-5/24)</f>
        <v>42800.082256944443</v>
      </c>
      <c r="U3969" s="41">
        <f t="shared" si="185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8">
        <f>E3970/L3970</f>
        <v>47.909090909090907</v>
      </c>
      <c r="Q3970" s="12" t="str">
        <f t="shared" si="183"/>
        <v>theater</v>
      </c>
      <c r="R3970" s="12" t="str">
        <f t="shared" si="184"/>
        <v>plays</v>
      </c>
      <c r="S3970" s="13">
        <f>(((J3970/60)/60)/24)+DATE(1970,1,1)+(-5/24)</f>
        <v>42452.60732638889</v>
      </c>
      <c r="T3970" s="14">
        <f>(((I3970/60)/60)/24)+DATE(1970,1,1)+(-5/24)</f>
        <v>42512.60732638889</v>
      </c>
      <c r="U3970" s="41">
        <f t="shared" si="185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8">
        <f>E3971/L3971</f>
        <v>35.166666666666664</v>
      </c>
      <c r="Q3971" s="12" t="str">
        <f t="shared" ref="Q3971:Q4034" si="186">LEFT(N3971,( FIND("/",N3971,1))-1)</f>
        <v>theater</v>
      </c>
      <c r="R3971" s="12" t="str">
        <f t="shared" ref="R3971:R4034" si="187">RIGHT(N3971,(LEN(N3971)-(FIND("/",N3971, FIND("/", N3971)-1))))</f>
        <v>plays</v>
      </c>
      <c r="S3971" s="13">
        <f>(((J3971/60)/60)/24)+DATE(1970,1,1)+(-5/24)</f>
        <v>42601.646365740737</v>
      </c>
      <c r="T3971" s="14">
        <f>(((I3971/60)/60)/24)+DATE(1970,1,1)+(-5/24)</f>
        <v>42610.954861111109</v>
      </c>
      <c r="U3971" s="41">
        <f t="shared" ref="U3971:U4034" si="188">T3971-S3971</f>
        <v>9.3084953703728388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8">
        <f>E3972/L3972</f>
        <v>5.5</v>
      </c>
      <c r="Q3972" s="12" t="str">
        <f t="shared" si="186"/>
        <v>theater</v>
      </c>
      <c r="R3972" s="12" t="str">
        <f t="shared" si="187"/>
        <v>plays</v>
      </c>
      <c r="S3972" s="13">
        <f>(((J3972/60)/60)/24)+DATE(1970,1,1)+(-5/24)</f>
        <v>42447.655219907399</v>
      </c>
      <c r="T3972" s="14">
        <f>(((I3972/60)/60)/24)+DATE(1970,1,1)+(-5/24)</f>
        <v>42477.655219907399</v>
      </c>
      <c r="U3972" s="41">
        <f t="shared" si="188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8">
        <f>E3973/L3973</f>
        <v>22.666666666666668</v>
      </c>
      <c r="Q3973" s="12" t="str">
        <f t="shared" si="186"/>
        <v>theater</v>
      </c>
      <c r="R3973" s="12" t="str">
        <f t="shared" si="187"/>
        <v>plays</v>
      </c>
      <c r="S3973" s="13">
        <f>(((J3973/60)/60)/24)+DATE(1970,1,1)+(-5/24)</f>
        <v>41811.327847222223</v>
      </c>
      <c r="T3973" s="14">
        <f>(((I3973/60)/60)/24)+DATE(1970,1,1)+(-5/24)</f>
        <v>41841.327847222223</v>
      </c>
      <c r="U3973" s="41">
        <f t="shared" si="188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8">
        <f>E3974/L3974</f>
        <v>26.375</v>
      </c>
      <c r="Q3974" s="12" t="str">
        <f t="shared" si="186"/>
        <v>theater</v>
      </c>
      <c r="R3974" s="12" t="str">
        <f t="shared" si="187"/>
        <v>plays</v>
      </c>
      <c r="S3974" s="13">
        <f>(((J3974/60)/60)/24)+DATE(1970,1,1)+(-5/24)</f>
        <v>41980.859189814808</v>
      </c>
      <c r="T3974" s="14">
        <f>(((I3974/60)/60)/24)+DATE(1970,1,1)+(-5/24)</f>
        <v>42040.859189814808</v>
      </c>
      <c r="U3974" s="41">
        <f t="shared" si="188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8">
        <f>E3975/L3975</f>
        <v>105.54054054054055</v>
      </c>
      <c r="Q3975" s="12" t="str">
        <f t="shared" si="186"/>
        <v>theater</v>
      </c>
      <c r="R3975" s="12" t="str">
        <f t="shared" si="187"/>
        <v>plays</v>
      </c>
      <c r="S3975" s="13">
        <f>(((J3975/60)/60)/24)+DATE(1970,1,1)+(-5/24)</f>
        <v>42469.475810185184</v>
      </c>
      <c r="T3975" s="14">
        <f>(((I3975/60)/60)/24)+DATE(1970,1,1)+(-5/24)</f>
        <v>42498.958333333336</v>
      </c>
      <c r="U3975" s="41">
        <f t="shared" si="188"/>
        <v>29.482523148151813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8">
        <f>E3976/L3976</f>
        <v>29.09090909090909</v>
      </c>
      <c r="Q3976" s="12" t="str">
        <f t="shared" si="186"/>
        <v>theater</v>
      </c>
      <c r="R3976" s="12" t="str">
        <f t="shared" si="187"/>
        <v>plays</v>
      </c>
      <c r="S3976" s="13">
        <f>(((J3976/60)/60)/24)+DATE(1970,1,1)+(-5/24)</f>
        <v>42493.338518518511</v>
      </c>
      <c r="T3976" s="14">
        <f>(((I3976/60)/60)/24)+DATE(1970,1,1)+(-5/24)</f>
        <v>42523.338518518511</v>
      </c>
      <c r="U3976" s="41">
        <f t="shared" si="188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8" t="e">
        <f>E3977/L3977</f>
        <v>#DIV/0!</v>
      </c>
      <c r="Q3977" s="12" t="str">
        <f t="shared" si="186"/>
        <v>theater</v>
      </c>
      <c r="R3977" s="12" t="str">
        <f t="shared" si="187"/>
        <v>plays</v>
      </c>
      <c r="S3977" s="13">
        <f>(((J3977/60)/60)/24)+DATE(1970,1,1)+(-5/24)</f>
        <v>42534.658541666664</v>
      </c>
      <c r="T3977" s="14">
        <f>(((I3977/60)/60)/24)+DATE(1970,1,1)+(-5/24)</f>
        <v>42564.658541666664</v>
      </c>
      <c r="U3977" s="41">
        <f t="shared" si="188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8">
        <f>E3978/L3978</f>
        <v>62</v>
      </c>
      <c r="Q3978" s="12" t="str">
        <f t="shared" si="186"/>
        <v>theater</v>
      </c>
      <c r="R3978" s="12" t="str">
        <f t="shared" si="187"/>
        <v>plays</v>
      </c>
      <c r="S3978" s="13">
        <f>(((J3978/60)/60)/24)+DATE(1970,1,1)+(-5/24)</f>
        <v>41830.650011574071</v>
      </c>
      <c r="T3978" s="14">
        <f>(((I3978/60)/60)/24)+DATE(1970,1,1)+(-5/24)</f>
        <v>41852.083333333328</v>
      </c>
      <c r="U3978" s="41">
        <f t="shared" si="188"/>
        <v>21.433321759257524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8">
        <f>E3979/L3979</f>
        <v>217.5</v>
      </c>
      <c r="Q3979" s="12" t="str">
        <f t="shared" si="186"/>
        <v>theater</v>
      </c>
      <c r="R3979" s="12" t="str">
        <f t="shared" si="187"/>
        <v>plays</v>
      </c>
      <c r="S3979" s="13">
        <f>(((J3979/60)/60)/24)+DATE(1970,1,1)+(-5/24)</f>
        <v>42543.580231481479</v>
      </c>
      <c r="T3979" s="14">
        <f>(((I3979/60)/60)/24)+DATE(1970,1,1)+(-5/24)</f>
        <v>42573.580231481479</v>
      </c>
      <c r="U3979" s="41">
        <f t="shared" si="188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8">
        <f>E3980/L3980</f>
        <v>26.75</v>
      </c>
      <c r="Q3980" s="12" t="str">
        <f t="shared" si="186"/>
        <v>theater</v>
      </c>
      <c r="R3980" s="12" t="str">
        <f t="shared" si="187"/>
        <v>plays</v>
      </c>
      <c r="S3980" s="13">
        <f>(((J3980/60)/60)/24)+DATE(1970,1,1)+(-5/24)</f>
        <v>41975.434641203705</v>
      </c>
      <c r="T3980" s="14">
        <f>(((I3980/60)/60)/24)+DATE(1970,1,1)+(-5/24)</f>
        <v>42035.434641203705</v>
      </c>
      <c r="U3980" s="41">
        <f t="shared" si="188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8">
        <f>E3981/L3981</f>
        <v>18.333333333333332</v>
      </c>
      <c r="Q3981" s="12" t="str">
        <f t="shared" si="186"/>
        <v>theater</v>
      </c>
      <c r="R3981" s="12" t="str">
        <f t="shared" si="187"/>
        <v>plays</v>
      </c>
      <c r="S3981" s="13">
        <f>(((J3981/60)/60)/24)+DATE(1970,1,1)+(-5/24)</f>
        <v>42069.695104166669</v>
      </c>
      <c r="T3981" s="14">
        <f>(((I3981/60)/60)/24)+DATE(1970,1,1)+(-5/24)</f>
        <v>42092.624999999993</v>
      </c>
      <c r="U3981" s="41">
        <f t="shared" si="188"/>
        <v>22.929895833323826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8">
        <f>E3982/L3982</f>
        <v>64.285714285714292</v>
      </c>
      <c r="Q3982" s="12" t="str">
        <f t="shared" si="186"/>
        <v>theater</v>
      </c>
      <c r="R3982" s="12" t="str">
        <f t="shared" si="187"/>
        <v>plays</v>
      </c>
      <c r="S3982" s="13">
        <f>(((J3982/60)/60)/24)+DATE(1970,1,1)+(-5/24)</f>
        <v>41795.390590277777</v>
      </c>
      <c r="T3982" s="14">
        <f>(((I3982/60)/60)/24)+DATE(1970,1,1)+(-5/24)</f>
        <v>41825.390590277777</v>
      </c>
      <c r="U3982" s="41">
        <f t="shared" si="188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8">
        <f>E3983/L3983</f>
        <v>175</v>
      </c>
      <c r="Q3983" s="12" t="str">
        <f t="shared" si="186"/>
        <v>theater</v>
      </c>
      <c r="R3983" s="12" t="str">
        <f t="shared" si="187"/>
        <v>plays</v>
      </c>
      <c r="S3983" s="13">
        <f>(((J3983/60)/60)/24)+DATE(1970,1,1)+(-5/24)</f>
        <v>42507.971631944441</v>
      </c>
      <c r="T3983" s="14">
        <f>(((I3983/60)/60)/24)+DATE(1970,1,1)+(-5/24)</f>
        <v>42567.971631944441</v>
      </c>
      <c r="U3983" s="41">
        <f t="shared" si="188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8">
        <f>E3984/L3984</f>
        <v>34</v>
      </c>
      <c r="Q3984" s="12" t="str">
        <f t="shared" si="186"/>
        <v>theater</v>
      </c>
      <c r="R3984" s="12" t="str">
        <f t="shared" si="187"/>
        <v>plays</v>
      </c>
      <c r="S3984" s="13">
        <f>(((J3984/60)/60)/24)+DATE(1970,1,1)+(-5/24)</f>
        <v>42132.601620370369</v>
      </c>
      <c r="T3984" s="14">
        <f>(((I3984/60)/60)/24)+DATE(1970,1,1)+(-5/24)</f>
        <v>42192.601620370369</v>
      </c>
      <c r="U3984" s="41">
        <f t="shared" si="188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8">
        <f>E3985/L3985</f>
        <v>84.282608695652172</v>
      </c>
      <c r="Q3985" s="12" t="str">
        <f t="shared" si="186"/>
        <v>theater</v>
      </c>
      <c r="R3985" s="12" t="str">
        <f t="shared" si="187"/>
        <v>plays</v>
      </c>
      <c r="S3985" s="13">
        <f>(((J3985/60)/60)/24)+DATE(1970,1,1)+(-5/24)</f>
        <v>41747.661527777775</v>
      </c>
      <c r="T3985" s="14">
        <f>(((I3985/60)/60)/24)+DATE(1970,1,1)+(-5/24)</f>
        <v>41779.082638888889</v>
      </c>
      <c r="U3985" s="41">
        <f t="shared" si="188"/>
        <v>31.421111111114442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8">
        <f>E3986/L3986</f>
        <v>9.5</v>
      </c>
      <c r="Q3986" s="12" t="str">
        <f t="shared" si="186"/>
        <v>theater</v>
      </c>
      <c r="R3986" s="12" t="str">
        <f t="shared" si="187"/>
        <v>plays</v>
      </c>
      <c r="S3986" s="13">
        <f>(((J3986/60)/60)/24)+DATE(1970,1,1)+(-5/24)</f>
        <v>41920.755138888882</v>
      </c>
      <c r="T3986" s="14">
        <f>(((I3986/60)/60)/24)+DATE(1970,1,1)+(-5/24)</f>
        <v>41950.791666666664</v>
      </c>
      <c r="U3986" s="41">
        <f t="shared" si="188"/>
        <v>30.036527777781885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8">
        <f>E3987/L3987</f>
        <v>33.736842105263158</v>
      </c>
      <c r="Q3987" s="12" t="str">
        <f t="shared" si="186"/>
        <v>theater</v>
      </c>
      <c r="R3987" s="12" t="str">
        <f t="shared" si="187"/>
        <v>plays</v>
      </c>
      <c r="S3987" s="13">
        <f>(((J3987/60)/60)/24)+DATE(1970,1,1)+(-5/24)</f>
        <v>42399.499074074069</v>
      </c>
      <c r="T3987" s="14">
        <f>(((I3987/60)/60)/24)+DATE(1970,1,1)+(-5/24)</f>
        <v>42420.670138888883</v>
      </c>
      <c r="U3987" s="41">
        <f t="shared" si="188"/>
        <v>21.171064814814599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8">
        <f>E3988/L3988</f>
        <v>37.53846153846154</v>
      </c>
      <c r="Q3988" s="12" t="str">
        <f t="shared" si="186"/>
        <v>theater</v>
      </c>
      <c r="R3988" s="12" t="str">
        <f t="shared" si="187"/>
        <v>plays</v>
      </c>
      <c r="S3988" s="13">
        <f>(((J3988/60)/60)/24)+DATE(1970,1,1)+(-5/24)</f>
        <v>42467.340208333328</v>
      </c>
      <c r="T3988" s="14">
        <f>(((I3988/60)/60)/24)+DATE(1970,1,1)+(-5/24)</f>
        <v>42496.336111111108</v>
      </c>
      <c r="U3988" s="41">
        <f t="shared" si="188"/>
        <v>28.995902777780429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8">
        <f>E3989/L3989</f>
        <v>11.615384615384615</v>
      </c>
      <c r="Q3989" s="12" t="str">
        <f t="shared" si="186"/>
        <v>theater</v>
      </c>
      <c r="R3989" s="12" t="str">
        <f t="shared" si="187"/>
        <v>plays</v>
      </c>
      <c r="S3989" s="13">
        <f>(((J3989/60)/60)/24)+DATE(1970,1,1)+(-5/24)</f>
        <v>41765.716319444444</v>
      </c>
      <c r="T3989" s="14">
        <f>(((I3989/60)/60)/24)+DATE(1970,1,1)+(-5/24)</f>
        <v>41775.716319444444</v>
      </c>
      <c r="U3989" s="41">
        <f t="shared" si="188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8">
        <f>E3990/L3990</f>
        <v>8</v>
      </c>
      <c r="Q3990" s="12" t="str">
        <f t="shared" si="186"/>
        <v>theater</v>
      </c>
      <c r="R3990" s="12" t="str">
        <f t="shared" si="187"/>
        <v>plays</v>
      </c>
      <c r="S3990" s="13">
        <f>(((J3990/60)/60)/24)+DATE(1970,1,1)+(-5/24)</f>
        <v>42229.872835648144</v>
      </c>
      <c r="T3990" s="14">
        <f>(((I3990/60)/60)/24)+DATE(1970,1,1)+(-5/24)</f>
        <v>42244.872835648144</v>
      </c>
      <c r="U3990" s="41">
        <f t="shared" si="188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8" t="e">
        <f>E3991/L3991</f>
        <v>#DIV/0!</v>
      </c>
      <c r="Q3991" s="12" t="str">
        <f t="shared" si="186"/>
        <v>theater</v>
      </c>
      <c r="R3991" s="12" t="str">
        <f t="shared" si="187"/>
        <v>plays</v>
      </c>
      <c r="S3991" s="13">
        <f>(((J3991/60)/60)/24)+DATE(1970,1,1)+(-5/24)</f>
        <v>42286.541446759256</v>
      </c>
      <c r="T3991" s="14">
        <f>(((I3991/60)/60)/24)+DATE(1970,1,1)+(-5/24)</f>
        <v>42316.583113425928</v>
      </c>
      <c r="U3991" s="41">
        <f t="shared" si="188"/>
        <v>30.041666666671517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8">
        <f>E3992/L3992</f>
        <v>23</v>
      </c>
      <c r="Q3992" s="12" t="str">
        <f t="shared" si="186"/>
        <v>theater</v>
      </c>
      <c r="R3992" s="12" t="str">
        <f t="shared" si="187"/>
        <v>plays</v>
      </c>
      <c r="S3992" s="13">
        <f>(((J3992/60)/60)/24)+DATE(1970,1,1)+(-5/24)</f>
        <v>42401.464039351849</v>
      </c>
      <c r="T3992" s="14">
        <f>(((I3992/60)/60)/24)+DATE(1970,1,1)+(-5/24)</f>
        <v>42431.464039351849</v>
      </c>
      <c r="U3992" s="41">
        <f t="shared" si="188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8">
        <f>E3993/L3993</f>
        <v>100</v>
      </c>
      <c r="Q3993" s="12" t="str">
        <f t="shared" si="186"/>
        <v>theater</v>
      </c>
      <c r="R3993" s="12" t="str">
        <f t="shared" si="187"/>
        <v>plays</v>
      </c>
      <c r="S3993" s="13">
        <f>(((J3993/60)/60)/24)+DATE(1970,1,1)+(-5/24)</f>
        <v>42125.436134259253</v>
      </c>
      <c r="T3993" s="14">
        <f>(((I3993/60)/60)/24)+DATE(1970,1,1)+(-5/24)</f>
        <v>42155.436134259253</v>
      </c>
      <c r="U3993" s="41">
        <f t="shared" si="188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8">
        <f>E3994/L3994</f>
        <v>60.111111111111114</v>
      </c>
      <c r="Q3994" s="12" t="str">
        <f t="shared" si="186"/>
        <v>theater</v>
      </c>
      <c r="R3994" s="12" t="str">
        <f t="shared" si="187"/>
        <v>plays</v>
      </c>
      <c r="S3994" s="13">
        <f>(((J3994/60)/60)/24)+DATE(1970,1,1)+(-5/24)</f>
        <v>42289.732164351844</v>
      </c>
      <c r="T3994" s="14">
        <f>(((I3994/60)/60)/24)+DATE(1970,1,1)+(-5/24)</f>
        <v>42349.773831018516</v>
      </c>
      <c r="U3994" s="41">
        <f t="shared" si="188"/>
        <v>60.041666666671517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8">
        <f>E3995/L3995</f>
        <v>3</v>
      </c>
      <c r="Q3995" s="12" t="str">
        <f t="shared" si="186"/>
        <v>theater</v>
      </c>
      <c r="R3995" s="12" t="str">
        <f t="shared" si="187"/>
        <v>plays</v>
      </c>
      <c r="S3995" s="13">
        <f>(((J3995/60)/60)/24)+DATE(1970,1,1)+(-5/24)</f>
        <v>42107.656388888885</v>
      </c>
      <c r="T3995" s="14">
        <f>(((I3995/60)/60)/24)+DATE(1970,1,1)+(-5/24)</f>
        <v>42137.656388888885</v>
      </c>
      <c r="U3995" s="41">
        <f t="shared" si="188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8">
        <f>E3996/L3996</f>
        <v>5</v>
      </c>
      <c r="Q3996" s="12" t="str">
        <f t="shared" si="186"/>
        <v>theater</v>
      </c>
      <c r="R3996" s="12" t="str">
        <f t="shared" si="187"/>
        <v>plays</v>
      </c>
      <c r="S3996" s="13">
        <f>(((J3996/60)/60)/24)+DATE(1970,1,1)+(-5/24)</f>
        <v>41809.181597222218</v>
      </c>
      <c r="T3996" s="14">
        <f>(((I3996/60)/60)/24)+DATE(1970,1,1)+(-5/24)</f>
        <v>41839.181597222218</v>
      </c>
      <c r="U3996" s="41">
        <f t="shared" si="188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8">
        <f>E3997/L3997</f>
        <v>17.5</v>
      </c>
      <c r="Q3997" s="12" t="str">
        <f t="shared" si="186"/>
        <v>theater</v>
      </c>
      <c r="R3997" s="12" t="str">
        <f t="shared" si="187"/>
        <v>plays</v>
      </c>
      <c r="S3997" s="13">
        <f>(((J3997/60)/60)/24)+DATE(1970,1,1)+(-5/24)</f>
        <v>42019.475428240738</v>
      </c>
      <c r="T3997" s="14">
        <f>(((I3997/60)/60)/24)+DATE(1970,1,1)+(-5/24)</f>
        <v>42049.268749999996</v>
      </c>
      <c r="U3997" s="41">
        <f t="shared" si="188"/>
        <v>29.793321759258106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8">
        <f>E3998/L3998</f>
        <v>29.235294117647058</v>
      </c>
      <c r="Q3998" s="12" t="str">
        <f t="shared" si="186"/>
        <v>theater</v>
      </c>
      <c r="R3998" s="12" t="str">
        <f t="shared" si="187"/>
        <v>plays</v>
      </c>
      <c r="S3998" s="13">
        <f>(((J3998/60)/60)/24)+DATE(1970,1,1)+(-5/24)</f>
        <v>41950.058611111104</v>
      </c>
      <c r="T3998" s="14">
        <f>(((I3998/60)/60)/24)+DATE(1970,1,1)+(-5/24)</f>
        <v>41963.461111111108</v>
      </c>
      <c r="U3998" s="41">
        <f t="shared" si="188"/>
        <v>13.402500000003783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8" t="e">
        <f>E3999/L3999</f>
        <v>#DIV/0!</v>
      </c>
      <c r="Q3999" s="12" t="str">
        <f t="shared" si="186"/>
        <v>theater</v>
      </c>
      <c r="R3999" s="12" t="str">
        <f t="shared" si="187"/>
        <v>plays</v>
      </c>
      <c r="S3999" s="13">
        <f>(((J3999/60)/60)/24)+DATE(1970,1,1)+(-5/24)</f>
        <v>42069.183113425919</v>
      </c>
      <c r="T3999" s="14">
        <f>(((I3999/60)/60)/24)+DATE(1970,1,1)+(-5/24)</f>
        <v>42099.141446759262</v>
      </c>
      <c r="U3999" s="41">
        <f t="shared" si="188"/>
        <v>29.958333333343035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8">
        <f>E4000/L4000</f>
        <v>59.583333333333336</v>
      </c>
      <c r="Q4000" s="12" t="str">
        <f t="shared" si="186"/>
        <v>theater</v>
      </c>
      <c r="R4000" s="12" t="str">
        <f t="shared" si="187"/>
        <v>plays</v>
      </c>
      <c r="S4000" s="13">
        <f>(((J4000/60)/60)/24)+DATE(1970,1,1)+(-5/24)</f>
        <v>42061.754930555551</v>
      </c>
      <c r="T4000" s="14">
        <f>(((I4000/60)/60)/24)+DATE(1970,1,1)+(-5/24)</f>
        <v>42091.713263888887</v>
      </c>
      <c r="U4000" s="41">
        <f t="shared" si="188"/>
        <v>29.958333333335759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8">
        <f>E4001/L4001</f>
        <v>82.571428571428569</v>
      </c>
      <c r="Q4001" s="12" t="str">
        <f t="shared" si="186"/>
        <v>theater</v>
      </c>
      <c r="R4001" s="12" t="str">
        <f t="shared" si="187"/>
        <v>plays</v>
      </c>
      <c r="S4001" s="13">
        <f>(((J4001/60)/60)/24)+DATE(1970,1,1)+(-5/24)</f>
        <v>41842.620347222219</v>
      </c>
      <c r="T4001" s="14">
        <f>(((I4001/60)/60)/24)+DATE(1970,1,1)+(-5/24)</f>
        <v>41882.619317129625</v>
      </c>
      <c r="U4001" s="41">
        <f t="shared" si="188"/>
        <v>39.998969907406718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8">
        <f>E4002/L4002</f>
        <v>10</v>
      </c>
      <c r="Q4002" s="12" t="str">
        <f t="shared" si="186"/>
        <v>theater</v>
      </c>
      <c r="R4002" s="12" t="str">
        <f t="shared" si="187"/>
        <v>plays</v>
      </c>
      <c r="S4002" s="13">
        <f>(((J4002/60)/60)/24)+DATE(1970,1,1)+(-5/24)</f>
        <v>42437.437013888884</v>
      </c>
      <c r="T4002" s="14">
        <f>(((I4002/60)/60)/24)+DATE(1970,1,1)+(-5/24)</f>
        <v>42497.39534722222</v>
      </c>
      <c r="U4002" s="41">
        <f t="shared" si="188"/>
        <v>59.958333333335759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8">
        <f>E4003/L4003</f>
        <v>32.357142857142854</v>
      </c>
      <c r="Q4003" s="12" t="str">
        <f t="shared" si="186"/>
        <v>theater</v>
      </c>
      <c r="R4003" s="12" t="str">
        <f t="shared" si="187"/>
        <v>plays</v>
      </c>
      <c r="S4003" s="13">
        <f>(((J4003/60)/60)/24)+DATE(1970,1,1)+(-5/24)</f>
        <v>42775.755879629629</v>
      </c>
      <c r="T4003" s="14">
        <f>(((I4003/60)/60)/24)+DATE(1970,1,1)+(-5/24)</f>
        <v>42795.583333333336</v>
      </c>
      <c r="U4003" s="41">
        <f t="shared" si="188"/>
        <v>19.827453703706851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8">
        <f>E4004/L4004</f>
        <v>5.75</v>
      </c>
      <c r="Q4004" s="12" t="str">
        <f t="shared" si="186"/>
        <v>theater</v>
      </c>
      <c r="R4004" s="12" t="str">
        <f t="shared" si="187"/>
        <v>plays</v>
      </c>
      <c r="S4004" s="13">
        <f>(((J4004/60)/60)/24)+DATE(1970,1,1)+(-5/24)</f>
        <v>41878.835196759253</v>
      </c>
      <c r="T4004" s="14">
        <f>(((I4004/60)/60)/24)+DATE(1970,1,1)+(-5/24)</f>
        <v>41908.835196759253</v>
      </c>
      <c r="U4004" s="41">
        <f t="shared" si="188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8">
        <f>E4005/L4005</f>
        <v>100.5</v>
      </c>
      <c r="Q4005" s="12" t="str">
        <f t="shared" si="186"/>
        <v>theater</v>
      </c>
      <c r="R4005" s="12" t="str">
        <f t="shared" si="187"/>
        <v>plays</v>
      </c>
      <c r="S4005" s="13">
        <f>(((J4005/60)/60)/24)+DATE(1970,1,1)+(-5/24)</f>
        <v>42020.379016203697</v>
      </c>
      <c r="T4005" s="14">
        <f>(((I4005/60)/60)/24)+DATE(1970,1,1)+(-5/24)</f>
        <v>42050.379016203697</v>
      </c>
      <c r="U4005" s="41">
        <f t="shared" si="188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8">
        <f>E4006/L4006</f>
        <v>1</v>
      </c>
      <c r="Q4006" s="12" t="str">
        <f t="shared" si="186"/>
        <v>theater</v>
      </c>
      <c r="R4006" s="12" t="str">
        <f t="shared" si="187"/>
        <v>plays</v>
      </c>
      <c r="S4006" s="13">
        <f>(((J4006/60)/60)/24)+DATE(1970,1,1)+(-5/24)</f>
        <v>41889.954363425924</v>
      </c>
      <c r="T4006" s="14">
        <f>(((I4006/60)/60)/24)+DATE(1970,1,1)+(-5/24)</f>
        <v>41919.954363425924</v>
      </c>
      <c r="U4006" s="41">
        <f t="shared" si="188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8">
        <f>E4007/L4007</f>
        <v>20</v>
      </c>
      <c r="Q4007" s="12" t="str">
        <f t="shared" si="186"/>
        <v>theater</v>
      </c>
      <c r="R4007" s="12" t="str">
        <f t="shared" si="187"/>
        <v>plays</v>
      </c>
      <c r="S4007" s="13">
        <f>(((J4007/60)/60)/24)+DATE(1970,1,1)+(-5/24)</f>
        <v>41872.599363425921</v>
      </c>
      <c r="T4007" s="14">
        <f>(((I4007/60)/60)/24)+DATE(1970,1,1)+(-5/24)</f>
        <v>41932.599363425921</v>
      </c>
      <c r="U4007" s="41">
        <f t="shared" si="188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8">
        <f>E4008/L4008</f>
        <v>2</v>
      </c>
      <c r="Q4008" s="12" t="str">
        <f t="shared" si="186"/>
        <v>theater</v>
      </c>
      <c r="R4008" s="12" t="str">
        <f t="shared" si="187"/>
        <v>plays</v>
      </c>
      <c r="S4008" s="13">
        <f>(((J4008/60)/60)/24)+DATE(1970,1,1)+(-5/24)</f>
        <v>42391.564664351848</v>
      </c>
      <c r="T4008" s="14">
        <f>(((I4008/60)/60)/24)+DATE(1970,1,1)+(-5/24)</f>
        <v>42416.564664351848</v>
      </c>
      <c r="U4008" s="41">
        <f t="shared" si="188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8">
        <f>E4009/L4009</f>
        <v>5</v>
      </c>
      <c r="Q4009" s="12" t="str">
        <f t="shared" si="186"/>
        <v>theater</v>
      </c>
      <c r="R4009" s="12" t="str">
        <f t="shared" si="187"/>
        <v>plays</v>
      </c>
      <c r="S4009" s="13">
        <f>(((J4009/60)/60)/24)+DATE(1970,1,1)+(-5/24)</f>
        <v>41848.564594907402</v>
      </c>
      <c r="T4009" s="14">
        <f>(((I4009/60)/60)/24)+DATE(1970,1,1)+(-5/24)</f>
        <v>41877.477777777778</v>
      </c>
      <c r="U4009" s="41">
        <f t="shared" si="188"/>
        <v>28.913182870375749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8">
        <f>E4010/L4010</f>
        <v>15</v>
      </c>
      <c r="Q4010" s="12" t="str">
        <f t="shared" si="186"/>
        <v>theater</v>
      </c>
      <c r="R4010" s="12" t="str">
        <f t="shared" si="187"/>
        <v>plays</v>
      </c>
      <c r="S4010" s="13">
        <f>(((J4010/60)/60)/24)+DATE(1970,1,1)+(-5/24)</f>
        <v>42177.755868055552</v>
      </c>
      <c r="T4010" s="14">
        <f>(((I4010/60)/60)/24)+DATE(1970,1,1)+(-5/24)</f>
        <v>42207.755868055552</v>
      </c>
      <c r="U4010" s="41">
        <f t="shared" si="188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8">
        <f>E4011/L4011</f>
        <v>25</v>
      </c>
      <c r="Q4011" s="12" t="str">
        <f t="shared" si="186"/>
        <v>theater</v>
      </c>
      <c r="R4011" s="12" t="str">
        <f t="shared" si="187"/>
        <v>plays</v>
      </c>
      <c r="S4011" s="13">
        <f>(((J4011/60)/60)/24)+DATE(1970,1,1)+(-5/24)</f>
        <v>41851.492592592593</v>
      </c>
      <c r="T4011" s="14">
        <f>(((I4011/60)/60)/24)+DATE(1970,1,1)+(-5/24)</f>
        <v>41891.492592592593</v>
      </c>
      <c r="U4011" s="41">
        <f t="shared" si="188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8">
        <f>E4012/L4012</f>
        <v>45.842105263157897</v>
      </c>
      <c r="Q4012" s="12" t="str">
        <f t="shared" si="186"/>
        <v>theater</v>
      </c>
      <c r="R4012" s="12" t="str">
        <f t="shared" si="187"/>
        <v>plays</v>
      </c>
      <c r="S4012" s="13">
        <f>(((J4012/60)/60)/24)+DATE(1970,1,1)+(-5/24)</f>
        <v>41921.562106481477</v>
      </c>
      <c r="T4012" s="14">
        <f>(((I4012/60)/60)/24)+DATE(1970,1,1)+(-5/24)</f>
        <v>41938.562106481477</v>
      </c>
      <c r="U4012" s="41">
        <f t="shared" si="188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8">
        <f>E4013/L4013</f>
        <v>4.75</v>
      </c>
      <c r="Q4013" s="12" t="str">
        <f t="shared" si="186"/>
        <v>theater</v>
      </c>
      <c r="R4013" s="12" t="str">
        <f t="shared" si="187"/>
        <v>plays</v>
      </c>
      <c r="S4013" s="13">
        <f>(((J4013/60)/60)/24)+DATE(1970,1,1)+(-5/24)</f>
        <v>42002.336550925924</v>
      </c>
      <c r="T4013" s="14">
        <f>(((I4013/60)/60)/24)+DATE(1970,1,1)+(-5/24)</f>
        <v>42032.336550925924</v>
      </c>
      <c r="U4013" s="41">
        <f t="shared" si="188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8" t="e">
        <f>E4014/L4014</f>
        <v>#DIV/0!</v>
      </c>
      <c r="Q4014" s="12" t="str">
        <f t="shared" si="186"/>
        <v>theater</v>
      </c>
      <c r="R4014" s="12" t="str">
        <f t="shared" si="187"/>
        <v>plays</v>
      </c>
      <c r="S4014" s="13">
        <f>(((J4014/60)/60)/24)+DATE(1970,1,1)+(-5/24)</f>
        <v>42096.336215277777</v>
      </c>
      <c r="T4014" s="14">
        <f>(((I4014/60)/60)/24)+DATE(1970,1,1)+(-5/24)</f>
        <v>42126.336215277777</v>
      </c>
      <c r="U4014" s="41">
        <f t="shared" si="188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8">
        <f>E4015/L4015</f>
        <v>13</v>
      </c>
      <c r="Q4015" s="12" t="str">
        <f t="shared" si="186"/>
        <v>theater</v>
      </c>
      <c r="R4015" s="12" t="str">
        <f t="shared" si="187"/>
        <v>plays</v>
      </c>
      <c r="S4015" s="13">
        <f>(((J4015/60)/60)/24)+DATE(1970,1,1)+(-5/24)</f>
        <v>42021.092858796292</v>
      </c>
      <c r="T4015" s="14">
        <f>(((I4015/60)/60)/24)+DATE(1970,1,1)+(-5/24)</f>
        <v>42051.092858796292</v>
      </c>
      <c r="U4015" s="41">
        <f t="shared" si="188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8" t="e">
        <f>E4016/L4016</f>
        <v>#DIV/0!</v>
      </c>
      <c r="Q4016" s="12" t="str">
        <f t="shared" si="186"/>
        <v>theater</v>
      </c>
      <c r="R4016" s="12" t="str">
        <f t="shared" si="187"/>
        <v>plays</v>
      </c>
      <c r="S4016" s="13">
        <f>(((J4016/60)/60)/24)+DATE(1970,1,1)+(-5/24)</f>
        <v>42419.037835648145</v>
      </c>
      <c r="T4016" s="14">
        <f>(((I4016/60)/60)/24)+DATE(1970,1,1)+(-5/24)</f>
        <v>42434.037835648145</v>
      </c>
      <c r="U4016" s="41">
        <f t="shared" si="188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8">
        <f>E4017/L4017</f>
        <v>1</v>
      </c>
      <c r="Q4017" s="12" t="str">
        <f t="shared" si="186"/>
        <v>theater</v>
      </c>
      <c r="R4017" s="12" t="str">
        <f t="shared" si="187"/>
        <v>plays</v>
      </c>
      <c r="S4017" s="13">
        <f>(((J4017/60)/60)/24)+DATE(1970,1,1)+(-5/24)</f>
        <v>42174.572488425918</v>
      </c>
      <c r="T4017" s="14">
        <f>(((I4017/60)/60)/24)+DATE(1970,1,1)+(-5/24)</f>
        <v>42204.572488425918</v>
      </c>
      <c r="U4017" s="41">
        <f t="shared" si="188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8">
        <f>E4018/L4018</f>
        <v>10</v>
      </c>
      <c r="Q4018" s="12" t="str">
        <f t="shared" si="186"/>
        <v>theater</v>
      </c>
      <c r="R4018" s="12" t="str">
        <f t="shared" si="187"/>
        <v>plays</v>
      </c>
      <c r="S4018" s="13">
        <f>(((J4018/60)/60)/24)+DATE(1970,1,1)+(-5/24)</f>
        <v>41869.664351851847</v>
      </c>
      <c r="T4018" s="14">
        <f>(((I4018/60)/60)/24)+DATE(1970,1,1)+(-5/24)</f>
        <v>41899.664351851847</v>
      </c>
      <c r="U4018" s="41">
        <f t="shared" si="188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8">
        <f>E4019/L4019</f>
        <v>52.5</v>
      </c>
      <c r="Q4019" s="12" t="str">
        <f t="shared" si="186"/>
        <v>theater</v>
      </c>
      <c r="R4019" s="12" t="str">
        <f t="shared" si="187"/>
        <v>plays</v>
      </c>
      <c r="S4019" s="13">
        <f>(((J4019/60)/60)/24)+DATE(1970,1,1)+(-5/24)</f>
        <v>41856.463819444441</v>
      </c>
      <c r="T4019" s="14">
        <f>(((I4019/60)/60)/24)+DATE(1970,1,1)+(-5/24)</f>
        <v>41886.463819444441</v>
      </c>
      <c r="U4019" s="41">
        <f t="shared" si="188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8">
        <f>E4020/L4020</f>
        <v>32.5</v>
      </c>
      <c r="Q4020" s="12" t="str">
        <f t="shared" si="186"/>
        <v>theater</v>
      </c>
      <c r="R4020" s="12" t="str">
        <f t="shared" si="187"/>
        <v>plays</v>
      </c>
      <c r="S4020" s="13">
        <f>(((J4020/60)/60)/24)+DATE(1970,1,1)+(-5/24)</f>
        <v>42620.702638888884</v>
      </c>
      <c r="T4020" s="14">
        <f>(((I4020/60)/60)/24)+DATE(1970,1,1)+(-5/24)</f>
        <v>42650.702638888884</v>
      </c>
      <c r="U4020" s="41">
        <f t="shared" si="188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8">
        <f>E4021/L4021</f>
        <v>7.25</v>
      </c>
      <c r="Q4021" s="12" t="str">
        <f t="shared" si="186"/>
        <v>theater</v>
      </c>
      <c r="R4021" s="12" t="str">
        <f t="shared" si="187"/>
        <v>plays</v>
      </c>
      <c r="S4021" s="13">
        <f>(((J4021/60)/60)/24)+DATE(1970,1,1)+(-5/24)</f>
        <v>42417.467546296299</v>
      </c>
      <c r="T4021" s="14">
        <f>(((I4021/60)/60)/24)+DATE(1970,1,1)+(-5/24)</f>
        <v>42475.477777777771</v>
      </c>
      <c r="U4021" s="41">
        <f t="shared" si="188"/>
        <v>58.010231481472147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8">
        <f>E4022/L4022</f>
        <v>33.333333333333336</v>
      </c>
      <c r="Q4022" s="12" t="str">
        <f t="shared" si="186"/>
        <v>theater</v>
      </c>
      <c r="R4022" s="12" t="str">
        <f t="shared" si="187"/>
        <v>plays</v>
      </c>
      <c r="S4022" s="13">
        <f>(((J4022/60)/60)/24)+DATE(1970,1,1)+(-5/24)</f>
        <v>42056.982627314814</v>
      </c>
      <c r="T4022" s="14">
        <f>(((I4022/60)/60)/24)+DATE(1970,1,1)+(-5/24)</f>
        <v>42086.940960648142</v>
      </c>
      <c r="U4022" s="41">
        <f t="shared" si="188"/>
        <v>29.958333333328483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8">
        <f>E4023/L4023</f>
        <v>62.5</v>
      </c>
      <c r="Q4023" s="12" t="str">
        <f t="shared" si="186"/>
        <v>theater</v>
      </c>
      <c r="R4023" s="12" t="str">
        <f t="shared" si="187"/>
        <v>plays</v>
      </c>
      <c r="S4023" s="13">
        <f>(((J4023/60)/60)/24)+DATE(1970,1,1)+(-5/24)</f>
        <v>41878.703217592592</v>
      </c>
      <c r="T4023" s="14">
        <f>(((I4023/60)/60)/24)+DATE(1970,1,1)+(-5/24)</f>
        <v>41938.703217592592</v>
      </c>
      <c r="U4023" s="41">
        <f t="shared" si="188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8">
        <f>E4024/L4024</f>
        <v>63.558375634517766</v>
      </c>
      <c r="Q4024" s="12" t="str">
        <f t="shared" si="186"/>
        <v>theater</v>
      </c>
      <c r="R4024" s="12" t="str">
        <f t="shared" si="187"/>
        <v>plays</v>
      </c>
      <c r="S4024" s="13">
        <f>(((J4024/60)/60)/24)+DATE(1970,1,1)+(-5/24)</f>
        <v>41990.375775462955</v>
      </c>
      <c r="T4024" s="14">
        <f>(((I4024/60)/60)/24)+DATE(1970,1,1)+(-5/24)</f>
        <v>42035.912499999999</v>
      </c>
      <c r="U4024" s="41">
        <f t="shared" si="188"/>
        <v>45.536724537043483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8" t="e">
        <f>E4025/L4025</f>
        <v>#DIV/0!</v>
      </c>
      <c r="Q4025" s="12" t="str">
        <f t="shared" si="186"/>
        <v>theater</v>
      </c>
      <c r="R4025" s="12" t="str">
        <f t="shared" si="187"/>
        <v>plays</v>
      </c>
      <c r="S4025" s="13">
        <f>(((J4025/60)/60)/24)+DATE(1970,1,1)+(-5/24)</f>
        <v>42408.791238425918</v>
      </c>
      <c r="T4025" s="14">
        <f>(((I4025/60)/60)/24)+DATE(1970,1,1)+(-5/24)</f>
        <v>42453.749571759261</v>
      </c>
      <c r="U4025" s="41">
        <f t="shared" si="188"/>
        <v>44.958333333343035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8">
        <f>E4026/L4026</f>
        <v>10</v>
      </c>
      <c r="Q4026" s="12" t="str">
        <f t="shared" si="186"/>
        <v>theater</v>
      </c>
      <c r="R4026" s="12" t="str">
        <f t="shared" si="187"/>
        <v>plays</v>
      </c>
      <c r="S4026" s="13">
        <f>(((J4026/60)/60)/24)+DATE(1970,1,1)+(-5/24)</f>
        <v>42217.461770833332</v>
      </c>
      <c r="T4026" s="14">
        <f>(((I4026/60)/60)/24)+DATE(1970,1,1)+(-5/24)</f>
        <v>42247.461770833332</v>
      </c>
      <c r="U4026" s="41">
        <f t="shared" si="188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8">
        <f>E4027/L4027</f>
        <v>62.5</v>
      </c>
      <c r="Q4027" s="12" t="str">
        <f t="shared" si="186"/>
        <v>theater</v>
      </c>
      <c r="R4027" s="12" t="str">
        <f t="shared" si="187"/>
        <v>plays</v>
      </c>
      <c r="S4027" s="13">
        <f>(((J4027/60)/60)/24)+DATE(1970,1,1)+(-5/24)</f>
        <v>42151.029351851852</v>
      </c>
      <c r="T4027" s="14">
        <f>(((I4027/60)/60)/24)+DATE(1970,1,1)+(-5/24)</f>
        <v>42211.029351851852</v>
      </c>
      <c r="U4027" s="41">
        <f t="shared" si="188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8" t="e">
        <f>E4028/L4028</f>
        <v>#DIV/0!</v>
      </c>
      <c r="Q4028" s="12" t="str">
        <f t="shared" si="186"/>
        <v>theater</v>
      </c>
      <c r="R4028" s="12" t="str">
        <f t="shared" si="187"/>
        <v>plays</v>
      </c>
      <c r="S4028" s="13">
        <f>(((J4028/60)/60)/24)+DATE(1970,1,1)+(-5/24)</f>
        <v>42282.447210648148</v>
      </c>
      <c r="T4028" s="14">
        <f>(((I4028/60)/60)/24)+DATE(1970,1,1)+(-5/24)</f>
        <v>42342.488877314812</v>
      </c>
      <c r="U4028" s="41">
        <f t="shared" si="188"/>
        <v>60.041666666664241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8">
        <f>E4029/L4029</f>
        <v>30.714285714285715</v>
      </c>
      <c r="Q4029" s="12" t="str">
        <f t="shared" si="186"/>
        <v>theater</v>
      </c>
      <c r="R4029" s="12" t="str">
        <f t="shared" si="187"/>
        <v>plays</v>
      </c>
      <c r="S4029" s="13">
        <f>(((J4029/60)/60)/24)+DATE(1970,1,1)+(-5/24)</f>
        <v>42768.762511574074</v>
      </c>
      <c r="T4029" s="14">
        <f>(((I4029/60)/60)/24)+DATE(1970,1,1)+(-5/24)</f>
        <v>42788.833333333336</v>
      </c>
      <c r="U4029" s="41">
        <f t="shared" si="188"/>
        <v>20.070821759261889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8">
        <f>E4030/L4030</f>
        <v>51</v>
      </c>
      <c r="Q4030" s="12" t="str">
        <f t="shared" si="186"/>
        <v>theater</v>
      </c>
      <c r="R4030" s="12" t="str">
        <f t="shared" si="187"/>
        <v>plays</v>
      </c>
      <c r="S4030" s="13">
        <f>(((J4030/60)/60)/24)+DATE(1970,1,1)+(-5/24)</f>
        <v>41765.730324074073</v>
      </c>
      <c r="T4030" s="14">
        <f>(((I4030/60)/60)/24)+DATE(1970,1,1)+(-5/24)</f>
        <v>41795.730324074073</v>
      </c>
      <c r="U4030" s="41">
        <f t="shared" si="188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8" t="e">
        <f>E4031/L4031</f>
        <v>#DIV/0!</v>
      </c>
      <c r="Q4031" s="12" t="str">
        <f t="shared" si="186"/>
        <v>theater</v>
      </c>
      <c r="R4031" s="12" t="str">
        <f t="shared" si="187"/>
        <v>plays</v>
      </c>
      <c r="S4031" s="13">
        <f>(((J4031/60)/60)/24)+DATE(1970,1,1)+(-5/24)</f>
        <v>42321.816782407412</v>
      </c>
      <c r="T4031" s="14">
        <f>(((I4031/60)/60)/24)+DATE(1970,1,1)+(-5/24)</f>
        <v>42351.816782407412</v>
      </c>
      <c r="U4031" s="41">
        <f t="shared" si="188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8">
        <f>E4032/L4032</f>
        <v>66.666666666666671</v>
      </c>
      <c r="Q4032" s="12" t="str">
        <f t="shared" si="186"/>
        <v>theater</v>
      </c>
      <c r="R4032" s="12" t="str">
        <f t="shared" si="187"/>
        <v>plays</v>
      </c>
      <c r="S4032" s="13">
        <f>(((J4032/60)/60)/24)+DATE(1970,1,1)+(-5/24)</f>
        <v>42374.446747685179</v>
      </c>
      <c r="T4032" s="14">
        <f>(((I4032/60)/60)/24)+DATE(1970,1,1)+(-5/24)</f>
        <v>42403.575694444437</v>
      </c>
      <c r="U4032" s="41">
        <f t="shared" si="188"/>
        <v>29.128946759257815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8" t="e">
        <f>E4033/L4033</f>
        <v>#DIV/0!</v>
      </c>
      <c r="Q4033" s="12" t="str">
        <f t="shared" si="186"/>
        <v>theater</v>
      </c>
      <c r="R4033" s="12" t="str">
        <f t="shared" si="187"/>
        <v>plays</v>
      </c>
      <c r="S4033" s="13">
        <f>(((J4033/60)/60)/24)+DATE(1970,1,1)+(-5/24)</f>
        <v>41941.376898148148</v>
      </c>
      <c r="T4033" s="14">
        <f>(((I4033/60)/60)/24)+DATE(1970,1,1)+(-5/24)</f>
        <v>41991.418564814812</v>
      </c>
      <c r="U4033" s="41">
        <f t="shared" si="188"/>
        <v>50.041666666664241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8">
        <f>E4034/L4034</f>
        <v>59</v>
      </c>
      <c r="Q4034" s="12" t="str">
        <f t="shared" si="186"/>
        <v>theater</v>
      </c>
      <c r="R4034" s="12" t="str">
        <f t="shared" si="187"/>
        <v>plays</v>
      </c>
      <c r="S4034" s="13">
        <f>(((J4034/60)/60)/24)+DATE(1970,1,1)+(-5/24)</f>
        <v>42293.60087962963</v>
      </c>
      <c r="T4034" s="14">
        <f>(((I4034/60)/60)/24)+DATE(1970,1,1)+(-5/24)</f>
        <v>42353.642546296294</v>
      </c>
      <c r="U4034" s="41">
        <f t="shared" si="188"/>
        <v>60.041666666664241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8">
        <f>E4035/L4035</f>
        <v>65.340319148936175</v>
      </c>
      <c r="Q4035" s="12" t="str">
        <f t="shared" ref="Q4035:Q4098" si="189">LEFT(N4035,( FIND("/",N4035,1))-1)</f>
        <v>theater</v>
      </c>
      <c r="R4035" s="12" t="str">
        <f t="shared" ref="R4035:R4098" si="190">RIGHT(N4035,(LEN(N4035)-(FIND("/",N4035, FIND("/", N4035)-1))))</f>
        <v>plays</v>
      </c>
      <c r="S4035" s="13">
        <f>(((J4035/60)/60)/24)+DATE(1970,1,1)+(-5/24)</f>
        <v>42614.06046296296</v>
      </c>
      <c r="T4035" s="14">
        <f>(((I4035/60)/60)/24)+DATE(1970,1,1)+(-5/24)</f>
        <v>42645.166666666664</v>
      </c>
      <c r="U4035" s="41">
        <f t="shared" ref="U4035:U4098" si="191">T4035-S4035</f>
        <v>31.106203703704523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8">
        <f>E4036/L4036</f>
        <v>100</v>
      </c>
      <c r="Q4036" s="12" t="str">
        <f t="shared" si="189"/>
        <v>theater</v>
      </c>
      <c r="R4036" s="12" t="str">
        <f t="shared" si="190"/>
        <v>plays</v>
      </c>
      <c r="S4036" s="13">
        <f>(((J4036/60)/60)/24)+DATE(1970,1,1)+(-5/24)</f>
        <v>42067.739004629628</v>
      </c>
      <c r="T4036" s="14">
        <f>(((I4036/60)/60)/24)+DATE(1970,1,1)+(-5/24)</f>
        <v>42097.697337962956</v>
      </c>
      <c r="U4036" s="41">
        <f t="shared" si="191"/>
        <v>29.958333333328483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8">
        <f>E4037/L4037</f>
        <v>147.4</v>
      </c>
      <c r="Q4037" s="12" t="str">
        <f t="shared" si="189"/>
        <v>theater</v>
      </c>
      <c r="R4037" s="12" t="str">
        <f t="shared" si="190"/>
        <v>plays</v>
      </c>
      <c r="S4037" s="13">
        <f>(((J4037/60)/60)/24)+DATE(1970,1,1)+(-5/24)</f>
        <v>41903.674618055549</v>
      </c>
      <c r="T4037" s="14">
        <f>(((I4037/60)/60)/24)+DATE(1970,1,1)+(-5/24)</f>
        <v>41933.674618055549</v>
      </c>
      <c r="U4037" s="41">
        <f t="shared" si="191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8">
        <f>E4038/L4038</f>
        <v>166.05882352941177</v>
      </c>
      <c r="Q4038" s="12" t="str">
        <f t="shared" si="189"/>
        <v>theater</v>
      </c>
      <c r="R4038" s="12" t="str">
        <f t="shared" si="190"/>
        <v>plays</v>
      </c>
      <c r="S4038" s="13">
        <f>(((J4038/60)/60)/24)+DATE(1970,1,1)+(-5/24)</f>
        <v>41804.728749999995</v>
      </c>
      <c r="T4038" s="14">
        <f>(((I4038/60)/60)/24)+DATE(1970,1,1)+(-5/24)</f>
        <v>41821.729166666664</v>
      </c>
      <c r="U4038" s="41">
        <f t="shared" si="191"/>
        <v>17.00041666666948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8">
        <f>E4039/L4039</f>
        <v>40</v>
      </c>
      <c r="Q4039" s="12" t="str">
        <f t="shared" si="189"/>
        <v>theater</v>
      </c>
      <c r="R4039" s="12" t="str">
        <f t="shared" si="190"/>
        <v>plays</v>
      </c>
      <c r="S4039" s="13">
        <f>(((J4039/60)/60)/24)+DATE(1970,1,1)+(-5/24)</f>
        <v>42496.862442129634</v>
      </c>
      <c r="T4039" s="14">
        <f>(((I4039/60)/60)/24)+DATE(1970,1,1)+(-5/24)</f>
        <v>42514.392361111109</v>
      </c>
      <c r="U4039" s="41">
        <f t="shared" si="191"/>
        <v>17.52991898147593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8">
        <f>E4040/L4040</f>
        <v>75.25</v>
      </c>
      <c r="Q4040" s="12" t="str">
        <f t="shared" si="189"/>
        <v>theater</v>
      </c>
      <c r="R4040" s="12" t="str">
        <f t="shared" si="190"/>
        <v>plays</v>
      </c>
      <c r="S4040" s="13">
        <f>(((J4040/60)/60)/24)+DATE(1970,1,1)+(-5/24)</f>
        <v>41869.59039351852</v>
      </c>
      <c r="T4040" s="14">
        <f>(((I4040/60)/60)/24)+DATE(1970,1,1)+(-5/24)</f>
        <v>41929.59039351852</v>
      </c>
      <c r="U4040" s="41">
        <f t="shared" si="191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8">
        <f>E4041/L4041</f>
        <v>60</v>
      </c>
      <c r="Q4041" s="12" t="str">
        <f t="shared" si="189"/>
        <v>theater</v>
      </c>
      <c r="R4041" s="12" t="str">
        <f t="shared" si="190"/>
        <v>plays</v>
      </c>
      <c r="S4041" s="13">
        <f>(((J4041/60)/60)/24)+DATE(1970,1,1)+(-5/24)</f>
        <v>42305.462581018517</v>
      </c>
      <c r="T4041" s="14">
        <f>(((I4041/60)/60)/24)+DATE(1970,1,1)+(-5/24)</f>
        <v>42339.040972222218</v>
      </c>
      <c r="U4041" s="41">
        <f t="shared" si="191"/>
        <v>33.578391203700448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8">
        <f>E4042/L4042</f>
        <v>1250</v>
      </c>
      <c r="Q4042" s="12" t="str">
        <f t="shared" si="189"/>
        <v>theater</v>
      </c>
      <c r="R4042" s="12" t="str">
        <f t="shared" si="190"/>
        <v>plays</v>
      </c>
      <c r="S4042" s="13">
        <f>(((J4042/60)/60)/24)+DATE(1970,1,1)+(-5/24)</f>
        <v>42144.023194444446</v>
      </c>
      <c r="T4042" s="14">
        <f>(((I4042/60)/60)/24)+DATE(1970,1,1)+(-5/24)</f>
        <v>42202.916666666664</v>
      </c>
      <c r="U4042" s="41">
        <f t="shared" si="191"/>
        <v>58.893472222218406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8">
        <f>E4043/L4043</f>
        <v>10.5</v>
      </c>
      <c r="Q4043" s="12" t="str">
        <f t="shared" si="189"/>
        <v>theater</v>
      </c>
      <c r="R4043" s="12" t="str">
        <f t="shared" si="190"/>
        <v>plays</v>
      </c>
      <c r="S4043" s="13">
        <f>(((J4043/60)/60)/24)+DATE(1970,1,1)+(-5/24)</f>
        <v>42559.265671296293</v>
      </c>
      <c r="T4043" s="14">
        <f>(((I4043/60)/60)/24)+DATE(1970,1,1)+(-5/24)</f>
        <v>42619.265671296293</v>
      </c>
      <c r="U4043" s="41">
        <f t="shared" si="191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8">
        <f>E4044/L4044</f>
        <v>7</v>
      </c>
      <c r="Q4044" s="12" t="str">
        <f t="shared" si="189"/>
        <v>theater</v>
      </c>
      <c r="R4044" s="12" t="str">
        <f t="shared" si="190"/>
        <v>plays</v>
      </c>
      <c r="S4044" s="13">
        <f>(((J4044/60)/60)/24)+DATE(1970,1,1)+(-5/24)</f>
        <v>41994.875740740739</v>
      </c>
      <c r="T4044" s="14">
        <f>(((I4044/60)/60)/24)+DATE(1970,1,1)+(-5/24)</f>
        <v>42024.594444444439</v>
      </c>
      <c r="U4044" s="41">
        <f t="shared" si="191"/>
        <v>29.718703703700157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8" t="e">
        <f>E4045/L4045</f>
        <v>#DIV/0!</v>
      </c>
      <c r="Q4045" s="12" t="str">
        <f t="shared" si="189"/>
        <v>theater</v>
      </c>
      <c r="R4045" s="12" t="str">
        <f t="shared" si="190"/>
        <v>plays</v>
      </c>
      <c r="S4045" s="13">
        <f>(((J4045/60)/60)/24)+DATE(1970,1,1)+(-5/24)</f>
        <v>41948.749131944445</v>
      </c>
      <c r="T4045" s="14">
        <f>(((I4045/60)/60)/24)+DATE(1970,1,1)+(-5/24)</f>
        <v>41963.749131944445</v>
      </c>
      <c r="U4045" s="41">
        <f t="shared" si="191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8">
        <f>E4046/L4046</f>
        <v>56.25</v>
      </c>
      <c r="Q4046" s="12" t="str">
        <f t="shared" si="189"/>
        <v>theater</v>
      </c>
      <c r="R4046" s="12" t="str">
        <f t="shared" si="190"/>
        <v>plays</v>
      </c>
      <c r="S4046" s="13">
        <f>(((J4046/60)/60)/24)+DATE(1970,1,1)+(-5/24)</f>
        <v>42074.011365740742</v>
      </c>
      <c r="T4046" s="14">
        <f>(((I4046/60)/60)/24)+DATE(1970,1,1)+(-5/24)</f>
        <v>42103.999999999993</v>
      </c>
      <c r="U4046" s="41">
        <f t="shared" si="191"/>
        <v>29.98863425925083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8">
        <f>E4047/L4047</f>
        <v>1</v>
      </c>
      <c r="Q4047" s="12" t="str">
        <f t="shared" si="189"/>
        <v>theater</v>
      </c>
      <c r="R4047" s="12" t="str">
        <f t="shared" si="190"/>
        <v>plays</v>
      </c>
      <c r="S4047" s="13">
        <f>(((J4047/60)/60)/24)+DATE(1970,1,1)+(-5/24)</f>
        <v>41841.992928240739</v>
      </c>
      <c r="T4047" s="14">
        <f>(((I4047/60)/60)/24)+DATE(1970,1,1)+(-5/24)</f>
        <v>41871.992928240739</v>
      </c>
      <c r="U4047" s="41">
        <f t="shared" si="191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8">
        <f>E4048/L4048</f>
        <v>38.333333333333336</v>
      </c>
      <c r="Q4048" s="12" t="str">
        <f t="shared" si="189"/>
        <v>theater</v>
      </c>
      <c r="R4048" s="12" t="str">
        <f t="shared" si="190"/>
        <v>plays</v>
      </c>
      <c r="S4048" s="13">
        <f>(((J4048/60)/60)/24)+DATE(1970,1,1)+(-5/24)</f>
        <v>41904.442245370366</v>
      </c>
      <c r="T4048" s="14">
        <f>(((I4048/60)/60)/24)+DATE(1970,1,1)+(-5/24)</f>
        <v>41934.442245370366</v>
      </c>
      <c r="U4048" s="41">
        <f t="shared" si="191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8">
        <f>E4049/L4049</f>
        <v>27.5</v>
      </c>
      <c r="Q4049" s="12" t="str">
        <f t="shared" si="189"/>
        <v>theater</v>
      </c>
      <c r="R4049" s="12" t="str">
        <f t="shared" si="190"/>
        <v>plays</v>
      </c>
      <c r="S4049" s="13">
        <f>(((J4049/60)/60)/24)+DATE(1970,1,1)+(-5/24)</f>
        <v>41990.814155092587</v>
      </c>
      <c r="T4049" s="14">
        <f>(((I4049/60)/60)/24)+DATE(1970,1,1)+(-5/24)</f>
        <v>42014.833333333336</v>
      </c>
      <c r="U4049" s="41">
        <f t="shared" si="191"/>
        <v>24.01917824074917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8">
        <f>E4050/L4050</f>
        <v>32.978021978021978</v>
      </c>
      <c r="Q4050" s="12" t="str">
        <f t="shared" si="189"/>
        <v>theater</v>
      </c>
      <c r="R4050" s="12" t="str">
        <f t="shared" si="190"/>
        <v>plays</v>
      </c>
      <c r="S4050" s="13">
        <f>(((J4050/60)/60)/24)+DATE(1970,1,1)+(-5/24)</f>
        <v>42436.300775462958</v>
      </c>
      <c r="T4050" s="14">
        <f>(((I4050/60)/60)/24)+DATE(1970,1,1)+(-5/24)</f>
        <v>42471.259108796294</v>
      </c>
      <c r="U4050" s="41">
        <f t="shared" si="191"/>
        <v>34.958333333335759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8">
        <f>E4051/L4051</f>
        <v>16</v>
      </c>
      <c r="Q4051" s="12" t="str">
        <f t="shared" si="189"/>
        <v>theater</v>
      </c>
      <c r="R4051" s="12" t="str">
        <f t="shared" si="190"/>
        <v>plays</v>
      </c>
      <c r="S4051" s="13">
        <f>(((J4051/60)/60)/24)+DATE(1970,1,1)+(-5/24)</f>
        <v>42169.750173611108</v>
      </c>
      <c r="T4051" s="14">
        <f>(((I4051/60)/60)/24)+DATE(1970,1,1)+(-5/24)</f>
        <v>42199.750173611108</v>
      </c>
      <c r="U4051" s="41">
        <f t="shared" si="191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8">
        <f>E4052/L4052</f>
        <v>1</v>
      </c>
      <c r="Q4052" s="12" t="str">
        <f t="shared" si="189"/>
        <v>theater</v>
      </c>
      <c r="R4052" s="12" t="str">
        <f t="shared" si="190"/>
        <v>plays</v>
      </c>
      <c r="S4052" s="13">
        <f>(((J4052/60)/60)/24)+DATE(1970,1,1)+(-5/24)</f>
        <v>41905.428136574068</v>
      </c>
      <c r="T4052" s="14">
        <f>(((I4052/60)/60)/24)+DATE(1970,1,1)+(-5/24)</f>
        <v>41935.428136574068</v>
      </c>
      <c r="U4052" s="41">
        <f t="shared" si="191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8" t="e">
        <f>E4053/L4053</f>
        <v>#DIV/0!</v>
      </c>
      <c r="Q4053" s="12" t="str">
        <f t="shared" si="189"/>
        <v>theater</v>
      </c>
      <c r="R4053" s="12" t="str">
        <f t="shared" si="190"/>
        <v>plays</v>
      </c>
      <c r="S4053" s="13">
        <f>(((J4053/60)/60)/24)+DATE(1970,1,1)+(-5/24)</f>
        <v>41761.601817129631</v>
      </c>
      <c r="T4053" s="14">
        <f>(((I4053/60)/60)/24)+DATE(1970,1,1)+(-5/24)</f>
        <v>41768.078472222223</v>
      </c>
      <c r="U4053" s="41">
        <f t="shared" si="191"/>
        <v>6.4766550925924093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8">
        <f>E4054/L4054</f>
        <v>86.615384615384613</v>
      </c>
      <c r="Q4054" s="12" t="str">
        <f t="shared" si="189"/>
        <v>theater</v>
      </c>
      <c r="R4054" s="12" t="str">
        <f t="shared" si="190"/>
        <v>plays</v>
      </c>
      <c r="S4054" s="13">
        <f>(((J4054/60)/60)/24)+DATE(1970,1,1)+(-5/24)</f>
        <v>41865.670324074068</v>
      </c>
      <c r="T4054" s="14">
        <f>(((I4054/60)/60)/24)+DATE(1970,1,1)+(-5/24)</f>
        <v>41925.670324074068</v>
      </c>
      <c r="U4054" s="41">
        <f t="shared" si="191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8">
        <f>E4055/L4055</f>
        <v>55</v>
      </c>
      <c r="Q4055" s="12" t="str">
        <f t="shared" si="189"/>
        <v>theater</v>
      </c>
      <c r="R4055" s="12" t="str">
        <f t="shared" si="190"/>
        <v>plays</v>
      </c>
      <c r="S4055" s="13">
        <f>(((J4055/60)/60)/24)+DATE(1970,1,1)+(-5/24)</f>
        <v>41928.481805555552</v>
      </c>
      <c r="T4055" s="14">
        <f>(((I4055/60)/60)/24)+DATE(1970,1,1)+(-5/24)</f>
        <v>41958.624999999993</v>
      </c>
      <c r="U4055" s="41">
        <f t="shared" si="191"/>
        <v>30.143194444441178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8" t="e">
        <f>E4056/L4056</f>
        <v>#DIV/0!</v>
      </c>
      <c r="Q4056" s="12" t="str">
        <f t="shared" si="189"/>
        <v>theater</v>
      </c>
      <c r="R4056" s="12" t="str">
        <f t="shared" si="190"/>
        <v>plays</v>
      </c>
      <c r="S4056" s="13">
        <f>(((J4056/60)/60)/24)+DATE(1970,1,1)+(-5/24)</f>
        <v>42613.632928240739</v>
      </c>
      <c r="T4056" s="14">
        <f>(((I4056/60)/60)/24)+DATE(1970,1,1)+(-5/24)</f>
        <v>42643.958333333336</v>
      </c>
      <c r="U4056" s="41">
        <f t="shared" si="191"/>
        <v>30.325405092597066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8">
        <f>E4057/L4057</f>
        <v>41.952380952380949</v>
      </c>
      <c r="Q4057" s="12" t="str">
        <f t="shared" si="189"/>
        <v>theater</v>
      </c>
      <c r="R4057" s="12" t="str">
        <f t="shared" si="190"/>
        <v>plays</v>
      </c>
      <c r="S4057" s="13">
        <f>(((J4057/60)/60)/24)+DATE(1970,1,1)+(-5/24)</f>
        <v>41779.44017361111</v>
      </c>
      <c r="T4057" s="14">
        <f>(((I4057/60)/60)/24)+DATE(1970,1,1)+(-5/24)</f>
        <v>41809.44017361111</v>
      </c>
      <c r="U4057" s="41">
        <f t="shared" si="191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8">
        <f>E4058/L4058</f>
        <v>88.333333333333329</v>
      </c>
      <c r="Q4058" s="12" t="str">
        <f t="shared" si="189"/>
        <v>theater</v>
      </c>
      <c r="R4058" s="12" t="str">
        <f t="shared" si="190"/>
        <v>plays</v>
      </c>
      <c r="S4058" s="13">
        <f>(((J4058/60)/60)/24)+DATE(1970,1,1)+(-5/24)</f>
        <v>42534.724988425929</v>
      </c>
      <c r="T4058" s="14">
        <f>(((I4058/60)/60)/24)+DATE(1970,1,1)+(-5/24)</f>
        <v>42554.624305555553</v>
      </c>
      <c r="U4058" s="41">
        <f t="shared" si="191"/>
        <v>19.899317129624251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8">
        <f>E4059/L4059</f>
        <v>129.16666666666666</v>
      </c>
      <c r="Q4059" s="12" t="str">
        <f t="shared" si="189"/>
        <v>theater</v>
      </c>
      <c r="R4059" s="12" t="str">
        <f t="shared" si="190"/>
        <v>plays</v>
      </c>
      <c r="S4059" s="13">
        <f>(((J4059/60)/60)/24)+DATE(1970,1,1)+(-5/24)</f>
        <v>42310.760185185187</v>
      </c>
      <c r="T4059" s="14">
        <f>(((I4059/60)/60)/24)+DATE(1970,1,1)+(-5/24)</f>
        <v>42333.749999999993</v>
      </c>
      <c r="U4059" s="41">
        <f t="shared" si="191"/>
        <v>22.989814814805868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8">
        <f>E4060/L4060</f>
        <v>23.75</v>
      </c>
      <c r="Q4060" s="12" t="str">
        <f t="shared" si="189"/>
        <v>theater</v>
      </c>
      <c r="R4060" s="12" t="str">
        <f t="shared" si="190"/>
        <v>plays</v>
      </c>
      <c r="S4060" s="13">
        <f>(((J4060/60)/60)/24)+DATE(1970,1,1)+(-5/24)</f>
        <v>42445.852361111109</v>
      </c>
      <c r="T4060" s="14">
        <f>(((I4060/60)/60)/24)+DATE(1970,1,1)+(-5/24)</f>
        <v>42460.957638888889</v>
      </c>
      <c r="U4060" s="41">
        <f t="shared" si="191"/>
        <v>15.105277777780429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8">
        <f>E4061/L4061</f>
        <v>35.714285714285715</v>
      </c>
      <c r="Q4061" s="12" t="str">
        <f t="shared" si="189"/>
        <v>theater</v>
      </c>
      <c r="R4061" s="12" t="str">
        <f t="shared" si="190"/>
        <v>plays</v>
      </c>
      <c r="S4061" s="13">
        <f>(((J4061/60)/60)/24)+DATE(1970,1,1)+(-5/24)</f>
        <v>41866.432314814811</v>
      </c>
      <c r="T4061" s="14">
        <f>(((I4061/60)/60)/24)+DATE(1970,1,1)+(-5/24)</f>
        <v>41897.916666666664</v>
      </c>
      <c r="U4061" s="41">
        <f t="shared" si="191"/>
        <v>31.484351851853717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8">
        <f>E4062/L4062</f>
        <v>57</v>
      </c>
      <c r="Q4062" s="12" t="str">
        <f t="shared" si="189"/>
        <v>theater</v>
      </c>
      <c r="R4062" s="12" t="str">
        <f t="shared" si="190"/>
        <v>plays</v>
      </c>
      <c r="S4062" s="13">
        <f>(((J4062/60)/60)/24)+DATE(1970,1,1)+(-5/24)</f>
        <v>41779.486759259256</v>
      </c>
      <c r="T4062" s="14">
        <f>(((I4062/60)/60)/24)+DATE(1970,1,1)+(-5/24)</f>
        <v>41813.458333333328</v>
      </c>
      <c r="U4062" s="41">
        <f t="shared" si="191"/>
        <v>33.971574074072123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8" t="e">
        <f>E4063/L4063</f>
        <v>#DIV/0!</v>
      </c>
      <c r="Q4063" s="12" t="str">
        <f t="shared" si="189"/>
        <v>theater</v>
      </c>
      <c r="R4063" s="12" t="str">
        <f t="shared" si="190"/>
        <v>plays</v>
      </c>
      <c r="S4063" s="13">
        <f>(((J4063/60)/60)/24)+DATE(1970,1,1)+(-5/24)</f>
        <v>42420.933136574073</v>
      </c>
      <c r="T4063" s="14">
        <f>(((I4063/60)/60)/24)+DATE(1970,1,1)+(-5/24)</f>
        <v>42480.891469907401</v>
      </c>
      <c r="U4063" s="41">
        <f t="shared" si="191"/>
        <v>59.958333333328483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8">
        <f>E4064/L4064</f>
        <v>163.33333333333334</v>
      </c>
      <c r="Q4064" s="12" t="str">
        <f t="shared" si="189"/>
        <v>theater</v>
      </c>
      <c r="R4064" s="12" t="str">
        <f t="shared" si="190"/>
        <v>plays</v>
      </c>
      <c r="S4064" s="13">
        <f>(((J4064/60)/60)/24)+DATE(1970,1,1)+(-5/24)</f>
        <v>42523.530879629623</v>
      </c>
      <c r="T4064" s="14">
        <f>(((I4064/60)/60)/24)+DATE(1970,1,1)+(-5/24)</f>
        <v>42553.530879629623</v>
      </c>
      <c r="U4064" s="41">
        <f t="shared" si="191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8">
        <f>E4065/L4065</f>
        <v>15</v>
      </c>
      <c r="Q4065" s="12" t="str">
        <f t="shared" si="189"/>
        <v>theater</v>
      </c>
      <c r="R4065" s="12" t="str">
        <f t="shared" si="190"/>
        <v>plays</v>
      </c>
      <c r="S4065" s="13">
        <f>(((J4065/60)/60)/24)+DATE(1970,1,1)+(-5/24)</f>
        <v>41787.473194444443</v>
      </c>
      <c r="T4065" s="14">
        <f>(((I4065/60)/60)/24)+DATE(1970,1,1)+(-5/24)</f>
        <v>41817.473194444443</v>
      </c>
      <c r="U4065" s="41">
        <f t="shared" si="191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8">
        <f>E4066/L4066</f>
        <v>64.166666666666671</v>
      </c>
      <c r="Q4066" s="12" t="str">
        <f t="shared" si="189"/>
        <v>theater</v>
      </c>
      <c r="R4066" s="12" t="str">
        <f t="shared" si="190"/>
        <v>plays</v>
      </c>
      <c r="S4066" s="13">
        <f>(((J4066/60)/60)/24)+DATE(1970,1,1)+(-5/24)</f>
        <v>42093.379930555551</v>
      </c>
      <c r="T4066" s="14">
        <f>(((I4066/60)/60)/24)+DATE(1970,1,1)+(-5/24)</f>
        <v>42123.379930555551</v>
      </c>
      <c r="U4066" s="41">
        <f t="shared" si="191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8">
        <f>E4067/L4067</f>
        <v>6.75</v>
      </c>
      <c r="Q4067" s="12" t="str">
        <f t="shared" si="189"/>
        <v>theater</v>
      </c>
      <c r="R4067" s="12" t="str">
        <f t="shared" si="190"/>
        <v>plays</v>
      </c>
      <c r="S4067" s="13">
        <f>(((J4067/60)/60)/24)+DATE(1970,1,1)+(-5/24)</f>
        <v>41833.74318287037</v>
      </c>
      <c r="T4067" s="14">
        <f>(((I4067/60)/60)/24)+DATE(1970,1,1)+(-5/24)</f>
        <v>41863.74318287037</v>
      </c>
      <c r="U4067" s="41">
        <f t="shared" si="191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8">
        <f>E4068/L4068</f>
        <v>25</v>
      </c>
      <c r="Q4068" s="12" t="str">
        <f t="shared" si="189"/>
        <v>theater</v>
      </c>
      <c r="R4068" s="12" t="str">
        <f t="shared" si="190"/>
        <v>plays</v>
      </c>
      <c r="S4068" s="13">
        <f>(((J4068/60)/60)/24)+DATE(1970,1,1)+(-5/24)</f>
        <v>42478.830879629626</v>
      </c>
      <c r="T4068" s="14">
        <f>(((I4068/60)/60)/24)+DATE(1970,1,1)+(-5/24)</f>
        <v>42508.830879629626</v>
      </c>
      <c r="U4068" s="41">
        <f t="shared" si="191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8">
        <f>E4069/L4069</f>
        <v>179.11764705882354</v>
      </c>
      <c r="Q4069" s="12" t="str">
        <f t="shared" si="189"/>
        <v>theater</v>
      </c>
      <c r="R4069" s="12" t="str">
        <f t="shared" si="190"/>
        <v>plays</v>
      </c>
      <c r="S4069" s="13">
        <f>(((J4069/60)/60)/24)+DATE(1970,1,1)+(-5/24)</f>
        <v>42234.909143518518</v>
      </c>
      <c r="T4069" s="14">
        <f>(((I4069/60)/60)/24)+DATE(1970,1,1)+(-5/24)</f>
        <v>42274.909143518518</v>
      </c>
      <c r="U4069" s="41">
        <f t="shared" si="191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8">
        <f>E4070/L4070</f>
        <v>34.950000000000003</v>
      </c>
      <c r="Q4070" s="12" t="str">
        <f t="shared" si="189"/>
        <v>theater</v>
      </c>
      <c r="R4070" s="12" t="str">
        <f t="shared" si="190"/>
        <v>plays</v>
      </c>
      <c r="S4070" s="13">
        <f>(((J4070/60)/60)/24)+DATE(1970,1,1)+(-5/24)</f>
        <v>42718.755266203698</v>
      </c>
      <c r="T4070" s="14">
        <f>(((I4070/60)/60)/24)+DATE(1970,1,1)+(-5/24)</f>
        <v>42748.753472222219</v>
      </c>
      <c r="U4070" s="41">
        <f t="shared" si="191"/>
        <v>29.998206018521159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8">
        <f>E4071/L4071</f>
        <v>33.07692307692308</v>
      </c>
      <c r="Q4071" s="12" t="str">
        <f t="shared" si="189"/>
        <v>theater</v>
      </c>
      <c r="R4071" s="12" t="str">
        <f t="shared" si="190"/>
        <v>plays</v>
      </c>
      <c r="S4071" s="13">
        <f>(((J4071/60)/60)/24)+DATE(1970,1,1)+(-5/24)</f>
        <v>42022.453194444439</v>
      </c>
      <c r="T4071" s="14">
        <f>(((I4071/60)/60)/24)+DATE(1970,1,1)+(-5/24)</f>
        <v>42063.291666666664</v>
      </c>
      <c r="U4071" s="41">
        <f t="shared" si="191"/>
        <v>40.838472222225391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8">
        <f>E4072/L4072</f>
        <v>27.5</v>
      </c>
      <c r="Q4072" s="12" t="str">
        <f t="shared" si="189"/>
        <v>theater</v>
      </c>
      <c r="R4072" s="12" t="str">
        <f t="shared" si="190"/>
        <v>plays</v>
      </c>
      <c r="S4072" s="13">
        <f>(((J4072/60)/60)/24)+DATE(1970,1,1)+(-5/24)</f>
        <v>42031.458564814813</v>
      </c>
      <c r="T4072" s="14">
        <f>(((I4072/60)/60)/24)+DATE(1970,1,1)+(-5/24)</f>
        <v>42063.916666666664</v>
      </c>
      <c r="U4072" s="41">
        <f t="shared" si="191"/>
        <v>32.458101851851097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8" t="e">
        <f>E4073/L4073</f>
        <v>#DIV/0!</v>
      </c>
      <c r="Q4073" s="12" t="str">
        <f t="shared" si="189"/>
        <v>theater</v>
      </c>
      <c r="R4073" s="12" t="str">
        <f t="shared" si="190"/>
        <v>plays</v>
      </c>
      <c r="S4073" s="13">
        <f>(((J4073/60)/60)/24)+DATE(1970,1,1)+(-5/24)</f>
        <v>42700.59642361111</v>
      </c>
      <c r="T4073" s="14">
        <f>(((I4073/60)/60)/24)+DATE(1970,1,1)+(-5/24)</f>
        <v>42730.59642361111</v>
      </c>
      <c r="U4073" s="41">
        <f t="shared" si="191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8">
        <f>E4074/L4074</f>
        <v>2</v>
      </c>
      <c r="Q4074" s="12" t="str">
        <f t="shared" si="189"/>
        <v>theater</v>
      </c>
      <c r="R4074" s="12" t="str">
        <f t="shared" si="190"/>
        <v>plays</v>
      </c>
      <c r="S4074" s="13">
        <f>(((J4074/60)/60)/24)+DATE(1970,1,1)+(-5/24)</f>
        <v>41812.566099537034</v>
      </c>
      <c r="T4074" s="14">
        <f>(((I4074/60)/60)/24)+DATE(1970,1,1)+(-5/24)</f>
        <v>41872.566099537034</v>
      </c>
      <c r="U4074" s="41">
        <f t="shared" si="191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8">
        <f>E4075/L4075</f>
        <v>18.5</v>
      </c>
      <c r="Q4075" s="12" t="str">
        <f t="shared" si="189"/>
        <v>theater</v>
      </c>
      <c r="R4075" s="12" t="str">
        <f t="shared" si="190"/>
        <v>plays</v>
      </c>
      <c r="S4075" s="13">
        <f>(((J4075/60)/60)/24)+DATE(1970,1,1)+(-5/24)</f>
        <v>42078.136875000004</v>
      </c>
      <c r="T4075" s="14">
        <f>(((I4075/60)/60)/24)+DATE(1970,1,1)+(-5/24)</f>
        <v>42132.958333333336</v>
      </c>
      <c r="U4075" s="41">
        <f t="shared" si="191"/>
        <v>54.821458333331975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8">
        <f>E4076/L4076</f>
        <v>35</v>
      </c>
      <c r="Q4076" s="12" t="str">
        <f t="shared" si="189"/>
        <v>theater</v>
      </c>
      <c r="R4076" s="12" t="str">
        <f t="shared" si="190"/>
        <v>plays</v>
      </c>
      <c r="S4076" s="13">
        <f>(((J4076/60)/60)/24)+DATE(1970,1,1)+(-5/24)</f>
        <v>42283.344618055555</v>
      </c>
      <c r="T4076" s="14">
        <f>(((I4076/60)/60)/24)+DATE(1970,1,1)+(-5/24)</f>
        <v>42313.386284722219</v>
      </c>
      <c r="U4076" s="41">
        <f t="shared" si="191"/>
        <v>30.041666666664241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8">
        <f>E4077/L4077</f>
        <v>44.307692307692307</v>
      </c>
      <c r="Q4077" s="12" t="str">
        <f t="shared" si="189"/>
        <v>theater</v>
      </c>
      <c r="R4077" s="12" t="str">
        <f t="shared" si="190"/>
        <v>plays</v>
      </c>
      <c r="S4077" s="13">
        <f>(((J4077/60)/60)/24)+DATE(1970,1,1)+(-5/24)</f>
        <v>41778.837604166663</v>
      </c>
      <c r="T4077" s="14">
        <f>(((I4077/60)/60)/24)+DATE(1970,1,1)+(-5/24)</f>
        <v>41820.519444444442</v>
      </c>
      <c r="U4077" s="41">
        <f t="shared" si="191"/>
        <v>41.681840277778974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8" t="e">
        <f>E4078/L4078</f>
        <v>#DIV/0!</v>
      </c>
      <c r="Q4078" s="12" t="str">
        <f t="shared" si="189"/>
        <v>theater</v>
      </c>
      <c r="R4078" s="12" t="str">
        <f t="shared" si="190"/>
        <v>plays</v>
      </c>
      <c r="S4078" s="13">
        <f>(((J4078/60)/60)/24)+DATE(1970,1,1)+(-5/24)</f>
        <v>41905.587372685186</v>
      </c>
      <c r="T4078" s="14">
        <f>(((I4078/60)/60)/24)+DATE(1970,1,1)+(-5/24)</f>
        <v>41933.618749999994</v>
      </c>
      <c r="U4078" s="41">
        <f t="shared" si="191"/>
        <v>28.031377314808196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8">
        <f>E4079/L4079</f>
        <v>222.5</v>
      </c>
      <c r="Q4079" s="12" t="str">
        <f t="shared" si="189"/>
        <v>theater</v>
      </c>
      <c r="R4079" s="12" t="str">
        <f t="shared" si="190"/>
        <v>plays</v>
      </c>
      <c r="S4079" s="13">
        <f>(((J4079/60)/60)/24)+DATE(1970,1,1)+(-5/24)</f>
        <v>42695.502245370364</v>
      </c>
      <c r="T4079" s="14">
        <f>(((I4079/60)/60)/24)+DATE(1970,1,1)+(-5/24)</f>
        <v>42725.502245370364</v>
      </c>
      <c r="U4079" s="41">
        <f t="shared" si="191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8" t="e">
        <f>E4080/L4080</f>
        <v>#DIV/0!</v>
      </c>
      <c r="Q4080" s="12" t="str">
        <f t="shared" si="189"/>
        <v>theater</v>
      </c>
      <c r="R4080" s="12" t="str">
        <f t="shared" si="190"/>
        <v>plays</v>
      </c>
      <c r="S4080" s="13">
        <f>(((J4080/60)/60)/24)+DATE(1970,1,1)+(-5/24)</f>
        <v>42732.579189814809</v>
      </c>
      <c r="T4080" s="14">
        <f>(((I4080/60)/60)/24)+DATE(1970,1,1)+(-5/24)</f>
        <v>42762.579189814809</v>
      </c>
      <c r="U4080" s="41">
        <f t="shared" si="191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8">
        <f>E4081/L4081</f>
        <v>5</v>
      </c>
      <c r="Q4081" s="12" t="str">
        <f t="shared" si="189"/>
        <v>theater</v>
      </c>
      <c r="R4081" s="12" t="str">
        <f t="shared" si="190"/>
        <v>plays</v>
      </c>
      <c r="S4081" s="13">
        <f>(((J4081/60)/60)/24)+DATE(1970,1,1)+(-5/24)</f>
        <v>42510.730567129627</v>
      </c>
      <c r="T4081" s="14">
        <f>(((I4081/60)/60)/24)+DATE(1970,1,1)+(-5/24)</f>
        <v>42540.730567129627</v>
      </c>
      <c r="U4081" s="41">
        <f t="shared" si="191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8" t="e">
        <f>E4082/L4082</f>
        <v>#DIV/0!</v>
      </c>
      <c r="Q4082" s="12" t="str">
        <f t="shared" si="189"/>
        <v>theater</v>
      </c>
      <c r="R4082" s="12" t="str">
        <f t="shared" si="190"/>
        <v>plays</v>
      </c>
      <c r="S4082" s="13">
        <f>(((J4082/60)/60)/24)+DATE(1970,1,1)+(-5/24)</f>
        <v>42511.489768518521</v>
      </c>
      <c r="T4082" s="14">
        <f>(((I4082/60)/60)/24)+DATE(1970,1,1)+(-5/24)</f>
        <v>42535.57916666667</v>
      </c>
      <c r="U4082" s="41">
        <f t="shared" si="191"/>
        <v>24.089398148149485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8">
        <f>E4083/L4083</f>
        <v>29.166666666666668</v>
      </c>
      <c r="Q4083" s="12" t="str">
        <f t="shared" si="189"/>
        <v>theater</v>
      </c>
      <c r="R4083" s="12" t="str">
        <f t="shared" si="190"/>
        <v>plays</v>
      </c>
      <c r="S4083" s="13">
        <f>(((J4083/60)/60)/24)+DATE(1970,1,1)+(-5/24)</f>
        <v>42041.372974537029</v>
      </c>
      <c r="T4083" s="14">
        <f>(((I4083/60)/60)/24)+DATE(1970,1,1)+(-5/24)</f>
        <v>42071.331307870372</v>
      </c>
      <c r="U4083" s="41">
        <f t="shared" si="191"/>
        <v>29.958333333343035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8">
        <f>E4084/L4084</f>
        <v>1.5</v>
      </c>
      <c r="Q4084" s="12" t="str">
        <f t="shared" si="189"/>
        <v>theater</v>
      </c>
      <c r="R4084" s="12" t="str">
        <f t="shared" si="190"/>
        <v>plays</v>
      </c>
      <c r="S4084" s="13">
        <f>(((J4084/60)/60)/24)+DATE(1970,1,1)+(-5/24)</f>
        <v>42306.980937499997</v>
      </c>
      <c r="T4084" s="14">
        <f>(((I4084/60)/60)/24)+DATE(1970,1,1)+(-5/24)</f>
        <v>42322.749999999993</v>
      </c>
      <c r="U4084" s="41">
        <f t="shared" si="191"/>
        <v>15.769062499995925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8">
        <f>E4085/L4085</f>
        <v>126.5</v>
      </c>
      <c r="Q4085" s="12" t="str">
        <f t="shared" si="189"/>
        <v>theater</v>
      </c>
      <c r="R4085" s="12" t="str">
        <f t="shared" si="190"/>
        <v>plays</v>
      </c>
      <c r="S4085" s="13">
        <f>(((J4085/60)/60)/24)+DATE(1970,1,1)+(-5/24)</f>
        <v>42353.553425925922</v>
      </c>
      <c r="T4085" s="14">
        <f>(((I4085/60)/60)/24)+DATE(1970,1,1)+(-5/24)</f>
        <v>42383.553425925922</v>
      </c>
      <c r="U4085" s="41">
        <f t="shared" si="191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8">
        <f>E4086/L4086</f>
        <v>10</v>
      </c>
      <c r="Q4086" s="12" t="str">
        <f t="shared" si="189"/>
        <v>theater</v>
      </c>
      <c r="R4086" s="12" t="str">
        <f t="shared" si="190"/>
        <v>plays</v>
      </c>
      <c r="S4086" s="13">
        <f>(((J4086/60)/60)/24)+DATE(1970,1,1)+(-5/24)</f>
        <v>42622.228078703702</v>
      </c>
      <c r="T4086" s="14">
        <f>(((I4086/60)/60)/24)+DATE(1970,1,1)+(-5/24)</f>
        <v>42652.228078703702</v>
      </c>
      <c r="U4086" s="41">
        <f t="shared" si="191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8">
        <f>E4087/L4087</f>
        <v>10</v>
      </c>
      <c r="Q4087" s="12" t="str">
        <f t="shared" si="189"/>
        <v>theater</v>
      </c>
      <c r="R4087" s="12" t="str">
        <f t="shared" si="190"/>
        <v>plays</v>
      </c>
      <c r="S4087" s="13">
        <f>(((J4087/60)/60)/24)+DATE(1970,1,1)+(-5/24)</f>
        <v>42058.395543981482</v>
      </c>
      <c r="T4087" s="14">
        <f>(((I4087/60)/60)/24)+DATE(1970,1,1)+(-5/24)</f>
        <v>42086.957638888889</v>
      </c>
      <c r="U4087" s="41">
        <f t="shared" si="191"/>
        <v>28.5620949074073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8">
        <f>E4088/L4088</f>
        <v>9.4</v>
      </c>
      <c r="Q4088" s="12" t="str">
        <f t="shared" si="189"/>
        <v>theater</v>
      </c>
      <c r="R4088" s="12" t="str">
        <f t="shared" si="190"/>
        <v>plays</v>
      </c>
      <c r="S4088" s="13">
        <f>(((J4088/60)/60)/24)+DATE(1970,1,1)+(-5/24)</f>
        <v>42304.732627314814</v>
      </c>
      <c r="T4088" s="14">
        <f>(((I4088/60)/60)/24)+DATE(1970,1,1)+(-5/24)</f>
        <v>42328.958333333336</v>
      </c>
      <c r="U4088" s="41">
        <f t="shared" si="191"/>
        <v>24.225706018522033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8" t="e">
        <f>E4089/L4089</f>
        <v>#DIV/0!</v>
      </c>
      <c r="Q4089" s="12" t="str">
        <f t="shared" si="189"/>
        <v>theater</v>
      </c>
      <c r="R4089" s="12" t="str">
        <f t="shared" si="190"/>
        <v>plays</v>
      </c>
      <c r="S4089" s="13">
        <f>(((J4089/60)/60)/24)+DATE(1970,1,1)+(-5/24)</f>
        <v>42538.53456018518</v>
      </c>
      <c r="T4089" s="14">
        <f>(((I4089/60)/60)/24)+DATE(1970,1,1)+(-5/24)</f>
        <v>42568.53456018518</v>
      </c>
      <c r="U4089" s="41">
        <f t="shared" si="191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8">
        <f>E4090/L4090</f>
        <v>72</v>
      </c>
      <c r="Q4090" s="12" t="str">
        <f t="shared" si="189"/>
        <v>theater</v>
      </c>
      <c r="R4090" s="12" t="str">
        <f t="shared" si="190"/>
        <v>plays</v>
      </c>
      <c r="S4090" s="13">
        <f>(((J4090/60)/60)/24)+DATE(1970,1,1)+(-5/24)</f>
        <v>41990.40421296296</v>
      </c>
      <c r="T4090" s="14">
        <f>(((I4090/60)/60)/24)+DATE(1970,1,1)+(-5/24)</f>
        <v>42020.226388888892</v>
      </c>
      <c r="U4090" s="41">
        <f t="shared" si="191"/>
        <v>29.822175925932243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8">
        <f>E4091/L4091</f>
        <v>30</v>
      </c>
      <c r="Q4091" s="12" t="str">
        <f t="shared" si="189"/>
        <v>theater</v>
      </c>
      <c r="R4091" s="12" t="str">
        <f t="shared" si="190"/>
        <v>plays</v>
      </c>
      <c r="S4091" s="13">
        <f>(((J4091/60)/60)/24)+DATE(1970,1,1)+(-5/24)</f>
        <v>42122.524166666662</v>
      </c>
      <c r="T4091" s="14">
        <f>(((I4091/60)/60)/24)+DATE(1970,1,1)+(-5/24)</f>
        <v>42155.524305555555</v>
      </c>
      <c r="U4091" s="41">
        <f t="shared" si="191"/>
        <v>33.000138888892252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8">
        <f>E4092/L4092</f>
        <v>10.666666666666666</v>
      </c>
      <c r="Q4092" s="12" t="str">
        <f t="shared" si="189"/>
        <v>theater</v>
      </c>
      <c r="R4092" s="12" t="str">
        <f t="shared" si="190"/>
        <v>plays</v>
      </c>
      <c r="S4092" s="13">
        <f>(((J4092/60)/60)/24)+DATE(1970,1,1)+(-5/24)</f>
        <v>42209.464548611104</v>
      </c>
      <c r="T4092" s="14">
        <f>(((I4092/60)/60)/24)+DATE(1970,1,1)+(-5/24)</f>
        <v>42223.416666666664</v>
      </c>
      <c r="U4092" s="41">
        <f t="shared" si="191"/>
        <v>13.952118055560277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8">
        <f>E4093/L4093</f>
        <v>25.5</v>
      </c>
      <c r="Q4093" s="12" t="str">
        <f t="shared" si="189"/>
        <v>theater</v>
      </c>
      <c r="R4093" s="12" t="str">
        <f t="shared" si="190"/>
        <v>plays</v>
      </c>
      <c r="S4093" s="13">
        <f>(((J4093/60)/60)/24)+DATE(1970,1,1)+(-5/24)</f>
        <v>41990.298043981478</v>
      </c>
      <c r="T4093" s="14">
        <f>(((I4093/60)/60)/24)+DATE(1970,1,1)+(-5/24)</f>
        <v>42020.298043981478</v>
      </c>
      <c r="U4093" s="41">
        <f t="shared" si="191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8">
        <f>E4094/L4094</f>
        <v>20</v>
      </c>
      <c r="Q4094" s="12" t="str">
        <f t="shared" si="189"/>
        <v>theater</v>
      </c>
      <c r="R4094" s="12" t="str">
        <f t="shared" si="190"/>
        <v>plays</v>
      </c>
      <c r="S4094" s="13">
        <f>(((J4094/60)/60)/24)+DATE(1970,1,1)+(-5/24)</f>
        <v>42038.986655092587</v>
      </c>
      <c r="T4094" s="14">
        <f>(((I4094/60)/60)/24)+DATE(1970,1,1)+(-5/24)</f>
        <v>42098.94498842593</v>
      </c>
      <c r="U4094" s="41">
        <f t="shared" si="191"/>
        <v>59.958333333343035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8">
        <f>E4095/L4095</f>
        <v>15</v>
      </c>
      <c r="Q4095" s="12" t="str">
        <f t="shared" si="189"/>
        <v>theater</v>
      </c>
      <c r="R4095" s="12" t="str">
        <f t="shared" si="190"/>
        <v>plays</v>
      </c>
      <c r="S4095" s="13">
        <f>(((J4095/60)/60)/24)+DATE(1970,1,1)+(-5/24)</f>
        <v>42178.607557870368</v>
      </c>
      <c r="T4095" s="14">
        <f>(((I4095/60)/60)/24)+DATE(1970,1,1)+(-5/24)</f>
        <v>42238.607557870368</v>
      </c>
      <c r="U4095" s="41">
        <f t="shared" si="191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8">
        <f>E4096/L4096</f>
        <v>91.25</v>
      </c>
      <c r="Q4096" s="12" t="str">
        <f t="shared" si="189"/>
        <v>theater</v>
      </c>
      <c r="R4096" s="12" t="str">
        <f t="shared" si="190"/>
        <v>plays</v>
      </c>
      <c r="S4096" s="13">
        <f>(((J4096/60)/60)/24)+DATE(1970,1,1)+(-5/24)</f>
        <v>41889.878472222219</v>
      </c>
      <c r="T4096" s="14">
        <f>(((I4096/60)/60)/24)+DATE(1970,1,1)+(-5/24)</f>
        <v>41933.999305555553</v>
      </c>
      <c r="U4096" s="41">
        <f t="shared" si="191"/>
        <v>44.120833333334303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8">
        <f>E4097/L4097</f>
        <v>800</v>
      </c>
      <c r="Q4097" s="12" t="str">
        <f t="shared" si="189"/>
        <v>theater</v>
      </c>
      <c r="R4097" s="12" t="str">
        <f t="shared" si="190"/>
        <v>plays</v>
      </c>
      <c r="S4097" s="13">
        <f>(((J4097/60)/60)/24)+DATE(1970,1,1)+(-5/24)</f>
        <v>42692.823495370372</v>
      </c>
      <c r="T4097" s="14">
        <f>(((I4097/60)/60)/24)+DATE(1970,1,1)+(-5/24)</f>
        <v>42722.823495370372</v>
      </c>
      <c r="U4097" s="41">
        <f t="shared" si="191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8">
        <f>E4098/L4098</f>
        <v>80</v>
      </c>
      <c r="Q4098" s="12" t="str">
        <f t="shared" si="189"/>
        <v>theater</v>
      </c>
      <c r="R4098" s="12" t="str">
        <f t="shared" si="190"/>
        <v>plays</v>
      </c>
      <c r="S4098" s="13">
        <f>(((J4098/60)/60)/24)+DATE(1970,1,1)+(-5/24)</f>
        <v>42750.321979166663</v>
      </c>
      <c r="T4098" s="14">
        <f>(((I4098/60)/60)/24)+DATE(1970,1,1)+(-5/24)</f>
        <v>42794.160416666658</v>
      </c>
      <c r="U4098" s="41">
        <f t="shared" si="191"/>
        <v>43.838437499995052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8" t="e">
        <f>E4099/L4099</f>
        <v>#DIV/0!</v>
      </c>
      <c r="Q4099" s="12" t="str">
        <f t="shared" ref="Q4099:Q4115" si="192">LEFT(N4099,( FIND("/",N4099,1))-1)</f>
        <v>theater</v>
      </c>
      <c r="R4099" s="12" t="str">
        <f t="shared" ref="R4099:R4115" si="193">RIGHT(N4099,(LEN(N4099)-(FIND("/",N4099, FIND("/", N4099)-1))))</f>
        <v>plays</v>
      </c>
      <c r="S4099" s="13">
        <f>(((J4099/60)/60)/24)+DATE(1970,1,1)+(-5/24)</f>
        <v>42344.616168981483</v>
      </c>
      <c r="T4099" s="14">
        <f>(((I4099/60)/60)/24)+DATE(1970,1,1)+(-5/24)</f>
        <v>42400.788194444445</v>
      </c>
      <c r="U4099" s="41">
        <f t="shared" ref="U4099:U4115" si="194">T4099-S4099</f>
        <v>56.172025462961756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8" t="e">
        <f>E4100/L4100</f>
        <v>#DIV/0!</v>
      </c>
      <c r="Q4100" s="12" t="str">
        <f t="shared" si="192"/>
        <v>theater</v>
      </c>
      <c r="R4100" s="12" t="str">
        <f t="shared" si="193"/>
        <v>plays</v>
      </c>
      <c r="S4100" s="13">
        <f>(((J4100/60)/60)/24)+DATE(1970,1,1)+(-5/24)</f>
        <v>42495.51385416666</v>
      </c>
      <c r="T4100" s="14">
        <f>(((I4100/60)/60)/24)+DATE(1970,1,1)+(-5/24)</f>
        <v>42525.51385416666</v>
      </c>
      <c r="U4100" s="41">
        <f t="shared" si="19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8">
        <f>E4101/L4101</f>
        <v>50</v>
      </c>
      <c r="Q4101" s="12" t="str">
        <f t="shared" si="192"/>
        <v>theater</v>
      </c>
      <c r="R4101" s="12" t="str">
        <f t="shared" si="193"/>
        <v>plays</v>
      </c>
      <c r="S4101" s="13">
        <f>(((J4101/60)/60)/24)+DATE(1970,1,1)+(-5/24)</f>
        <v>42570.642048611109</v>
      </c>
      <c r="T4101" s="14">
        <f>(((I4101/60)/60)/24)+DATE(1970,1,1)+(-5/24)</f>
        <v>42615.642048611109</v>
      </c>
      <c r="U4101" s="41">
        <f t="shared" si="19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8" t="e">
        <f>E4102/L4102</f>
        <v>#DIV/0!</v>
      </c>
      <c r="Q4102" s="12" t="str">
        <f t="shared" si="192"/>
        <v>theater</v>
      </c>
      <c r="R4102" s="12" t="str">
        <f t="shared" si="193"/>
        <v>plays</v>
      </c>
      <c r="S4102" s="13">
        <f>(((J4102/60)/60)/24)+DATE(1970,1,1)+(-5/24)</f>
        <v>41926.916550925926</v>
      </c>
      <c r="T4102" s="14">
        <f>(((I4102/60)/60)/24)+DATE(1970,1,1)+(-5/24)</f>
        <v>41936.916550925926</v>
      </c>
      <c r="U4102" s="41">
        <f t="shared" si="19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8" t="e">
        <f>E4103/L4103</f>
        <v>#DIV/0!</v>
      </c>
      <c r="Q4103" s="12" t="str">
        <f t="shared" si="192"/>
        <v>theater</v>
      </c>
      <c r="R4103" s="12" t="str">
        <f t="shared" si="193"/>
        <v>plays</v>
      </c>
      <c r="S4103" s="13">
        <f>(((J4103/60)/60)/24)+DATE(1970,1,1)+(-5/24)</f>
        <v>42730.695393518516</v>
      </c>
      <c r="T4103" s="14">
        <f>(((I4103/60)/60)/24)+DATE(1970,1,1)+(-5/24)</f>
        <v>42760.695393518516</v>
      </c>
      <c r="U4103" s="41">
        <f t="shared" si="19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8">
        <f>E4104/L4104</f>
        <v>22.833333333333332</v>
      </c>
      <c r="Q4104" s="12" t="str">
        <f t="shared" si="192"/>
        <v>theater</v>
      </c>
      <c r="R4104" s="12" t="str">
        <f t="shared" si="193"/>
        <v>plays</v>
      </c>
      <c r="S4104" s="13">
        <f>(((J4104/60)/60)/24)+DATE(1970,1,1)+(-5/24)</f>
        <v>42475.639733796292</v>
      </c>
      <c r="T4104" s="14">
        <f>(((I4104/60)/60)/24)+DATE(1970,1,1)+(-5/24)</f>
        <v>42505.639733796292</v>
      </c>
      <c r="U4104" s="41">
        <f t="shared" si="19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8">
        <f>E4105/L4105</f>
        <v>16.666666666666668</v>
      </c>
      <c r="Q4105" s="12" t="str">
        <f t="shared" si="192"/>
        <v>theater</v>
      </c>
      <c r="R4105" s="12" t="str">
        <f t="shared" si="193"/>
        <v>plays</v>
      </c>
      <c r="S4105" s="13">
        <f>(((J4105/60)/60)/24)+DATE(1970,1,1)+(-5/24)</f>
        <v>42188.624606481484</v>
      </c>
      <c r="T4105" s="14">
        <f>(((I4105/60)/60)/24)+DATE(1970,1,1)+(-5/24)</f>
        <v>42242.563888888886</v>
      </c>
      <c r="U4105" s="41">
        <f t="shared" si="194"/>
        <v>53.939282407402061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8">
        <f>E4106/L4106</f>
        <v>45.785714285714285</v>
      </c>
      <c r="Q4106" s="12" t="str">
        <f t="shared" si="192"/>
        <v>theater</v>
      </c>
      <c r="R4106" s="12" t="str">
        <f t="shared" si="193"/>
        <v>plays</v>
      </c>
      <c r="S4106" s="13">
        <f>(((J4106/60)/60)/24)+DATE(1970,1,1)+(-5/24)</f>
        <v>42640.069837962961</v>
      </c>
      <c r="T4106" s="14">
        <f>(((I4106/60)/60)/24)+DATE(1970,1,1)+(-5/24)</f>
        <v>42670.069837962961</v>
      </c>
      <c r="U4106" s="41">
        <f t="shared" si="19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8">
        <f>E4107/L4107</f>
        <v>383.33333333333331</v>
      </c>
      <c r="Q4107" s="12" t="str">
        <f t="shared" si="192"/>
        <v>theater</v>
      </c>
      <c r="R4107" s="12" t="str">
        <f t="shared" si="193"/>
        <v>plays</v>
      </c>
      <c r="S4107" s="13">
        <f>(((J4107/60)/60)/24)+DATE(1970,1,1)+(-5/24)</f>
        <v>42696.802187499998</v>
      </c>
      <c r="T4107" s="14">
        <f>(((I4107/60)/60)/24)+DATE(1970,1,1)+(-5/24)</f>
        <v>42729.802187499998</v>
      </c>
      <c r="U4107" s="41">
        <f t="shared" si="194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8">
        <f>E4108/L4108</f>
        <v>106.96969696969697</v>
      </c>
      <c r="Q4108" s="12" t="str">
        <f t="shared" si="192"/>
        <v>theater</v>
      </c>
      <c r="R4108" s="12" t="str">
        <f t="shared" si="193"/>
        <v>plays</v>
      </c>
      <c r="S4108" s="13">
        <f>(((J4108/60)/60)/24)+DATE(1970,1,1)+(-5/24)</f>
        <v>42052.841041666667</v>
      </c>
      <c r="T4108" s="14">
        <f>(((I4108/60)/60)/24)+DATE(1970,1,1)+(-5/24)</f>
        <v>42095.833333333336</v>
      </c>
      <c r="U4108" s="41">
        <f t="shared" si="194"/>
        <v>42.992291666669189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8">
        <f>E4109/L4109</f>
        <v>10.25</v>
      </c>
      <c r="Q4109" s="12" t="str">
        <f t="shared" si="192"/>
        <v>theater</v>
      </c>
      <c r="R4109" s="12" t="str">
        <f t="shared" si="193"/>
        <v>plays</v>
      </c>
      <c r="S4109" s="13">
        <f>(((J4109/60)/60)/24)+DATE(1970,1,1)+(-5/24)</f>
        <v>41883.708344907405</v>
      </c>
      <c r="T4109" s="14">
        <f>(((I4109/60)/60)/24)+DATE(1970,1,1)+(-5/24)</f>
        <v>41906.708344907405</v>
      </c>
      <c r="U4109" s="41">
        <f t="shared" si="19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8">
        <f>E4110/L4110</f>
        <v>59</v>
      </c>
      <c r="Q4110" s="12" t="str">
        <f t="shared" si="192"/>
        <v>theater</v>
      </c>
      <c r="R4110" s="12" t="str">
        <f t="shared" si="193"/>
        <v>plays</v>
      </c>
      <c r="S4110" s="13">
        <f>(((J4110/60)/60)/24)+DATE(1970,1,1)+(-5/24)</f>
        <v>42766.823344907411</v>
      </c>
      <c r="T4110" s="14">
        <f>(((I4110/60)/60)/24)+DATE(1970,1,1)+(-5/24)</f>
        <v>42796.999999999993</v>
      </c>
      <c r="U4110" s="41">
        <f t="shared" si="194"/>
        <v>30.176655092582223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8" t="e">
        <f>E4111/L4111</f>
        <v>#DIV/0!</v>
      </c>
      <c r="Q4111" s="12" t="str">
        <f t="shared" si="192"/>
        <v>theater</v>
      </c>
      <c r="R4111" s="12" t="str">
        <f t="shared" si="193"/>
        <v>plays</v>
      </c>
      <c r="S4111" s="13">
        <f>(((J4111/60)/60)/24)+DATE(1970,1,1)+(-5/24)</f>
        <v>42307.331064814811</v>
      </c>
      <c r="T4111" s="14">
        <f>(((I4111/60)/60)/24)+DATE(1970,1,1)+(-5/24)</f>
        <v>42337.372731481482</v>
      </c>
      <c r="U4111" s="41">
        <f t="shared" si="194"/>
        <v>30.041666666671517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8">
        <f>E4112/L4112</f>
        <v>14.333333333333334</v>
      </c>
      <c r="Q4112" s="12" t="str">
        <f t="shared" si="192"/>
        <v>theater</v>
      </c>
      <c r="R4112" s="12" t="str">
        <f t="shared" si="193"/>
        <v>plays</v>
      </c>
      <c r="S4112" s="13">
        <f>(((J4112/60)/60)/24)+DATE(1970,1,1)+(-5/24)</f>
        <v>42512.418414351843</v>
      </c>
      <c r="T4112" s="14">
        <f>(((I4112/60)/60)/24)+DATE(1970,1,1)+(-5/24)</f>
        <v>42572.418414351843</v>
      </c>
      <c r="U4112" s="41">
        <f t="shared" si="19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8">
        <f>E4113/L4113</f>
        <v>15.666666666666666</v>
      </c>
      <c r="Q4113" s="12" t="str">
        <f t="shared" si="192"/>
        <v>theater</v>
      </c>
      <c r="R4113" s="12" t="str">
        <f t="shared" si="193"/>
        <v>plays</v>
      </c>
      <c r="S4113" s="13">
        <f>(((J4113/60)/60)/24)+DATE(1970,1,1)+(-5/24)</f>
        <v>42028.927546296291</v>
      </c>
      <c r="T4113" s="14">
        <f>(((I4113/60)/60)/24)+DATE(1970,1,1)+(-5/24)</f>
        <v>42058.927546296291</v>
      </c>
      <c r="U4113" s="41">
        <f t="shared" si="194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8">
        <f>E4114/L4114</f>
        <v>1</v>
      </c>
      <c r="Q4114" s="12" t="str">
        <f t="shared" si="192"/>
        <v>theater</v>
      </c>
      <c r="R4114" s="12" t="str">
        <f t="shared" si="193"/>
        <v>plays</v>
      </c>
      <c r="S4114" s="13">
        <f>(((J4114/60)/60)/24)+DATE(1970,1,1)+(-5/24)</f>
        <v>42400.738263888888</v>
      </c>
      <c r="T4114" s="14">
        <f>(((I4114/60)/60)/24)+DATE(1970,1,1)+(-5/24)</f>
        <v>42427.791666666664</v>
      </c>
      <c r="U4114" s="41">
        <f t="shared" si="194"/>
        <v>27.053402777775773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8">
        <f>E4115/L4115</f>
        <v>1</v>
      </c>
      <c r="Q4115" s="12" t="str">
        <f t="shared" si="192"/>
        <v>theater</v>
      </c>
      <c r="R4115" s="12" t="str">
        <f t="shared" si="193"/>
        <v>plays</v>
      </c>
      <c r="S4115" s="13">
        <f>(((J4115/60)/60)/24)+DATE(1970,1,1)+(-5/24)</f>
        <v>42358.364849537036</v>
      </c>
      <c r="T4115" s="14">
        <f>(((I4115/60)/60)/24)+DATE(1970,1,1)+(-5/24)</f>
        <v>42377.06527777778</v>
      </c>
      <c r="U4115" s="41">
        <f t="shared" si="194"/>
        <v>18.700428240743349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 P1:U1">
    <cfRule type="colorScale" priority="1">
      <colorScale>
        <cfvo type="num" val="0"/>
        <cfvo type="num" val="1"/>
        <cfvo type="num" val="2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C1565-CF89-4DE0-96E9-A05A15103D3A}">
  <sheetPr codeName="Sheet2"/>
  <dimension ref="A1:F25"/>
  <sheetViews>
    <sheetView topLeftCell="A5" workbookViewId="0">
      <selection activeCell="B25" sqref="B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8362</v>
      </c>
      <c r="B3" s="9" t="s">
        <v>8364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  <row r="16" spans="1:6" x14ac:dyDescent="0.25">
      <c r="A16" s="48" t="s">
        <v>8429</v>
      </c>
      <c r="B16" s="38" t="s">
        <v>8430</v>
      </c>
    </row>
    <row r="17" spans="1:2" x14ac:dyDescent="0.25">
      <c r="A17" s="10" t="s">
        <v>8310</v>
      </c>
      <c r="B17" s="5">
        <f>GETPIVOTDATA("state",$A$3,"state","successful","category","film &amp; video")/GETPIVOTDATA("state",$A$3,"category","film &amp; video")</f>
        <v>0.57692307692307687</v>
      </c>
    </row>
    <row r="18" spans="1:2" x14ac:dyDescent="0.25">
      <c r="A18" s="10" t="s">
        <v>8336</v>
      </c>
      <c r="B18" s="5">
        <f>GETPIVOTDATA("state",$A$3,"state","successful","category","food")/GETPIVOTDATA("state",$A$3,"category","food")</f>
        <v>0.17</v>
      </c>
    </row>
    <row r="19" spans="1:2" x14ac:dyDescent="0.25">
      <c r="A19" s="10" t="s">
        <v>8333</v>
      </c>
      <c r="B19" s="5">
        <f>GETPIVOTDATA("state",$A$3,"state","successful","category","games")/GETPIVOTDATA("state",$A$3,"category","games")</f>
        <v>0.36363636363636365</v>
      </c>
    </row>
    <row r="20" spans="1:2" x14ac:dyDescent="0.25">
      <c r="A20" s="10" t="s">
        <v>8331</v>
      </c>
      <c r="B20" s="5">
        <f>GETPIVOTDATA("state",$A$3,"state","successful","category","journalism")/GETPIVOTDATA("state",$A$3,"category","journalism")</f>
        <v>0</v>
      </c>
    </row>
    <row r="21" spans="1:2" x14ac:dyDescent="0.25">
      <c r="A21" s="10" t="s">
        <v>8325</v>
      </c>
      <c r="B21" s="5">
        <f>GETPIVOTDATA("state",$A$3,"state","successful","category","music")/GETPIVOTDATA("state",$A$3,"category","music")</f>
        <v>0.77142857142857146</v>
      </c>
    </row>
    <row r="22" spans="1:2" x14ac:dyDescent="0.25">
      <c r="A22" s="10" t="s">
        <v>8338</v>
      </c>
      <c r="B22" s="5">
        <f>GETPIVOTDATA("state",$A$3,"state","successful","category","photography")/GETPIVOTDATA("state",$A$3,"category","photography")</f>
        <v>0.4681818181818182</v>
      </c>
    </row>
    <row r="23" spans="1:2" x14ac:dyDescent="0.25">
      <c r="A23" s="10" t="s">
        <v>8322</v>
      </c>
      <c r="B23" s="5">
        <f>GETPIVOTDATA("state",$A$3,"state","successful","category","publishing")/GETPIVOTDATA("state",$A$3,"category","publishing")</f>
        <v>0.33755274261603374</v>
      </c>
    </row>
    <row r="24" spans="1:2" x14ac:dyDescent="0.25">
      <c r="A24" s="10" t="s">
        <v>8319</v>
      </c>
      <c r="B24" s="5">
        <f>GETPIVOTDATA("state",$A$3,"state","successful","category","technology")/GETPIVOTDATA("state",$A$3,"category","technology")</f>
        <v>0.34833333333333333</v>
      </c>
    </row>
    <row r="25" spans="1:2" x14ac:dyDescent="0.25">
      <c r="A25" s="10" t="s">
        <v>8317</v>
      </c>
      <c r="B25" s="5">
        <f>GETPIVOTDATA("state",$A$3,"state","successful","category","theater")/GETPIVOTDATA("state",$A$3,"category","theater")</f>
        <v>0.60229720028715006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08655-B381-4C3E-864A-CEC9F7AAEA37}">
  <sheetPr codeName="Sheet3"/>
  <dimension ref="A1:F47"/>
  <sheetViews>
    <sheetView workbookViewId="0">
      <selection activeCell="O3" sqref="O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8309</v>
      </c>
      <c r="B2" t="s">
        <v>8363</v>
      </c>
    </row>
    <row r="4" spans="1:6" x14ac:dyDescent="0.25">
      <c r="A4" s="9" t="s">
        <v>8362</v>
      </c>
      <c r="B4" s="9" t="s">
        <v>8364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1A90-4F96-47DA-A61C-200C164F6538}">
  <sheetPr codeName="Sheet4"/>
  <dimension ref="A1:E18"/>
  <sheetViews>
    <sheetView zoomScale="80" zoomScaleNormal="80" workbookViewId="0">
      <selection activeCell="D10" sqref="D10"/>
    </sheetView>
  </sheetViews>
  <sheetFormatPr defaultRowHeight="15" x14ac:dyDescent="0.25"/>
  <cols>
    <col min="1" max="1" width="14.140625" bestFit="1" customWidth="1"/>
    <col min="2" max="2" width="20.140625" bestFit="1" customWidth="1"/>
    <col min="3" max="3" width="6.28515625" bestFit="1" customWidth="1"/>
    <col min="4" max="4" width="10.140625" bestFit="1" customWidth="1"/>
    <col min="5" max="5" width="11.5703125" bestFit="1" customWidth="1"/>
    <col min="6" max="7" width="11.28515625" bestFit="1" customWidth="1"/>
  </cols>
  <sheetData>
    <row r="1" spans="1:5" x14ac:dyDescent="0.25">
      <c r="A1" s="9" t="s">
        <v>8379</v>
      </c>
      <c r="B1" t="s">
        <v>8380</v>
      </c>
    </row>
    <row r="2" spans="1:5" x14ac:dyDescent="0.25">
      <c r="A2" s="9" t="s">
        <v>8309</v>
      </c>
      <c r="B2" t="s">
        <v>8363</v>
      </c>
    </row>
    <row r="4" spans="1:5" x14ac:dyDescent="0.25">
      <c r="A4" s="9" t="s">
        <v>8362</v>
      </c>
      <c r="B4" s="9" t="s">
        <v>8364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8373</v>
      </c>
      <c r="B6" s="11">
        <v>26</v>
      </c>
      <c r="C6" s="11">
        <v>125</v>
      </c>
      <c r="D6" s="11">
        <v>148</v>
      </c>
      <c r="E6" s="11">
        <v>299</v>
      </c>
    </row>
    <row r="7" spans="1:5" x14ac:dyDescent="0.25">
      <c r="A7" s="10" t="s">
        <v>8374</v>
      </c>
      <c r="B7" s="11">
        <v>19</v>
      </c>
      <c r="C7" s="11">
        <v>98</v>
      </c>
      <c r="D7" s="11">
        <v>179</v>
      </c>
      <c r="E7" s="11">
        <v>296</v>
      </c>
    </row>
    <row r="8" spans="1:5" x14ac:dyDescent="0.25">
      <c r="A8" s="10" t="s">
        <v>8375</v>
      </c>
      <c r="B8" s="11">
        <v>27</v>
      </c>
      <c r="C8" s="11">
        <v>108</v>
      </c>
      <c r="D8" s="11">
        <v>178</v>
      </c>
      <c r="E8" s="11">
        <v>313</v>
      </c>
    </row>
    <row r="9" spans="1:5" x14ac:dyDescent="0.25">
      <c r="A9" s="10" t="s">
        <v>8376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25">
      <c r="A10" s="10" t="s">
        <v>8367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25">
      <c r="A11" s="10" t="s">
        <v>8377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25">
      <c r="A12" s="10" t="s">
        <v>8368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25">
      <c r="A13" s="10" t="s">
        <v>8369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25">
      <c r="A14" s="10" t="s">
        <v>8370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25">
      <c r="A15" s="10" t="s">
        <v>8371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25">
      <c r="A16" s="10" t="s">
        <v>8372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25">
      <c r="A17" s="10" t="s">
        <v>8378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25">
      <c r="A18" s="10" t="s">
        <v>8361</v>
      </c>
      <c r="B18" s="11">
        <v>332</v>
      </c>
      <c r="C18" s="11">
        <v>1499</v>
      </c>
      <c r="D18" s="11">
        <v>2126</v>
      </c>
      <c r="E18" s="11">
        <v>3957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0A2BD-AE26-4ACB-A759-36229B564784}">
  <sheetPr codeName="Sheet5"/>
  <dimension ref="A1:H14"/>
  <sheetViews>
    <sheetView workbookViewId="0">
      <selection activeCell="F11" sqref="F11"/>
    </sheetView>
  </sheetViews>
  <sheetFormatPr defaultRowHeight="15" x14ac:dyDescent="0.25"/>
  <cols>
    <col min="1" max="1" width="15.42578125" customWidth="1"/>
    <col min="2" max="8" width="19.85546875" style="16" customWidth="1"/>
  </cols>
  <sheetData>
    <row r="1" spans="1:8" ht="15.75" thickBot="1" x14ac:dyDescent="0.3">
      <c r="A1" s="29" t="s">
        <v>8381</v>
      </c>
      <c r="B1" s="32" t="s">
        <v>8382</v>
      </c>
      <c r="C1" s="33" t="s">
        <v>8383</v>
      </c>
      <c r="D1" s="33" t="s">
        <v>8384</v>
      </c>
      <c r="E1" s="33" t="s">
        <v>8385</v>
      </c>
      <c r="F1" s="33" t="s">
        <v>8386</v>
      </c>
      <c r="G1" s="33" t="s">
        <v>8387</v>
      </c>
      <c r="H1" s="34" t="s">
        <v>8388</v>
      </c>
    </row>
    <row r="2" spans="1:8" x14ac:dyDescent="0.25">
      <c r="A2" s="30" t="s">
        <v>8389</v>
      </c>
      <c r="B2" s="21">
        <f>COUNTIFS(Data!$D:$D,"&lt;1000",Data!$F:$F,"successful")</f>
        <v>322</v>
      </c>
      <c r="C2" s="19">
        <f>COUNTIFS(Data!$D:$D,"&lt;1000",Data!$F:$F,"failed")</f>
        <v>113</v>
      </c>
      <c r="D2" s="19">
        <f>COUNTIFS(Data!$D:$D,"&lt;1000",Data!$F:$F,"canceled")</f>
        <v>18</v>
      </c>
      <c r="E2" s="19">
        <f>SUM(B2:D2)</f>
        <v>453</v>
      </c>
      <c r="F2" s="20">
        <f>B2/E2</f>
        <v>0.71081677704194257</v>
      </c>
      <c r="G2" s="20">
        <f>C2/E2</f>
        <v>0.24944812362030905</v>
      </c>
      <c r="H2" s="23">
        <f>D2/E2</f>
        <v>3.9735099337748346E-2</v>
      </c>
    </row>
    <row r="3" spans="1:8" x14ac:dyDescent="0.25">
      <c r="A3" s="31" t="s">
        <v>8390</v>
      </c>
      <c r="B3" s="22">
        <f>COUNTIFS(Data!$D:$D,"&gt;1000",Data!$D:$D,"&lt;4999",Data!$F:$F,"successful")</f>
        <v>815</v>
      </c>
      <c r="C3" s="17">
        <f>COUNTIFS(Data!$D:$D,"&gt;1000",Data!$D:$D,"&lt;4999",Data!$F:$F,"failed")</f>
        <v>357</v>
      </c>
      <c r="D3" s="17">
        <f>COUNTIFS(Data!$D:$D,"&gt;1000",Data!$D:$D,"&lt;4999",Data!$F:$F,"canceled")</f>
        <v>52</v>
      </c>
      <c r="E3" s="17">
        <f t="shared" ref="E3:E13" si="0">SUM(B3:D3)</f>
        <v>1224</v>
      </c>
      <c r="F3" s="18">
        <f t="shared" ref="F3:F13" si="1">B3/E3</f>
        <v>0.66584967320261434</v>
      </c>
      <c r="G3" s="18">
        <f t="shared" ref="G3:G13" si="2">C3/E3</f>
        <v>0.29166666666666669</v>
      </c>
      <c r="H3" s="24">
        <f t="shared" ref="H3:H13" si="3">D3/E3</f>
        <v>4.2483660130718956E-2</v>
      </c>
    </row>
    <row r="4" spans="1:8" x14ac:dyDescent="0.25">
      <c r="A4" s="31" t="s">
        <v>8391</v>
      </c>
      <c r="B4" s="22">
        <f>COUNTIFS(Data!$D:$D,"&gt;5000",Data!$D:$D,"&lt;9999",Data!$F:$F,"successful")</f>
        <v>230</v>
      </c>
      <c r="C4" s="17">
        <f>COUNTIFS(Data!$D:$D,"&gt;5000",Data!$D:$D,"&lt;9999",Data!$F:$F,"failed")</f>
        <v>160</v>
      </c>
      <c r="D4" s="17">
        <f>COUNTIFS(Data!$D:$D,"&gt;5000",Data!$D:$D,"&lt;9999",Data!$F:$F,"canceled")</f>
        <v>27</v>
      </c>
      <c r="E4" s="17">
        <f t="shared" si="0"/>
        <v>417</v>
      </c>
      <c r="F4" s="18">
        <f t="shared" si="1"/>
        <v>0.55155875299760193</v>
      </c>
      <c r="G4" s="18">
        <f t="shared" si="2"/>
        <v>0.38369304556354916</v>
      </c>
      <c r="H4" s="24">
        <f t="shared" si="3"/>
        <v>6.4748201438848921E-2</v>
      </c>
    </row>
    <row r="5" spans="1:8" x14ac:dyDescent="0.25">
      <c r="A5" s="31" t="s">
        <v>8392</v>
      </c>
      <c r="B5" s="22">
        <f>COUNTIFS(Data!$D:$D,"&gt;10000",Data!$D:$D,"&lt;14999",Data!$F:$F,"successful")</f>
        <v>65</v>
      </c>
      <c r="C5" s="17">
        <f>COUNTIFS(Data!$D:$D,"&gt;10000",Data!$D:$D,"&lt;14999",Data!$F:$F,"failed")</f>
        <v>59</v>
      </c>
      <c r="D5" s="17">
        <f>COUNTIFS(Data!$D:$D,"&gt;10000",Data!$D:$D,"&lt;14999",Data!$F:$F,"canceled")</f>
        <v>12</v>
      </c>
      <c r="E5" s="17">
        <f t="shared" si="0"/>
        <v>136</v>
      </c>
      <c r="F5" s="18">
        <f t="shared" si="1"/>
        <v>0.47794117647058826</v>
      </c>
      <c r="G5" s="18">
        <f t="shared" si="2"/>
        <v>0.43382352941176472</v>
      </c>
      <c r="H5" s="24">
        <f t="shared" si="3"/>
        <v>8.8235294117647065E-2</v>
      </c>
    </row>
    <row r="6" spans="1:8" x14ac:dyDescent="0.25">
      <c r="A6" s="31" t="s">
        <v>8393</v>
      </c>
      <c r="B6" s="22">
        <f>COUNTIFS(Data!$D:$D,"&gt;15000",Data!$D:$D,"&lt;19999",Data!$F:$F,"successful")</f>
        <v>38</v>
      </c>
      <c r="C6" s="17">
        <f>COUNTIFS(Data!$D:$D,"&gt;15000",Data!$D:$D,"&lt;19999",Data!$F:$F,"failed")</f>
        <v>32</v>
      </c>
      <c r="D6" s="17">
        <f>COUNTIFS(Data!$D:$D,"&gt;15000",Data!$D:$D,"&lt;19999",Data!$F:$F,"canceled")</f>
        <v>4</v>
      </c>
      <c r="E6" s="17">
        <f t="shared" si="0"/>
        <v>74</v>
      </c>
      <c r="F6" s="18">
        <f t="shared" si="1"/>
        <v>0.51351351351351349</v>
      </c>
      <c r="G6" s="18">
        <f t="shared" si="2"/>
        <v>0.43243243243243246</v>
      </c>
      <c r="H6" s="24">
        <f t="shared" si="3"/>
        <v>5.4054054054054057E-2</v>
      </c>
    </row>
    <row r="7" spans="1:8" x14ac:dyDescent="0.25">
      <c r="A7" s="31" t="s">
        <v>8394</v>
      </c>
      <c r="B7" s="22">
        <f>COUNTIFS(Data!$D:$D,"&gt;20000",Data!$D:$D,"&lt;24999",Data!$F:$F,"successful")</f>
        <v>18</v>
      </c>
      <c r="C7" s="17">
        <f>COUNTIFS(Data!$D:$D,"&gt;20000",Data!$D:$D,"&lt;24999",Data!$F:$F,"failed")</f>
        <v>16</v>
      </c>
      <c r="D7" s="17">
        <f>COUNTIFS(Data!$D:$D,"&gt;20000",Data!$D:$D,"&lt;24999",Data!$F:$F,"canceled")</f>
        <v>1</v>
      </c>
      <c r="E7" s="17">
        <f t="shared" si="0"/>
        <v>35</v>
      </c>
      <c r="F7" s="18">
        <f t="shared" si="1"/>
        <v>0.51428571428571423</v>
      </c>
      <c r="G7" s="18">
        <f t="shared" si="2"/>
        <v>0.45714285714285713</v>
      </c>
      <c r="H7" s="24">
        <f t="shared" si="3"/>
        <v>2.8571428571428571E-2</v>
      </c>
    </row>
    <row r="8" spans="1:8" x14ac:dyDescent="0.25">
      <c r="A8" s="31" t="s">
        <v>8395</v>
      </c>
      <c r="B8" s="22">
        <f>COUNTIFS(Data!$D:$D,"&gt;25000",Data!$D:$D,"&lt;29999",Data!$F:$F,"successful")</f>
        <v>8</v>
      </c>
      <c r="C8" s="17">
        <f>COUNTIFS(Data!$D:$D,"&gt;25000",Data!$D:$D,"&lt;29999",Data!$F:$F,"failed")</f>
        <v>15</v>
      </c>
      <c r="D8" s="17">
        <f>COUNTIFS(Data!$D:$D,"&gt;25000",Data!$D:$D,"&lt;29999",Data!$F:$F,"canceled")</f>
        <v>1</v>
      </c>
      <c r="E8" s="17">
        <f t="shared" si="0"/>
        <v>24</v>
      </c>
      <c r="F8" s="18">
        <f t="shared" si="1"/>
        <v>0.33333333333333331</v>
      </c>
      <c r="G8" s="18">
        <f t="shared" si="2"/>
        <v>0.625</v>
      </c>
      <c r="H8" s="24">
        <f t="shared" si="3"/>
        <v>4.1666666666666664E-2</v>
      </c>
    </row>
    <row r="9" spans="1:8" x14ac:dyDescent="0.25">
      <c r="A9" s="31" t="s">
        <v>8396</v>
      </c>
      <c r="B9" s="22">
        <f>COUNTIFS(Data!$D:$D,"&gt;30000",Data!$D:$D,"&lt;34999",Data!$F:$F,"successful")</f>
        <v>6</v>
      </c>
      <c r="C9" s="17">
        <f>COUNTIFS(Data!$D:$D,"&gt;30000",Data!$D:$D,"&lt;34999",Data!$F:$F,"failed")</f>
        <v>6</v>
      </c>
      <c r="D9" s="17">
        <f>COUNTIFS(Data!$D:$D,"&gt;30000",Data!$D:$D,"&lt;34999",Data!$F:$F,"canceled")</f>
        <v>1</v>
      </c>
      <c r="E9" s="17">
        <f t="shared" si="0"/>
        <v>13</v>
      </c>
      <c r="F9" s="18">
        <f t="shared" si="1"/>
        <v>0.46153846153846156</v>
      </c>
      <c r="G9" s="18">
        <f t="shared" si="2"/>
        <v>0.46153846153846156</v>
      </c>
      <c r="H9" s="24">
        <f t="shared" si="3"/>
        <v>7.6923076923076927E-2</v>
      </c>
    </row>
    <row r="10" spans="1:8" x14ac:dyDescent="0.25">
      <c r="A10" s="31" t="s">
        <v>8397</v>
      </c>
      <c r="B10" s="22">
        <f>COUNTIFS(Data!$D:$D,"&gt;35000",Data!$D:$D,"&lt;39999",Data!$F:$F,"successful")</f>
        <v>4</v>
      </c>
      <c r="C10" s="17">
        <f>COUNTIFS(Data!$D:$D,"&gt;35000",Data!$D:$D,"&lt;39999",Data!$F:$F,"failed")</f>
        <v>8</v>
      </c>
      <c r="D10" s="17">
        <f>COUNTIFS(Data!$D:$D,"&gt;35000",Data!$D:$D,"&lt;39999",Data!$F:$F,"canceled")</f>
        <v>2</v>
      </c>
      <c r="E10" s="17">
        <f t="shared" si="0"/>
        <v>14</v>
      </c>
      <c r="F10" s="18">
        <f t="shared" si="1"/>
        <v>0.2857142857142857</v>
      </c>
      <c r="G10" s="18">
        <f t="shared" si="2"/>
        <v>0.5714285714285714</v>
      </c>
      <c r="H10" s="24">
        <f t="shared" si="3"/>
        <v>0.14285714285714285</v>
      </c>
    </row>
    <row r="11" spans="1:8" x14ac:dyDescent="0.25">
      <c r="A11" s="31" t="s">
        <v>8398</v>
      </c>
      <c r="B11" s="22">
        <f>COUNTIFS(Data!$D:$D,"&gt;40000",Data!$D:$D,"&lt;44999",Data!$F:$F,"successful")</f>
        <v>5</v>
      </c>
      <c r="C11" s="17">
        <f>COUNTIFS(Data!$D:$D,"&gt;40000",Data!$D:$D,"&lt;44999",Data!$F:$F,"failed")</f>
        <v>3</v>
      </c>
      <c r="D11" s="17">
        <f>COUNTIFS(Data!$D:$D,"&gt;40000",Data!$D:$D,"&lt;44999",Data!$F:$F,"canceled")</f>
        <v>0</v>
      </c>
      <c r="E11" s="17">
        <f t="shared" si="0"/>
        <v>8</v>
      </c>
      <c r="F11" s="18">
        <f t="shared" si="1"/>
        <v>0.625</v>
      </c>
      <c r="G11" s="18">
        <f t="shared" si="2"/>
        <v>0.375</v>
      </c>
      <c r="H11" s="24">
        <f t="shared" si="3"/>
        <v>0</v>
      </c>
    </row>
    <row r="12" spans="1:8" x14ac:dyDescent="0.25">
      <c r="A12" s="31" t="s">
        <v>8399</v>
      </c>
      <c r="B12" s="22">
        <f>COUNTIFS(Data!$D:$D,"&gt;45000",Data!$D:$D,"&lt;49999",Data!$F:$F,"successful")</f>
        <v>3</v>
      </c>
      <c r="C12" s="17">
        <f>COUNTIFS(Data!$D:$D,"&gt;45000",Data!$D:$D,"&lt;49999",Data!$F:$F,"failed")</f>
        <v>5</v>
      </c>
      <c r="D12" s="17">
        <f>COUNTIFS(Data!$D:$D,"&gt;45000",Data!$D:$D,"&lt;49999",Data!$F:$F,"canceled")</f>
        <v>2</v>
      </c>
      <c r="E12" s="17">
        <f t="shared" si="0"/>
        <v>10</v>
      </c>
      <c r="F12" s="18">
        <f t="shared" si="1"/>
        <v>0.3</v>
      </c>
      <c r="G12" s="18">
        <f t="shared" si="2"/>
        <v>0.5</v>
      </c>
      <c r="H12" s="24">
        <f t="shared" si="3"/>
        <v>0.2</v>
      </c>
    </row>
    <row r="13" spans="1:8" ht="15.75" thickBot="1" x14ac:dyDescent="0.3">
      <c r="A13" s="35" t="s">
        <v>8400</v>
      </c>
      <c r="B13" s="25">
        <f>COUNTIFS(Data!$D:$D,"&gt;=50000",Data!$F:$F,"successful")</f>
        <v>86</v>
      </c>
      <c r="C13" s="26">
        <f>COUNTIFS(Data!$D:$D,"&gt;=50000",Data!$F:$F,"failed")</f>
        <v>258</v>
      </c>
      <c r="D13" s="26">
        <f>COUNTIFS(Data!$D:$D,"&gt;=50000",Data!$F:$F,"canceled")</f>
        <v>100</v>
      </c>
      <c r="E13" s="26">
        <f t="shared" si="0"/>
        <v>444</v>
      </c>
      <c r="F13" s="27">
        <f t="shared" si="1"/>
        <v>0.19369369369369369</v>
      </c>
      <c r="G13" s="27">
        <f t="shared" si="2"/>
        <v>0.58108108108108103</v>
      </c>
      <c r="H13" s="28">
        <f t="shared" si="3"/>
        <v>0.22522522522522523</v>
      </c>
    </row>
    <row r="14" spans="1:8" x14ac:dyDescent="0.25">
      <c r="B14" s="15"/>
      <c r="C14" s="15"/>
      <c r="D14" s="15"/>
      <c r="E14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92268-E545-482C-B020-9A8E6CC49A35}">
  <sheetPr codeName="Sheet6"/>
  <dimension ref="A1:J2186"/>
  <sheetViews>
    <sheetView zoomScale="102" workbookViewId="0">
      <selection activeCell="K6" sqref="K6"/>
    </sheetView>
  </sheetViews>
  <sheetFormatPr defaultRowHeight="15" x14ac:dyDescent="0.25"/>
  <cols>
    <col min="1" max="2" width="15.7109375" customWidth="1"/>
    <col min="4" max="5" width="15.7109375" customWidth="1"/>
    <col min="8" max="8" width="14.42578125" customWidth="1"/>
    <col min="9" max="10" width="12.42578125" customWidth="1"/>
  </cols>
  <sheetData>
    <row r="1" spans="1:10" x14ac:dyDescent="0.25">
      <c r="A1" s="38" t="s">
        <v>8403</v>
      </c>
      <c r="B1" s="38" t="s">
        <v>8402</v>
      </c>
      <c r="D1" s="38" t="s">
        <v>8401</v>
      </c>
      <c r="E1" s="38" t="s">
        <v>8402</v>
      </c>
    </row>
    <row r="2" spans="1:10" x14ac:dyDescent="0.25">
      <c r="A2" s="37" t="s">
        <v>8219</v>
      </c>
      <c r="B2">
        <v>1</v>
      </c>
      <c r="D2" s="36" t="s">
        <v>8221</v>
      </c>
      <c r="E2">
        <v>0</v>
      </c>
      <c r="I2" s="1" t="s">
        <v>8403</v>
      </c>
      <c r="J2" s="1" t="s">
        <v>8401</v>
      </c>
    </row>
    <row r="3" spans="1:10" x14ac:dyDescent="0.25">
      <c r="A3" s="37" t="s">
        <v>8219</v>
      </c>
      <c r="B3">
        <v>1</v>
      </c>
      <c r="D3" s="36" t="s">
        <v>8221</v>
      </c>
      <c r="E3">
        <v>0</v>
      </c>
      <c r="H3" s="38" t="s">
        <v>8404</v>
      </c>
      <c r="I3" s="39">
        <f>AVERAGE(B2:B2186)</f>
        <v>194.42517162471395</v>
      </c>
      <c r="J3" s="39">
        <f>AVERAGE(E2:E1531)</f>
        <v>17.709803921568628</v>
      </c>
    </row>
    <row r="4" spans="1:10" x14ac:dyDescent="0.25">
      <c r="A4" s="37" t="s">
        <v>8219</v>
      </c>
      <c r="B4">
        <v>1</v>
      </c>
      <c r="D4" s="36" t="s">
        <v>8221</v>
      </c>
      <c r="E4">
        <v>0</v>
      </c>
      <c r="H4" s="38" t="s">
        <v>8405</v>
      </c>
      <c r="I4" s="39">
        <f>MEDIAN(B2:B2186)</f>
        <v>62</v>
      </c>
      <c r="J4" s="39">
        <f>MEDIAN(E2:E1531)</f>
        <v>4</v>
      </c>
    </row>
    <row r="5" spans="1:10" x14ac:dyDescent="0.25">
      <c r="A5" s="37" t="s">
        <v>8219</v>
      </c>
      <c r="B5">
        <v>2</v>
      </c>
      <c r="D5" s="36" t="s">
        <v>8221</v>
      </c>
      <c r="E5">
        <v>0</v>
      </c>
      <c r="H5" s="38" t="s">
        <v>8406</v>
      </c>
      <c r="I5" s="39">
        <f>MIN(B2:B2186)</f>
        <v>1</v>
      </c>
      <c r="J5" s="39">
        <f>MIN(E2:E1531)</f>
        <v>0</v>
      </c>
    </row>
    <row r="6" spans="1:10" x14ac:dyDescent="0.25">
      <c r="A6" s="37" t="s">
        <v>8219</v>
      </c>
      <c r="B6">
        <v>3</v>
      </c>
      <c r="D6" s="36" t="s">
        <v>8221</v>
      </c>
      <c r="E6">
        <v>0</v>
      </c>
      <c r="H6" s="38" t="s">
        <v>8407</v>
      </c>
      <c r="I6" s="39">
        <f>MAX(B2:B2186)</f>
        <v>26457</v>
      </c>
      <c r="J6" s="39">
        <f>MAX(E2:E1531)</f>
        <v>1293</v>
      </c>
    </row>
    <row r="7" spans="1:10" x14ac:dyDescent="0.25">
      <c r="A7" s="37" t="s">
        <v>8219</v>
      </c>
      <c r="B7">
        <v>3</v>
      </c>
      <c r="D7" s="36" t="s">
        <v>8221</v>
      </c>
      <c r="E7">
        <v>0</v>
      </c>
      <c r="H7" s="38" t="s">
        <v>8409</v>
      </c>
      <c r="I7" s="40">
        <f>_xlfn.VAR.S(B2:B2186)</f>
        <v>713167.37912800396</v>
      </c>
      <c r="J7" s="40">
        <f>_xlfn.VAR.S(E2:E1531)</f>
        <v>3775.6894394644714</v>
      </c>
    </row>
    <row r="8" spans="1:10" x14ac:dyDescent="0.25">
      <c r="A8" s="37" t="s">
        <v>8219</v>
      </c>
      <c r="B8">
        <v>3</v>
      </c>
      <c r="D8" s="36" t="s">
        <v>8221</v>
      </c>
      <c r="E8">
        <v>0</v>
      </c>
      <c r="H8" s="38" t="s">
        <v>8408</v>
      </c>
      <c r="I8" s="39">
        <f>_xlfn.STDEV.P(B2:B2186)</f>
        <v>844.29910975602149</v>
      </c>
      <c r="J8" s="39">
        <f>_xlfn.STDEV.P(E2:E1531)</f>
        <v>61.426555076684906</v>
      </c>
    </row>
    <row r="9" spans="1:10" x14ac:dyDescent="0.25">
      <c r="A9" s="37" t="s">
        <v>8219</v>
      </c>
      <c r="B9">
        <v>3</v>
      </c>
      <c r="D9" s="36" t="s">
        <v>8221</v>
      </c>
      <c r="E9">
        <v>0</v>
      </c>
    </row>
    <row r="10" spans="1:10" x14ac:dyDescent="0.25">
      <c r="A10" s="37" t="s">
        <v>8219</v>
      </c>
      <c r="B10">
        <v>3</v>
      </c>
      <c r="D10" s="36" t="s">
        <v>8221</v>
      </c>
      <c r="E10">
        <v>0</v>
      </c>
      <c r="H10" s="38" t="s">
        <v>8410</v>
      </c>
    </row>
    <row r="11" spans="1:10" x14ac:dyDescent="0.25">
      <c r="A11" s="37" t="s">
        <v>8219</v>
      </c>
      <c r="B11">
        <v>3</v>
      </c>
      <c r="D11" s="36" t="s">
        <v>8221</v>
      </c>
      <c r="E11">
        <v>0</v>
      </c>
      <c r="H11" s="38" t="s">
        <v>8411</v>
      </c>
    </row>
    <row r="12" spans="1:10" x14ac:dyDescent="0.25">
      <c r="A12" s="37" t="s">
        <v>8219</v>
      </c>
      <c r="B12">
        <v>3</v>
      </c>
      <c r="D12" s="36" t="s">
        <v>8221</v>
      </c>
      <c r="E12">
        <v>0</v>
      </c>
    </row>
    <row r="13" spans="1:10" x14ac:dyDescent="0.25">
      <c r="A13" s="37" t="s">
        <v>8219</v>
      </c>
      <c r="B13">
        <v>3</v>
      </c>
      <c r="D13" s="36" t="s">
        <v>8221</v>
      </c>
      <c r="E13">
        <v>0</v>
      </c>
    </row>
    <row r="14" spans="1:10" x14ac:dyDescent="0.25">
      <c r="A14" s="37" t="s">
        <v>8219</v>
      </c>
      <c r="B14">
        <v>3</v>
      </c>
      <c r="D14" s="36" t="s">
        <v>8221</v>
      </c>
      <c r="E14">
        <v>0</v>
      </c>
    </row>
    <row r="15" spans="1:10" x14ac:dyDescent="0.25">
      <c r="A15" s="37" t="s">
        <v>8219</v>
      </c>
      <c r="B15">
        <v>3</v>
      </c>
      <c r="D15" s="36" t="s">
        <v>8221</v>
      </c>
      <c r="E15">
        <v>0</v>
      </c>
    </row>
    <row r="16" spans="1:10" x14ac:dyDescent="0.25">
      <c r="A16" s="37" t="s">
        <v>8219</v>
      </c>
      <c r="B16">
        <v>4</v>
      </c>
      <c r="D16" s="36" t="s">
        <v>8221</v>
      </c>
      <c r="E16">
        <v>0</v>
      </c>
    </row>
    <row r="17" spans="1:5" x14ac:dyDescent="0.25">
      <c r="A17" s="37" t="s">
        <v>8219</v>
      </c>
      <c r="B17">
        <v>4</v>
      </c>
      <c r="D17" s="36" t="s">
        <v>8221</v>
      </c>
      <c r="E17">
        <v>0</v>
      </c>
    </row>
    <row r="18" spans="1:5" x14ac:dyDescent="0.25">
      <c r="A18" s="37" t="s">
        <v>8219</v>
      </c>
      <c r="B18">
        <v>4</v>
      </c>
      <c r="D18" s="36" t="s">
        <v>8221</v>
      </c>
      <c r="E18">
        <v>0</v>
      </c>
    </row>
    <row r="19" spans="1:5" x14ac:dyDescent="0.25">
      <c r="A19" s="37" t="s">
        <v>8219</v>
      </c>
      <c r="B19">
        <v>4</v>
      </c>
      <c r="D19" s="36" t="s">
        <v>8221</v>
      </c>
      <c r="E19">
        <v>0</v>
      </c>
    </row>
    <row r="20" spans="1:5" x14ac:dyDescent="0.25">
      <c r="A20" s="37" t="s">
        <v>8219</v>
      </c>
      <c r="B20">
        <v>4</v>
      </c>
      <c r="D20" s="36" t="s">
        <v>8221</v>
      </c>
      <c r="E20">
        <v>0</v>
      </c>
    </row>
    <row r="21" spans="1:5" x14ac:dyDescent="0.25">
      <c r="A21" s="37" t="s">
        <v>8219</v>
      </c>
      <c r="B21">
        <v>5</v>
      </c>
      <c r="D21" s="36" t="s">
        <v>8221</v>
      </c>
      <c r="E21">
        <v>0</v>
      </c>
    </row>
    <row r="22" spans="1:5" x14ac:dyDescent="0.25">
      <c r="A22" s="37" t="s">
        <v>8219</v>
      </c>
      <c r="B22">
        <v>5</v>
      </c>
      <c r="D22" s="36" t="s">
        <v>8221</v>
      </c>
      <c r="E22">
        <v>0</v>
      </c>
    </row>
    <row r="23" spans="1:5" x14ac:dyDescent="0.25">
      <c r="A23" s="37" t="s">
        <v>8219</v>
      </c>
      <c r="B23">
        <v>5</v>
      </c>
      <c r="D23" s="36" t="s">
        <v>8221</v>
      </c>
      <c r="E23">
        <v>0</v>
      </c>
    </row>
    <row r="24" spans="1:5" x14ac:dyDescent="0.25">
      <c r="A24" s="37" t="s">
        <v>8219</v>
      </c>
      <c r="B24">
        <v>6</v>
      </c>
      <c r="D24" s="36" t="s">
        <v>8221</v>
      </c>
      <c r="E24">
        <v>0</v>
      </c>
    </row>
    <row r="25" spans="1:5" x14ac:dyDescent="0.25">
      <c r="A25" s="37" t="s">
        <v>8219</v>
      </c>
      <c r="B25">
        <v>6</v>
      </c>
      <c r="D25" s="36" t="s">
        <v>8221</v>
      </c>
      <c r="E25">
        <v>0</v>
      </c>
    </row>
    <row r="26" spans="1:5" x14ac:dyDescent="0.25">
      <c r="A26" s="37" t="s">
        <v>8219</v>
      </c>
      <c r="B26">
        <v>6</v>
      </c>
      <c r="D26" s="36" t="s">
        <v>8221</v>
      </c>
      <c r="E26">
        <v>0</v>
      </c>
    </row>
    <row r="27" spans="1:5" x14ac:dyDescent="0.25">
      <c r="A27" s="37" t="s">
        <v>8219</v>
      </c>
      <c r="B27">
        <v>6</v>
      </c>
      <c r="D27" s="36" t="s">
        <v>8221</v>
      </c>
      <c r="E27">
        <v>0</v>
      </c>
    </row>
    <row r="28" spans="1:5" x14ac:dyDescent="0.25">
      <c r="A28" s="37" t="s">
        <v>8219</v>
      </c>
      <c r="B28">
        <v>6</v>
      </c>
      <c r="D28" s="36" t="s">
        <v>8221</v>
      </c>
      <c r="E28">
        <v>0</v>
      </c>
    </row>
    <row r="29" spans="1:5" x14ac:dyDescent="0.25">
      <c r="A29" s="37" t="s">
        <v>8219</v>
      </c>
      <c r="B29">
        <v>7</v>
      </c>
      <c r="D29" s="36" t="s">
        <v>8221</v>
      </c>
      <c r="E29">
        <v>0</v>
      </c>
    </row>
    <row r="30" spans="1:5" x14ac:dyDescent="0.25">
      <c r="A30" s="37" t="s">
        <v>8219</v>
      </c>
      <c r="B30">
        <v>7</v>
      </c>
      <c r="D30" s="36" t="s">
        <v>8221</v>
      </c>
      <c r="E30">
        <v>0</v>
      </c>
    </row>
    <row r="31" spans="1:5" x14ac:dyDescent="0.25">
      <c r="A31" s="37" t="s">
        <v>8219</v>
      </c>
      <c r="B31">
        <v>7</v>
      </c>
      <c r="D31" s="36" t="s">
        <v>8221</v>
      </c>
      <c r="E31">
        <v>0</v>
      </c>
    </row>
    <row r="32" spans="1:5" x14ac:dyDescent="0.25">
      <c r="A32" s="37" t="s">
        <v>8219</v>
      </c>
      <c r="B32">
        <v>7</v>
      </c>
      <c r="D32" s="36" t="s">
        <v>8221</v>
      </c>
      <c r="E32">
        <v>0</v>
      </c>
    </row>
    <row r="33" spans="1:5" x14ac:dyDescent="0.25">
      <c r="A33" s="37" t="s">
        <v>8219</v>
      </c>
      <c r="B33">
        <v>7</v>
      </c>
      <c r="D33" s="36" t="s">
        <v>8221</v>
      </c>
      <c r="E33">
        <v>0</v>
      </c>
    </row>
    <row r="34" spans="1:5" x14ac:dyDescent="0.25">
      <c r="A34" s="37" t="s">
        <v>8219</v>
      </c>
      <c r="B34">
        <v>7</v>
      </c>
      <c r="D34" s="36" t="s">
        <v>8221</v>
      </c>
      <c r="E34">
        <v>0</v>
      </c>
    </row>
    <row r="35" spans="1:5" x14ac:dyDescent="0.25">
      <c r="A35" s="37" t="s">
        <v>8219</v>
      </c>
      <c r="B35">
        <v>7</v>
      </c>
      <c r="D35" s="36" t="s">
        <v>8221</v>
      </c>
      <c r="E35">
        <v>0</v>
      </c>
    </row>
    <row r="36" spans="1:5" x14ac:dyDescent="0.25">
      <c r="A36" s="37" t="s">
        <v>8219</v>
      </c>
      <c r="B36">
        <v>7</v>
      </c>
      <c r="D36" s="36" t="s">
        <v>8221</v>
      </c>
      <c r="E36">
        <v>0</v>
      </c>
    </row>
    <row r="37" spans="1:5" x14ac:dyDescent="0.25">
      <c r="A37" s="37" t="s">
        <v>8219</v>
      </c>
      <c r="B37">
        <v>7</v>
      </c>
      <c r="D37" s="36" t="s">
        <v>8221</v>
      </c>
      <c r="E37">
        <v>0</v>
      </c>
    </row>
    <row r="38" spans="1:5" x14ac:dyDescent="0.25">
      <c r="A38" s="37" t="s">
        <v>8219</v>
      </c>
      <c r="B38">
        <v>7</v>
      </c>
      <c r="D38" s="36" t="s">
        <v>8221</v>
      </c>
      <c r="E38">
        <v>0</v>
      </c>
    </row>
    <row r="39" spans="1:5" x14ac:dyDescent="0.25">
      <c r="A39" s="37" t="s">
        <v>8219</v>
      </c>
      <c r="B39">
        <v>8</v>
      </c>
      <c r="D39" s="36" t="s">
        <v>8221</v>
      </c>
      <c r="E39">
        <v>0</v>
      </c>
    </row>
    <row r="40" spans="1:5" x14ac:dyDescent="0.25">
      <c r="A40" s="37" t="s">
        <v>8219</v>
      </c>
      <c r="B40">
        <v>8</v>
      </c>
      <c r="D40" s="36" t="s">
        <v>8221</v>
      </c>
      <c r="E40">
        <v>0</v>
      </c>
    </row>
    <row r="41" spans="1:5" x14ac:dyDescent="0.25">
      <c r="A41" s="37" t="s">
        <v>8219</v>
      </c>
      <c r="B41">
        <v>8</v>
      </c>
      <c r="D41" s="36" t="s">
        <v>8221</v>
      </c>
      <c r="E41">
        <v>0</v>
      </c>
    </row>
    <row r="42" spans="1:5" x14ac:dyDescent="0.25">
      <c r="A42" s="37" t="s">
        <v>8219</v>
      </c>
      <c r="B42">
        <v>8</v>
      </c>
      <c r="D42" s="36" t="s">
        <v>8221</v>
      </c>
      <c r="E42">
        <v>0</v>
      </c>
    </row>
    <row r="43" spans="1:5" x14ac:dyDescent="0.25">
      <c r="A43" s="37" t="s">
        <v>8219</v>
      </c>
      <c r="B43">
        <v>8</v>
      </c>
      <c r="D43" s="36" t="s">
        <v>8221</v>
      </c>
      <c r="E43">
        <v>0</v>
      </c>
    </row>
    <row r="44" spans="1:5" x14ac:dyDescent="0.25">
      <c r="A44" s="37" t="s">
        <v>8219</v>
      </c>
      <c r="B44">
        <v>8</v>
      </c>
      <c r="D44" s="36" t="s">
        <v>8221</v>
      </c>
      <c r="E44">
        <v>0</v>
      </c>
    </row>
    <row r="45" spans="1:5" x14ac:dyDescent="0.25">
      <c r="A45" s="37" t="s">
        <v>8219</v>
      </c>
      <c r="B45">
        <v>8</v>
      </c>
      <c r="D45" s="36" t="s">
        <v>8221</v>
      </c>
      <c r="E45">
        <v>0</v>
      </c>
    </row>
    <row r="46" spans="1:5" x14ac:dyDescent="0.25">
      <c r="A46" s="37" t="s">
        <v>8219</v>
      </c>
      <c r="B46">
        <v>8</v>
      </c>
      <c r="D46" s="36" t="s">
        <v>8221</v>
      </c>
      <c r="E46">
        <v>0</v>
      </c>
    </row>
    <row r="47" spans="1:5" x14ac:dyDescent="0.25">
      <c r="A47" s="37" t="s">
        <v>8219</v>
      </c>
      <c r="B47">
        <v>8</v>
      </c>
      <c r="D47" s="36" t="s">
        <v>8221</v>
      </c>
      <c r="E47">
        <v>0</v>
      </c>
    </row>
    <row r="48" spans="1:5" x14ac:dyDescent="0.25">
      <c r="A48" s="37" t="s">
        <v>8219</v>
      </c>
      <c r="B48">
        <v>8</v>
      </c>
      <c r="D48" s="36" t="s">
        <v>8221</v>
      </c>
      <c r="E48">
        <v>0</v>
      </c>
    </row>
    <row r="49" spans="1:5" x14ac:dyDescent="0.25">
      <c r="A49" s="37" t="s">
        <v>8219</v>
      </c>
      <c r="B49">
        <v>8</v>
      </c>
      <c r="D49" s="36" t="s">
        <v>8221</v>
      </c>
      <c r="E49">
        <v>0</v>
      </c>
    </row>
    <row r="50" spans="1:5" x14ac:dyDescent="0.25">
      <c r="A50" s="37" t="s">
        <v>8219</v>
      </c>
      <c r="B50">
        <v>8</v>
      </c>
      <c r="D50" s="36" t="s">
        <v>8221</v>
      </c>
      <c r="E50">
        <v>0</v>
      </c>
    </row>
    <row r="51" spans="1:5" x14ac:dyDescent="0.25">
      <c r="A51" s="37" t="s">
        <v>8219</v>
      </c>
      <c r="B51">
        <v>8</v>
      </c>
      <c r="D51" s="36" t="s">
        <v>8221</v>
      </c>
      <c r="E51">
        <v>0</v>
      </c>
    </row>
    <row r="52" spans="1:5" x14ac:dyDescent="0.25">
      <c r="A52" s="37" t="s">
        <v>8219</v>
      </c>
      <c r="B52">
        <v>8</v>
      </c>
      <c r="D52" s="36" t="s">
        <v>8221</v>
      </c>
      <c r="E52">
        <v>0</v>
      </c>
    </row>
    <row r="53" spans="1:5" x14ac:dyDescent="0.25">
      <c r="A53" s="37" t="s">
        <v>8219</v>
      </c>
      <c r="B53">
        <v>8</v>
      </c>
      <c r="D53" s="36" t="s">
        <v>8221</v>
      </c>
      <c r="E53">
        <v>0</v>
      </c>
    </row>
    <row r="54" spans="1:5" x14ac:dyDescent="0.25">
      <c r="A54" s="37" t="s">
        <v>8219</v>
      </c>
      <c r="B54">
        <v>9</v>
      </c>
      <c r="D54" s="36" t="s">
        <v>8221</v>
      </c>
      <c r="E54">
        <v>0</v>
      </c>
    </row>
    <row r="55" spans="1:5" x14ac:dyDescent="0.25">
      <c r="A55" s="37" t="s">
        <v>8219</v>
      </c>
      <c r="B55">
        <v>9</v>
      </c>
      <c r="D55" s="36" t="s">
        <v>8221</v>
      </c>
      <c r="E55">
        <v>0</v>
      </c>
    </row>
    <row r="56" spans="1:5" x14ac:dyDescent="0.25">
      <c r="A56" s="37" t="s">
        <v>8219</v>
      </c>
      <c r="B56">
        <v>9</v>
      </c>
      <c r="D56" s="36" t="s">
        <v>8221</v>
      </c>
      <c r="E56">
        <v>0</v>
      </c>
    </row>
    <row r="57" spans="1:5" x14ac:dyDescent="0.25">
      <c r="A57" s="37" t="s">
        <v>8219</v>
      </c>
      <c r="B57">
        <v>9</v>
      </c>
      <c r="D57" s="36" t="s">
        <v>8221</v>
      </c>
      <c r="E57">
        <v>0</v>
      </c>
    </row>
    <row r="58" spans="1:5" x14ac:dyDescent="0.25">
      <c r="A58" s="37" t="s">
        <v>8219</v>
      </c>
      <c r="B58">
        <v>9</v>
      </c>
      <c r="D58" s="36" t="s">
        <v>8221</v>
      </c>
      <c r="E58">
        <v>0</v>
      </c>
    </row>
    <row r="59" spans="1:5" x14ac:dyDescent="0.25">
      <c r="A59" s="37" t="s">
        <v>8219</v>
      </c>
      <c r="B59">
        <v>9</v>
      </c>
      <c r="D59" s="36" t="s">
        <v>8221</v>
      </c>
      <c r="E59">
        <v>0</v>
      </c>
    </row>
    <row r="60" spans="1:5" x14ac:dyDescent="0.25">
      <c r="A60" s="37" t="s">
        <v>8219</v>
      </c>
      <c r="B60">
        <v>9</v>
      </c>
      <c r="D60" s="36" t="s">
        <v>8221</v>
      </c>
      <c r="E60">
        <v>0</v>
      </c>
    </row>
    <row r="61" spans="1:5" x14ac:dyDescent="0.25">
      <c r="A61" s="37" t="s">
        <v>8219</v>
      </c>
      <c r="B61">
        <v>9</v>
      </c>
      <c r="D61" s="36" t="s">
        <v>8221</v>
      </c>
      <c r="E61">
        <v>0</v>
      </c>
    </row>
    <row r="62" spans="1:5" x14ac:dyDescent="0.25">
      <c r="A62" s="37" t="s">
        <v>8219</v>
      </c>
      <c r="B62">
        <v>9</v>
      </c>
      <c r="D62" s="36" t="s">
        <v>8221</v>
      </c>
      <c r="E62">
        <v>0</v>
      </c>
    </row>
    <row r="63" spans="1:5" x14ac:dyDescent="0.25">
      <c r="A63" s="37" t="s">
        <v>8219</v>
      </c>
      <c r="B63">
        <v>9</v>
      </c>
      <c r="D63" s="36" t="s">
        <v>8221</v>
      </c>
      <c r="E63">
        <v>0</v>
      </c>
    </row>
    <row r="64" spans="1:5" x14ac:dyDescent="0.25">
      <c r="A64" s="37" t="s">
        <v>8219</v>
      </c>
      <c r="B64">
        <v>9</v>
      </c>
      <c r="D64" s="36" t="s">
        <v>8221</v>
      </c>
      <c r="E64">
        <v>0</v>
      </c>
    </row>
    <row r="65" spans="1:5" x14ac:dyDescent="0.25">
      <c r="A65" s="37" t="s">
        <v>8219</v>
      </c>
      <c r="B65">
        <v>9</v>
      </c>
      <c r="D65" s="36" t="s">
        <v>8221</v>
      </c>
      <c r="E65">
        <v>0</v>
      </c>
    </row>
    <row r="66" spans="1:5" x14ac:dyDescent="0.25">
      <c r="A66" s="37" t="s">
        <v>8219</v>
      </c>
      <c r="B66">
        <v>9</v>
      </c>
      <c r="D66" s="36" t="s">
        <v>8221</v>
      </c>
      <c r="E66">
        <v>0</v>
      </c>
    </row>
    <row r="67" spans="1:5" x14ac:dyDescent="0.25">
      <c r="A67" s="37" t="s">
        <v>8219</v>
      </c>
      <c r="B67">
        <v>9</v>
      </c>
      <c r="D67" s="36" t="s">
        <v>8221</v>
      </c>
      <c r="E67">
        <v>0</v>
      </c>
    </row>
    <row r="68" spans="1:5" x14ac:dyDescent="0.25">
      <c r="A68" s="37" t="s">
        <v>8219</v>
      </c>
      <c r="B68">
        <v>9</v>
      </c>
      <c r="D68" s="36" t="s">
        <v>8221</v>
      </c>
      <c r="E68">
        <v>0</v>
      </c>
    </row>
    <row r="69" spans="1:5" x14ac:dyDescent="0.25">
      <c r="A69" s="37" t="s">
        <v>8219</v>
      </c>
      <c r="B69">
        <v>9</v>
      </c>
      <c r="D69" s="36" t="s">
        <v>8221</v>
      </c>
      <c r="E69">
        <v>0</v>
      </c>
    </row>
    <row r="70" spans="1:5" x14ac:dyDescent="0.25">
      <c r="A70" s="37" t="s">
        <v>8219</v>
      </c>
      <c r="B70">
        <v>10</v>
      </c>
      <c r="D70" s="36" t="s">
        <v>8221</v>
      </c>
      <c r="E70">
        <v>0</v>
      </c>
    </row>
    <row r="71" spans="1:5" x14ac:dyDescent="0.25">
      <c r="A71" s="37" t="s">
        <v>8219</v>
      </c>
      <c r="B71">
        <v>10</v>
      </c>
      <c r="D71" s="36" t="s">
        <v>8221</v>
      </c>
      <c r="E71">
        <v>0</v>
      </c>
    </row>
    <row r="72" spans="1:5" x14ac:dyDescent="0.25">
      <c r="A72" s="37" t="s">
        <v>8219</v>
      </c>
      <c r="B72">
        <v>10</v>
      </c>
      <c r="D72" s="36" t="s">
        <v>8221</v>
      </c>
      <c r="E72">
        <v>0</v>
      </c>
    </row>
    <row r="73" spans="1:5" x14ac:dyDescent="0.25">
      <c r="A73" s="37" t="s">
        <v>8219</v>
      </c>
      <c r="B73">
        <v>10</v>
      </c>
      <c r="D73" s="36" t="s">
        <v>8221</v>
      </c>
      <c r="E73">
        <v>0</v>
      </c>
    </row>
    <row r="74" spans="1:5" x14ac:dyDescent="0.25">
      <c r="A74" s="37" t="s">
        <v>8219</v>
      </c>
      <c r="B74">
        <v>10</v>
      </c>
      <c r="D74" s="36" t="s">
        <v>8221</v>
      </c>
      <c r="E74">
        <v>0</v>
      </c>
    </row>
    <row r="75" spans="1:5" x14ac:dyDescent="0.25">
      <c r="A75" s="37" t="s">
        <v>8219</v>
      </c>
      <c r="B75">
        <v>10</v>
      </c>
      <c r="D75" s="36" t="s">
        <v>8221</v>
      </c>
      <c r="E75">
        <v>0</v>
      </c>
    </row>
    <row r="76" spans="1:5" x14ac:dyDescent="0.25">
      <c r="A76" s="37" t="s">
        <v>8219</v>
      </c>
      <c r="B76">
        <v>10</v>
      </c>
      <c r="D76" s="36" t="s">
        <v>8221</v>
      </c>
      <c r="E76">
        <v>0</v>
      </c>
    </row>
    <row r="77" spans="1:5" x14ac:dyDescent="0.25">
      <c r="A77" s="37" t="s">
        <v>8219</v>
      </c>
      <c r="B77">
        <v>10</v>
      </c>
      <c r="D77" s="36" t="s">
        <v>8221</v>
      </c>
      <c r="E77">
        <v>0</v>
      </c>
    </row>
    <row r="78" spans="1:5" x14ac:dyDescent="0.25">
      <c r="A78" s="37" t="s">
        <v>8219</v>
      </c>
      <c r="B78">
        <v>10</v>
      </c>
      <c r="D78" s="36" t="s">
        <v>8221</v>
      </c>
      <c r="E78">
        <v>0</v>
      </c>
    </row>
    <row r="79" spans="1:5" x14ac:dyDescent="0.25">
      <c r="A79" s="37" t="s">
        <v>8219</v>
      </c>
      <c r="B79">
        <v>10</v>
      </c>
      <c r="D79" s="36" t="s">
        <v>8221</v>
      </c>
      <c r="E79">
        <v>0</v>
      </c>
    </row>
    <row r="80" spans="1:5" x14ac:dyDescent="0.25">
      <c r="A80" s="37" t="s">
        <v>8219</v>
      </c>
      <c r="B80">
        <v>10</v>
      </c>
      <c r="D80" s="36" t="s">
        <v>8221</v>
      </c>
      <c r="E80">
        <v>0</v>
      </c>
    </row>
    <row r="81" spans="1:5" x14ac:dyDescent="0.25">
      <c r="A81" s="37" t="s">
        <v>8219</v>
      </c>
      <c r="B81">
        <v>10</v>
      </c>
      <c r="D81" s="36" t="s">
        <v>8221</v>
      </c>
      <c r="E81">
        <v>0</v>
      </c>
    </row>
    <row r="82" spans="1:5" x14ac:dyDescent="0.25">
      <c r="A82" s="37" t="s">
        <v>8219</v>
      </c>
      <c r="B82">
        <v>10</v>
      </c>
      <c r="D82" s="36" t="s">
        <v>8221</v>
      </c>
      <c r="E82">
        <v>0</v>
      </c>
    </row>
    <row r="83" spans="1:5" x14ac:dyDescent="0.25">
      <c r="A83" s="37" t="s">
        <v>8219</v>
      </c>
      <c r="B83">
        <v>10</v>
      </c>
      <c r="D83" s="36" t="s">
        <v>8221</v>
      </c>
      <c r="E83">
        <v>0</v>
      </c>
    </row>
    <row r="84" spans="1:5" x14ac:dyDescent="0.25">
      <c r="A84" s="37" t="s">
        <v>8219</v>
      </c>
      <c r="B84">
        <v>10</v>
      </c>
      <c r="D84" s="36" t="s">
        <v>8221</v>
      </c>
      <c r="E84">
        <v>0</v>
      </c>
    </row>
    <row r="85" spans="1:5" x14ac:dyDescent="0.25">
      <c r="A85" s="37" t="s">
        <v>8219</v>
      </c>
      <c r="B85">
        <v>11</v>
      </c>
      <c r="D85" s="36" t="s">
        <v>8221</v>
      </c>
      <c r="E85">
        <v>0</v>
      </c>
    </row>
    <row r="86" spans="1:5" x14ac:dyDescent="0.25">
      <c r="A86" s="37" t="s">
        <v>8219</v>
      </c>
      <c r="B86">
        <v>11</v>
      </c>
      <c r="D86" s="36" t="s">
        <v>8221</v>
      </c>
      <c r="E86">
        <v>0</v>
      </c>
    </row>
    <row r="87" spans="1:5" x14ac:dyDescent="0.25">
      <c r="A87" s="37" t="s">
        <v>8219</v>
      </c>
      <c r="B87">
        <v>11</v>
      </c>
      <c r="D87" s="36" t="s">
        <v>8221</v>
      </c>
      <c r="E87">
        <v>0</v>
      </c>
    </row>
    <row r="88" spans="1:5" x14ac:dyDescent="0.25">
      <c r="A88" s="37" t="s">
        <v>8219</v>
      </c>
      <c r="B88">
        <v>11</v>
      </c>
      <c r="D88" s="36" t="s">
        <v>8221</v>
      </c>
      <c r="E88">
        <v>0</v>
      </c>
    </row>
    <row r="89" spans="1:5" x14ac:dyDescent="0.25">
      <c r="A89" s="37" t="s">
        <v>8219</v>
      </c>
      <c r="B89">
        <v>11</v>
      </c>
      <c r="D89" s="36" t="s">
        <v>8221</v>
      </c>
      <c r="E89">
        <v>0</v>
      </c>
    </row>
    <row r="90" spans="1:5" x14ac:dyDescent="0.25">
      <c r="A90" s="37" t="s">
        <v>8219</v>
      </c>
      <c r="B90">
        <v>11</v>
      </c>
      <c r="D90" s="36" t="s">
        <v>8221</v>
      </c>
      <c r="E90">
        <v>0</v>
      </c>
    </row>
    <row r="91" spans="1:5" x14ac:dyDescent="0.25">
      <c r="A91" s="37" t="s">
        <v>8219</v>
      </c>
      <c r="B91">
        <v>11</v>
      </c>
      <c r="D91" s="36" t="s">
        <v>8221</v>
      </c>
      <c r="E91">
        <v>0</v>
      </c>
    </row>
    <row r="92" spans="1:5" x14ac:dyDescent="0.25">
      <c r="A92" s="37" t="s">
        <v>8219</v>
      </c>
      <c r="B92">
        <v>11</v>
      </c>
      <c r="D92" s="36" t="s">
        <v>8221</v>
      </c>
      <c r="E92">
        <v>0</v>
      </c>
    </row>
    <row r="93" spans="1:5" x14ac:dyDescent="0.25">
      <c r="A93" s="37" t="s">
        <v>8219</v>
      </c>
      <c r="B93">
        <v>11</v>
      </c>
      <c r="D93" s="36" t="s">
        <v>8221</v>
      </c>
      <c r="E93">
        <v>0</v>
      </c>
    </row>
    <row r="94" spans="1:5" x14ac:dyDescent="0.25">
      <c r="A94" s="37" t="s">
        <v>8219</v>
      </c>
      <c r="B94">
        <v>11</v>
      </c>
      <c r="D94" s="36" t="s">
        <v>8221</v>
      </c>
      <c r="E94">
        <v>0</v>
      </c>
    </row>
    <row r="95" spans="1:5" x14ac:dyDescent="0.25">
      <c r="A95" s="37" t="s">
        <v>8219</v>
      </c>
      <c r="B95">
        <v>11</v>
      </c>
      <c r="D95" s="36" t="s">
        <v>8221</v>
      </c>
      <c r="E95">
        <v>0</v>
      </c>
    </row>
    <row r="96" spans="1:5" x14ac:dyDescent="0.25">
      <c r="A96" s="37" t="s">
        <v>8219</v>
      </c>
      <c r="B96">
        <v>11</v>
      </c>
      <c r="D96" s="36" t="s">
        <v>8221</v>
      </c>
      <c r="E96">
        <v>0</v>
      </c>
    </row>
    <row r="97" spans="1:5" x14ac:dyDescent="0.25">
      <c r="A97" s="37" t="s">
        <v>8219</v>
      </c>
      <c r="B97">
        <v>11</v>
      </c>
      <c r="D97" s="36" t="s">
        <v>8221</v>
      </c>
      <c r="E97">
        <v>0</v>
      </c>
    </row>
    <row r="98" spans="1:5" x14ac:dyDescent="0.25">
      <c r="A98" s="37" t="s">
        <v>8219</v>
      </c>
      <c r="B98">
        <v>11</v>
      </c>
      <c r="D98" s="36" t="s">
        <v>8221</v>
      </c>
      <c r="E98">
        <v>0</v>
      </c>
    </row>
    <row r="99" spans="1:5" x14ac:dyDescent="0.25">
      <c r="A99" s="37" t="s">
        <v>8219</v>
      </c>
      <c r="B99">
        <v>11</v>
      </c>
      <c r="D99" s="36" t="s">
        <v>8221</v>
      </c>
      <c r="E99">
        <v>0</v>
      </c>
    </row>
    <row r="100" spans="1:5" x14ac:dyDescent="0.25">
      <c r="A100" s="37" t="s">
        <v>8219</v>
      </c>
      <c r="B100">
        <v>12</v>
      </c>
      <c r="D100" s="36" t="s">
        <v>8221</v>
      </c>
      <c r="E100">
        <v>0</v>
      </c>
    </row>
    <row r="101" spans="1:5" x14ac:dyDescent="0.25">
      <c r="A101" s="37" t="s">
        <v>8219</v>
      </c>
      <c r="B101">
        <v>12</v>
      </c>
      <c r="D101" s="36" t="s">
        <v>8221</v>
      </c>
      <c r="E101">
        <v>0</v>
      </c>
    </row>
    <row r="102" spans="1:5" x14ac:dyDescent="0.25">
      <c r="A102" s="37" t="s">
        <v>8219</v>
      </c>
      <c r="B102">
        <v>12</v>
      </c>
      <c r="D102" s="36" t="s">
        <v>8221</v>
      </c>
      <c r="E102">
        <v>0</v>
      </c>
    </row>
    <row r="103" spans="1:5" x14ac:dyDescent="0.25">
      <c r="A103" s="37" t="s">
        <v>8219</v>
      </c>
      <c r="B103">
        <v>12</v>
      </c>
      <c r="D103" s="36" t="s">
        <v>8221</v>
      </c>
      <c r="E103">
        <v>0</v>
      </c>
    </row>
    <row r="104" spans="1:5" x14ac:dyDescent="0.25">
      <c r="A104" s="37" t="s">
        <v>8219</v>
      </c>
      <c r="B104">
        <v>12</v>
      </c>
      <c r="D104" s="36" t="s">
        <v>8221</v>
      </c>
      <c r="E104">
        <v>0</v>
      </c>
    </row>
    <row r="105" spans="1:5" x14ac:dyDescent="0.25">
      <c r="A105" s="37" t="s">
        <v>8219</v>
      </c>
      <c r="B105">
        <v>12</v>
      </c>
      <c r="D105" s="36" t="s">
        <v>8221</v>
      </c>
      <c r="E105">
        <v>0</v>
      </c>
    </row>
    <row r="106" spans="1:5" x14ac:dyDescent="0.25">
      <c r="A106" s="37" t="s">
        <v>8219</v>
      </c>
      <c r="B106">
        <v>12</v>
      </c>
      <c r="D106" s="36" t="s">
        <v>8221</v>
      </c>
      <c r="E106">
        <v>0</v>
      </c>
    </row>
    <row r="107" spans="1:5" x14ac:dyDescent="0.25">
      <c r="A107" s="37" t="s">
        <v>8219</v>
      </c>
      <c r="B107">
        <v>12</v>
      </c>
      <c r="D107" s="36" t="s">
        <v>8221</v>
      </c>
      <c r="E107">
        <v>0</v>
      </c>
    </row>
    <row r="108" spans="1:5" x14ac:dyDescent="0.25">
      <c r="A108" s="37" t="s">
        <v>8219</v>
      </c>
      <c r="B108">
        <v>12</v>
      </c>
      <c r="D108" s="36" t="s">
        <v>8221</v>
      </c>
      <c r="E108">
        <v>0</v>
      </c>
    </row>
    <row r="109" spans="1:5" x14ac:dyDescent="0.25">
      <c r="A109" s="37" t="s">
        <v>8219</v>
      </c>
      <c r="B109">
        <v>12</v>
      </c>
      <c r="D109" s="36" t="s">
        <v>8221</v>
      </c>
      <c r="E109">
        <v>0</v>
      </c>
    </row>
    <row r="110" spans="1:5" x14ac:dyDescent="0.25">
      <c r="A110" s="37" t="s">
        <v>8219</v>
      </c>
      <c r="B110">
        <v>12</v>
      </c>
      <c r="D110" s="36" t="s">
        <v>8221</v>
      </c>
      <c r="E110">
        <v>0</v>
      </c>
    </row>
    <row r="111" spans="1:5" x14ac:dyDescent="0.25">
      <c r="A111" s="37" t="s">
        <v>8219</v>
      </c>
      <c r="B111">
        <v>13</v>
      </c>
      <c r="D111" s="36" t="s">
        <v>8221</v>
      </c>
      <c r="E111">
        <v>0</v>
      </c>
    </row>
    <row r="112" spans="1:5" x14ac:dyDescent="0.25">
      <c r="A112" s="37" t="s">
        <v>8219</v>
      </c>
      <c r="B112">
        <v>13</v>
      </c>
      <c r="D112" s="36" t="s">
        <v>8221</v>
      </c>
      <c r="E112">
        <v>0</v>
      </c>
    </row>
    <row r="113" spans="1:5" x14ac:dyDescent="0.25">
      <c r="A113" s="37" t="s">
        <v>8219</v>
      </c>
      <c r="B113">
        <v>13</v>
      </c>
      <c r="D113" s="36" t="s">
        <v>8221</v>
      </c>
      <c r="E113">
        <v>0</v>
      </c>
    </row>
    <row r="114" spans="1:5" x14ac:dyDescent="0.25">
      <c r="A114" s="37" t="s">
        <v>8219</v>
      </c>
      <c r="B114">
        <v>13</v>
      </c>
      <c r="D114" s="36" t="s">
        <v>8221</v>
      </c>
      <c r="E114">
        <v>0</v>
      </c>
    </row>
    <row r="115" spans="1:5" x14ac:dyDescent="0.25">
      <c r="A115" s="37" t="s">
        <v>8219</v>
      </c>
      <c r="B115">
        <v>13</v>
      </c>
      <c r="D115" s="36" t="s">
        <v>8221</v>
      </c>
      <c r="E115">
        <v>0</v>
      </c>
    </row>
    <row r="116" spans="1:5" x14ac:dyDescent="0.25">
      <c r="A116" s="37" t="s">
        <v>8219</v>
      </c>
      <c r="B116">
        <v>13</v>
      </c>
      <c r="D116" s="36" t="s">
        <v>8221</v>
      </c>
      <c r="E116">
        <v>0</v>
      </c>
    </row>
    <row r="117" spans="1:5" x14ac:dyDescent="0.25">
      <c r="A117" s="37" t="s">
        <v>8219</v>
      </c>
      <c r="B117">
        <v>13</v>
      </c>
      <c r="D117" s="36" t="s">
        <v>8221</v>
      </c>
      <c r="E117">
        <v>0</v>
      </c>
    </row>
    <row r="118" spans="1:5" x14ac:dyDescent="0.25">
      <c r="A118" s="37" t="s">
        <v>8219</v>
      </c>
      <c r="B118">
        <v>13</v>
      </c>
      <c r="D118" s="36" t="s">
        <v>8221</v>
      </c>
      <c r="E118">
        <v>0</v>
      </c>
    </row>
    <row r="119" spans="1:5" x14ac:dyDescent="0.25">
      <c r="A119" s="37" t="s">
        <v>8219</v>
      </c>
      <c r="B119">
        <v>13</v>
      </c>
      <c r="D119" s="36" t="s">
        <v>8221</v>
      </c>
      <c r="E119">
        <v>0</v>
      </c>
    </row>
    <row r="120" spans="1:5" x14ac:dyDescent="0.25">
      <c r="A120" s="37" t="s">
        <v>8219</v>
      </c>
      <c r="B120">
        <v>13</v>
      </c>
      <c r="D120" s="36" t="s">
        <v>8221</v>
      </c>
      <c r="E120">
        <v>0</v>
      </c>
    </row>
    <row r="121" spans="1:5" x14ac:dyDescent="0.25">
      <c r="A121" s="37" t="s">
        <v>8219</v>
      </c>
      <c r="B121">
        <v>13</v>
      </c>
      <c r="D121" s="36" t="s">
        <v>8221</v>
      </c>
      <c r="E121">
        <v>0</v>
      </c>
    </row>
    <row r="122" spans="1:5" x14ac:dyDescent="0.25">
      <c r="A122" s="37" t="s">
        <v>8219</v>
      </c>
      <c r="B122">
        <v>13</v>
      </c>
      <c r="D122" s="36" t="s">
        <v>8221</v>
      </c>
      <c r="E122">
        <v>0</v>
      </c>
    </row>
    <row r="123" spans="1:5" x14ac:dyDescent="0.25">
      <c r="A123" s="37" t="s">
        <v>8219</v>
      </c>
      <c r="B123">
        <v>13</v>
      </c>
      <c r="D123" s="36" t="s">
        <v>8221</v>
      </c>
      <c r="E123">
        <v>0</v>
      </c>
    </row>
    <row r="124" spans="1:5" x14ac:dyDescent="0.25">
      <c r="A124" s="37" t="s">
        <v>8219</v>
      </c>
      <c r="B124">
        <v>13</v>
      </c>
      <c r="D124" s="36" t="s">
        <v>8221</v>
      </c>
      <c r="E124">
        <v>0</v>
      </c>
    </row>
    <row r="125" spans="1:5" x14ac:dyDescent="0.25">
      <c r="A125" s="37" t="s">
        <v>8219</v>
      </c>
      <c r="B125">
        <v>13</v>
      </c>
      <c r="D125" s="36" t="s">
        <v>8221</v>
      </c>
      <c r="E125">
        <v>0</v>
      </c>
    </row>
    <row r="126" spans="1:5" x14ac:dyDescent="0.25">
      <c r="A126" s="37" t="s">
        <v>8219</v>
      </c>
      <c r="B126">
        <v>13</v>
      </c>
      <c r="D126" s="36" t="s">
        <v>8221</v>
      </c>
      <c r="E126">
        <v>0</v>
      </c>
    </row>
    <row r="127" spans="1:5" x14ac:dyDescent="0.25">
      <c r="A127" s="37" t="s">
        <v>8219</v>
      </c>
      <c r="B127">
        <v>13</v>
      </c>
      <c r="D127" s="36" t="s">
        <v>8221</v>
      </c>
      <c r="E127">
        <v>0</v>
      </c>
    </row>
    <row r="128" spans="1:5" x14ac:dyDescent="0.25">
      <c r="A128" s="37" t="s">
        <v>8219</v>
      </c>
      <c r="B128">
        <v>13</v>
      </c>
      <c r="D128" s="36" t="s">
        <v>8221</v>
      </c>
      <c r="E128">
        <v>0</v>
      </c>
    </row>
    <row r="129" spans="1:5" x14ac:dyDescent="0.25">
      <c r="A129" s="37" t="s">
        <v>8219</v>
      </c>
      <c r="B129">
        <v>13</v>
      </c>
      <c r="D129" s="36" t="s">
        <v>8221</v>
      </c>
      <c r="E129">
        <v>0</v>
      </c>
    </row>
    <row r="130" spans="1:5" x14ac:dyDescent="0.25">
      <c r="A130" s="37" t="s">
        <v>8219</v>
      </c>
      <c r="B130">
        <v>13</v>
      </c>
      <c r="D130" s="36" t="s">
        <v>8221</v>
      </c>
      <c r="E130">
        <v>0</v>
      </c>
    </row>
    <row r="131" spans="1:5" x14ac:dyDescent="0.25">
      <c r="A131" s="37" t="s">
        <v>8219</v>
      </c>
      <c r="B131">
        <v>13</v>
      </c>
      <c r="D131" s="36" t="s">
        <v>8221</v>
      </c>
      <c r="E131">
        <v>0</v>
      </c>
    </row>
    <row r="132" spans="1:5" x14ac:dyDescent="0.25">
      <c r="A132" s="37" t="s">
        <v>8219</v>
      </c>
      <c r="B132">
        <v>13</v>
      </c>
      <c r="D132" s="36" t="s">
        <v>8221</v>
      </c>
      <c r="E132">
        <v>0</v>
      </c>
    </row>
    <row r="133" spans="1:5" x14ac:dyDescent="0.25">
      <c r="A133" s="37" t="s">
        <v>8219</v>
      </c>
      <c r="B133">
        <v>13</v>
      </c>
      <c r="D133" s="36" t="s">
        <v>8221</v>
      </c>
      <c r="E133">
        <v>0</v>
      </c>
    </row>
    <row r="134" spans="1:5" x14ac:dyDescent="0.25">
      <c r="A134" s="37" t="s">
        <v>8219</v>
      </c>
      <c r="B134">
        <v>14</v>
      </c>
      <c r="D134" s="36" t="s">
        <v>8221</v>
      </c>
      <c r="E134">
        <v>0</v>
      </c>
    </row>
    <row r="135" spans="1:5" x14ac:dyDescent="0.25">
      <c r="A135" s="37" t="s">
        <v>8219</v>
      </c>
      <c r="B135">
        <v>14</v>
      </c>
      <c r="D135" s="36" t="s">
        <v>8221</v>
      </c>
      <c r="E135">
        <v>0</v>
      </c>
    </row>
    <row r="136" spans="1:5" x14ac:dyDescent="0.25">
      <c r="A136" s="37" t="s">
        <v>8219</v>
      </c>
      <c r="B136">
        <v>14</v>
      </c>
      <c r="D136" s="36" t="s">
        <v>8221</v>
      </c>
      <c r="E136">
        <v>0</v>
      </c>
    </row>
    <row r="137" spans="1:5" x14ac:dyDescent="0.25">
      <c r="A137" s="37" t="s">
        <v>8219</v>
      </c>
      <c r="B137">
        <v>14</v>
      </c>
      <c r="D137" s="36" t="s">
        <v>8221</v>
      </c>
      <c r="E137">
        <v>0</v>
      </c>
    </row>
    <row r="138" spans="1:5" x14ac:dyDescent="0.25">
      <c r="A138" s="37" t="s">
        <v>8219</v>
      </c>
      <c r="B138">
        <v>14</v>
      </c>
      <c r="D138" s="36" t="s">
        <v>8221</v>
      </c>
      <c r="E138">
        <v>0</v>
      </c>
    </row>
    <row r="139" spans="1:5" x14ac:dyDescent="0.25">
      <c r="A139" s="37" t="s">
        <v>8219</v>
      </c>
      <c r="B139">
        <v>14</v>
      </c>
      <c r="D139" s="36" t="s">
        <v>8221</v>
      </c>
      <c r="E139">
        <v>0</v>
      </c>
    </row>
    <row r="140" spans="1:5" x14ac:dyDescent="0.25">
      <c r="A140" s="37" t="s">
        <v>8219</v>
      </c>
      <c r="B140">
        <v>14</v>
      </c>
      <c r="D140" s="36" t="s">
        <v>8221</v>
      </c>
      <c r="E140">
        <v>0</v>
      </c>
    </row>
    <row r="141" spans="1:5" x14ac:dyDescent="0.25">
      <c r="A141" s="37" t="s">
        <v>8219</v>
      </c>
      <c r="B141">
        <v>14</v>
      </c>
      <c r="D141" s="36" t="s">
        <v>8221</v>
      </c>
      <c r="E141">
        <v>0</v>
      </c>
    </row>
    <row r="142" spans="1:5" x14ac:dyDescent="0.25">
      <c r="A142" s="37" t="s">
        <v>8219</v>
      </c>
      <c r="B142">
        <v>14</v>
      </c>
      <c r="D142" s="36" t="s">
        <v>8221</v>
      </c>
      <c r="E142">
        <v>0</v>
      </c>
    </row>
    <row r="143" spans="1:5" x14ac:dyDescent="0.25">
      <c r="A143" s="37" t="s">
        <v>8219</v>
      </c>
      <c r="B143">
        <v>14</v>
      </c>
      <c r="D143" s="36" t="s">
        <v>8221</v>
      </c>
      <c r="E143">
        <v>0</v>
      </c>
    </row>
    <row r="144" spans="1:5" x14ac:dyDescent="0.25">
      <c r="A144" s="37" t="s">
        <v>8219</v>
      </c>
      <c r="B144">
        <v>14</v>
      </c>
      <c r="D144" s="36" t="s">
        <v>8221</v>
      </c>
      <c r="E144">
        <v>0</v>
      </c>
    </row>
    <row r="145" spans="1:5" x14ac:dyDescent="0.25">
      <c r="A145" s="37" t="s">
        <v>8219</v>
      </c>
      <c r="B145">
        <v>14</v>
      </c>
      <c r="D145" s="36" t="s">
        <v>8221</v>
      </c>
      <c r="E145">
        <v>0</v>
      </c>
    </row>
    <row r="146" spans="1:5" x14ac:dyDescent="0.25">
      <c r="A146" s="37" t="s">
        <v>8219</v>
      </c>
      <c r="B146">
        <v>14</v>
      </c>
      <c r="D146" s="36" t="s">
        <v>8221</v>
      </c>
      <c r="E146">
        <v>0</v>
      </c>
    </row>
    <row r="147" spans="1:5" x14ac:dyDescent="0.25">
      <c r="A147" s="37" t="s">
        <v>8219</v>
      </c>
      <c r="B147">
        <v>14</v>
      </c>
      <c r="D147" s="36" t="s">
        <v>8221</v>
      </c>
      <c r="E147">
        <v>0</v>
      </c>
    </row>
    <row r="148" spans="1:5" x14ac:dyDescent="0.25">
      <c r="A148" s="37" t="s">
        <v>8219</v>
      </c>
      <c r="B148">
        <v>14</v>
      </c>
      <c r="D148" s="36" t="s">
        <v>8221</v>
      </c>
      <c r="E148">
        <v>0</v>
      </c>
    </row>
    <row r="149" spans="1:5" x14ac:dyDescent="0.25">
      <c r="A149" s="37" t="s">
        <v>8219</v>
      </c>
      <c r="B149">
        <v>14</v>
      </c>
      <c r="D149" s="36" t="s">
        <v>8221</v>
      </c>
      <c r="E149">
        <v>0</v>
      </c>
    </row>
    <row r="150" spans="1:5" x14ac:dyDescent="0.25">
      <c r="A150" s="37" t="s">
        <v>8219</v>
      </c>
      <c r="B150">
        <v>14</v>
      </c>
      <c r="D150" s="36" t="s">
        <v>8221</v>
      </c>
      <c r="E150">
        <v>0</v>
      </c>
    </row>
    <row r="151" spans="1:5" x14ac:dyDescent="0.25">
      <c r="A151" s="37" t="s">
        <v>8219</v>
      </c>
      <c r="B151">
        <v>14</v>
      </c>
      <c r="D151" s="36" t="s">
        <v>8221</v>
      </c>
      <c r="E151">
        <v>0</v>
      </c>
    </row>
    <row r="152" spans="1:5" x14ac:dyDescent="0.25">
      <c r="A152" s="37" t="s">
        <v>8219</v>
      </c>
      <c r="B152">
        <v>14</v>
      </c>
      <c r="D152" s="36" t="s">
        <v>8221</v>
      </c>
      <c r="E152">
        <v>0</v>
      </c>
    </row>
    <row r="153" spans="1:5" x14ac:dyDescent="0.25">
      <c r="A153" s="37" t="s">
        <v>8219</v>
      </c>
      <c r="B153">
        <v>14</v>
      </c>
      <c r="D153" s="36" t="s">
        <v>8221</v>
      </c>
      <c r="E153">
        <v>0</v>
      </c>
    </row>
    <row r="154" spans="1:5" x14ac:dyDescent="0.25">
      <c r="A154" s="37" t="s">
        <v>8219</v>
      </c>
      <c r="B154">
        <v>14</v>
      </c>
      <c r="D154" s="36" t="s">
        <v>8221</v>
      </c>
      <c r="E154">
        <v>0</v>
      </c>
    </row>
    <row r="155" spans="1:5" x14ac:dyDescent="0.25">
      <c r="A155" s="37" t="s">
        <v>8219</v>
      </c>
      <c r="B155">
        <v>14</v>
      </c>
      <c r="D155" s="36" t="s">
        <v>8221</v>
      </c>
      <c r="E155">
        <v>0</v>
      </c>
    </row>
    <row r="156" spans="1:5" x14ac:dyDescent="0.25">
      <c r="A156" s="37" t="s">
        <v>8219</v>
      </c>
      <c r="B156">
        <v>14</v>
      </c>
      <c r="D156" s="36" t="s">
        <v>8221</v>
      </c>
      <c r="E156">
        <v>0</v>
      </c>
    </row>
    <row r="157" spans="1:5" x14ac:dyDescent="0.25">
      <c r="A157" s="37" t="s">
        <v>8219</v>
      </c>
      <c r="B157">
        <v>14</v>
      </c>
      <c r="D157" s="36" t="s">
        <v>8221</v>
      </c>
      <c r="E157">
        <v>0</v>
      </c>
    </row>
    <row r="158" spans="1:5" x14ac:dyDescent="0.25">
      <c r="A158" s="37" t="s">
        <v>8219</v>
      </c>
      <c r="B158">
        <v>14</v>
      </c>
      <c r="D158" s="36" t="s">
        <v>8221</v>
      </c>
      <c r="E158">
        <v>0</v>
      </c>
    </row>
    <row r="159" spans="1:5" x14ac:dyDescent="0.25">
      <c r="A159" s="37" t="s">
        <v>8219</v>
      </c>
      <c r="B159">
        <v>14</v>
      </c>
      <c r="D159" s="36" t="s">
        <v>8221</v>
      </c>
      <c r="E159">
        <v>0</v>
      </c>
    </row>
    <row r="160" spans="1:5" x14ac:dyDescent="0.25">
      <c r="A160" s="37" t="s">
        <v>8219</v>
      </c>
      <c r="B160">
        <v>14</v>
      </c>
      <c r="D160" s="36" t="s">
        <v>8221</v>
      </c>
      <c r="E160">
        <v>0</v>
      </c>
    </row>
    <row r="161" spans="1:5" x14ac:dyDescent="0.25">
      <c r="A161" s="37" t="s">
        <v>8219</v>
      </c>
      <c r="B161">
        <v>14</v>
      </c>
      <c r="D161" s="36" t="s">
        <v>8221</v>
      </c>
      <c r="E161">
        <v>0</v>
      </c>
    </row>
    <row r="162" spans="1:5" x14ac:dyDescent="0.25">
      <c r="A162" s="37" t="s">
        <v>8219</v>
      </c>
      <c r="B162">
        <v>14</v>
      </c>
      <c r="D162" s="36" t="s">
        <v>8221</v>
      </c>
      <c r="E162">
        <v>0</v>
      </c>
    </row>
    <row r="163" spans="1:5" x14ac:dyDescent="0.25">
      <c r="A163" s="37" t="s">
        <v>8219</v>
      </c>
      <c r="B163">
        <v>14</v>
      </c>
      <c r="D163" s="36" t="s">
        <v>8221</v>
      </c>
      <c r="E163">
        <v>0</v>
      </c>
    </row>
    <row r="164" spans="1:5" x14ac:dyDescent="0.25">
      <c r="A164" s="37" t="s">
        <v>8219</v>
      </c>
      <c r="B164">
        <v>14</v>
      </c>
      <c r="D164" s="36" t="s">
        <v>8221</v>
      </c>
      <c r="E164">
        <v>0</v>
      </c>
    </row>
    <row r="165" spans="1:5" x14ac:dyDescent="0.25">
      <c r="A165" s="37" t="s">
        <v>8219</v>
      </c>
      <c r="B165">
        <v>15</v>
      </c>
      <c r="D165" s="36" t="s">
        <v>8221</v>
      </c>
      <c r="E165">
        <v>0</v>
      </c>
    </row>
    <row r="166" spans="1:5" x14ac:dyDescent="0.25">
      <c r="A166" s="37" t="s">
        <v>8219</v>
      </c>
      <c r="B166">
        <v>15</v>
      </c>
      <c r="D166" s="36" t="s">
        <v>8221</v>
      </c>
      <c r="E166">
        <v>0</v>
      </c>
    </row>
    <row r="167" spans="1:5" x14ac:dyDescent="0.25">
      <c r="A167" s="37" t="s">
        <v>8219</v>
      </c>
      <c r="B167">
        <v>15</v>
      </c>
      <c r="D167" s="36" t="s">
        <v>8221</v>
      </c>
      <c r="E167">
        <v>0</v>
      </c>
    </row>
    <row r="168" spans="1:5" x14ac:dyDescent="0.25">
      <c r="A168" s="37" t="s">
        <v>8219</v>
      </c>
      <c r="B168">
        <v>15</v>
      </c>
      <c r="D168" s="36" t="s">
        <v>8221</v>
      </c>
      <c r="E168">
        <v>0</v>
      </c>
    </row>
    <row r="169" spans="1:5" x14ac:dyDescent="0.25">
      <c r="A169" s="37" t="s">
        <v>8219</v>
      </c>
      <c r="B169">
        <v>15</v>
      </c>
      <c r="D169" s="36" t="s">
        <v>8221</v>
      </c>
      <c r="E169">
        <v>0</v>
      </c>
    </row>
    <row r="170" spans="1:5" x14ac:dyDescent="0.25">
      <c r="A170" s="37" t="s">
        <v>8219</v>
      </c>
      <c r="B170">
        <v>15</v>
      </c>
      <c r="D170" s="36" t="s">
        <v>8221</v>
      </c>
      <c r="E170">
        <v>0</v>
      </c>
    </row>
    <row r="171" spans="1:5" x14ac:dyDescent="0.25">
      <c r="A171" s="37" t="s">
        <v>8219</v>
      </c>
      <c r="B171">
        <v>15</v>
      </c>
      <c r="D171" s="36" t="s">
        <v>8221</v>
      </c>
      <c r="E171">
        <v>0</v>
      </c>
    </row>
    <row r="172" spans="1:5" x14ac:dyDescent="0.25">
      <c r="A172" s="37" t="s">
        <v>8219</v>
      </c>
      <c r="B172">
        <v>15</v>
      </c>
      <c r="D172" s="36" t="s">
        <v>8221</v>
      </c>
      <c r="E172">
        <v>0</v>
      </c>
    </row>
    <row r="173" spans="1:5" x14ac:dyDescent="0.25">
      <c r="A173" s="37" t="s">
        <v>8219</v>
      </c>
      <c r="B173">
        <v>15</v>
      </c>
      <c r="D173" s="36" t="s">
        <v>8221</v>
      </c>
      <c r="E173">
        <v>0</v>
      </c>
    </row>
    <row r="174" spans="1:5" x14ac:dyDescent="0.25">
      <c r="A174" s="37" t="s">
        <v>8219</v>
      </c>
      <c r="B174">
        <v>15</v>
      </c>
      <c r="D174" s="36" t="s">
        <v>8221</v>
      </c>
      <c r="E174">
        <v>0</v>
      </c>
    </row>
    <row r="175" spans="1:5" x14ac:dyDescent="0.25">
      <c r="A175" s="37" t="s">
        <v>8219</v>
      </c>
      <c r="B175">
        <v>15</v>
      </c>
      <c r="D175" s="36" t="s">
        <v>8221</v>
      </c>
      <c r="E175">
        <v>0</v>
      </c>
    </row>
    <row r="176" spans="1:5" x14ac:dyDescent="0.25">
      <c r="A176" s="37" t="s">
        <v>8219</v>
      </c>
      <c r="B176">
        <v>15</v>
      </c>
      <c r="D176" s="36" t="s">
        <v>8221</v>
      </c>
      <c r="E176">
        <v>0</v>
      </c>
    </row>
    <row r="177" spans="1:5" x14ac:dyDescent="0.25">
      <c r="A177" s="37" t="s">
        <v>8219</v>
      </c>
      <c r="B177">
        <v>15</v>
      </c>
      <c r="D177" s="36" t="s">
        <v>8221</v>
      </c>
      <c r="E177">
        <v>0</v>
      </c>
    </row>
    <row r="178" spans="1:5" x14ac:dyDescent="0.25">
      <c r="A178" s="37" t="s">
        <v>8219</v>
      </c>
      <c r="B178">
        <v>15</v>
      </c>
      <c r="D178" s="36" t="s">
        <v>8221</v>
      </c>
      <c r="E178">
        <v>0</v>
      </c>
    </row>
    <row r="179" spans="1:5" x14ac:dyDescent="0.25">
      <c r="A179" s="37" t="s">
        <v>8219</v>
      </c>
      <c r="B179">
        <v>15</v>
      </c>
      <c r="D179" s="36" t="s">
        <v>8221</v>
      </c>
      <c r="E179">
        <v>0</v>
      </c>
    </row>
    <row r="180" spans="1:5" x14ac:dyDescent="0.25">
      <c r="A180" s="37" t="s">
        <v>8219</v>
      </c>
      <c r="B180">
        <v>15</v>
      </c>
      <c r="D180" s="36" t="s">
        <v>8221</v>
      </c>
      <c r="E180">
        <v>0</v>
      </c>
    </row>
    <row r="181" spans="1:5" x14ac:dyDescent="0.25">
      <c r="A181" s="37" t="s">
        <v>8219</v>
      </c>
      <c r="B181">
        <v>15</v>
      </c>
      <c r="D181" s="36" t="s">
        <v>8221</v>
      </c>
      <c r="E181">
        <v>0</v>
      </c>
    </row>
    <row r="182" spans="1:5" x14ac:dyDescent="0.25">
      <c r="A182" s="37" t="s">
        <v>8219</v>
      </c>
      <c r="B182">
        <v>15</v>
      </c>
      <c r="D182" s="36" t="s">
        <v>8221</v>
      </c>
      <c r="E182">
        <v>0</v>
      </c>
    </row>
    <row r="183" spans="1:5" x14ac:dyDescent="0.25">
      <c r="A183" s="37" t="s">
        <v>8219</v>
      </c>
      <c r="B183">
        <v>15</v>
      </c>
      <c r="D183" s="36" t="s">
        <v>8221</v>
      </c>
      <c r="E183">
        <v>0</v>
      </c>
    </row>
    <row r="184" spans="1:5" x14ac:dyDescent="0.25">
      <c r="A184" s="37" t="s">
        <v>8219</v>
      </c>
      <c r="B184">
        <v>15</v>
      </c>
      <c r="D184" s="36" t="s">
        <v>8221</v>
      </c>
      <c r="E184">
        <v>0</v>
      </c>
    </row>
    <row r="185" spans="1:5" x14ac:dyDescent="0.25">
      <c r="A185" s="37" t="s">
        <v>8219</v>
      </c>
      <c r="B185">
        <v>15</v>
      </c>
      <c r="D185" s="36" t="s">
        <v>8221</v>
      </c>
      <c r="E185">
        <v>0</v>
      </c>
    </row>
    <row r="186" spans="1:5" x14ac:dyDescent="0.25">
      <c r="A186" s="37" t="s">
        <v>8219</v>
      </c>
      <c r="B186">
        <v>15</v>
      </c>
      <c r="D186" s="36" t="s">
        <v>8221</v>
      </c>
      <c r="E186">
        <v>0</v>
      </c>
    </row>
    <row r="187" spans="1:5" x14ac:dyDescent="0.25">
      <c r="A187" s="37" t="s">
        <v>8219</v>
      </c>
      <c r="B187">
        <v>15</v>
      </c>
      <c r="D187" s="36" t="s">
        <v>8221</v>
      </c>
      <c r="E187">
        <v>0</v>
      </c>
    </row>
    <row r="188" spans="1:5" x14ac:dyDescent="0.25">
      <c r="A188" s="37" t="s">
        <v>8219</v>
      </c>
      <c r="B188">
        <v>15</v>
      </c>
      <c r="D188" s="36" t="s">
        <v>8221</v>
      </c>
      <c r="E188">
        <v>0</v>
      </c>
    </row>
    <row r="189" spans="1:5" x14ac:dyDescent="0.25">
      <c r="A189" s="37" t="s">
        <v>8219</v>
      </c>
      <c r="B189">
        <v>15</v>
      </c>
      <c r="D189" s="36" t="s">
        <v>8221</v>
      </c>
      <c r="E189">
        <v>0</v>
      </c>
    </row>
    <row r="190" spans="1:5" x14ac:dyDescent="0.25">
      <c r="A190" s="37" t="s">
        <v>8219</v>
      </c>
      <c r="B190">
        <v>15</v>
      </c>
      <c r="D190" s="36" t="s">
        <v>8221</v>
      </c>
      <c r="E190">
        <v>0</v>
      </c>
    </row>
    <row r="191" spans="1:5" x14ac:dyDescent="0.25">
      <c r="A191" s="37" t="s">
        <v>8219</v>
      </c>
      <c r="B191">
        <v>16</v>
      </c>
      <c r="D191" s="36" t="s">
        <v>8221</v>
      </c>
      <c r="E191">
        <v>0</v>
      </c>
    </row>
    <row r="192" spans="1:5" x14ac:dyDescent="0.25">
      <c r="A192" s="37" t="s">
        <v>8219</v>
      </c>
      <c r="B192">
        <v>16</v>
      </c>
      <c r="D192" s="36" t="s">
        <v>8221</v>
      </c>
      <c r="E192">
        <v>0</v>
      </c>
    </row>
    <row r="193" spans="1:5" x14ac:dyDescent="0.25">
      <c r="A193" s="37" t="s">
        <v>8219</v>
      </c>
      <c r="B193">
        <v>16</v>
      </c>
      <c r="D193" s="36" t="s">
        <v>8221</v>
      </c>
      <c r="E193">
        <v>0</v>
      </c>
    </row>
    <row r="194" spans="1:5" x14ac:dyDescent="0.25">
      <c r="A194" s="37" t="s">
        <v>8219</v>
      </c>
      <c r="B194">
        <v>16</v>
      </c>
      <c r="D194" s="36" t="s">
        <v>8221</v>
      </c>
      <c r="E194">
        <v>0</v>
      </c>
    </row>
    <row r="195" spans="1:5" x14ac:dyDescent="0.25">
      <c r="A195" s="37" t="s">
        <v>8219</v>
      </c>
      <c r="B195">
        <v>16</v>
      </c>
      <c r="D195" s="36" t="s">
        <v>8221</v>
      </c>
      <c r="E195">
        <v>0</v>
      </c>
    </row>
    <row r="196" spans="1:5" x14ac:dyDescent="0.25">
      <c r="A196" s="37" t="s">
        <v>8219</v>
      </c>
      <c r="B196">
        <v>16</v>
      </c>
      <c r="D196" s="36" t="s">
        <v>8221</v>
      </c>
      <c r="E196">
        <v>0</v>
      </c>
    </row>
    <row r="197" spans="1:5" x14ac:dyDescent="0.25">
      <c r="A197" s="37" t="s">
        <v>8219</v>
      </c>
      <c r="B197">
        <v>16</v>
      </c>
      <c r="D197" s="36" t="s">
        <v>8221</v>
      </c>
      <c r="E197">
        <v>0</v>
      </c>
    </row>
    <row r="198" spans="1:5" x14ac:dyDescent="0.25">
      <c r="A198" s="37" t="s">
        <v>8219</v>
      </c>
      <c r="B198">
        <v>16</v>
      </c>
      <c r="D198" s="36" t="s">
        <v>8221</v>
      </c>
      <c r="E198">
        <v>0</v>
      </c>
    </row>
    <row r="199" spans="1:5" x14ac:dyDescent="0.25">
      <c r="A199" s="37" t="s">
        <v>8219</v>
      </c>
      <c r="B199">
        <v>16</v>
      </c>
      <c r="D199" s="36" t="s">
        <v>8221</v>
      </c>
      <c r="E199">
        <v>0</v>
      </c>
    </row>
    <row r="200" spans="1:5" x14ac:dyDescent="0.25">
      <c r="A200" s="37" t="s">
        <v>8219</v>
      </c>
      <c r="B200">
        <v>16</v>
      </c>
      <c r="D200" s="36" t="s">
        <v>8221</v>
      </c>
      <c r="E200">
        <v>0</v>
      </c>
    </row>
    <row r="201" spans="1:5" x14ac:dyDescent="0.25">
      <c r="A201" s="37" t="s">
        <v>8219</v>
      </c>
      <c r="B201">
        <v>16</v>
      </c>
      <c r="D201" s="36" t="s">
        <v>8221</v>
      </c>
      <c r="E201">
        <v>0</v>
      </c>
    </row>
    <row r="202" spans="1:5" x14ac:dyDescent="0.25">
      <c r="A202" s="37" t="s">
        <v>8219</v>
      </c>
      <c r="B202">
        <v>16</v>
      </c>
      <c r="D202" s="36" t="s">
        <v>8221</v>
      </c>
      <c r="E202">
        <v>0</v>
      </c>
    </row>
    <row r="203" spans="1:5" x14ac:dyDescent="0.25">
      <c r="A203" s="37" t="s">
        <v>8219</v>
      </c>
      <c r="B203">
        <v>16</v>
      </c>
      <c r="D203" s="36" t="s">
        <v>8221</v>
      </c>
      <c r="E203">
        <v>0</v>
      </c>
    </row>
    <row r="204" spans="1:5" x14ac:dyDescent="0.25">
      <c r="A204" s="37" t="s">
        <v>8219</v>
      </c>
      <c r="B204">
        <v>17</v>
      </c>
      <c r="D204" s="36" t="s">
        <v>8221</v>
      </c>
      <c r="E204">
        <v>0</v>
      </c>
    </row>
    <row r="205" spans="1:5" x14ac:dyDescent="0.25">
      <c r="A205" s="37" t="s">
        <v>8219</v>
      </c>
      <c r="B205">
        <v>17</v>
      </c>
      <c r="D205" s="36" t="s">
        <v>8221</v>
      </c>
      <c r="E205">
        <v>0</v>
      </c>
    </row>
    <row r="206" spans="1:5" x14ac:dyDescent="0.25">
      <c r="A206" s="37" t="s">
        <v>8219</v>
      </c>
      <c r="B206">
        <v>17</v>
      </c>
      <c r="D206" s="36" t="s">
        <v>8221</v>
      </c>
      <c r="E206">
        <v>0</v>
      </c>
    </row>
    <row r="207" spans="1:5" x14ac:dyDescent="0.25">
      <c r="A207" s="37" t="s">
        <v>8219</v>
      </c>
      <c r="B207">
        <v>17</v>
      </c>
      <c r="D207" s="36" t="s">
        <v>8221</v>
      </c>
      <c r="E207">
        <v>0</v>
      </c>
    </row>
    <row r="208" spans="1:5" x14ac:dyDescent="0.25">
      <c r="A208" s="37" t="s">
        <v>8219</v>
      </c>
      <c r="B208">
        <v>17</v>
      </c>
      <c r="D208" s="36" t="s">
        <v>8221</v>
      </c>
      <c r="E208">
        <v>0</v>
      </c>
    </row>
    <row r="209" spans="1:5" x14ac:dyDescent="0.25">
      <c r="A209" s="37" t="s">
        <v>8219</v>
      </c>
      <c r="B209">
        <v>17</v>
      </c>
      <c r="D209" s="36" t="s">
        <v>8221</v>
      </c>
      <c r="E209">
        <v>0</v>
      </c>
    </row>
    <row r="210" spans="1:5" x14ac:dyDescent="0.25">
      <c r="A210" s="37" t="s">
        <v>8219</v>
      </c>
      <c r="B210">
        <v>17</v>
      </c>
      <c r="D210" s="36" t="s">
        <v>8221</v>
      </c>
      <c r="E210">
        <v>0</v>
      </c>
    </row>
    <row r="211" spans="1:5" x14ac:dyDescent="0.25">
      <c r="A211" s="37" t="s">
        <v>8219</v>
      </c>
      <c r="B211">
        <v>17</v>
      </c>
      <c r="D211" s="36" t="s">
        <v>8221</v>
      </c>
      <c r="E211">
        <v>0</v>
      </c>
    </row>
    <row r="212" spans="1:5" x14ac:dyDescent="0.25">
      <c r="A212" s="37" t="s">
        <v>8219</v>
      </c>
      <c r="B212">
        <v>17</v>
      </c>
      <c r="D212" s="36" t="s">
        <v>8221</v>
      </c>
      <c r="E212">
        <v>0</v>
      </c>
    </row>
    <row r="213" spans="1:5" x14ac:dyDescent="0.25">
      <c r="A213" s="37" t="s">
        <v>8219</v>
      </c>
      <c r="B213">
        <v>17</v>
      </c>
      <c r="D213" s="36" t="s">
        <v>8221</v>
      </c>
      <c r="E213">
        <v>0</v>
      </c>
    </row>
    <row r="214" spans="1:5" x14ac:dyDescent="0.25">
      <c r="A214" s="37" t="s">
        <v>8219</v>
      </c>
      <c r="B214">
        <v>17</v>
      </c>
      <c r="D214" s="36" t="s">
        <v>8221</v>
      </c>
      <c r="E214">
        <v>0</v>
      </c>
    </row>
    <row r="215" spans="1:5" x14ac:dyDescent="0.25">
      <c r="A215" s="37" t="s">
        <v>8219</v>
      </c>
      <c r="B215">
        <v>17</v>
      </c>
      <c r="D215" s="36" t="s">
        <v>8221</v>
      </c>
      <c r="E215">
        <v>0</v>
      </c>
    </row>
    <row r="216" spans="1:5" x14ac:dyDescent="0.25">
      <c r="A216" s="37" t="s">
        <v>8219</v>
      </c>
      <c r="B216">
        <v>17</v>
      </c>
      <c r="D216" s="36" t="s">
        <v>8221</v>
      </c>
      <c r="E216">
        <v>0</v>
      </c>
    </row>
    <row r="217" spans="1:5" x14ac:dyDescent="0.25">
      <c r="A217" s="37" t="s">
        <v>8219</v>
      </c>
      <c r="B217">
        <v>17</v>
      </c>
      <c r="D217" s="36" t="s">
        <v>8221</v>
      </c>
      <c r="E217">
        <v>0</v>
      </c>
    </row>
    <row r="218" spans="1:5" x14ac:dyDescent="0.25">
      <c r="A218" s="37" t="s">
        <v>8219</v>
      </c>
      <c r="B218">
        <v>17</v>
      </c>
      <c r="D218" s="36" t="s">
        <v>8221</v>
      </c>
      <c r="E218">
        <v>0</v>
      </c>
    </row>
    <row r="219" spans="1:5" x14ac:dyDescent="0.25">
      <c r="A219" s="37" t="s">
        <v>8219</v>
      </c>
      <c r="B219">
        <v>17</v>
      </c>
      <c r="D219" s="36" t="s">
        <v>8221</v>
      </c>
      <c r="E219">
        <v>0</v>
      </c>
    </row>
    <row r="220" spans="1:5" x14ac:dyDescent="0.25">
      <c r="A220" s="37" t="s">
        <v>8219</v>
      </c>
      <c r="B220">
        <v>17</v>
      </c>
      <c r="D220" s="36" t="s">
        <v>8221</v>
      </c>
      <c r="E220">
        <v>0</v>
      </c>
    </row>
    <row r="221" spans="1:5" x14ac:dyDescent="0.25">
      <c r="A221" s="37" t="s">
        <v>8219</v>
      </c>
      <c r="B221">
        <v>17</v>
      </c>
      <c r="D221" s="36" t="s">
        <v>8221</v>
      </c>
      <c r="E221">
        <v>0</v>
      </c>
    </row>
    <row r="222" spans="1:5" x14ac:dyDescent="0.25">
      <c r="A222" s="37" t="s">
        <v>8219</v>
      </c>
      <c r="B222">
        <v>17</v>
      </c>
      <c r="D222" s="36" t="s">
        <v>8221</v>
      </c>
      <c r="E222">
        <v>0</v>
      </c>
    </row>
    <row r="223" spans="1:5" x14ac:dyDescent="0.25">
      <c r="A223" s="37" t="s">
        <v>8219</v>
      </c>
      <c r="B223">
        <v>17</v>
      </c>
      <c r="D223" s="36" t="s">
        <v>8221</v>
      </c>
      <c r="E223">
        <v>0</v>
      </c>
    </row>
    <row r="224" spans="1:5" x14ac:dyDescent="0.25">
      <c r="A224" s="37" t="s">
        <v>8219</v>
      </c>
      <c r="B224">
        <v>17</v>
      </c>
      <c r="D224" s="36" t="s">
        <v>8221</v>
      </c>
      <c r="E224">
        <v>0</v>
      </c>
    </row>
    <row r="225" spans="1:5" x14ac:dyDescent="0.25">
      <c r="A225" s="37" t="s">
        <v>8219</v>
      </c>
      <c r="B225">
        <v>17</v>
      </c>
      <c r="D225" s="36" t="s">
        <v>8221</v>
      </c>
      <c r="E225">
        <v>0</v>
      </c>
    </row>
    <row r="226" spans="1:5" x14ac:dyDescent="0.25">
      <c r="A226" s="37" t="s">
        <v>8219</v>
      </c>
      <c r="B226">
        <v>17</v>
      </c>
      <c r="D226" s="36" t="s">
        <v>8221</v>
      </c>
      <c r="E226">
        <v>0</v>
      </c>
    </row>
    <row r="227" spans="1:5" x14ac:dyDescent="0.25">
      <c r="A227" s="37" t="s">
        <v>8219</v>
      </c>
      <c r="B227">
        <v>17</v>
      </c>
      <c r="D227" s="36" t="s">
        <v>8221</v>
      </c>
      <c r="E227">
        <v>0</v>
      </c>
    </row>
    <row r="228" spans="1:5" x14ac:dyDescent="0.25">
      <c r="A228" s="37" t="s">
        <v>8219</v>
      </c>
      <c r="B228">
        <v>17</v>
      </c>
      <c r="D228" s="36" t="s">
        <v>8221</v>
      </c>
      <c r="E228">
        <v>0</v>
      </c>
    </row>
    <row r="229" spans="1:5" x14ac:dyDescent="0.25">
      <c r="A229" s="37" t="s">
        <v>8219</v>
      </c>
      <c r="B229">
        <v>17</v>
      </c>
      <c r="D229" s="36" t="s">
        <v>8221</v>
      </c>
      <c r="E229">
        <v>0</v>
      </c>
    </row>
    <row r="230" spans="1:5" x14ac:dyDescent="0.25">
      <c r="A230" s="37" t="s">
        <v>8219</v>
      </c>
      <c r="B230">
        <v>17</v>
      </c>
      <c r="D230" s="36" t="s">
        <v>8221</v>
      </c>
      <c r="E230">
        <v>0</v>
      </c>
    </row>
    <row r="231" spans="1:5" x14ac:dyDescent="0.25">
      <c r="A231" s="37" t="s">
        <v>8219</v>
      </c>
      <c r="B231">
        <v>17</v>
      </c>
      <c r="D231" s="36" t="s">
        <v>8221</v>
      </c>
      <c r="E231">
        <v>0</v>
      </c>
    </row>
    <row r="232" spans="1:5" x14ac:dyDescent="0.25">
      <c r="A232" s="37" t="s">
        <v>8219</v>
      </c>
      <c r="B232">
        <v>17</v>
      </c>
      <c r="D232" s="36" t="s">
        <v>8221</v>
      </c>
      <c r="E232">
        <v>0</v>
      </c>
    </row>
    <row r="233" spans="1:5" x14ac:dyDescent="0.25">
      <c r="A233" s="37" t="s">
        <v>8219</v>
      </c>
      <c r="B233">
        <v>17</v>
      </c>
      <c r="D233" s="36" t="s">
        <v>8221</v>
      </c>
      <c r="E233">
        <v>0</v>
      </c>
    </row>
    <row r="234" spans="1:5" x14ac:dyDescent="0.25">
      <c r="A234" s="37" t="s">
        <v>8219</v>
      </c>
      <c r="B234">
        <v>17</v>
      </c>
      <c r="D234" s="36" t="s">
        <v>8221</v>
      </c>
      <c r="E234">
        <v>0</v>
      </c>
    </row>
    <row r="235" spans="1:5" x14ac:dyDescent="0.25">
      <c r="A235" s="37" t="s">
        <v>8219</v>
      </c>
      <c r="B235">
        <v>17</v>
      </c>
      <c r="D235" s="36" t="s">
        <v>8221</v>
      </c>
      <c r="E235">
        <v>0</v>
      </c>
    </row>
    <row r="236" spans="1:5" x14ac:dyDescent="0.25">
      <c r="A236" s="37" t="s">
        <v>8219</v>
      </c>
      <c r="B236">
        <v>17</v>
      </c>
      <c r="D236" s="36" t="s">
        <v>8221</v>
      </c>
      <c r="E236">
        <v>0</v>
      </c>
    </row>
    <row r="237" spans="1:5" x14ac:dyDescent="0.25">
      <c r="A237" s="37" t="s">
        <v>8219</v>
      </c>
      <c r="B237">
        <v>17</v>
      </c>
      <c r="D237" s="36" t="s">
        <v>8221</v>
      </c>
      <c r="E237">
        <v>0</v>
      </c>
    </row>
    <row r="238" spans="1:5" x14ac:dyDescent="0.25">
      <c r="A238" s="37" t="s">
        <v>8219</v>
      </c>
      <c r="B238">
        <v>18</v>
      </c>
      <c r="D238" s="36" t="s">
        <v>8221</v>
      </c>
      <c r="E238">
        <v>0</v>
      </c>
    </row>
    <row r="239" spans="1:5" x14ac:dyDescent="0.25">
      <c r="A239" s="37" t="s">
        <v>8219</v>
      </c>
      <c r="B239">
        <v>18</v>
      </c>
      <c r="D239" s="36" t="s">
        <v>8221</v>
      </c>
      <c r="E239">
        <v>0</v>
      </c>
    </row>
    <row r="240" spans="1:5" x14ac:dyDescent="0.25">
      <c r="A240" s="37" t="s">
        <v>8219</v>
      </c>
      <c r="B240">
        <v>18</v>
      </c>
      <c r="D240" s="36" t="s">
        <v>8221</v>
      </c>
      <c r="E240">
        <v>0</v>
      </c>
    </row>
    <row r="241" spans="1:5" x14ac:dyDescent="0.25">
      <c r="A241" s="37" t="s">
        <v>8219</v>
      </c>
      <c r="B241">
        <v>18</v>
      </c>
      <c r="D241" s="36" t="s">
        <v>8221</v>
      </c>
      <c r="E241">
        <v>0</v>
      </c>
    </row>
    <row r="242" spans="1:5" x14ac:dyDescent="0.25">
      <c r="A242" s="37" t="s">
        <v>8219</v>
      </c>
      <c r="B242">
        <v>18</v>
      </c>
      <c r="D242" s="36" t="s">
        <v>8221</v>
      </c>
      <c r="E242">
        <v>0</v>
      </c>
    </row>
    <row r="243" spans="1:5" x14ac:dyDescent="0.25">
      <c r="A243" s="37" t="s">
        <v>8219</v>
      </c>
      <c r="B243">
        <v>18</v>
      </c>
      <c r="D243" s="36" t="s">
        <v>8221</v>
      </c>
      <c r="E243">
        <v>0</v>
      </c>
    </row>
    <row r="244" spans="1:5" x14ac:dyDescent="0.25">
      <c r="A244" s="37" t="s">
        <v>8219</v>
      </c>
      <c r="B244">
        <v>18</v>
      </c>
      <c r="D244" s="36" t="s">
        <v>8221</v>
      </c>
      <c r="E244">
        <v>0</v>
      </c>
    </row>
    <row r="245" spans="1:5" x14ac:dyDescent="0.25">
      <c r="A245" s="37" t="s">
        <v>8219</v>
      </c>
      <c r="B245">
        <v>18</v>
      </c>
      <c r="D245" s="36" t="s">
        <v>8221</v>
      </c>
      <c r="E245">
        <v>0</v>
      </c>
    </row>
    <row r="246" spans="1:5" x14ac:dyDescent="0.25">
      <c r="A246" s="37" t="s">
        <v>8219</v>
      </c>
      <c r="B246">
        <v>18</v>
      </c>
      <c r="D246" s="36" t="s">
        <v>8221</v>
      </c>
      <c r="E246">
        <v>0</v>
      </c>
    </row>
    <row r="247" spans="1:5" x14ac:dyDescent="0.25">
      <c r="A247" s="37" t="s">
        <v>8219</v>
      </c>
      <c r="B247">
        <v>18</v>
      </c>
      <c r="D247" s="36" t="s">
        <v>8221</v>
      </c>
      <c r="E247">
        <v>0</v>
      </c>
    </row>
    <row r="248" spans="1:5" x14ac:dyDescent="0.25">
      <c r="A248" s="37" t="s">
        <v>8219</v>
      </c>
      <c r="B248">
        <v>18</v>
      </c>
      <c r="D248" s="36" t="s">
        <v>8221</v>
      </c>
      <c r="E248">
        <v>0</v>
      </c>
    </row>
    <row r="249" spans="1:5" x14ac:dyDescent="0.25">
      <c r="A249" s="37" t="s">
        <v>8219</v>
      </c>
      <c r="B249">
        <v>18</v>
      </c>
      <c r="D249" s="36" t="s">
        <v>8221</v>
      </c>
      <c r="E249">
        <v>0</v>
      </c>
    </row>
    <row r="250" spans="1:5" x14ac:dyDescent="0.25">
      <c r="A250" s="37" t="s">
        <v>8219</v>
      </c>
      <c r="B250">
        <v>18</v>
      </c>
      <c r="D250" s="36" t="s">
        <v>8221</v>
      </c>
      <c r="E250">
        <v>0</v>
      </c>
    </row>
    <row r="251" spans="1:5" x14ac:dyDescent="0.25">
      <c r="A251" s="37" t="s">
        <v>8219</v>
      </c>
      <c r="B251">
        <v>18</v>
      </c>
      <c r="D251" s="36" t="s">
        <v>8221</v>
      </c>
      <c r="E251">
        <v>0</v>
      </c>
    </row>
    <row r="252" spans="1:5" x14ac:dyDescent="0.25">
      <c r="A252" s="37" t="s">
        <v>8219</v>
      </c>
      <c r="B252">
        <v>18</v>
      </c>
      <c r="D252" s="36" t="s">
        <v>8221</v>
      </c>
      <c r="E252">
        <v>0</v>
      </c>
    </row>
    <row r="253" spans="1:5" x14ac:dyDescent="0.25">
      <c r="A253" s="37" t="s">
        <v>8219</v>
      </c>
      <c r="B253">
        <v>18</v>
      </c>
      <c r="D253" s="36" t="s">
        <v>8221</v>
      </c>
      <c r="E253">
        <v>0</v>
      </c>
    </row>
    <row r="254" spans="1:5" x14ac:dyDescent="0.25">
      <c r="A254" s="37" t="s">
        <v>8219</v>
      </c>
      <c r="B254">
        <v>18</v>
      </c>
      <c r="D254" s="36" t="s">
        <v>8221</v>
      </c>
      <c r="E254">
        <v>0</v>
      </c>
    </row>
    <row r="255" spans="1:5" x14ac:dyDescent="0.25">
      <c r="A255" s="37" t="s">
        <v>8219</v>
      </c>
      <c r="B255">
        <v>18</v>
      </c>
      <c r="D255" s="36" t="s">
        <v>8221</v>
      </c>
      <c r="E255">
        <v>0</v>
      </c>
    </row>
    <row r="256" spans="1:5" x14ac:dyDescent="0.25">
      <c r="A256" s="37" t="s">
        <v>8219</v>
      </c>
      <c r="B256">
        <v>18</v>
      </c>
      <c r="D256" s="36" t="s">
        <v>8221</v>
      </c>
      <c r="E256">
        <v>0</v>
      </c>
    </row>
    <row r="257" spans="1:5" x14ac:dyDescent="0.25">
      <c r="A257" s="37" t="s">
        <v>8219</v>
      </c>
      <c r="B257">
        <v>18</v>
      </c>
      <c r="D257" s="36" t="s">
        <v>8221</v>
      </c>
      <c r="E257">
        <v>0</v>
      </c>
    </row>
    <row r="258" spans="1:5" x14ac:dyDescent="0.25">
      <c r="A258" s="37" t="s">
        <v>8219</v>
      </c>
      <c r="B258">
        <v>18</v>
      </c>
      <c r="D258" s="36" t="s">
        <v>8221</v>
      </c>
      <c r="E258">
        <v>0</v>
      </c>
    </row>
    <row r="259" spans="1:5" x14ac:dyDescent="0.25">
      <c r="A259" s="37" t="s">
        <v>8219</v>
      </c>
      <c r="B259">
        <v>19</v>
      </c>
      <c r="D259" s="36" t="s">
        <v>8221</v>
      </c>
      <c r="E259">
        <v>0</v>
      </c>
    </row>
    <row r="260" spans="1:5" x14ac:dyDescent="0.25">
      <c r="A260" s="37" t="s">
        <v>8219</v>
      </c>
      <c r="B260">
        <v>19</v>
      </c>
      <c r="D260" s="36" t="s">
        <v>8221</v>
      </c>
      <c r="E260">
        <v>0</v>
      </c>
    </row>
    <row r="261" spans="1:5" x14ac:dyDescent="0.25">
      <c r="A261" s="37" t="s">
        <v>8219</v>
      </c>
      <c r="B261">
        <v>19</v>
      </c>
      <c r="D261" s="36" t="s">
        <v>8221</v>
      </c>
      <c r="E261">
        <v>0</v>
      </c>
    </row>
    <row r="262" spans="1:5" x14ac:dyDescent="0.25">
      <c r="A262" s="37" t="s">
        <v>8219</v>
      </c>
      <c r="B262">
        <v>19</v>
      </c>
      <c r="D262" s="36" t="s">
        <v>8221</v>
      </c>
      <c r="E262">
        <v>0</v>
      </c>
    </row>
    <row r="263" spans="1:5" x14ac:dyDescent="0.25">
      <c r="A263" s="37" t="s">
        <v>8219</v>
      </c>
      <c r="B263">
        <v>19</v>
      </c>
      <c r="D263" s="36" t="s">
        <v>8221</v>
      </c>
      <c r="E263">
        <v>0</v>
      </c>
    </row>
    <row r="264" spans="1:5" x14ac:dyDescent="0.25">
      <c r="A264" s="37" t="s">
        <v>8219</v>
      </c>
      <c r="B264">
        <v>19</v>
      </c>
      <c r="D264" s="36" t="s">
        <v>8221</v>
      </c>
      <c r="E264">
        <v>0</v>
      </c>
    </row>
    <row r="265" spans="1:5" x14ac:dyDescent="0.25">
      <c r="A265" s="37" t="s">
        <v>8219</v>
      </c>
      <c r="B265">
        <v>19</v>
      </c>
      <c r="D265" s="36" t="s">
        <v>8221</v>
      </c>
      <c r="E265">
        <v>0</v>
      </c>
    </row>
    <row r="266" spans="1:5" x14ac:dyDescent="0.25">
      <c r="A266" s="37" t="s">
        <v>8219</v>
      </c>
      <c r="B266">
        <v>19</v>
      </c>
      <c r="D266" s="36" t="s">
        <v>8221</v>
      </c>
      <c r="E266">
        <v>0</v>
      </c>
    </row>
    <row r="267" spans="1:5" x14ac:dyDescent="0.25">
      <c r="A267" s="37" t="s">
        <v>8219</v>
      </c>
      <c r="B267">
        <v>19</v>
      </c>
      <c r="D267" s="36" t="s">
        <v>8221</v>
      </c>
      <c r="E267">
        <v>0</v>
      </c>
    </row>
    <row r="268" spans="1:5" x14ac:dyDescent="0.25">
      <c r="A268" s="37" t="s">
        <v>8219</v>
      </c>
      <c r="B268">
        <v>19</v>
      </c>
      <c r="D268" s="36" t="s">
        <v>8221</v>
      </c>
      <c r="E268">
        <v>0</v>
      </c>
    </row>
    <row r="269" spans="1:5" x14ac:dyDescent="0.25">
      <c r="A269" s="37" t="s">
        <v>8219</v>
      </c>
      <c r="B269">
        <v>19</v>
      </c>
      <c r="D269" s="36" t="s">
        <v>8221</v>
      </c>
      <c r="E269">
        <v>0</v>
      </c>
    </row>
    <row r="270" spans="1:5" x14ac:dyDescent="0.25">
      <c r="A270" s="37" t="s">
        <v>8219</v>
      </c>
      <c r="B270">
        <v>19</v>
      </c>
      <c r="D270" s="36" t="s">
        <v>8221</v>
      </c>
      <c r="E270">
        <v>0</v>
      </c>
    </row>
    <row r="271" spans="1:5" x14ac:dyDescent="0.25">
      <c r="A271" s="37" t="s">
        <v>8219</v>
      </c>
      <c r="B271">
        <v>19</v>
      </c>
      <c r="D271" s="36" t="s">
        <v>8221</v>
      </c>
      <c r="E271">
        <v>0</v>
      </c>
    </row>
    <row r="272" spans="1:5" x14ac:dyDescent="0.25">
      <c r="A272" s="37" t="s">
        <v>8219</v>
      </c>
      <c r="B272">
        <v>19</v>
      </c>
      <c r="D272" s="36" t="s">
        <v>8221</v>
      </c>
      <c r="E272">
        <v>0</v>
      </c>
    </row>
    <row r="273" spans="1:5" x14ac:dyDescent="0.25">
      <c r="A273" s="37" t="s">
        <v>8219</v>
      </c>
      <c r="B273">
        <v>19</v>
      </c>
      <c r="D273" s="36" t="s">
        <v>8221</v>
      </c>
      <c r="E273">
        <v>0</v>
      </c>
    </row>
    <row r="274" spans="1:5" x14ac:dyDescent="0.25">
      <c r="A274" s="37" t="s">
        <v>8219</v>
      </c>
      <c r="B274">
        <v>19</v>
      </c>
      <c r="D274" s="36" t="s">
        <v>8221</v>
      </c>
      <c r="E274">
        <v>0</v>
      </c>
    </row>
    <row r="275" spans="1:5" x14ac:dyDescent="0.25">
      <c r="A275" s="37" t="s">
        <v>8219</v>
      </c>
      <c r="B275">
        <v>19</v>
      </c>
      <c r="D275" s="36" t="s">
        <v>8221</v>
      </c>
      <c r="E275">
        <v>0</v>
      </c>
    </row>
    <row r="276" spans="1:5" x14ac:dyDescent="0.25">
      <c r="A276" s="37" t="s">
        <v>8219</v>
      </c>
      <c r="B276">
        <v>19</v>
      </c>
      <c r="D276" s="36" t="s">
        <v>8221</v>
      </c>
      <c r="E276">
        <v>0</v>
      </c>
    </row>
    <row r="277" spans="1:5" x14ac:dyDescent="0.25">
      <c r="A277" s="37" t="s">
        <v>8219</v>
      </c>
      <c r="B277">
        <v>19</v>
      </c>
      <c r="D277" s="36" t="s">
        <v>8221</v>
      </c>
      <c r="E277">
        <v>0</v>
      </c>
    </row>
    <row r="278" spans="1:5" x14ac:dyDescent="0.25">
      <c r="A278" s="37" t="s">
        <v>8219</v>
      </c>
      <c r="B278">
        <v>19</v>
      </c>
      <c r="D278" s="36" t="s">
        <v>8221</v>
      </c>
      <c r="E278">
        <v>0</v>
      </c>
    </row>
    <row r="279" spans="1:5" x14ac:dyDescent="0.25">
      <c r="A279" s="37" t="s">
        <v>8219</v>
      </c>
      <c r="B279">
        <v>19</v>
      </c>
      <c r="D279" s="36" t="s">
        <v>8221</v>
      </c>
      <c r="E279">
        <v>0</v>
      </c>
    </row>
    <row r="280" spans="1:5" x14ac:dyDescent="0.25">
      <c r="A280" s="37" t="s">
        <v>8219</v>
      </c>
      <c r="B280">
        <v>19</v>
      </c>
      <c r="D280" s="36" t="s">
        <v>8221</v>
      </c>
      <c r="E280">
        <v>0</v>
      </c>
    </row>
    <row r="281" spans="1:5" x14ac:dyDescent="0.25">
      <c r="A281" s="37" t="s">
        <v>8219</v>
      </c>
      <c r="B281">
        <v>19</v>
      </c>
      <c r="D281" s="36" t="s">
        <v>8221</v>
      </c>
      <c r="E281">
        <v>0</v>
      </c>
    </row>
    <row r="282" spans="1:5" x14ac:dyDescent="0.25">
      <c r="A282" s="37" t="s">
        <v>8219</v>
      </c>
      <c r="B282">
        <v>19</v>
      </c>
      <c r="D282" s="36" t="s">
        <v>8221</v>
      </c>
      <c r="E282">
        <v>0</v>
      </c>
    </row>
    <row r="283" spans="1:5" x14ac:dyDescent="0.25">
      <c r="A283" s="37" t="s">
        <v>8219</v>
      </c>
      <c r="B283">
        <v>19</v>
      </c>
      <c r="D283" s="36" t="s">
        <v>8221</v>
      </c>
      <c r="E283">
        <v>0</v>
      </c>
    </row>
    <row r="284" spans="1:5" x14ac:dyDescent="0.25">
      <c r="A284" s="37" t="s">
        <v>8219</v>
      </c>
      <c r="B284">
        <v>20</v>
      </c>
      <c r="D284" s="36" t="s">
        <v>8221</v>
      </c>
      <c r="E284">
        <v>0</v>
      </c>
    </row>
    <row r="285" spans="1:5" x14ac:dyDescent="0.25">
      <c r="A285" s="37" t="s">
        <v>8219</v>
      </c>
      <c r="B285">
        <v>20</v>
      </c>
      <c r="D285" s="36" t="s">
        <v>8221</v>
      </c>
      <c r="E285">
        <v>0</v>
      </c>
    </row>
    <row r="286" spans="1:5" x14ac:dyDescent="0.25">
      <c r="A286" s="37" t="s">
        <v>8219</v>
      </c>
      <c r="B286">
        <v>20</v>
      </c>
      <c r="D286" s="36" t="s">
        <v>8221</v>
      </c>
      <c r="E286">
        <v>0</v>
      </c>
    </row>
    <row r="287" spans="1:5" x14ac:dyDescent="0.25">
      <c r="A287" s="37" t="s">
        <v>8219</v>
      </c>
      <c r="B287">
        <v>20</v>
      </c>
      <c r="D287" s="36" t="s">
        <v>8221</v>
      </c>
      <c r="E287">
        <v>0</v>
      </c>
    </row>
    <row r="288" spans="1:5" x14ac:dyDescent="0.25">
      <c r="A288" s="37" t="s">
        <v>8219</v>
      </c>
      <c r="B288">
        <v>20</v>
      </c>
      <c r="D288" s="36" t="s">
        <v>8221</v>
      </c>
      <c r="E288">
        <v>0</v>
      </c>
    </row>
    <row r="289" spans="1:5" x14ac:dyDescent="0.25">
      <c r="A289" s="37" t="s">
        <v>8219</v>
      </c>
      <c r="B289">
        <v>20</v>
      </c>
      <c r="D289" s="36" t="s">
        <v>8221</v>
      </c>
      <c r="E289">
        <v>1</v>
      </c>
    </row>
    <row r="290" spans="1:5" x14ac:dyDescent="0.25">
      <c r="A290" s="37" t="s">
        <v>8219</v>
      </c>
      <c r="B290">
        <v>20</v>
      </c>
      <c r="D290" s="36" t="s">
        <v>8221</v>
      </c>
      <c r="E290">
        <v>1</v>
      </c>
    </row>
    <row r="291" spans="1:5" x14ac:dyDescent="0.25">
      <c r="A291" s="37" t="s">
        <v>8219</v>
      </c>
      <c r="B291">
        <v>20</v>
      </c>
      <c r="D291" s="36" t="s">
        <v>8221</v>
      </c>
      <c r="E291">
        <v>1</v>
      </c>
    </row>
    <row r="292" spans="1:5" x14ac:dyDescent="0.25">
      <c r="A292" s="37" t="s">
        <v>8219</v>
      </c>
      <c r="B292">
        <v>20</v>
      </c>
      <c r="D292" s="36" t="s">
        <v>8221</v>
      </c>
      <c r="E292">
        <v>1</v>
      </c>
    </row>
    <row r="293" spans="1:5" x14ac:dyDescent="0.25">
      <c r="A293" s="37" t="s">
        <v>8219</v>
      </c>
      <c r="B293">
        <v>20</v>
      </c>
      <c r="D293" s="36" t="s">
        <v>8221</v>
      </c>
      <c r="E293">
        <v>1</v>
      </c>
    </row>
    <row r="294" spans="1:5" x14ac:dyDescent="0.25">
      <c r="A294" s="37" t="s">
        <v>8219</v>
      </c>
      <c r="B294">
        <v>20</v>
      </c>
      <c r="D294" s="36" t="s">
        <v>8221</v>
      </c>
      <c r="E294">
        <v>1</v>
      </c>
    </row>
    <row r="295" spans="1:5" x14ac:dyDescent="0.25">
      <c r="A295" s="37" t="s">
        <v>8219</v>
      </c>
      <c r="B295">
        <v>20</v>
      </c>
      <c r="D295" s="36" t="s">
        <v>8221</v>
      </c>
      <c r="E295">
        <v>1</v>
      </c>
    </row>
    <row r="296" spans="1:5" x14ac:dyDescent="0.25">
      <c r="A296" s="37" t="s">
        <v>8219</v>
      </c>
      <c r="B296">
        <v>20</v>
      </c>
      <c r="D296" s="36" t="s">
        <v>8221</v>
      </c>
      <c r="E296">
        <v>1</v>
      </c>
    </row>
    <row r="297" spans="1:5" x14ac:dyDescent="0.25">
      <c r="A297" s="37" t="s">
        <v>8219</v>
      </c>
      <c r="B297">
        <v>20</v>
      </c>
      <c r="D297" s="36" t="s">
        <v>8221</v>
      </c>
      <c r="E297">
        <v>1</v>
      </c>
    </row>
    <row r="298" spans="1:5" x14ac:dyDescent="0.25">
      <c r="A298" s="37" t="s">
        <v>8219</v>
      </c>
      <c r="B298">
        <v>20</v>
      </c>
      <c r="D298" s="36" t="s">
        <v>8221</v>
      </c>
      <c r="E298">
        <v>1</v>
      </c>
    </row>
    <row r="299" spans="1:5" x14ac:dyDescent="0.25">
      <c r="A299" s="37" t="s">
        <v>8219</v>
      </c>
      <c r="B299">
        <v>20</v>
      </c>
      <c r="D299" s="36" t="s">
        <v>8221</v>
      </c>
      <c r="E299">
        <v>1</v>
      </c>
    </row>
    <row r="300" spans="1:5" x14ac:dyDescent="0.25">
      <c r="A300" s="37" t="s">
        <v>8219</v>
      </c>
      <c r="B300">
        <v>20</v>
      </c>
      <c r="D300" s="36" t="s">
        <v>8221</v>
      </c>
      <c r="E300">
        <v>1</v>
      </c>
    </row>
    <row r="301" spans="1:5" x14ac:dyDescent="0.25">
      <c r="A301" s="37" t="s">
        <v>8219</v>
      </c>
      <c r="B301">
        <v>20</v>
      </c>
      <c r="D301" s="36" t="s">
        <v>8221</v>
      </c>
      <c r="E301">
        <v>1</v>
      </c>
    </row>
    <row r="302" spans="1:5" x14ac:dyDescent="0.25">
      <c r="A302" s="37" t="s">
        <v>8219</v>
      </c>
      <c r="B302">
        <v>20</v>
      </c>
      <c r="D302" s="36" t="s">
        <v>8221</v>
      </c>
      <c r="E302">
        <v>1</v>
      </c>
    </row>
    <row r="303" spans="1:5" x14ac:dyDescent="0.25">
      <c r="A303" s="37" t="s">
        <v>8219</v>
      </c>
      <c r="B303">
        <v>20</v>
      </c>
      <c r="D303" s="36" t="s">
        <v>8221</v>
      </c>
      <c r="E303">
        <v>1</v>
      </c>
    </row>
    <row r="304" spans="1:5" x14ac:dyDescent="0.25">
      <c r="A304" s="37" t="s">
        <v>8219</v>
      </c>
      <c r="B304">
        <v>20</v>
      </c>
      <c r="D304" s="36" t="s">
        <v>8221</v>
      </c>
      <c r="E304">
        <v>1</v>
      </c>
    </row>
    <row r="305" spans="1:5" x14ac:dyDescent="0.25">
      <c r="A305" s="37" t="s">
        <v>8219</v>
      </c>
      <c r="B305">
        <v>20</v>
      </c>
      <c r="D305" s="36" t="s">
        <v>8221</v>
      </c>
      <c r="E305">
        <v>1</v>
      </c>
    </row>
    <row r="306" spans="1:5" x14ac:dyDescent="0.25">
      <c r="A306" s="37" t="s">
        <v>8219</v>
      </c>
      <c r="B306">
        <v>20</v>
      </c>
      <c r="D306" s="36" t="s">
        <v>8221</v>
      </c>
      <c r="E306">
        <v>1</v>
      </c>
    </row>
    <row r="307" spans="1:5" x14ac:dyDescent="0.25">
      <c r="A307" s="37" t="s">
        <v>8219</v>
      </c>
      <c r="B307">
        <v>20</v>
      </c>
      <c r="D307" s="36" t="s">
        <v>8221</v>
      </c>
      <c r="E307">
        <v>1</v>
      </c>
    </row>
    <row r="308" spans="1:5" x14ac:dyDescent="0.25">
      <c r="A308" s="37" t="s">
        <v>8219</v>
      </c>
      <c r="B308">
        <v>20</v>
      </c>
      <c r="D308" s="36" t="s">
        <v>8221</v>
      </c>
      <c r="E308">
        <v>1</v>
      </c>
    </row>
    <row r="309" spans="1:5" x14ac:dyDescent="0.25">
      <c r="A309" s="37" t="s">
        <v>8219</v>
      </c>
      <c r="B309">
        <v>20</v>
      </c>
      <c r="D309" s="36" t="s">
        <v>8221</v>
      </c>
      <c r="E309">
        <v>1</v>
      </c>
    </row>
    <row r="310" spans="1:5" x14ac:dyDescent="0.25">
      <c r="A310" s="37" t="s">
        <v>8219</v>
      </c>
      <c r="B310">
        <v>20</v>
      </c>
      <c r="D310" s="36" t="s">
        <v>8221</v>
      </c>
      <c r="E310">
        <v>1</v>
      </c>
    </row>
    <row r="311" spans="1:5" x14ac:dyDescent="0.25">
      <c r="A311" s="37" t="s">
        <v>8219</v>
      </c>
      <c r="B311">
        <v>20</v>
      </c>
      <c r="D311" s="36" t="s">
        <v>8221</v>
      </c>
      <c r="E311">
        <v>1</v>
      </c>
    </row>
    <row r="312" spans="1:5" x14ac:dyDescent="0.25">
      <c r="A312" s="37" t="s">
        <v>8219</v>
      </c>
      <c r="B312">
        <v>20</v>
      </c>
      <c r="D312" s="36" t="s">
        <v>8221</v>
      </c>
      <c r="E312">
        <v>1</v>
      </c>
    </row>
    <row r="313" spans="1:5" x14ac:dyDescent="0.25">
      <c r="A313" s="37" t="s">
        <v>8219</v>
      </c>
      <c r="B313">
        <v>20</v>
      </c>
      <c r="D313" s="36" t="s">
        <v>8221</v>
      </c>
      <c r="E313">
        <v>1</v>
      </c>
    </row>
    <row r="314" spans="1:5" x14ac:dyDescent="0.25">
      <c r="A314" s="37" t="s">
        <v>8219</v>
      </c>
      <c r="B314">
        <v>20</v>
      </c>
      <c r="D314" s="36" t="s">
        <v>8221</v>
      </c>
      <c r="E314">
        <v>1</v>
      </c>
    </row>
    <row r="315" spans="1:5" x14ac:dyDescent="0.25">
      <c r="A315" s="37" t="s">
        <v>8219</v>
      </c>
      <c r="B315">
        <v>20</v>
      </c>
      <c r="D315" s="36" t="s">
        <v>8221</v>
      </c>
      <c r="E315">
        <v>1</v>
      </c>
    </row>
    <row r="316" spans="1:5" x14ac:dyDescent="0.25">
      <c r="A316" s="37" t="s">
        <v>8219</v>
      </c>
      <c r="B316">
        <v>20</v>
      </c>
      <c r="D316" s="36" t="s">
        <v>8221</v>
      </c>
      <c r="E316">
        <v>1</v>
      </c>
    </row>
    <row r="317" spans="1:5" x14ac:dyDescent="0.25">
      <c r="A317" s="37" t="s">
        <v>8219</v>
      </c>
      <c r="B317">
        <v>20</v>
      </c>
      <c r="D317" s="36" t="s">
        <v>8221</v>
      </c>
      <c r="E317">
        <v>1</v>
      </c>
    </row>
    <row r="318" spans="1:5" x14ac:dyDescent="0.25">
      <c r="A318" s="37" t="s">
        <v>8219</v>
      </c>
      <c r="B318">
        <v>20</v>
      </c>
      <c r="D318" s="36" t="s">
        <v>8221</v>
      </c>
      <c r="E318">
        <v>1</v>
      </c>
    </row>
    <row r="319" spans="1:5" x14ac:dyDescent="0.25">
      <c r="A319" s="37" t="s">
        <v>8219</v>
      </c>
      <c r="B319">
        <v>21</v>
      </c>
      <c r="D319" s="36" t="s">
        <v>8221</v>
      </c>
      <c r="E319">
        <v>1</v>
      </c>
    </row>
    <row r="320" spans="1:5" x14ac:dyDescent="0.25">
      <c r="A320" s="37" t="s">
        <v>8219</v>
      </c>
      <c r="B320">
        <v>21</v>
      </c>
      <c r="D320" s="36" t="s">
        <v>8221</v>
      </c>
      <c r="E320">
        <v>1</v>
      </c>
    </row>
    <row r="321" spans="1:5" x14ac:dyDescent="0.25">
      <c r="A321" s="37" t="s">
        <v>8219</v>
      </c>
      <c r="B321">
        <v>21</v>
      </c>
      <c r="D321" s="36" t="s">
        <v>8221</v>
      </c>
      <c r="E321">
        <v>1</v>
      </c>
    </row>
    <row r="322" spans="1:5" x14ac:dyDescent="0.25">
      <c r="A322" s="37" t="s">
        <v>8219</v>
      </c>
      <c r="B322">
        <v>21</v>
      </c>
      <c r="D322" s="36" t="s">
        <v>8221</v>
      </c>
      <c r="E322">
        <v>1</v>
      </c>
    </row>
    <row r="323" spans="1:5" x14ac:dyDescent="0.25">
      <c r="A323" s="37" t="s">
        <v>8219</v>
      </c>
      <c r="B323">
        <v>21</v>
      </c>
      <c r="D323" s="36" t="s">
        <v>8221</v>
      </c>
      <c r="E323">
        <v>1</v>
      </c>
    </row>
    <row r="324" spans="1:5" x14ac:dyDescent="0.25">
      <c r="A324" s="37" t="s">
        <v>8219</v>
      </c>
      <c r="B324">
        <v>21</v>
      </c>
      <c r="D324" s="36" t="s">
        <v>8221</v>
      </c>
      <c r="E324">
        <v>1</v>
      </c>
    </row>
    <row r="325" spans="1:5" x14ac:dyDescent="0.25">
      <c r="A325" s="37" t="s">
        <v>8219</v>
      </c>
      <c r="B325">
        <v>21</v>
      </c>
      <c r="D325" s="36" t="s">
        <v>8221</v>
      </c>
      <c r="E325">
        <v>1</v>
      </c>
    </row>
    <row r="326" spans="1:5" x14ac:dyDescent="0.25">
      <c r="A326" s="37" t="s">
        <v>8219</v>
      </c>
      <c r="B326">
        <v>21</v>
      </c>
      <c r="D326" s="36" t="s">
        <v>8221</v>
      </c>
      <c r="E326">
        <v>1</v>
      </c>
    </row>
    <row r="327" spans="1:5" x14ac:dyDescent="0.25">
      <c r="A327" s="37" t="s">
        <v>8219</v>
      </c>
      <c r="B327">
        <v>21</v>
      </c>
      <c r="D327" s="36" t="s">
        <v>8221</v>
      </c>
      <c r="E327">
        <v>1</v>
      </c>
    </row>
    <row r="328" spans="1:5" x14ac:dyDescent="0.25">
      <c r="A328" s="37" t="s">
        <v>8219</v>
      </c>
      <c r="B328">
        <v>21</v>
      </c>
      <c r="D328" s="36" t="s">
        <v>8221</v>
      </c>
      <c r="E328">
        <v>1</v>
      </c>
    </row>
    <row r="329" spans="1:5" x14ac:dyDescent="0.25">
      <c r="A329" s="37" t="s">
        <v>8219</v>
      </c>
      <c r="B329">
        <v>21</v>
      </c>
      <c r="D329" s="36" t="s">
        <v>8221</v>
      </c>
      <c r="E329">
        <v>1</v>
      </c>
    </row>
    <row r="330" spans="1:5" x14ac:dyDescent="0.25">
      <c r="A330" s="37" t="s">
        <v>8219</v>
      </c>
      <c r="B330">
        <v>21</v>
      </c>
      <c r="D330" s="36" t="s">
        <v>8221</v>
      </c>
      <c r="E330">
        <v>1</v>
      </c>
    </row>
    <row r="331" spans="1:5" x14ac:dyDescent="0.25">
      <c r="A331" s="37" t="s">
        <v>8219</v>
      </c>
      <c r="B331">
        <v>21</v>
      </c>
      <c r="D331" s="36" t="s">
        <v>8221</v>
      </c>
      <c r="E331">
        <v>1</v>
      </c>
    </row>
    <row r="332" spans="1:5" x14ac:dyDescent="0.25">
      <c r="A332" s="37" t="s">
        <v>8219</v>
      </c>
      <c r="B332">
        <v>21</v>
      </c>
      <c r="D332" s="36" t="s">
        <v>8221</v>
      </c>
      <c r="E332">
        <v>1</v>
      </c>
    </row>
    <row r="333" spans="1:5" x14ac:dyDescent="0.25">
      <c r="A333" s="37" t="s">
        <v>8219</v>
      </c>
      <c r="B333">
        <v>21</v>
      </c>
      <c r="D333" s="36" t="s">
        <v>8221</v>
      </c>
      <c r="E333">
        <v>1</v>
      </c>
    </row>
    <row r="334" spans="1:5" x14ac:dyDescent="0.25">
      <c r="A334" s="37" t="s">
        <v>8219</v>
      </c>
      <c r="B334">
        <v>21</v>
      </c>
      <c r="D334" s="36" t="s">
        <v>8221</v>
      </c>
      <c r="E334">
        <v>1</v>
      </c>
    </row>
    <row r="335" spans="1:5" x14ac:dyDescent="0.25">
      <c r="A335" s="37" t="s">
        <v>8219</v>
      </c>
      <c r="B335">
        <v>21</v>
      </c>
      <c r="D335" s="36" t="s">
        <v>8221</v>
      </c>
      <c r="E335">
        <v>1</v>
      </c>
    </row>
    <row r="336" spans="1:5" x14ac:dyDescent="0.25">
      <c r="A336" s="37" t="s">
        <v>8219</v>
      </c>
      <c r="B336">
        <v>21</v>
      </c>
      <c r="D336" s="36" t="s">
        <v>8221</v>
      </c>
      <c r="E336">
        <v>1</v>
      </c>
    </row>
    <row r="337" spans="1:5" x14ac:dyDescent="0.25">
      <c r="A337" s="37" t="s">
        <v>8219</v>
      </c>
      <c r="B337">
        <v>21</v>
      </c>
      <c r="D337" s="36" t="s">
        <v>8221</v>
      </c>
      <c r="E337">
        <v>1</v>
      </c>
    </row>
    <row r="338" spans="1:5" x14ac:dyDescent="0.25">
      <c r="A338" s="37" t="s">
        <v>8219</v>
      </c>
      <c r="B338">
        <v>21</v>
      </c>
      <c r="D338" s="36" t="s">
        <v>8221</v>
      </c>
      <c r="E338">
        <v>1</v>
      </c>
    </row>
    <row r="339" spans="1:5" x14ac:dyDescent="0.25">
      <c r="A339" s="37" t="s">
        <v>8219</v>
      </c>
      <c r="B339">
        <v>21</v>
      </c>
      <c r="D339" s="36" t="s">
        <v>8221</v>
      </c>
      <c r="E339">
        <v>1</v>
      </c>
    </row>
    <row r="340" spans="1:5" x14ac:dyDescent="0.25">
      <c r="A340" s="37" t="s">
        <v>8219</v>
      </c>
      <c r="B340">
        <v>21</v>
      </c>
      <c r="D340" s="36" t="s">
        <v>8221</v>
      </c>
      <c r="E340">
        <v>1</v>
      </c>
    </row>
    <row r="341" spans="1:5" x14ac:dyDescent="0.25">
      <c r="A341" s="37" t="s">
        <v>8219</v>
      </c>
      <c r="B341">
        <v>21</v>
      </c>
      <c r="D341" s="36" t="s">
        <v>8221</v>
      </c>
      <c r="E341">
        <v>1</v>
      </c>
    </row>
    <row r="342" spans="1:5" x14ac:dyDescent="0.25">
      <c r="A342" s="37" t="s">
        <v>8219</v>
      </c>
      <c r="B342">
        <v>21</v>
      </c>
      <c r="D342" s="36" t="s">
        <v>8221</v>
      </c>
      <c r="E342">
        <v>1</v>
      </c>
    </row>
    <row r="343" spans="1:5" x14ac:dyDescent="0.25">
      <c r="A343" s="37" t="s">
        <v>8219</v>
      </c>
      <c r="B343">
        <v>21</v>
      </c>
      <c r="D343" s="36" t="s">
        <v>8221</v>
      </c>
      <c r="E343">
        <v>1</v>
      </c>
    </row>
    <row r="344" spans="1:5" x14ac:dyDescent="0.25">
      <c r="A344" s="37" t="s">
        <v>8219</v>
      </c>
      <c r="B344">
        <v>21</v>
      </c>
      <c r="D344" s="36" t="s">
        <v>8221</v>
      </c>
      <c r="E344">
        <v>1</v>
      </c>
    </row>
    <row r="345" spans="1:5" x14ac:dyDescent="0.25">
      <c r="A345" s="37" t="s">
        <v>8219</v>
      </c>
      <c r="B345">
        <v>21</v>
      </c>
      <c r="D345" s="36" t="s">
        <v>8221</v>
      </c>
      <c r="E345">
        <v>1</v>
      </c>
    </row>
    <row r="346" spans="1:5" x14ac:dyDescent="0.25">
      <c r="A346" s="37" t="s">
        <v>8219</v>
      </c>
      <c r="B346">
        <v>21</v>
      </c>
      <c r="D346" s="36" t="s">
        <v>8221</v>
      </c>
      <c r="E346">
        <v>1</v>
      </c>
    </row>
    <row r="347" spans="1:5" x14ac:dyDescent="0.25">
      <c r="A347" s="37" t="s">
        <v>8219</v>
      </c>
      <c r="B347">
        <v>22</v>
      </c>
      <c r="D347" s="36" t="s">
        <v>8221</v>
      </c>
      <c r="E347">
        <v>1</v>
      </c>
    </row>
    <row r="348" spans="1:5" x14ac:dyDescent="0.25">
      <c r="A348" s="37" t="s">
        <v>8219</v>
      </c>
      <c r="B348">
        <v>22</v>
      </c>
      <c r="D348" s="36" t="s">
        <v>8221</v>
      </c>
      <c r="E348">
        <v>1</v>
      </c>
    </row>
    <row r="349" spans="1:5" x14ac:dyDescent="0.25">
      <c r="A349" s="37" t="s">
        <v>8219</v>
      </c>
      <c r="B349">
        <v>22</v>
      </c>
      <c r="D349" s="36" t="s">
        <v>8221</v>
      </c>
      <c r="E349">
        <v>1</v>
      </c>
    </row>
    <row r="350" spans="1:5" x14ac:dyDescent="0.25">
      <c r="A350" s="37" t="s">
        <v>8219</v>
      </c>
      <c r="B350">
        <v>22</v>
      </c>
      <c r="D350" s="36" t="s">
        <v>8221</v>
      </c>
      <c r="E350">
        <v>1</v>
      </c>
    </row>
    <row r="351" spans="1:5" x14ac:dyDescent="0.25">
      <c r="A351" s="37" t="s">
        <v>8219</v>
      </c>
      <c r="B351">
        <v>22</v>
      </c>
      <c r="D351" s="36" t="s">
        <v>8221</v>
      </c>
      <c r="E351">
        <v>1</v>
      </c>
    </row>
    <row r="352" spans="1:5" x14ac:dyDescent="0.25">
      <c r="A352" s="37" t="s">
        <v>8219</v>
      </c>
      <c r="B352">
        <v>22</v>
      </c>
      <c r="D352" s="36" t="s">
        <v>8221</v>
      </c>
      <c r="E352">
        <v>1</v>
      </c>
    </row>
    <row r="353" spans="1:5" x14ac:dyDescent="0.25">
      <c r="A353" s="37" t="s">
        <v>8219</v>
      </c>
      <c r="B353">
        <v>22</v>
      </c>
      <c r="D353" s="36" t="s">
        <v>8221</v>
      </c>
      <c r="E353">
        <v>1</v>
      </c>
    </row>
    <row r="354" spans="1:5" x14ac:dyDescent="0.25">
      <c r="A354" s="37" t="s">
        <v>8219</v>
      </c>
      <c r="B354">
        <v>22</v>
      </c>
      <c r="D354" s="36" t="s">
        <v>8221</v>
      </c>
      <c r="E354">
        <v>1</v>
      </c>
    </row>
    <row r="355" spans="1:5" x14ac:dyDescent="0.25">
      <c r="A355" s="37" t="s">
        <v>8219</v>
      </c>
      <c r="B355">
        <v>22</v>
      </c>
      <c r="D355" s="36" t="s">
        <v>8221</v>
      </c>
      <c r="E355">
        <v>1</v>
      </c>
    </row>
    <row r="356" spans="1:5" x14ac:dyDescent="0.25">
      <c r="A356" s="37" t="s">
        <v>8219</v>
      </c>
      <c r="B356">
        <v>22</v>
      </c>
      <c r="D356" s="36" t="s">
        <v>8221</v>
      </c>
      <c r="E356">
        <v>1</v>
      </c>
    </row>
    <row r="357" spans="1:5" x14ac:dyDescent="0.25">
      <c r="A357" s="37" t="s">
        <v>8219</v>
      </c>
      <c r="B357">
        <v>22</v>
      </c>
      <c r="D357" s="36" t="s">
        <v>8221</v>
      </c>
      <c r="E357">
        <v>1</v>
      </c>
    </row>
    <row r="358" spans="1:5" x14ac:dyDescent="0.25">
      <c r="A358" s="37" t="s">
        <v>8219</v>
      </c>
      <c r="B358">
        <v>22</v>
      </c>
      <c r="D358" s="36" t="s">
        <v>8221</v>
      </c>
      <c r="E358">
        <v>1</v>
      </c>
    </row>
    <row r="359" spans="1:5" x14ac:dyDescent="0.25">
      <c r="A359" s="37" t="s">
        <v>8219</v>
      </c>
      <c r="B359">
        <v>22</v>
      </c>
      <c r="D359" s="36" t="s">
        <v>8221</v>
      </c>
      <c r="E359">
        <v>1</v>
      </c>
    </row>
    <row r="360" spans="1:5" x14ac:dyDescent="0.25">
      <c r="A360" s="37" t="s">
        <v>8219</v>
      </c>
      <c r="B360">
        <v>22</v>
      </c>
      <c r="D360" s="36" t="s">
        <v>8221</v>
      </c>
      <c r="E360">
        <v>1</v>
      </c>
    </row>
    <row r="361" spans="1:5" x14ac:dyDescent="0.25">
      <c r="A361" s="37" t="s">
        <v>8219</v>
      </c>
      <c r="B361">
        <v>22</v>
      </c>
      <c r="D361" s="36" t="s">
        <v>8221</v>
      </c>
      <c r="E361">
        <v>1</v>
      </c>
    </row>
    <row r="362" spans="1:5" x14ac:dyDescent="0.25">
      <c r="A362" s="37" t="s">
        <v>8219</v>
      </c>
      <c r="B362">
        <v>22</v>
      </c>
      <c r="D362" s="36" t="s">
        <v>8221</v>
      </c>
      <c r="E362">
        <v>1</v>
      </c>
    </row>
    <row r="363" spans="1:5" x14ac:dyDescent="0.25">
      <c r="A363" s="37" t="s">
        <v>8219</v>
      </c>
      <c r="B363">
        <v>22</v>
      </c>
      <c r="D363" s="36" t="s">
        <v>8221</v>
      </c>
      <c r="E363">
        <v>1</v>
      </c>
    </row>
    <row r="364" spans="1:5" x14ac:dyDescent="0.25">
      <c r="A364" s="37" t="s">
        <v>8219</v>
      </c>
      <c r="B364">
        <v>22</v>
      </c>
      <c r="D364" s="36" t="s">
        <v>8221</v>
      </c>
      <c r="E364">
        <v>1</v>
      </c>
    </row>
    <row r="365" spans="1:5" x14ac:dyDescent="0.25">
      <c r="A365" s="37" t="s">
        <v>8219</v>
      </c>
      <c r="B365">
        <v>23</v>
      </c>
      <c r="D365" s="36" t="s">
        <v>8221</v>
      </c>
      <c r="E365">
        <v>1</v>
      </c>
    </row>
    <row r="366" spans="1:5" x14ac:dyDescent="0.25">
      <c r="A366" s="37" t="s">
        <v>8219</v>
      </c>
      <c r="B366">
        <v>23</v>
      </c>
      <c r="D366" s="36" t="s">
        <v>8221</v>
      </c>
      <c r="E366">
        <v>1</v>
      </c>
    </row>
    <row r="367" spans="1:5" x14ac:dyDescent="0.25">
      <c r="A367" s="37" t="s">
        <v>8219</v>
      </c>
      <c r="B367">
        <v>23</v>
      </c>
      <c r="D367" s="36" t="s">
        <v>8221</v>
      </c>
      <c r="E367">
        <v>1</v>
      </c>
    </row>
    <row r="368" spans="1:5" x14ac:dyDescent="0.25">
      <c r="A368" s="37" t="s">
        <v>8219</v>
      </c>
      <c r="B368">
        <v>23</v>
      </c>
      <c r="D368" s="36" t="s">
        <v>8221</v>
      </c>
      <c r="E368">
        <v>1</v>
      </c>
    </row>
    <row r="369" spans="1:5" x14ac:dyDescent="0.25">
      <c r="A369" s="37" t="s">
        <v>8219</v>
      </c>
      <c r="B369">
        <v>23</v>
      </c>
      <c r="D369" s="36" t="s">
        <v>8221</v>
      </c>
      <c r="E369">
        <v>1</v>
      </c>
    </row>
    <row r="370" spans="1:5" x14ac:dyDescent="0.25">
      <c r="A370" s="37" t="s">
        <v>8219</v>
      </c>
      <c r="B370">
        <v>23</v>
      </c>
      <c r="D370" s="36" t="s">
        <v>8221</v>
      </c>
      <c r="E370">
        <v>1</v>
      </c>
    </row>
    <row r="371" spans="1:5" x14ac:dyDescent="0.25">
      <c r="A371" s="37" t="s">
        <v>8219</v>
      </c>
      <c r="B371">
        <v>23</v>
      </c>
      <c r="D371" s="36" t="s">
        <v>8221</v>
      </c>
      <c r="E371">
        <v>1</v>
      </c>
    </row>
    <row r="372" spans="1:5" x14ac:dyDescent="0.25">
      <c r="A372" s="37" t="s">
        <v>8219</v>
      </c>
      <c r="B372">
        <v>23</v>
      </c>
      <c r="D372" s="36" t="s">
        <v>8221</v>
      </c>
      <c r="E372">
        <v>1</v>
      </c>
    </row>
    <row r="373" spans="1:5" x14ac:dyDescent="0.25">
      <c r="A373" s="37" t="s">
        <v>8219</v>
      </c>
      <c r="B373">
        <v>23</v>
      </c>
      <c r="D373" s="36" t="s">
        <v>8221</v>
      </c>
      <c r="E373">
        <v>1</v>
      </c>
    </row>
    <row r="374" spans="1:5" x14ac:dyDescent="0.25">
      <c r="A374" s="37" t="s">
        <v>8219</v>
      </c>
      <c r="B374">
        <v>23</v>
      </c>
      <c r="D374" s="36" t="s">
        <v>8221</v>
      </c>
      <c r="E374">
        <v>1</v>
      </c>
    </row>
    <row r="375" spans="1:5" x14ac:dyDescent="0.25">
      <c r="A375" s="37" t="s">
        <v>8219</v>
      </c>
      <c r="B375">
        <v>23</v>
      </c>
      <c r="D375" s="36" t="s">
        <v>8221</v>
      </c>
      <c r="E375">
        <v>1</v>
      </c>
    </row>
    <row r="376" spans="1:5" x14ac:dyDescent="0.25">
      <c r="A376" s="37" t="s">
        <v>8219</v>
      </c>
      <c r="B376">
        <v>23</v>
      </c>
      <c r="D376" s="36" t="s">
        <v>8221</v>
      </c>
      <c r="E376">
        <v>1</v>
      </c>
    </row>
    <row r="377" spans="1:5" x14ac:dyDescent="0.25">
      <c r="A377" s="37" t="s">
        <v>8219</v>
      </c>
      <c r="B377">
        <v>23</v>
      </c>
      <c r="D377" s="36" t="s">
        <v>8221</v>
      </c>
      <c r="E377">
        <v>1</v>
      </c>
    </row>
    <row r="378" spans="1:5" x14ac:dyDescent="0.25">
      <c r="A378" s="37" t="s">
        <v>8219</v>
      </c>
      <c r="B378">
        <v>23</v>
      </c>
      <c r="D378" s="36" t="s">
        <v>8221</v>
      </c>
      <c r="E378">
        <v>1</v>
      </c>
    </row>
    <row r="379" spans="1:5" x14ac:dyDescent="0.25">
      <c r="A379" s="37" t="s">
        <v>8219</v>
      </c>
      <c r="B379">
        <v>23</v>
      </c>
      <c r="D379" s="36" t="s">
        <v>8221</v>
      </c>
      <c r="E379">
        <v>1</v>
      </c>
    </row>
    <row r="380" spans="1:5" x14ac:dyDescent="0.25">
      <c r="A380" s="37" t="s">
        <v>8219</v>
      </c>
      <c r="B380">
        <v>23</v>
      </c>
      <c r="D380" s="36" t="s">
        <v>8221</v>
      </c>
      <c r="E380">
        <v>1</v>
      </c>
    </row>
    <row r="381" spans="1:5" x14ac:dyDescent="0.25">
      <c r="A381" s="37" t="s">
        <v>8219</v>
      </c>
      <c r="B381">
        <v>23</v>
      </c>
      <c r="D381" s="36" t="s">
        <v>8221</v>
      </c>
      <c r="E381">
        <v>1</v>
      </c>
    </row>
    <row r="382" spans="1:5" x14ac:dyDescent="0.25">
      <c r="A382" s="37" t="s">
        <v>8219</v>
      </c>
      <c r="B382">
        <v>23</v>
      </c>
      <c r="D382" s="36" t="s">
        <v>8221</v>
      </c>
      <c r="E382">
        <v>1</v>
      </c>
    </row>
    <row r="383" spans="1:5" x14ac:dyDescent="0.25">
      <c r="A383" s="37" t="s">
        <v>8219</v>
      </c>
      <c r="B383">
        <v>23</v>
      </c>
      <c r="D383" s="36" t="s">
        <v>8221</v>
      </c>
      <c r="E383">
        <v>1</v>
      </c>
    </row>
    <row r="384" spans="1:5" x14ac:dyDescent="0.25">
      <c r="A384" s="37" t="s">
        <v>8219</v>
      </c>
      <c r="B384">
        <v>23</v>
      </c>
      <c r="D384" s="36" t="s">
        <v>8221</v>
      </c>
      <c r="E384">
        <v>1</v>
      </c>
    </row>
    <row r="385" spans="1:5" x14ac:dyDescent="0.25">
      <c r="A385" s="37" t="s">
        <v>8219</v>
      </c>
      <c r="B385">
        <v>23</v>
      </c>
      <c r="D385" s="36" t="s">
        <v>8221</v>
      </c>
      <c r="E385">
        <v>1</v>
      </c>
    </row>
    <row r="386" spans="1:5" x14ac:dyDescent="0.25">
      <c r="A386" s="37" t="s">
        <v>8219</v>
      </c>
      <c r="B386">
        <v>23</v>
      </c>
      <c r="D386" s="36" t="s">
        <v>8221</v>
      </c>
      <c r="E386">
        <v>1</v>
      </c>
    </row>
    <row r="387" spans="1:5" x14ac:dyDescent="0.25">
      <c r="A387" s="37" t="s">
        <v>8219</v>
      </c>
      <c r="B387">
        <v>23</v>
      </c>
      <c r="D387" s="36" t="s">
        <v>8221</v>
      </c>
      <c r="E387">
        <v>1</v>
      </c>
    </row>
    <row r="388" spans="1:5" x14ac:dyDescent="0.25">
      <c r="A388" s="37" t="s">
        <v>8219</v>
      </c>
      <c r="B388">
        <v>23</v>
      </c>
      <c r="D388" s="36" t="s">
        <v>8221</v>
      </c>
      <c r="E388">
        <v>1</v>
      </c>
    </row>
    <row r="389" spans="1:5" x14ac:dyDescent="0.25">
      <c r="A389" s="37" t="s">
        <v>8219</v>
      </c>
      <c r="B389">
        <v>24</v>
      </c>
      <c r="D389" s="36" t="s">
        <v>8221</v>
      </c>
      <c r="E389">
        <v>1</v>
      </c>
    </row>
    <row r="390" spans="1:5" x14ac:dyDescent="0.25">
      <c r="A390" s="37" t="s">
        <v>8219</v>
      </c>
      <c r="B390">
        <v>24</v>
      </c>
      <c r="D390" s="36" t="s">
        <v>8221</v>
      </c>
      <c r="E390">
        <v>1</v>
      </c>
    </row>
    <row r="391" spans="1:5" x14ac:dyDescent="0.25">
      <c r="A391" s="37" t="s">
        <v>8219</v>
      </c>
      <c r="B391">
        <v>24</v>
      </c>
      <c r="D391" s="36" t="s">
        <v>8221</v>
      </c>
      <c r="E391">
        <v>1</v>
      </c>
    </row>
    <row r="392" spans="1:5" x14ac:dyDescent="0.25">
      <c r="A392" s="37" t="s">
        <v>8219</v>
      </c>
      <c r="B392">
        <v>24</v>
      </c>
      <c r="D392" s="36" t="s">
        <v>8221</v>
      </c>
      <c r="E392">
        <v>1</v>
      </c>
    </row>
    <row r="393" spans="1:5" x14ac:dyDescent="0.25">
      <c r="A393" s="37" t="s">
        <v>8219</v>
      </c>
      <c r="B393">
        <v>24</v>
      </c>
      <c r="D393" s="36" t="s">
        <v>8221</v>
      </c>
      <c r="E393">
        <v>1</v>
      </c>
    </row>
    <row r="394" spans="1:5" x14ac:dyDescent="0.25">
      <c r="A394" s="37" t="s">
        <v>8219</v>
      </c>
      <c r="B394">
        <v>24</v>
      </c>
      <c r="D394" s="36" t="s">
        <v>8221</v>
      </c>
      <c r="E394">
        <v>1</v>
      </c>
    </row>
    <row r="395" spans="1:5" x14ac:dyDescent="0.25">
      <c r="A395" s="37" t="s">
        <v>8219</v>
      </c>
      <c r="B395">
        <v>24</v>
      </c>
      <c r="D395" s="36" t="s">
        <v>8221</v>
      </c>
      <c r="E395">
        <v>1</v>
      </c>
    </row>
    <row r="396" spans="1:5" x14ac:dyDescent="0.25">
      <c r="A396" s="37" t="s">
        <v>8219</v>
      </c>
      <c r="B396">
        <v>24</v>
      </c>
      <c r="D396" s="36" t="s">
        <v>8221</v>
      </c>
      <c r="E396">
        <v>1</v>
      </c>
    </row>
    <row r="397" spans="1:5" x14ac:dyDescent="0.25">
      <c r="A397" s="37" t="s">
        <v>8219</v>
      </c>
      <c r="B397">
        <v>24</v>
      </c>
      <c r="D397" s="36" t="s">
        <v>8221</v>
      </c>
      <c r="E397">
        <v>1</v>
      </c>
    </row>
    <row r="398" spans="1:5" x14ac:dyDescent="0.25">
      <c r="A398" s="37" t="s">
        <v>8219</v>
      </c>
      <c r="B398">
        <v>24</v>
      </c>
      <c r="D398" s="36" t="s">
        <v>8221</v>
      </c>
      <c r="E398">
        <v>1</v>
      </c>
    </row>
    <row r="399" spans="1:5" x14ac:dyDescent="0.25">
      <c r="A399" s="37" t="s">
        <v>8219</v>
      </c>
      <c r="B399">
        <v>24</v>
      </c>
      <c r="D399" s="36" t="s">
        <v>8221</v>
      </c>
      <c r="E399">
        <v>1</v>
      </c>
    </row>
    <row r="400" spans="1:5" x14ac:dyDescent="0.25">
      <c r="A400" s="37" t="s">
        <v>8219</v>
      </c>
      <c r="B400">
        <v>24</v>
      </c>
      <c r="D400" s="36" t="s">
        <v>8221</v>
      </c>
      <c r="E400">
        <v>1</v>
      </c>
    </row>
    <row r="401" spans="1:5" x14ac:dyDescent="0.25">
      <c r="A401" s="37" t="s">
        <v>8219</v>
      </c>
      <c r="B401">
        <v>24</v>
      </c>
      <c r="D401" s="36" t="s">
        <v>8221</v>
      </c>
      <c r="E401">
        <v>1</v>
      </c>
    </row>
    <row r="402" spans="1:5" x14ac:dyDescent="0.25">
      <c r="A402" s="37" t="s">
        <v>8219</v>
      </c>
      <c r="B402">
        <v>24</v>
      </c>
      <c r="D402" s="36" t="s">
        <v>8221</v>
      </c>
      <c r="E402">
        <v>1</v>
      </c>
    </row>
    <row r="403" spans="1:5" x14ac:dyDescent="0.25">
      <c r="A403" s="37" t="s">
        <v>8219</v>
      </c>
      <c r="B403">
        <v>24</v>
      </c>
      <c r="D403" s="36" t="s">
        <v>8221</v>
      </c>
      <c r="E403">
        <v>1</v>
      </c>
    </row>
    <row r="404" spans="1:5" x14ac:dyDescent="0.25">
      <c r="A404" s="37" t="s">
        <v>8219</v>
      </c>
      <c r="B404">
        <v>24</v>
      </c>
      <c r="D404" s="36" t="s">
        <v>8221</v>
      </c>
      <c r="E404">
        <v>1</v>
      </c>
    </row>
    <row r="405" spans="1:5" x14ac:dyDescent="0.25">
      <c r="A405" s="37" t="s">
        <v>8219</v>
      </c>
      <c r="B405">
        <v>24</v>
      </c>
      <c r="D405" s="36" t="s">
        <v>8221</v>
      </c>
      <c r="E405">
        <v>1</v>
      </c>
    </row>
    <row r="406" spans="1:5" x14ac:dyDescent="0.25">
      <c r="A406" s="37" t="s">
        <v>8219</v>
      </c>
      <c r="B406">
        <v>24</v>
      </c>
      <c r="D406" s="36" t="s">
        <v>8221</v>
      </c>
      <c r="E406">
        <v>1</v>
      </c>
    </row>
    <row r="407" spans="1:5" x14ac:dyDescent="0.25">
      <c r="A407" s="37" t="s">
        <v>8219</v>
      </c>
      <c r="B407">
        <v>24</v>
      </c>
      <c r="D407" s="36" t="s">
        <v>8221</v>
      </c>
      <c r="E407">
        <v>1</v>
      </c>
    </row>
    <row r="408" spans="1:5" x14ac:dyDescent="0.25">
      <c r="A408" s="37" t="s">
        <v>8219</v>
      </c>
      <c r="B408">
        <v>25</v>
      </c>
      <c r="D408" s="36" t="s">
        <v>8221</v>
      </c>
      <c r="E408">
        <v>1</v>
      </c>
    </row>
    <row r="409" spans="1:5" x14ac:dyDescent="0.25">
      <c r="A409" s="37" t="s">
        <v>8219</v>
      </c>
      <c r="B409">
        <v>25</v>
      </c>
      <c r="D409" s="36" t="s">
        <v>8221</v>
      </c>
      <c r="E409">
        <v>1</v>
      </c>
    </row>
    <row r="410" spans="1:5" x14ac:dyDescent="0.25">
      <c r="A410" s="37" t="s">
        <v>8219</v>
      </c>
      <c r="B410">
        <v>25</v>
      </c>
      <c r="D410" s="36" t="s">
        <v>8221</v>
      </c>
      <c r="E410">
        <v>1</v>
      </c>
    </row>
    <row r="411" spans="1:5" x14ac:dyDescent="0.25">
      <c r="A411" s="37" t="s">
        <v>8219</v>
      </c>
      <c r="B411">
        <v>25</v>
      </c>
      <c r="D411" s="36" t="s">
        <v>8221</v>
      </c>
      <c r="E411">
        <v>1</v>
      </c>
    </row>
    <row r="412" spans="1:5" x14ac:dyDescent="0.25">
      <c r="A412" s="37" t="s">
        <v>8219</v>
      </c>
      <c r="B412">
        <v>25</v>
      </c>
      <c r="D412" s="36" t="s">
        <v>8221</v>
      </c>
      <c r="E412">
        <v>1</v>
      </c>
    </row>
    <row r="413" spans="1:5" x14ac:dyDescent="0.25">
      <c r="A413" s="37" t="s">
        <v>8219</v>
      </c>
      <c r="B413">
        <v>25</v>
      </c>
      <c r="D413" s="36" t="s">
        <v>8221</v>
      </c>
      <c r="E413">
        <v>1</v>
      </c>
    </row>
    <row r="414" spans="1:5" x14ac:dyDescent="0.25">
      <c r="A414" s="37" t="s">
        <v>8219</v>
      </c>
      <c r="B414">
        <v>25</v>
      </c>
      <c r="D414" s="36" t="s">
        <v>8221</v>
      </c>
      <c r="E414">
        <v>1</v>
      </c>
    </row>
    <row r="415" spans="1:5" x14ac:dyDescent="0.25">
      <c r="A415" s="37" t="s">
        <v>8219</v>
      </c>
      <c r="B415">
        <v>25</v>
      </c>
      <c r="D415" s="36" t="s">
        <v>8221</v>
      </c>
      <c r="E415">
        <v>1</v>
      </c>
    </row>
    <row r="416" spans="1:5" x14ac:dyDescent="0.25">
      <c r="A416" s="37" t="s">
        <v>8219</v>
      </c>
      <c r="B416">
        <v>25</v>
      </c>
      <c r="D416" s="36" t="s">
        <v>8221</v>
      </c>
      <c r="E416">
        <v>1</v>
      </c>
    </row>
    <row r="417" spans="1:5" x14ac:dyDescent="0.25">
      <c r="A417" s="37" t="s">
        <v>8219</v>
      </c>
      <c r="B417">
        <v>25</v>
      </c>
      <c r="D417" s="36" t="s">
        <v>8221</v>
      </c>
      <c r="E417">
        <v>1</v>
      </c>
    </row>
    <row r="418" spans="1:5" x14ac:dyDescent="0.25">
      <c r="A418" s="37" t="s">
        <v>8219</v>
      </c>
      <c r="B418">
        <v>25</v>
      </c>
      <c r="D418" s="36" t="s">
        <v>8221</v>
      </c>
      <c r="E418">
        <v>1</v>
      </c>
    </row>
    <row r="419" spans="1:5" x14ac:dyDescent="0.25">
      <c r="A419" s="37" t="s">
        <v>8219</v>
      </c>
      <c r="B419">
        <v>25</v>
      </c>
      <c r="D419" s="36" t="s">
        <v>8221</v>
      </c>
      <c r="E419">
        <v>1</v>
      </c>
    </row>
    <row r="420" spans="1:5" x14ac:dyDescent="0.25">
      <c r="A420" s="37" t="s">
        <v>8219</v>
      </c>
      <c r="B420">
        <v>25</v>
      </c>
      <c r="D420" s="36" t="s">
        <v>8221</v>
      </c>
      <c r="E420">
        <v>1</v>
      </c>
    </row>
    <row r="421" spans="1:5" x14ac:dyDescent="0.25">
      <c r="A421" s="37" t="s">
        <v>8219</v>
      </c>
      <c r="B421">
        <v>25</v>
      </c>
      <c r="D421" s="36" t="s">
        <v>8221</v>
      </c>
      <c r="E421">
        <v>1</v>
      </c>
    </row>
    <row r="422" spans="1:5" x14ac:dyDescent="0.25">
      <c r="A422" s="37" t="s">
        <v>8219</v>
      </c>
      <c r="B422">
        <v>25</v>
      </c>
      <c r="D422" s="36" t="s">
        <v>8221</v>
      </c>
      <c r="E422">
        <v>1</v>
      </c>
    </row>
    <row r="423" spans="1:5" x14ac:dyDescent="0.25">
      <c r="A423" s="37" t="s">
        <v>8219</v>
      </c>
      <c r="B423">
        <v>25</v>
      </c>
      <c r="D423" s="36" t="s">
        <v>8221</v>
      </c>
      <c r="E423">
        <v>1</v>
      </c>
    </row>
    <row r="424" spans="1:5" x14ac:dyDescent="0.25">
      <c r="A424" s="37" t="s">
        <v>8219</v>
      </c>
      <c r="B424">
        <v>25</v>
      </c>
      <c r="D424" s="36" t="s">
        <v>8221</v>
      </c>
      <c r="E424">
        <v>1</v>
      </c>
    </row>
    <row r="425" spans="1:5" x14ac:dyDescent="0.25">
      <c r="A425" s="37" t="s">
        <v>8219</v>
      </c>
      <c r="B425">
        <v>25</v>
      </c>
      <c r="D425" s="36" t="s">
        <v>8221</v>
      </c>
      <c r="E425">
        <v>1</v>
      </c>
    </row>
    <row r="426" spans="1:5" x14ac:dyDescent="0.25">
      <c r="A426" s="37" t="s">
        <v>8219</v>
      </c>
      <c r="B426">
        <v>25</v>
      </c>
      <c r="D426" s="36" t="s">
        <v>8221</v>
      </c>
      <c r="E426">
        <v>1</v>
      </c>
    </row>
    <row r="427" spans="1:5" x14ac:dyDescent="0.25">
      <c r="A427" s="37" t="s">
        <v>8219</v>
      </c>
      <c r="B427">
        <v>25</v>
      </c>
      <c r="D427" s="36" t="s">
        <v>8221</v>
      </c>
      <c r="E427">
        <v>1</v>
      </c>
    </row>
    <row r="428" spans="1:5" x14ac:dyDescent="0.25">
      <c r="A428" s="37" t="s">
        <v>8219</v>
      </c>
      <c r="B428">
        <v>25</v>
      </c>
      <c r="D428" s="36" t="s">
        <v>8221</v>
      </c>
      <c r="E428">
        <v>1</v>
      </c>
    </row>
    <row r="429" spans="1:5" x14ac:dyDescent="0.25">
      <c r="A429" s="37" t="s">
        <v>8219</v>
      </c>
      <c r="B429">
        <v>25</v>
      </c>
      <c r="D429" s="36" t="s">
        <v>8221</v>
      </c>
      <c r="E429">
        <v>1</v>
      </c>
    </row>
    <row r="430" spans="1:5" x14ac:dyDescent="0.25">
      <c r="A430" s="37" t="s">
        <v>8219</v>
      </c>
      <c r="B430">
        <v>25</v>
      </c>
      <c r="D430" s="36" t="s">
        <v>8221</v>
      </c>
      <c r="E430">
        <v>1</v>
      </c>
    </row>
    <row r="431" spans="1:5" x14ac:dyDescent="0.25">
      <c r="A431" s="37" t="s">
        <v>8219</v>
      </c>
      <c r="B431">
        <v>25</v>
      </c>
      <c r="D431" s="36" t="s">
        <v>8221</v>
      </c>
      <c r="E431">
        <v>1</v>
      </c>
    </row>
    <row r="432" spans="1:5" x14ac:dyDescent="0.25">
      <c r="A432" s="37" t="s">
        <v>8219</v>
      </c>
      <c r="B432">
        <v>25</v>
      </c>
      <c r="D432" s="36" t="s">
        <v>8221</v>
      </c>
      <c r="E432">
        <v>1</v>
      </c>
    </row>
    <row r="433" spans="1:5" x14ac:dyDescent="0.25">
      <c r="A433" s="37" t="s">
        <v>8219</v>
      </c>
      <c r="B433">
        <v>25</v>
      </c>
      <c r="D433" s="36" t="s">
        <v>8221</v>
      </c>
      <c r="E433">
        <v>1</v>
      </c>
    </row>
    <row r="434" spans="1:5" x14ac:dyDescent="0.25">
      <c r="A434" s="37" t="s">
        <v>8219</v>
      </c>
      <c r="B434">
        <v>25</v>
      </c>
      <c r="D434" s="36" t="s">
        <v>8221</v>
      </c>
      <c r="E434">
        <v>1</v>
      </c>
    </row>
    <row r="435" spans="1:5" x14ac:dyDescent="0.25">
      <c r="A435" s="37" t="s">
        <v>8219</v>
      </c>
      <c r="B435">
        <v>25</v>
      </c>
      <c r="D435" s="36" t="s">
        <v>8221</v>
      </c>
      <c r="E435">
        <v>1</v>
      </c>
    </row>
    <row r="436" spans="1:5" x14ac:dyDescent="0.25">
      <c r="A436" s="37" t="s">
        <v>8219</v>
      </c>
      <c r="B436">
        <v>25</v>
      </c>
      <c r="D436" s="36" t="s">
        <v>8221</v>
      </c>
      <c r="E436">
        <v>1</v>
      </c>
    </row>
    <row r="437" spans="1:5" x14ac:dyDescent="0.25">
      <c r="A437" s="37" t="s">
        <v>8219</v>
      </c>
      <c r="B437">
        <v>25</v>
      </c>
      <c r="D437" s="36" t="s">
        <v>8221</v>
      </c>
      <c r="E437">
        <v>1</v>
      </c>
    </row>
    <row r="438" spans="1:5" x14ac:dyDescent="0.25">
      <c r="A438" s="37" t="s">
        <v>8219</v>
      </c>
      <c r="B438">
        <v>25</v>
      </c>
      <c r="D438" s="36" t="s">
        <v>8221</v>
      </c>
      <c r="E438">
        <v>1</v>
      </c>
    </row>
    <row r="439" spans="1:5" x14ac:dyDescent="0.25">
      <c r="A439" s="37" t="s">
        <v>8219</v>
      </c>
      <c r="B439">
        <v>25</v>
      </c>
      <c r="D439" s="36" t="s">
        <v>8221</v>
      </c>
      <c r="E439">
        <v>1</v>
      </c>
    </row>
    <row r="440" spans="1:5" x14ac:dyDescent="0.25">
      <c r="A440" s="37" t="s">
        <v>8219</v>
      </c>
      <c r="B440">
        <v>26</v>
      </c>
      <c r="D440" s="36" t="s">
        <v>8221</v>
      </c>
      <c r="E440">
        <v>1</v>
      </c>
    </row>
    <row r="441" spans="1:5" x14ac:dyDescent="0.25">
      <c r="A441" s="37" t="s">
        <v>8219</v>
      </c>
      <c r="B441">
        <v>26</v>
      </c>
      <c r="D441" s="36" t="s">
        <v>8221</v>
      </c>
      <c r="E441">
        <v>1</v>
      </c>
    </row>
    <row r="442" spans="1:5" x14ac:dyDescent="0.25">
      <c r="A442" s="37" t="s">
        <v>8219</v>
      </c>
      <c r="B442">
        <v>26</v>
      </c>
      <c r="D442" s="36" t="s">
        <v>8221</v>
      </c>
      <c r="E442">
        <v>1</v>
      </c>
    </row>
    <row r="443" spans="1:5" x14ac:dyDescent="0.25">
      <c r="A443" s="37" t="s">
        <v>8219</v>
      </c>
      <c r="B443">
        <v>26</v>
      </c>
      <c r="D443" s="36" t="s">
        <v>8221</v>
      </c>
      <c r="E443">
        <v>1</v>
      </c>
    </row>
    <row r="444" spans="1:5" x14ac:dyDescent="0.25">
      <c r="A444" s="37" t="s">
        <v>8219</v>
      </c>
      <c r="B444">
        <v>26</v>
      </c>
      <c r="D444" s="36" t="s">
        <v>8221</v>
      </c>
      <c r="E444">
        <v>1</v>
      </c>
    </row>
    <row r="445" spans="1:5" x14ac:dyDescent="0.25">
      <c r="A445" s="37" t="s">
        <v>8219</v>
      </c>
      <c r="B445">
        <v>26</v>
      </c>
      <c r="D445" s="36" t="s">
        <v>8221</v>
      </c>
      <c r="E445">
        <v>1</v>
      </c>
    </row>
    <row r="446" spans="1:5" x14ac:dyDescent="0.25">
      <c r="A446" s="37" t="s">
        <v>8219</v>
      </c>
      <c r="B446">
        <v>26</v>
      </c>
      <c r="D446" s="36" t="s">
        <v>8221</v>
      </c>
      <c r="E446">
        <v>1</v>
      </c>
    </row>
    <row r="447" spans="1:5" x14ac:dyDescent="0.25">
      <c r="A447" s="37" t="s">
        <v>8219</v>
      </c>
      <c r="B447">
        <v>26</v>
      </c>
      <c r="D447" s="36" t="s">
        <v>8221</v>
      </c>
      <c r="E447">
        <v>1</v>
      </c>
    </row>
    <row r="448" spans="1:5" x14ac:dyDescent="0.25">
      <c r="A448" s="37" t="s">
        <v>8219</v>
      </c>
      <c r="B448">
        <v>26</v>
      </c>
      <c r="D448" s="36" t="s">
        <v>8221</v>
      </c>
      <c r="E448">
        <v>1</v>
      </c>
    </row>
    <row r="449" spans="1:5" x14ac:dyDescent="0.25">
      <c r="A449" s="37" t="s">
        <v>8219</v>
      </c>
      <c r="B449">
        <v>26</v>
      </c>
      <c r="D449" s="36" t="s">
        <v>8221</v>
      </c>
      <c r="E449">
        <v>1</v>
      </c>
    </row>
    <row r="450" spans="1:5" x14ac:dyDescent="0.25">
      <c r="A450" s="37" t="s">
        <v>8219</v>
      </c>
      <c r="B450">
        <v>26</v>
      </c>
      <c r="D450" s="36" t="s">
        <v>8221</v>
      </c>
      <c r="E450">
        <v>1</v>
      </c>
    </row>
    <row r="451" spans="1:5" x14ac:dyDescent="0.25">
      <c r="A451" s="37" t="s">
        <v>8219</v>
      </c>
      <c r="B451">
        <v>26</v>
      </c>
      <c r="D451" s="36" t="s">
        <v>8221</v>
      </c>
      <c r="E451">
        <v>1</v>
      </c>
    </row>
    <row r="452" spans="1:5" x14ac:dyDescent="0.25">
      <c r="A452" s="37" t="s">
        <v>8219</v>
      </c>
      <c r="B452">
        <v>26</v>
      </c>
      <c r="D452" s="36" t="s">
        <v>8221</v>
      </c>
      <c r="E452">
        <v>1</v>
      </c>
    </row>
    <row r="453" spans="1:5" x14ac:dyDescent="0.25">
      <c r="A453" s="37" t="s">
        <v>8219</v>
      </c>
      <c r="B453">
        <v>26</v>
      </c>
      <c r="D453" s="36" t="s">
        <v>8221</v>
      </c>
      <c r="E453">
        <v>1</v>
      </c>
    </row>
    <row r="454" spans="1:5" x14ac:dyDescent="0.25">
      <c r="A454" s="37" t="s">
        <v>8219</v>
      </c>
      <c r="B454">
        <v>26</v>
      </c>
      <c r="D454" s="36" t="s">
        <v>8221</v>
      </c>
      <c r="E454">
        <v>1</v>
      </c>
    </row>
    <row r="455" spans="1:5" x14ac:dyDescent="0.25">
      <c r="A455" s="37" t="s">
        <v>8219</v>
      </c>
      <c r="B455">
        <v>26</v>
      </c>
      <c r="D455" s="36" t="s">
        <v>8221</v>
      </c>
      <c r="E455">
        <v>1</v>
      </c>
    </row>
    <row r="456" spans="1:5" x14ac:dyDescent="0.25">
      <c r="A456" s="37" t="s">
        <v>8219</v>
      </c>
      <c r="B456">
        <v>26</v>
      </c>
      <c r="D456" s="36" t="s">
        <v>8221</v>
      </c>
      <c r="E456">
        <v>1</v>
      </c>
    </row>
    <row r="457" spans="1:5" x14ac:dyDescent="0.25">
      <c r="A457" s="37" t="s">
        <v>8219</v>
      </c>
      <c r="B457">
        <v>26</v>
      </c>
      <c r="D457" s="36" t="s">
        <v>8221</v>
      </c>
      <c r="E457">
        <v>1</v>
      </c>
    </row>
    <row r="458" spans="1:5" x14ac:dyDescent="0.25">
      <c r="A458" s="37" t="s">
        <v>8219</v>
      </c>
      <c r="B458">
        <v>26</v>
      </c>
      <c r="D458" s="36" t="s">
        <v>8221</v>
      </c>
      <c r="E458">
        <v>1</v>
      </c>
    </row>
    <row r="459" spans="1:5" x14ac:dyDescent="0.25">
      <c r="A459" s="37" t="s">
        <v>8219</v>
      </c>
      <c r="B459">
        <v>26</v>
      </c>
      <c r="D459" s="36" t="s">
        <v>8221</v>
      </c>
      <c r="E459">
        <v>1</v>
      </c>
    </row>
    <row r="460" spans="1:5" x14ac:dyDescent="0.25">
      <c r="A460" s="37" t="s">
        <v>8219</v>
      </c>
      <c r="B460">
        <v>26</v>
      </c>
      <c r="D460" s="36" t="s">
        <v>8221</v>
      </c>
      <c r="E460">
        <v>1</v>
      </c>
    </row>
    <row r="461" spans="1:5" x14ac:dyDescent="0.25">
      <c r="A461" s="37" t="s">
        <v>8219</v>
      </c>
      <c r="B461">
        <v>26</v>
      </c>
      <c r="D461" s="36" t="s">
        <v>8221</v>
      </c>
      <c r="E461">
        <v>1</v>
      </c>
    </row>
    <row r="462" spans="1:5" x14ac:dyDescent="0.25">
      <c r="A462" s="37" t="s">
        <v>8219</v>
      </c>
      <c r="B462">
        <v>26</v>
      </c>
      <c r="D462" s="36" t="s">
        <v>8221</v>
      </c>
      <c r="E462">
        <v>1</v>
      </c>
    </row>
    <row r="463" spans="1:5" x14ac:dyDescent="0.25">
      <c r="A463" s="37" t="s">
        <v>8219</v>
      </c>
      <c r="B463">
        <v>26</v>
      </c>
      <c r="D463" s="36" t="s">
        <v>8221</v>
      </c>
      <c r="E463">
        <v>1</v>
      </c>
    </row>
    <row r="464" spans="1:5" x14ac:dyDescent="0.25">
      <c r="A464" s="37" t="s">
        <v>8219</v>
      </c>
      <c r="B464">
        <v>26</v>
      </c>
      <c r="D464" s="36" t="s">
        <v>8221</v>
      </c>
      <c r="E464">
        <v>1</v>
      </c>
    </row>
    <row r="465" spans="1:5" x14ac:dyDescent="0.25">
      <c r="A465" s="37" t="s">
        <v>8219</v>
      </c>
      <c r="B465">
        <v>26</v>
      </c>
      <c r="D465" s="36" t="s">
        <v>8221</v>
      </c>
      <c r="E465">
        <v>1</v>
      </c>
    </row>
    <row r="466" spans="1:5" x14ac:dyDescent="0.25">
      <c r="A466" s="37" t="s">
        <v>8219</v>
      </c>
      <c r="B466">
        <v>26</v>
      </c>
      <c r="D466" s="36" t="s">
        <v>8221</v>
      </c>
      <c r="E466">
        <v>1</v>
      </c>
    </row>
    <row r="467" spans="1:5" x14ac:dyDescent="0.25">
      <c r="A467" s="37" t="s">
        <v>8219</v>
      </c>
      <c r="B467">
        <v>26</v>
      </c>
      <c r="D467" s="36" t="s">
        <v>8221</v>
      </c>
      <c r="E467">
        <v>1</v>
      </c>
    </row>
    <row r="468" spans="1:5" x14ac:dyDescent="0.25">
      <c r="A468" s="37" t="s">
        <v>8219</v>
      </c>
      <c r="B468">
        <v>27</v>
      </c>
      <c r="D468" s="36" t="s">
        <v>8221</v>
      </c>
      <c r="E468">
        <v>1</v>
      </c>
    </row>
    <row r="469" spans="1:5" x14ac:dyDescent="0.25">
      <c r="A469" s="37" t="s">
        <v>8219</v>
      </c>
      <c r="B469">
        <v>27</v>
      </c>
      <c r="D469" s="36" t="s">
        <v>8221</v>
      </c>
      <c r="E469">
        <v>1</v>
      </c>
    </row>
    <row r="470" spans="1:5" x14ac:dyDescent="0.25">
      <c r="A470" s="37" t="s">
        <v>8219</v>
      </c>
      <c r="B470">
        <v>27</v>
      </c>
      <c r="D470" s="36" t="s">
        <v>8221</v>
      </c>
      <c r="E470">
        <v>1</v>
      </c>
    </row>
    <row r="471" spans="1:5" x14ac:dyDescent="0.25">
      <c r="A471" s="37" t="s">
        <v>8219</v>
      </c>
      <c r="B471">
        <v>27</v>
      </c>
      <c r="D471" s="36" t="s">
        <v>8221</v>
      </c>
      <c r="E471">
        <v>1</v>
      </c>
    </row>
    <row r="472" spans="1:5" x14ac:dyDescent="0.25">
      <c r="A472" s="37" t="s">
        <v>8219</v>
      </c>
      <c r="B472">
        <v>27</v>
      </c>
      <c r="D472" s="36" t="s">
        <v>8221</v>
      </c>
      <c r="E472">
        <v>1</v>
      </c>
    </row>
    <row r="473" spans="1:5" x14ac:dyDescent="0.25">
      <c r="A473" s="37" t="s">
        <v>8219</v>
      </c>
      <c r="B473">
        <v>27</v>
      </c>
      <c r="D473" s="36" t="s">
        <v>8221</v>
      </c>
      <c r="E473">
        <v>1</v>
      </c>
    </row>
    <row r="474" spans="1:5" x14ac:dyDescent="0.25">
      <c r="A474" s="37" t="s">
        <v>8219</v>
      </c>
      <c r="B474">
        <v>27</v>
      </c>
      <c r="D474" s="36" t="s">
        <v>8221</v>
      </c>
      <c r="E474">
        <v>1</v>
      </c>
    </row>
    <row r="475" spans="1:5" x14ac:dyDescent="0.25">
      <c r="A475" s="37" t="s">
        <v>8219</v>
      </c>
      <c r="B475">
        <v>27</v>
      </c>
      <c r="D475" s="36" t="s">
        <v>8221</v>
      </c>
      <c r="E475">
        <v>1</v>
      </c>
    </row>
    <row r="476" spans="1:5" x14ac:dyDescent="0.25">
      <c r="A476" s="37" t="s">
        <v>8219</v>
      </c>
      <c r="B476">
        <v>27</v>
      </c>
      <c r="D476" s="36" t="s">
        <v>8221</v>
      </c>
      <c r="E476">
        <v>1</v>
      </c>
    </row>
    <row r="477" spans="1:5" x14ac:dyDescent="0.25">
      <c r="A477" s="37" t="s">
        <v>8219</v>
      </c>
      <c r="B477">
        <v>27</v>
      </c>
      <c r="D477" s="36" t="s">
        <v>8221</v>
      </c>
      <c r="E477">
        <v>1</v>
      </c>
    </row>
    <row r="478" spans="1:5" x14ac:dyDescent="0.25">
      <c r="A478" s="37" t="s">
        <v>8219</v>
      </c>
      <c r="B478">
        <v>27</v>
      </c>
      <c r="D478" s="36" t="s">
        <v>8221</v>
      </c>
      <c r="E478">
        <v>1</v>
      </c>
    </row>
    <row r="479" spans="1:5" x14ac:dyDescent="0.25">
      <c r="A479" s="37" t="s">
        <v>8219</v>
      </c>
      <c r="B479">
        <v>27</v>
      </c>
      <c r="D479" s="36" t="s">
        <v>8221</v>
      </c>
      <c r="E479">
        <v>1</v>
      </c>
    </row>
    <row r="480" spans="1:5" x14ac:dyDescent="0.25">
      <c r="A480" s="37" t="s">
        <v>8219</v>
      </c>
      <c r="B480">
        <v>27</v>
      </c>
      <c r="D480" s="36" t="s">
        <v>8221</v>
      </c>
      <c r="E480">
        <v>1</v>
      </c>
    </row>
    <row r="481" spans="1:5" x14ac:dyDescent="0.25">
      <c r="A481" s="37" t="s">
        <v>8219</v>
      </c>
      <c r="B481">
        <v>27</v>
      </c>
      <c r="D481" s="36" t="s">
        <v>8221</v>
      </c>
      <c r="E481">
        <v>1</v>
      </c>
    </row>
    <row r="482" spans="1:5" x14ac:dyDescent="0.25">
      <c r="A482" s="37" t="s">
        <v>8219</v>
      </c>
      <c r="B482">
        <v>27</v>
      </c>
      <c r="D482" s="36" t="s">
        <v>8221</v>
      </c>
      <c r="E482">
        <v>1</v>
      </c>
    </row>
    <row r="483" spans="1:5" x14ac:dyDescent="0.25">
      <c r="A483" s="37" t="s">
        <v>8219</v>
      </c>
      <c r="B483">
        <v>27</v>
      </c>
      <c r="D483" s="36" t="s">
        <v>8221</v>
      </c>
      <c r="E483">
        <v>1</v>
      </c>
    </row>
    <row r="484" spans="1:5" x14ac:dyDescent="0.25">
      <c r="A484" s="37" t="s">
        <v>8219</v>
      </c>
      <c r="B484">
        <v>27</v>
      </c>
      <c r="D484" s="36" t="s">
        <v>8221</v>
      </c>
      <c r="E484">
        <v>1</v>
      </c>
    </row>
    <row r="485" spans="1:5" x14ac:dyDescent="0.25">
      <c r="A485" s="37" t="s">
        <v>8219</v>
      </c>
      <c r="B485">
        <v>27</v>
      </c>
      <c r="D485" s="36" t="s">
        <v>8221</v>
      </c>
      <c r="E485">
        <v>1</v>
      </c>
    </row>
    <row r="486" spans="1:5" x14ac:dyDescent="0.25">
      <c r="A486" s="37" t="s">
        <v>8219</v>
      </c>
      <c r="B486">
        <v>27</v>
      </c>
      <c r="D486" s="36" t="s">
        <v>8221</v>
      </c>
      <c r="E486">
        <v>1</v>
      </c>
    </row>
    <row r="487" spans="1:5" x14ac:dyDescent="0.25">
      <c r="A487" s="37" t="s">
        <v>8219</v>
      </c>
      <c r="B487">
        <v>27</v>
      </c>
      <c r="D487" s="36" t="s">
        <v>8221</v>
      </c>
      <c r="E487">
        <v>1</v>
      </c>
    </row>
    <row r="488" spans="1:5" x14ac:dyDescent="0.25">
      <c r="A488" s="37" t="s">
        <v>8219</v>
      </c>
      <c r="B488">
        <v>27</v>
      </c>
      <c r="D488" s="36" t="s">
        <v>8221</v>
      </c>
      <c r="E488">
        <v>1</v>
      </c>
    </row>
    <row r="489" spans="1:5" x14ac:dyDescent="0.25">
      <c r="A489" s="37" t="s">
        <v>8219</v>
      </c>
      <c r="B489">
        <v>27</v>
      </c>
      <c r="D489" s="36" t="s">
        <v>8221</v>
      </c>
      <c r="E489">
        <v>1</v>
      </c>
    </row>
    <row r="490" spans="1:5" x14ac:dyDescent="0.25">
      <c r="A490" s="37" t="s">
        <v>8219</v>
      </c>
      <c r="B490">
        <v>27</v>
      </c>
      <c r="D490" s="36" t="s">
        <v>8221</v>
      </c>
      <c r="E490">
        <v>1</v>
      </c>
    </row>
    <row r="491" spans="1:5" x14ac:dyDescent="0.25">
      <c r="A491" s="37" t="s">
        <v>8219</v>
      </c>
      <c r="B491">
        <v>27</v>
      </c>
      <c r="D491" s="36" t="s">
        <v>8221</v>
      </c>
      <c r="E491">
        <v>1</v>
      </c>
    </row>
    <row r="492" spans="1:5" x14ac:dyDescent="0.25">
      <c r="A492" s="37" t="s">
        <v>8219</v>
      </c>
      <c r="B492">
        <v>27</v>
      </c>
      <c r="D492" s="36" t="s">
        <v>8221</v>
      </c>
      <c r="E492">
        <v>1</v>
      </c>
    </row>
    <row r="493" spans="1:5" x14ac:dyDescent="0.25">
      <c r="A493" s="37" t="s">
        <v>8219</v>
      </c>
      <c r="B493">
        <v>27</v>
      </c>
      <c r="D493" s="36" t="s">
        <v>8221</v>
      </c>
      <c r="E493">
        <v>1</v>
      </c>
    </row>
    <row r="494" spans="1:5" x14ac:dyDescent="0.25">
      <c r="A494" s="37" t="s">
        <v>8219</v>
      </c>
      <c r="B494">
        <v>27</v>
      </c>
      <c r="D494" s="36" t="s">
        <v>8221</v>
      </c>
      <c r="E494">
        <v>2</v>
      </c>
    </row>
    <row r="495" spans="1:5" x14ac:dyDescent="0.25">
      <c r="A495" s="37" t="s">
        <v>8219</v>
      </c>
      <c r="B495">
        <v>27</v>
      </c>
      <c r="D495" s="36" t="s">
        <v>8221</v>
      </c>
      <c r="E495">
        <v>2</v>
      </c>
    </row>
    <row r="496" spans="1:5" x14ac:dyDescent="0.25">
      <c r="A496" s="37" t="s">
        <v>8219</v>
      </c>
      <c r="B496">
        <v>27</v>
      </c>
      <c r="D496" s="36" t="s">
        <v>8221</v>
      </c>
      <c r="E496">
        <v>2</v>
      </c>
    </row>
    <row r="497" spans="1:5" x14ac:dyDescent="0.25">
      <c r="A497" s="37" t="s">
        <v>8219</v>
      </c>
      <c r="B497">
        <v>27</v>
      </c>
      <c r="D497" s="36" t="s">
        <v>8221</v>
      </c>
      <c r="E497">
        <v>2</v>
      </c>
    </row>
    <row r="498" spans="1:5" x14ac:dyDescent="0.25">
      <c r="A498" s="37" t="s">
        <v>8219</v>
      </c>
      <c r="B498">
        <v>27</v>
      </c>
      <c r="D498" s="36" t="s">
        <v>8221</v>
      </c>
      <c r="E498">
        <v>2</v>
      </c>
    </row>
    <row r="499" spans="1:5" x14ac:dyDescent="0.25">
      <c r="A499" s="37" t="s">
        <v>8219</v>
      </c>
      <c r="B499">
        <v>27</v>
      </c>
      <c r="D499" s="36" t="s">
        <v>8221</v>
      </c>
      <c r="E499">
        <v>2</v>
      </c>
    </row>
    <row r="500" spans="1:5" x14ac:dyDescent="0.25">
      <c r="A500" s="37" t="s">
        <v>8219</v>
      </c>
      <c r="B500">
        <v>27</v>
      </c>
      <c r="D500" s="36" t="s">
        <v>8221</v>
      </c>
      <c r="E500">
        <v>2</v>
      </c>
    </row>
    <row r="501" spans="1:5" x14ac:dyDescent="0.25">
      <c r="A501" s="37" t="s">
        <v>8219</v>
      </c>
      <c r="B501">
        <v>27</v>
      </c>
      <c r="D501" s="36" t="s">
        <v>8221</v>
      </c>
      <c r="E501">
        <v>2</v>
      </c>
    </row>
    <row r="502" spans="1:5" x14ac:dyDescent="0.25">
      <c r="A502" s="37" t="s">
        <v>8219</v>
      </c>
      <c r="B502">
        <v>27</v>
      </c>
      <c r="D502" s="36" t="s">
        <v>8221</v>
      </c>
      <c r="E502">
        <v>2</v>
      </c>
    </row>
    <row r="503" spans="1:5" x14ac:dyDescent="0.25">
      <c r="A503" s="37" t="s">
        <v>8219</v>
      </c>
      <c r="B503">
        <v>27</v>
      </c>
      <c r="D503" s="36" t="s">
        <v>8221</v>
      </c>
      <c r="E503">
        <v>2</v>
      </c>
    </row>
    <row r="504" spans="1:5" x14ac:dyDescent="0.25">
      <c r="A504" s="37" t="s">
        <v>8219</v>
      </c>
      <c r="B504">
        <v>27</v>
      </c>
      <c r="D504" s="36" t="s">
        <v>8221</v>
      </c>
      <c r="E504">
        <v>2</v>
      </c>
    </row>
    <row r="505" spans="1:5" x14ac:dyDescent="0.25">
      <c r="A505" s="37" t="s">
        <v>8219</v>
      </c>
      <c r="B505">
        <v>28</v>
      </c>
      <c r="D505" s="36" t="s">
        <v>8221</v>
      </c>
      <c r="E505">
        <v>2</v>
      </c>
    </row>
    <row r="506" spans="1:5" x14ac:dyDescent="0.25">
      <c r="A506" s="37" t="s">
        <v>8219</v>
      </c>
      <c r="B506">
        <v>28</v>
      </c>
      <c r="D506" s="36" t="s">
        <v>8221</v>
      </c>
      <c r="E506">
        <v>2</v>
      </c>
    </row>
    <row r="507" spans="1:5" x14ac:dyDescent="0.25">
      <c r="A507" s="37" t="s">
        <v>8219</v>
      </c>
      <c r="B507">
        <v>28</v>
      </c>
      <c r="D507" s="36" t="s">
        <v>8221</v>
      </c>
      <c r="E507">
        <v>2</v>
      </c>
    </row>
    <row r="508" spans="1:5" x14ac:dyDescent="0.25">
      <c r="A508" s="37" t="s">
        <v>8219</v>
      </c>
      <c r="B508">
        <v>28</v>
      </c>
      <c r="D508" s="36" t="s">
        <v>8221</v>
      </c>
      <c r="E508">
        <v>2</v>
      </c>
    </row>
    <row r="509" spans="1:5" x14ac:dyDescent="0.25">
      <c r="A509" s="37" t="s">
        <v>8219</v>
      </c>
      <c r="B509">
        <v>28</v>
      </c>
      <c r="D509" s="36" t="s">
        <v>8221</v>
      </c>
      <c r="E509">
        <v>2</v>
      </c>
    </row>
    <row r="510" spans="1:5" x14ac:dyDescent="0.25">
      <c r="A510" s="37" t="s">
        <v>8219</v>
      </c>
      <c r="B510">
        <v>28</v>
      </c>
      <c r="D510" s="36" t="s">
        <v>8221</v>
      </c>
      <c r="E510">
        <v>2</v>
      </c>
    </row>
    <row r="511" spans="1:5" x14ac:dyDescent="0.25">
      <c r="A511" s="37" t="s">
        <v>8219</v>
      </c>
      <c r="B511">
        <v>28</v>
      </c>
      <c r="D511" s="36" t="s">
        <v>8221</v>
      </c>
      <c r="E511">
        <v>2</v>
      </c>
    </row>
    <row r="512" spans="1:5" x14ac:dyDescent="0.25">
      <c r="A512" s="37" t="s">
        <v>8219</v>
      </c>
      <c r="B512">
        <v>28</v>
      </c>
      <c r="D512" s="36" t="s">
        <v>8221</v>
      </c>
      <c r="E512">
        <v>2</v>
      </c>
    </row>
    <row r="513" spans="1:5" x14ac:dyDescent="0.25">
      <c r="A513" s="37" t="s">
        <v>8219</v>
      </c>
      <c r="B513">
        <v>28</v>
      </c>
      <c r="D513" s="36" t="s">
        <v>8221</v>
      </c>
      <c r="E513">
        <v>2</v>
      </c>
    </row>
    <row r="514" spans="1:5" x14ac:dyDescent="0.25">
      <c r="A514" s="37" t="s">
        <v>8219</v>
      </c>
      <c r="B514">
        <v>28</v>
      </c>
      <c r="D514" s="36" t="s">
        <v>8221</v>
      </c>
      <c r="E514">
        <v>2</v>
      </c>
    </row>
    <row r="515" spans="1:5" x14ac:dyDescent="0.25">
      <c r="A515" s="37" t="s">
        <v>8219</v>
      </c>
      <c r="B515">
        <v>28</v>
      </c>
      <c r="D515" s="36" t="s">
        <v>8221</v>
      </c>
      <c r="E515">
        <v>2</v>
      </c>
    </row>
    <row r="516" spans="1:5" x14ac:dyDescent="0.25">
      <c r="A516" s="37" t="s">
        <v>8219</v>
      </c>
      <c r="B516">
        <v>28</v>
      </c>
      <c r="D516" s="36" t="s">
        <v>8221</v>
      </c>
      <c r="E516">
        <v>2</v>
      </c>
    </row>
    <row r="517" spans="1:5" x14ac:dyDescent="0.25">
      <c r="A517" s="37" t="s">
        <v>8219</v>
      </c>
      <c r="B517">
        <v>28</v>
      </c>
      <c r="D517" s="36" t="s">
        <v>8221</v>
      </c>
      <c r="E517">
        <v>2</v>
      </c>
    </row>
    <row r="518" spans="1:5" x14ac:dyDescent="0.25">
      <c r="A518" s="37" t="s">
        <v>8219</v>
      </c>
      <c r="B518">
        <v>28</v>
      </c>
      <c r="D518" s="36" t="s">
        <v>8221</v>
      </c>
      <c r="E518">
        <v>2</v>
      </c>
    </row>
    <row r="519" spans="1:5" x14ac:dyDescent="0.25">
      <c r="A519" s="37" t="s">
        <v>8219</v>
      </c>
      <c r="B519">
        <v>28</v>
      </c>
      <c r="D519" s="36" t="s">
        <v>8221</v>
      </c>
      <c r="E519">
        <v>2</v>
      </c>
    </row>
    <row r="520" spans="1:5" x14ac:dyDescent="0.25">
      <c r="A520" s="37" t="s">
        <v>8219</v>
      </c>
      <c r="B520">
        <v>28</v>
      </c>
      <c r="D520" s="36" t="s">
        <v>8221</v>
      </c>
      <c r="E520">
        <v>2</v>
      </c>
    </row>
    <row r="521" spans="1:5" x14ac:dyDescent="0.25">
      <c r="A521" s="37" t="s">
        <v>8219</v>
      </c>
      <c r="B521">
        <v>28</v>
      </c>
      <c r="D521" s="36" t="s">
        <v>8221</v>
      </c>
      <c r="E521">
        <v>2</v>
      </c>
    </row>
    <row r="522" spans="1:5" x14ac:dyDescent="0.25">
      <c r="A522" s="37" t="s">
        <v>8219</v>
      </c>
      <c r="B522">
        <v>28</v>
      </c>
      <c r="D522" s="36" t="s">
        <v>8221</v>
      </c>
      <c r="E522">
        <v>2</v>
      </c>
    </row>
    <row r="523" spans="1:5" x14ac:dyDescent="0.25">
      <c r="A523" s="37" t="s">
        <v>8219</v>
      </c>
      <c r="B523">
        <v>28</v>
      </c>
      <c r="D523" s="36" t="s">
        <v>8221</v>
      </c>
      <c r="E523">
        <v>2</v>
      </c>
    </row>
    <row r="524" spans="1:5" x14ac:dyDescent="0.25">
      <c r="A524" s="37" t="s">
        <v>8219</v>
      </c>
      <c r="B524">
        <v>28</v>
      </c>
      <c r="D524" s="36" t="s">
        <v>8221</v>
      </c>
      <c r="E524">
        <v>2</v>
      </c>
    </row>
    <row r="525" spans="1:5" x14ac:dyDescent="0.25">
      <c r="A525" s="37" t="s">
        <v>8219</v>
      </c>
      <c r="B525">
        <v>28</v>
      </c>
      <c r="D525" s="36" t="s">
        <v>8221</v>
      </c>
      <c r="E525">
        <v>2</v>
      </c>
    </row>
    <row r="526" spans="1:5" x14ac:dyDescent="0.25">
      <c r="A526" s="37" t="s">
        <v>8219</v>
      </c>
      <c r="B526">
        <v>28</v>
      </c>
      <c r="D526" s="36" t="s">
        <v>8221</v>
      </c>
      <c r="E526">
        <v>2</v>
      </c>
    </row>
    <row r="527" spans="1:5" x14ac:dyDescent="0.25">
      <c r="A527" s="37" t="s">
        <v>8219</v>
      </c>
      <c r="B527">
        <v>28</v>
      </c>
      <c r="D527" s="36" t="s">
        <v>8221</v>
      </c>
      <c r="E527">
        <v>2</v>
      </c>
    </row>
    <row r="528" spans="1:5" x14ac:dyDescent="0.25">
      <c r="A528" s="37" t="s">
        <v>8219</v>
      </c>
      <c r="B528">
        <v>28</v>
      </c>
      <c r="D528" s="36" t="s">
        <v>8221</v>
      </c>
      <c r="E528">
        <v>2</v>
      </c>
    </row>
    <row r="529" spans="1:5" x14ac:dyDescent="0.25">
      <c r="A529" s="37" t="s">
        <v>8219</v>
      </c>
      <c r="B529">
        <v>28</v>
      </c>
      <c r="D529" s="36" t="s">
        <v>8221</v>
      </c>
      <c r="E529">
        <v>2</v>
      </c>
    </row>
    <row r="530" spans="1:5" x14ac:dyDescent="0.25">
      <c r="A530" s="37" t="s">
        <v>8219</v>
      </c>
      <c r="B530">
        <v>28</v>
      </c>
      <c r="D530" s="36" t="s">
        <v>8221</v>
      </c>
      <c r="E530">
        <v>2</v>
      </c>
    </row>
    <row r="531" spans="1:5" x14ac:dyDescent="0.25">
      <c r="A531" s="37" t="s">
        <v>8219</v>
      </c>
      <c r="B531">
        <v>28</v>
      </c>
      <c r="D531" s="36" t="s">
        <v>8221</v>
      </c>
      <c r="E531">
        <v>2</v>
      </c>
    </row>
    <row r="532" spans="1:5" x14ac:dyDescent="0.25">
      <c r="A532" s="37" t="s">
        <v>8219</v>
      </c>
      <c r="B532">
        <v>28</v>
      </c>
      <c r="D532" s="36" t="s">
        <v>8221</v>
      </c>
      <c r="E532">
        <v>2</v>
      </c>
    </row>
    <row r="533" spans="1:5" x14ac:dyDescent="0.25">
      <c r="A533" s="37" t="s">
        <v>8219</v>
      </c>
      <c r="B533">
        <v>28</v>
      </c>
      <c r="D533" s="36" t="s">
        <v>8221</v>
      </c>
      <c r="E533">
        <v>2</v>
      </c>
    </row>
    <row r="534" spans="1:5" x14ac:dyDescent="0.25">
      <c r="A534" s="37" t="s">
        <v>8219</v>
      </c>
      <c r="B534">
        <v>29</v>
      </c>
      <c r="D534" s="36" t="s">
        <v>8221</v>
      </c>
      <c r="E534">
        <v>2</v>
      </c>
    </row>
    <row r="535" spans="1:5" x14ac:dyDescent="0.25">
      <c r="A535" s="37" t="s">
        <v>8219</v>
      </c>
      <c r="B535">
        <v>29</v>
      </c>
      <c r="D535" s="36" t="s">
        <v>8221</v>
      </c>
      <c r="E535">
        <v>2</v>
      </c>
    </row>
    <row r="536" spans="1:5" x14ac:dyDescent="0.25">
      <c r="A536" s="37" t="s">
        <v>8219</v>
      </c>
      <c r="B536">
        <v>29</v>
      </c>
      <c r="D536" s="36" t="s">
        <v>8221</v>
      </c>
      <c r="E536">
        <v>2</v>
      </c>
    </row>
    <row r="537" spans="1:5" x14ac:dyDescent="0.25">
      <c r="A537" s="37" t="s">
        <v>8219</v>
      </c>
      <c r="B537">
        <v>29</v>
      </c>
      <c r="D537" s="36" t="s">
        <v>8221</v>
      </c>
      <c r="E537">
        <v>2</v>
      </c>
    </row>
    <row r="538" spans="1:5" x14ac:dyDescent="0.25">
      <c r="A538" s="37" t="s">
        <v>8219</v>
      </c>
      <c r="B538">
        <v>29</v>
      </c>
      <c r="D538" s="36" t="s">
        <v>8221</v>
      </c>
      <c r="E538">
        <v>2</v>
      </c>
    </row>
    <row r="539" spans="1:5" x14ac:dyDescent="0.25">
      <c r="A539" s="37" t="s">
        <v>8219</v>
      </c>
      <c r="B539">
        <v>29</v>
      </c>
      <c r="D539" s="36" t="s">
        <v>8221</v>
      </c>
      <c r="E539">
        <v>2</v>
      </c>
    </row>
    <row r="540" spans="1:5" x14ac:dyDescent="0.25">
      <c r="A540" s="37" t="s">
        <v>8219</v>
      </c>
      <c r="B540">
        <v>29</v>
      </c>
      <c r="D540" s="36" t="s">
        <v>8221</v>
      </c>
      <c r="E540">
        <v>2</v>
      </c>
    </row>
    <row r="541" spans="1:5" x14ac:dyDescent="0.25">
      <c r="A541" s="37" t="s">
        <v>8219</v>
      </c>
      <c r="B541">
        <v>29</v>
      </c>
      <c r="D541" s="36" t="s">
        <v>8221</v>
      </c>
      <c r="E541">
        <v>2</v>
      </c>
    </row>
    <row r="542" spans="1:5" x14ac:dyDescent="0.25">
      <c r="A542" s="37" t="s">
        <v>8219</v>
      </c>
      <c r="B542">
        <v>29</v>
      </c>
      <c r="D542" s="36" t="s">
        <v>8221</v>
      </c>
      <c r="E542">
        <v>2</v>
      </c>
    </row>
    <row r="543" spans="1:5" x14ac:dyDescent="0.25">
      <c r="A543" s="37" t="s">
        <v>8219</v>
      </c>
      <c r="B543">
        <v>29</v>
      </c>
      <c r="D543" s="36" t="s">
        <v>8221</v>
      </c>
      <c r="E543">
        <v>2</v>
      </c>
    </row>
    <row r="544" spans="1:5" x14ac:dyDescent="0.25">
      <c r="A544" s="37" t="s">
        <v>8219</v>
      </c>
      <c r="B544">
        <v>29</v>
      </c>
      <c r="D544" s="36" t="s">
        <v>8221</v>
      </c>
      <c r="E544">
        <v>2</v>
      </c>
    </row>
    <row r="545" spans="1:5" x14ac:dyDescent="0.25">
      <c r="A545" s="37" t="s">
        <v>8219</v>
      </c>
      <c r="B545">
        <v>29</v>
      </c>
      <c r="D545" s="36" t="s">
        <v>8221</v>
      </c>
      <c r="E545">
        <v>2</v>
      </c>
    </row>
    <row r="546" spans="1:5" x14ac:dyDescent="0.25">
      <c r="A546" s="37" t="s">
        <v>8219</v>
      </c>
      <c r="B546">
        <v>29</v>
      </c>
      <c r="D546" s="36" t="s">
        <v>8221</v>
      </c>
      <c r="E546">
        <v>2</v>
      </c>
    </row>
    <row r="547" spans="1:5" x14ac:dyDescent="0.25">
      <c r="A547" s="37" t="s">
        <v>8219</v>
      </c>
      <c r="B547">
        <v>29</v>
      </c>
      <c r="D547" s="36" t="s">
        <v>8221</v>
      </c>
      <c r="E547">
        <v>2</v>
      </c>
    </row>
    <row r="548" spans="1:5" x14ac:dyDescent="0.25">
      <c r="A548" s="37" t="s">
        <v>8219</v>
      </c>
      <c r="B548">
        <v>29</v>
      </c>
      <c r="D548" s="36" t="s">
        <v>8221</v>
      </c>
      <c r="E548">
        <v>2</v>
      </c>
    </row>
    <row r="549" spans="1:5" x14ac:dyDescent="0.25">
      <c r="A549" s="37" t="s">
        <v>8219</v>
      </c>
      <c r="B549">
        <v>29</v>
      </c>
      <c r="D549" s="36" t="s">
        <v>8221</v>
      </c>
      <c r="E549">
        <v>2</v>
      </c>
    </row>
    <row r="550" spans="1:5" x14ac:dyDescent="0.25">
      <c r="A550" s="37" t="s">
        <v>8219</v>
      </c>
      <c r="B550">
        <v>29</v>
      </c>
      <c r="D550" s="36" t="s">
        <v>8221</v>
      </c>
      <c r="E550">
        <v>2</v>
      </c>
    </row>
    <row r="551" spans="1:5" x14ac:dyDescent="0.25">
      <c r="A551" s="37" t="s">
        <v>8219</v>
      </c>
      <c r="B551">
        <v>29</v>
      </c>
      <c r="D551" s="36" t="s">
        <v>8221</v>
      </c>
      <c r="E551">
        <v>2</v>
      </c>
    </row>
    <row r="552" spans="1:5" x14ac:dyDescent="0.25">
      <c r="A552" s="37" t="s">
        <v>8219</v>
      </c>
      <c r="B552">
        <v>30</v>
      </c>
      <c r="D552" s="36" t="s">
        <v>8221</v>
      </c>
      <c r="E552">
        <v>2</v>
      </c>
    </row>
    <row r="553" spans="1:5" x14ac:dyDescent="0.25">
      <c r="A553" s="37" t="s">
        <v>8219</v>
      </c>
      <c r="B553">
        <v>30</v>
      </c>
      <c r="D553" s="36" t="s">
        <v>8221</v>
      </c>
      <c r="E553">
        <v>2</v>
      </c>
    </row>
    <row r="554" spans="1:5" x14ac:dyDescent="0.25">
      <c r="A554" s="37" t="s">
        <v>8219</v>
      </c>
      <c r="B554">
        <v>30</v>
      </c>
      <c r="D554" s="36" t="s">
        <v>8221</v>
      </c>
      <c r="E554">
        <v>2</v>
      </c>
    </row>
    <row r="555" spans="1:5" x14ac:dyDescent="0.25">
      <c r="A555" s="37" t="s">
        <v>8219</v>
      </c>
      <c r="B555">
        <v>30</v>
      </c>
      <c r="D555" s="36" t="s">
        <v>8221</v>
      </c>
      <c r="E555">
        <v>2</v>
      </c>
    </row>
    <row r="556" spans="1:5" x14ac:dyDescent="0.25">
      <c r="A556" s="37" t="s">
        <v>8219</v>
      </c>
      <c r="B556">
        <v>30</v>
      </c>
      <c r="D556" s="36" t="s">
        <v>8221</v>
      </c>
      <c r="E556">
        <v>2</v>
      </c>
    </row>
    <row r="557" spans="1:5" x14ac:dyDescent="0.25">
      <c r="A557" s="37" t="s">
        <v>8219</v>
      </c>
      <c r="B557">
        <v>30</v>
      </c>
      <c r="D557" s="36" t="s">
        <v>8221</v>
      </c>
      <c r="E557">
        <v>2</v>
      </c>
    </row>
    <row r="558" spans="1:5" x14ac:dyDescent="0.25">
      <c r="A558" s="37" t="s">
        <v>8219</v>
      </c>
      <c r="B558">
        <v>30</v>
      </c>
      <c r="D558" s="36" t="s">
        <v>8221</v>
      </c>
      <c r="E558">
        <v>2</v>
      </c>
    </row>
    <row r="559" spans="1:5" x14ac:dyDescent="0.25">
      <c r="A559" s="37" t="s">
        <v>8219</v>
      </c>
      <c r="B559">
        <v>30</v>
      </c>
      <c r="D559" s="36" t="s">
        <v>8221</v>
      </c>
      <c r="E559">
        <v>2</v>
      </c>
    </row>
    <row r="560" spans="1:5" x14ac:dyDescent="0.25">
      <c r="A560" s="37" t="s">
        <v>8219</v>
      </c>
      <c r="B560">
        <v>30</v>
      </c>
      <c r="D560" s="36" t="s">
        <v>8221</v>
      </c>
      <c r="E560">
        <v>2</v>
      </c>
    </row>
    <row r="561" spans="1:5" x14ac:dyDescent="0.25">
      <c r="A561" s="37" t="s">
        <v>8219</v>
      </c>
      <c r="B561">
        <v>30</v>
      </c>
      <c r="D561" s="36" t="s">
        <v>8221</v>
      </c>
      <c r="E561">
        <v>2</v>
      </c>
    </row>
    <row r="562" spans="1:5" x14ac:dyDescent="0.25">
      <c r="A562" s="37" t="s">
        <v>8219</v>
      </c>
      <c r="B562">
        <v>30</v>
      </c>
      <c r="D562" s="36" t="s">
        <v>8221</v>
      </c>
      <c r="E562">
        <v>2</v>
      </c>
    </row>
    <row r="563" spans="1:5" x14ac:dyDescent="0.25">
      <c r="A563" s="37" t="s">
        <v>8219</v>
      </c>
      <c r="B563">
        <v>30</v>
      </c>
      <c r="D563" s="36" t="s">
        <v>8221</v>
      </c>
      <c r="E563">
        <v>2</v>
      </c>
    </row>
    <row r="564" spans="1:5" x14ac:dyDescent="0.25">
      <c r="A564" s="37" t="s">
        <v>8219</v>
      </c>
      <c r="B564">
        <v>30</v>
      </c>
      <c r="D564" s="36" t="s">
        <v>8221</v>
      </c>
      <c r="E564">
        <v>2</v>
      </c>
    </row>
    <row r="565" spans="1:5" x14ac:dyDescent="0.25">
      <c r="A565" s="37" t="s">
        <v>8219</v>
      </c>
      <c r="B565">
        <v>30</v>
      </c>
      <c r="D565" s="36" t="s">
        <v>8221</v>
      </c>
      <c r="E565">
        <v>2</v>
      </c>
    </row>
    <row r="566" spans="1:5" x14ac:dyDescent="0.25">
      <c r="A566" s="37" t="s">
        <v>8219</v>
      </c>
      <c r="B566">
        <v>30</v>
      </c>
      <c r="D566" s="36" t="s">
        <v>8221</v>
      </c>
      <c r="E566">
        <v>2</v>
      </c>
    </row>
    <row r="567" spans="1:5" x14ac:dyDescent="0.25">
      <c r="A567" s="37" t="s">
        <v>8219</v>
      </c>
      <c r="B567">
        <v>30</v>
      </c>
      <c r="D567" s="36" t="s">
        <v>8221</v>
      </c>
      <c r="E567">
        <v>2</v>
      </c>
    </row>
    <row r="568" spans="1:5" x14ac:dyDescent="0.25">
      <c r="A568" s="37" t="s">
        <v>8219</v>
      </c>
      <c r="B568">
        <v>30</v>
      </c>
      <c r="D568" s="36" t="s">
        <v>8221</v>
      </c>
      <c r="E568">
        <v>2</v>
      </c>
    </row>
    <row r="569" spans="1:5" x14ac:dyDescent="0.25">
      <c r="A569" s="37" t="s">
        <v>8219</v>
      </c>
      <c r="B569">
        <v>30</v>
      </c>
      <c r="D569" s="36" t="s">
        <v>8221</v>
      </c>
      <c r="E569">
        <v>2</v>
      </c>
    </row>
    <row r="570" spans="1:5" x14ac:dyDescent="0.25">
      <c r="A570" s="37" t="s">
        <v>8219</v>
      </c>
      <c r="B570">
        <v>30</v>
      </c>
      <c r="D570" s="36" t="s">
        <v>8221</v>
      </c>
      <c r="E570">
        <v>2</v>
      </c>
    </row>
    <row r="571" spans="1:5" x14ac:dyDescent="0.25">
      <c r="A571" s="37" t="s">
        <v>8219</v>
      </c>
      <c r="B571">
        <v>30</v>
      </c>
      <c r="D571" s="36" t="s">
        <v>8221</v>
      </c>
      <c r="E571">
        <v>2</v>
      </c>
    </row>
    <row r="572" spans="1:5" x14ac:dyDescent="0.25">
      <c r="A572" s="37" t="s">
        <v>8219</v>
      </c>
      <c r="B572">
        <v>30</v>
      </c>
      <c r="D572" s="36" t="s">
        <v>8221</v>
      </c>
      <c r="E572">
        <v>2</v>
      </c>
    </row>
    <row r="573" spans="1:5" x14ac:dyDescent="0.25">
      <c r="A573" s="37" t="s">
        <v>8219</v>
      </c>
      <c r="B573">
        <v>30</v>
      </c>
      <c r="D573" s="36" t="s">
        <v>8221</v>
      </c>
      <c r="E573">
        <v>2</v>
      </c>
    </row>
    <row r="574" spans="1:5" x14ac:dyDescent="0.25">
      <c r="A574" s="37" t="s">
        <v>8219</v>
      </c>
      <c r="B574">
        <v>30</v>
      </c>
      <c r="D574" s="36" t="s">
        <v>8221</v>
      </c>
      <c r="E574">
        <v>2</v>
      </c>
    </row>
    <row r="575" spans="1:5" x14ac:dyDescent="0.25">
      <c r="A575" s="37" t="s">
        <v>8219</v>
      </c>
      <c r="B575">
        <v>30</v>
      </c>
      <c r="D575" s="36" t="s">
        <v>8221</v>
      </c>
      <c r="E575">
        <v>2</v>
      </c>
    </row>
    <row r="576" spans="1:5" x14ac:dyDescent="0.25">
      <c r="A576" s="37" t="s">
        <v>8219</v>
      </c>
      <c r="B576">
        <v>31</v>
      </c>
      <c r="D576" s="36" t="s">
        <v>8221</v>
      </c>
      <c r="E576">
        <v>2</v>
      </c>
    </row>
    <row r="577" spans="1:5" x14ac:dyDescent="0.25">
      <c r="A577" s="37" t="s">
        <v>8219</v>
      </c>
      <c r="B577">
        <v>31</v>
      </c>
      <c r="D577" s="36" t="s">
        <v>8221</v>
      </c>
      <c r="E577">
        <v>2</v>
      </c>
    </row>
    <row r="578" spans="1:5" x14ac:dyDescent="0.25">
      <c r="A578" s="37" t="s">
        <v>8219</v>
      </c>
      <c r="B578">
        <v>31</v>
      </c>
      <c r="D578" s="36" t="s">
        <v>8221</v>
      </c>
      <c r="E578">
        <v>2</v>
      </c>
    </row>
    <row r="579" spans="1:5" x14ac:dyDescent="0.25">
      <c r="A579" s="37" t="s">
        <v>8219</v>
      </c>
      <c r="B579">
        <v>31</v>
      </c>
      <c r="D579" s="36" t="s">
        <v>8221</v>
      </c>
      <c r="E579">
        <v>2</v>
      </c>
    </row>
    <row r="580" spans="1:5" x14ac:dyDescent="0.25">
      <c r="A580" s="37" t="s">
        <v>8219</v>
      </c>
      <c r="B580">
        <v>31</v>
      </c>
      <c r="D580" s="36" t="s">
        <v>8221</v>
      </c>
      <c r="E580">
        <v>2</v>
      </c>
    </row>
    <row r="581" spans="1:5" x14ac:dyDescent="0.25">
      <c r="A581" s="37" t="s">
        <v>8219</v>
      </c>
      <c r="B581">
        <v>31</v>
      </c>
      <c r="D581" s="36" t="s">
        <v>8221</v>
      </c>
      <c r="E581">
        <v>2</v>
      </c>
    </row>
    <row r="582" spans="1:5" x14ac:dyDescent="0.25">
      <c r="A582" s="37" t="s">
        <v>8219</v>
      </c>
      <c r="B582">
        <v>31</v>
      </c>
      <c r="D582" s="36" t="s">
        <v>8221</v>
      </c>
      <c r="E582">
        <v>2</v>
      </c>
    </row>
    <row r="583" spans="1:5" x14ac:dyDescent="0.25">
      <c r="A583" s="37" t="s">
        <v>8219</v>
      </c>
      <c r="B583">
        <v>31</v>
      </c>
      <c r="D583" s="36" t="s">
        <v>8221</v>
      </c>
      <c r="E583">
        <v>2</v>
      </c>
    </row>
    <row r="584" spans="1:5" x14ac:dyDescent="0.25">
      <c r="A584" s="37" t="s">
        <v>8219</v>
      </c>
      <c r="B584">
        <v>31</v>
      </c>
      <c r="D584" s="36" t="s">
        <v>8221</v>
      </c>
      <c r="E584">
        <v>2</v>
      </c>
    </row>
    <row r="585" spans="1:5" x14ac:dyDescent="0.25">
      <c r="A585" s="37" t="s">
        <v>8219</v>
      </c>
      <c r="B585">
        <v>31</v>
      </c>
      <c r="D585" s="36" t="s">
        <v>8221</v>
      </c>
      <c r="E585">
        <v>2</v>
      </c>
    </row>
    <row r="586" spans="1:5" x14ac:dyDescent="0.25">
      <c r="A586" s="37" t="s">
        <v>8219</v>
      </c>
      <c r="B586">
        <v>31</v>
      </c>
      <c r="D586" s="36" t="s">
        <v>8221</v>
      </c>
      <c r="E586">
        <v>2</v>
      </c>
    </row>
    <row r="587" spans="1:5" x14ac:dyDescent="0.25">
      <c r="A587" s="37" t="s">
        <v>8219</v>
      </c>
      <c r="B587">
        <v>31</v>
      </c>
      <c r="D587" s="36" t="s">
        <v>8221</v>
      </c>
      <c r="E587">
        <v>2</v>
      </c>
    </row>
    <row r="588" spans="1:5" x14ac:dyDescent="0.25">
      <c r="A588" s="37" t="s">
        <v>8219</v>
      </c>
      <c r="B588">
        <v>31</v>
      </c>
      <c r="D588" s="36" t="s">
        <v>8221</v>
      </c>
      <c r="E588">
        <v>2</v>
      </c>
    </row>
    <row r="589" spans="1:5" x14ac:dyDescent="0.25">
      <c r="A589" s="37" t="s">
        <v>8219</v>
      </c>
      <c r="B589">
        <v>31</v>
      </c>
      <c r="D589" s="36" t="s">
        <v>8221</v>
      </c>
      <c r="E589">
        <v>2</v>
      </c>
    </row>
    <row r="590" spans="1:5" x14ac:dyDescent="0.25">
      <c r="A590" s="37" t="s">
        <v>8219</v>
      </c>
      <c r="B590">
        <v>31</v>
      </c>
      <c r="D590" s="36" t="s">
        <v>8221</v>
      </c>
      <c r="E590">
        <v>2</v>
      </c>
    </row>
    <row r="591" spans="1:5" x14ac:dyDescent="0.25">
      <c r="A591" s="37" t="s">
        <v>8219</v>
      </c>
      <c r="B591">
        <v>31</v>
      </c>
      <c r="D591" s="36" t="s">
        <v>8221</v>
      </c>
      <c r="E591">
        <v>2</v>
      </c>
    </row>
    <row r="592" spans="1:5" x14ac:dyDescent="0.25">
      <c r="A592" s="37" t="s">
        <v>8219</v>
      </c>
      <c r="B592">
        <v>31</v>
      </c>
      <c r="D592" s="36" t="s">
        <v>8221</v>
      </c>
      <c r="E592">
        <v>2</v>
      </c>
    </row>
    <row r="593" spans="1:5" x14ac:dyDescent="0.25">
      <c r="A593" s="37" t="s">
        <v>8219</v>
      </c>
      <c r="B593">
        <v>31</v>
      </c>
      <c r="D593" s="36" t="s">
        <v>8221</v>
      </c>
      <c r="E593">
        <v>2</v>
      </c>
    </row>
    <row r="594" spans="1:5" x14ac:dyDescent="0.25">
      <c r="A594" s="37" t="s">
        <v>8219</v>
      </c>
      <c r="B594">
        <v>31</v>
      </c>
      <c r="D594" s="36" t="s">
        <v>8221</v>
      </c>
      <c r="E594">
        <v>2</v>
      </c>
    </row>
    <row r="595" spans="1:5" x14ac:dyDescent="0.25">
      <c r="A595" s="37" t="s">
        <v>8219</v>
      </c>
      <c r="B595">
        <v>31</v>
      </c>
      <c r="D595" s="36" t="s">
        <v>8221</v>
      </c>
      <c r="E595">
        <v>2</v>
      </c>
    </row>
    <row r="596" spans="1:5" x14ac:dyDescent="0.25">
      <c r="A596" s="37" t="s">
        <v>8219</v>
      </c>
      <c r="B596">
        <v>32</v>
      </c>
      <c r="D596" s="36" t="s">
        <v>8221</v>
      </c>
      <c r="E596">
        <v>2</v>
      </c>
    </row>
    <row r="597" spans="1:5" x14ac:dyDescent="0.25">
      <c r="A597" s="37" t="s">
        <v>8219</v>
      </c>
      <c r="B597">
        <v>32</v>
      </c>
      <c r="D597" s="36" t="s">
        <v>8221</v>
      </c>
      <c r="E597">
        <v>2</v>
      </c>
    </row>
    <row r="598" spans="1:5" x14ac:dyDescent="0.25">
      <c r="A598" s="37" t="s">
        <v>8219</v>
      </c>
      <c r="B598">
        <v>32</v>
      </c>
      <c r="D598" s="36" t="s">
        <v>8221</v>
      </c>
      <c r="E598">
        <v>2</v>
      </c>
    </row>
    <row r="599" spans="1:5" x14ac:dyDescent="0.25">
      <c r="A599" s="37" t="s">
        <v>8219</v>
      </c>
      <c r="B599">
        <v>32</v>
      </c>
      <c r="D599" s="36" t="s">
        <v>8221</v>
      </c>
      <c r="E599">
        <v>2</v>
      </c>
    </row>
    <row r="600" spans="1:5" x14ac:dyDescent="0.25">
      <c r="A600" s="37" t="s">
        <v>8219</v>
      </c>
      <c r="B600">
        <v>32</v>
      </c>
      <c r="D600" s="36" t="s">
        <v>8221</v>
      </c>
      <c r="E600">
        <v>2</v>
      </c>
    </row>
    <row r="601" spans="1:5" x14ac:dyDescent="0.25">
      <c r="A601" s="37" t="s">
        <v>8219</v>
      </c>
      <c r="B601">
        <v>32</v>
      </c>
      <c r="D601" s="36" t="s">
        <v>8221</v>
      </c>
      <c r="E601">
        <v>2</v>
      </c>
    </row>
    <row r="602" spans="1:5" x14ac:dyDescent="0.25">
      <c r="A602" s="37" t="s">
        <v>8219</v>
      </c>
      <c r="B602">
        <v>32</v>
      </c>
      <c r="D602" s="36" t="s">
        <v>8221</v>
      </c>
      <c r="E602">
        <v>2</v>
      </c>
    </row>
    <row r="603" spans="1:5" x14ac:dyDescent="0.25">
      <c r="A603" s="37" t="s">
        <v>8219</v>
      </c>
      <c r="B603">
        <v>32</v>
      </c>
      <c r="D603" s="36" t="s">
        <v>8221</v>
      </c>
      <c r="E603">
        <v>2</v>
      </c>
    </row>
    <row r="604" spans="1:5" x14ac:dyDescent="0.25">
      <c r="A604" s="37" t="s">
        <v>8219</v>
      </c>
      <c r="B604">
        <v>32</v>
      </c>
      <c r="D604" s="36" t="s">
        <v>8221</v>
      </c>
      <c r="E604">
        <v>2</v>
      </c>
    </row>
    <row r="605" spans="1:5" x14ac:dyDescent="0.25">
      <c r="A605" s="37" t="s">
        <v>8219</v>
      </c>
      <c r="B605">
        <v>32</v>
      </c>
      <c r="D605" s="36" t="s">
        <v>8221</v>
      </c>
      <c r="E605">
        <v>2</v>
      </c>
    </row>
    <row r="606" spans="1:5" x14ac:dyDescent="0.25">
      <c r="A606" s="37" t="s">
        <v>8219</v>
      </c>
      <c r="B606">
        <v>32</v>
      </c>
      <c r="D606" s="36" t="s">
        <v>8221</v>
      </c>
      <c r="E606">
        <v>2</v>
      </c>
    </row>
    <row r="607" spans="1:5" x14ac:dyDescent="0.25">
      <c r="A607" s="37" t="s">
        <v>8219</v>
      </c>
      <c r="B607">
        <v>32</v>
      </c>
      <c r="D607" s="36" t="s">
        <v>8221</v>
      </c>
      <c r="E607">
        <v>2</v>
      </c>
    </row>
    <row r="608" spans="1:5" x14ac:dyDescent="0.25">
      <c r="A608" s="37" t="s">
        <v>8219</v>
      </c>
      <c r="B608">
        <v>32</v>
      </c>
      <c r="D608" s="36" t="s">
        <v>8221</v>
      </c>
      <c r="E608">
        <v>2</v>
      </c>
    </row>
    <row r="609" spans="1:5" x14ac:dyDescent="0.25">
      <c r="A609" s="37" t="s">
        <v>8219</v>
      </c>
      <c r="B609">
        <v>32</v>
      </c>
      <c r="D609" s="36" t="s">
        <v>8221</v>
      </c>
      <c r="E609">
        <v>2</v>
      </c>
    </row>
    <row r="610" spans="1:5" x14ac:dyDescent="0.25">
      <c r="A610" s="37" t="s">
        <v>8219</v>
      </c>
      <c r="B610">
        <v>32</v>
      </c>
      <c r="D610" s="36" t="s">
        <v>8221</v>
      </c>
      <c r="E610">
        <v>2</v>
      </c>
    </row>
    <row r="611" spans="1:5" x14ac:dyDescent="0.25">
      <c r="A611" s="37" t="s">
        <v>8219</v>
      </c>
      <c r="B611">
        <v>32</v>
      </c>
      <c r="D611" s="36" t="s">
        <v>8221</v>
      </c>
      <c r="E611">
        <v>2</v>
      </c>
    </row>
    <row r="612" spans="1:5" x14ac:dyDescent="0.25">
      <c r="A612" s="37" t="s">
        <v>8219</v>
      </c>
      <c r="B612">
        <v>32</v>
      </c>
      <c r="D612" s="36" t="s">
        <v>8221</v>
      </c>
      <c r="E612">
        <v>2</v>
      </c>
    </row>
    <row r="613" spans="1:5" x14ac:dyDescent="0.25">
      <c r="A613" s="37" t="s">
        <v>8219</v>
      </c>
      <c r="B613">
        <v>32</v>
      </c>
      <c r="D613" s="36" t="s">
        <v>8221</v>
      </c>
      <c r="E613">
        <v>2</v>
      </c>
    </row>
    <row r="614" spans="1:5" x14ac:dyDescent="0.25">
      <c r="A614" s="37" t="s">
        <v>8219</v>
      </c>
      <c r="B614">
        <v>32</v>
      </c>
      <c r="D614" s="36" t="s">
        <v>8221</v>
      </c>
      <c r="E614">
        <v>2</v>
      </c>
    </row>
    <row r="615" spans="1:5" x14ac:dyDescent="0.25">
      <c r="A615" s="37" t="s">
        <v>8219</v>
      </c>
      <c r="B615">
        <v>33</v>
      </c>
      <c r="D615" s="36" t="s">
        <v>8221</v>
      </c>
      <c r="E615">
        <v>2</v>
      </c>
    </row>
    <row r="616" spans="1:5" x14ac:dyDescent="0.25">
      <c r="A616" s="37" t="s">
        <v>8219</v>
      </c>
      <c r="B616">
        <v>33</v>
      </c>
      <c r="D616" s="36" t="s">
        <v>8221</v>
      </c>
      <c r="E616">
        <v>2</v>
      </c>
    </row>
    <row r="617" spans="1:5" x14ac:dyDescent="0.25">
      <c r="A617" s="37" t="s">
        <v>8219</v>
      </c>
      <c r="B617">
        <v>33</v>
      </c>
      <c r="D617" s="36" t="s">
        <v>8221</v>
      </c>
      <c r="E617">
        <v>2</v>
      </c>
    </row>
    <row r="618" spans="1:5" x14ac:dyDescent="0.25">
      <c r="A618" s="37" t="s">
        <v>8219</v>
      </c>
      <c r="B618">
        <v>33</v>
      </c>
      <c r="D618" s="36" t="s">
        <v>8221</v>
      </c>
      <c r="E618">
        <v>2</v>
      </c>
    </row>
    <row r="619" spans="1:5" x14ac:dyDescent="0.25">
      <c r="A619" s="37" t="s">
        <v>8219</v>
      </c>
      <c r="B619">
        <v>33</v>
      </c>
      <c r="D619" s="36" t="s">
        <v>8221</v>
      </c>
      <c r="E619">
        <v>2</v>
      </c>
    </row>
    <row r="620" spans="1:5" x14ac:dyDescent="0.25">
      <c r="A620" s="37" t="s">
        <v>8219</v>
      </c>
      <c r="B620">
        <v>33</v>
      </c>
      <c r="D620" s="36" t="s">
        <v>8221</v>
      </c>
      <c r="E620">
        <v>2</v>
      </c>
    </row>
    <row r="621" spans="1:5" x14ac:dyDescent="0.25">
      <c r="A621" s="37" t="s">
        <v>8219</v>
      </c>
      <c r="B621">
        <v>33</v>
      </c>
      <c r="D621" s="36" t="s">
        <v>8221</v>
      </c>
      <c r="E621">
        <v>2</v>
      </c>
    </row>
    <row r="622" spans="1:5" x14ac:dyDescent="0.25">
      <c r="A622" s="37" t="s">
        <v>8219</v>
      </c>
      <c r="B622">
        <v>33</v>
      </c>
      <c r="D622" s="36" t="s">
        <v>8221</v>
      </c>
      <c r="E622">
        <v>2</v>
      </c>
    </row>
    <row r="623" spans="1:5" x14ac:dyDescent="0.25">
      <c r="A623" s="37" t="s">
        <v>8219</v>
      </c>
      <c r="B623">
        <v>33</v>
      </c>
      <c r="D623" s="36" t="s">
        <v>8221</v>
      </c>
      <c r="E623">
        <v>2</v>
      </c>
    </row>
    <row r="624" spans="1:5" x14ac:dyDescent="0.25">
      <c r="A624" s="37" t="s">
        <v>8219</v>
      </c>
      <c r="B624">
        <v>33</v>
      </c>
      <c r="D624" s="36" t="s">
        <v>8221</v>
      </c>
      <c r="E624">
        <v>2</v>
      </c>
    </row>
    <row r="625" spans="1:5" x14ac:dyDescent="0.25">
      <c r="A625" s="37" t="s">
        <v>8219</v>
      </c>
      <c r="B625">
        <v>33</v>
      </c>
      <c r="D625" s="36" t="s">
        <v>8221</v>
      </c>
      <c r="E625">
        <v>2</v>
      </c>
    </row>
    <row r="626" spans="1:5" x14ac:dyDescent="0.25">
      <c r="A626" s="37" t="s">
        <v>8219</v>
      </c>
      <c r="B626">
        <v>33</v>
      </c>
      <c r="D626" s="36" t="s">
        <v>8221</v>
      </c>
      <c r="E626">
        <v>2</v>
      </c>
    </row>
    <row r="627" spans="1:5" x14ac:dyDescent="0.25">
      <c r="A627" s="37" t="s">
        <v>8219</v>
      </c>
      <c r="B627">
        <v>33</v>
      </c>
      <c r="D627" s="36" t="s">
        <v>8221</v>
      </c>
      <c r="E627">
        <v>2</v>
      </c>
    </row>
    <row r="628" spans="1:5" x14ac:dyDescent="0.25">
      <c r="A628" s="37" t="s">
        <v>8219</v>
      </c>
      <c r="B628">
        <v>33</v>
      </c>
      <c r="D628" s="36" t="s">
        <v>8221</v>
      </c>
      <c r="E628">
        <v>2</v>
      </c>
    </row>
    <row r="629" spans="1:5" x14ac:dyDescent="0.25">
      <c r="A629" s="37" t="s">
        <v>8219</v>
      </c>
      <c r="B629">
        <v>33</v>
      </c>
      <c r="D629" s="36" t="s">
        <v>8221</v>
      </c>
      <c r="E629">
        <v>2</v>
      </c>
    </row>
    <row r="630" spans="1:5" x14ac:dyDescent="0.25">
      <c r="A630" s="37" t="s">
        <v>8219</v>
      </c>
      <c r="B630">
        <v>33</v>
      </c>
      <c r="D630" s="36" t="s">
        <v>8221</v>
      </c>
      <c r="E630">
        <v>2</v>
      </c>
    </row>
    <row r="631" spans="1:5" x14ac:dyDescent="0.25">
      <c r="A631" s="37" t="s">
        <v>8219</v>
      </c>
      <c r="B631">
        <v>33</v>
      </c>
      <c r="D631" s="36" t="s">
        <v>8221</v>
      </c>
      <c r="E631">
        <v>2</v>
      </c>
    </row>
    <row r="632" spans="1:5" x14ac:dyDescent="0.25">
      <c r="A632" s="37" t="s">
        <v>8219</v>
      </c>
      <c r="B632">
        <v>33</v>
      </c>
      <c r="D632" s="36" t="s">
        <v>8221</v>
      </c>
      <c r="E632">
        <v>2</v>
      </c>
    </row>
    <row r="633" spans="1:5" x14ac:dyDescent="0.25">
      <c r="A633" s="37" t="s">
        <v>8219</v>
      </c>
      <c r="B633">
        <v>33</v>
      </c>
      <c r="D633" s="36" t="s">
        <v>8221</v>
      </c>
      <c r="E633">
        <v>2</v>
      </c>
    </row>
    <row r="634" spans="1:5" x14ac:dyDescent="0.25">
      <c r="A634" s="37" t="s">
        <v>8219</v>
      </c>
      <c r="B634">
        <v>33</v>
      </c>
      <c r="D634" s="36" t="s">
        <v>8221</v>
      </c>
      <c r="E634">
        <v>2</v>
      </c>
    </row>
    <row r="635" spans="1:5" x14ac:dyDescent="0.25">
      <c r="A635" s="37" t="s">
        <v>8219</v>
      </c>
      <c r="B635">
        <v>33</v>
      </c>
      <c r="D635" s="36" t="s">
        <v>8221</v>
      </c>
      <c r="E635">
        <v>2</v>
      </c>
    </row>
    <row r="636" spans="1:5" x14ac:dyDescent="0.25">
      <c r="A636" s="37" t="s">
        <v>8219</v>
      </c>
      <c r="B636">
        <v>33</v>
      </c>
      <c r="D636" s="36" t="s">
        <v>8221</v>
      </c>
      <c r="E636">
        <v>2</v>
      </c>
    </row>
    <row r="637" spans="1:5" x14ac:dyDescent="0.25">
      <c r="A637" s="37" t="s">
        <v>8219</v>
      </c>
      <c r="B637">
        <v>33</v>
      </c>
      <c r="D637" s="36" t="s">
        <v>8221</v>
      </c>
      <c r="E637">
        <v>2</v>
      </c>
    </row>
    <row r="638" spans="1:5" x14ac:dyDescent="0.25">
      <c r="A638" s="37" t="s">
        <v>8219</v>
      </c>
      <c r="B638">
        <v>33</v>
      </c>
      <c r="D638" s="36" t="s">
        <v>8221</v>
      </c>
      <c r="E638">
        <v>2</v>
      </c>
    </row>
    <row r="639" spans="1:5" x14ac:dyDescent="0.25">
      <c r="A639" s="37" t="s">
        <v>8219</v>
      </c>
      <c r="B639">
        <v>34</v>
      </c>
      <c r="D639" s="36" t="s">
        <v>8221</v>
      </c>
      <c r="E639">
        <v>2</v>
      </c>
    </row>
    <row r="640" spans="1:5" x14ac:dyDescent="0.25">
      <c r="A640" s="37" t="s">
        <v>8219</v>
      </c>
      <c r="B640">
        <v>34</v>
      </c>
      <c r="D640" s="36" t="s">
        <v>8221</v>
      </c>
      <c r="E640">
        <v>2</v>
      </c>
    </row>
    <row r="641" spans="1:5" x14ac:dyDescent="0.25">
      <c r="A641" s="37" t="s">
        <v>8219</v>
      </c>
      <c r="B641">
        <v>34</v>
      </c>
      <c r="D641" s="36" t="s">
        <v>8221</v>
      </c>
      <c r="E641">
        <v>2</v>
      </c>
    </row>
    <row r="642" spans="1:5" x14ac:dyDescent="0.25">
      <c r="A642" s="37" t="s">
        <v>8219</v>
      </c>
      <c r="B642">
        <v>34</v>
      </c>
      <c r="D642" s="36" t="s">
        <v>8221</v>
      </c>
      <c r="E642">
        <v>2</v>
      </c>
    </row>
    <row r="643" spans="1:5" x14ac:dyDescent="0.25">
      <c r="A643" s="37" t="s">
        <v>8219</v>
      </c>
      <c r="B643">
        <v>34</v>
      </c>
      <c r="D643" s="36" t="s">
        <v>8221</v>
      </c>
      <c r="E643">
        <v>2</v>
      </c>
    </row>
    <row r="644" spans="1:5" x14ac:dyDescent="0.25">
      <c r="A644" s="37" t="s">
        <v>8219</v>
      </c>
      <c r="B644">
        <v>34</v>
      </c>
      <c r="D644" s="36" t="s">
        <v>8221</v>
      </c>
      <c r="E644">
        <v>2</v>
      </c>
    </row>
    <row r="645" spans="1:5" x14ac:dyDescent="0.25">
      <c r="A645" s="37" t="s">
        <v>8219</v>
      </c>
      <c r="B645">
        <v>34</v>
      </c>
      <c r="D645" s="36" t="s">
        <v>8221</v>
      </c>
      <c r="E645">
        <v>2</v>
      </c>
    </row>
    <row r="646" spans="1:5" x14ac:dyDescent="0.25">
      <c r="A646" s="37" t="s">
        <v>8219</v>
      </c>
      <c r="B646">
        <v>34</v>
      </c>
      <c r="D646" s="36" t="s">
        <v>8221</v>
      </c>
      <c r="E646">
        <v>3</v>
      </c>
    </row>
    <row r="647" spans="1:5" x14ac:dyDescent="0.25">
      <c r="A647" s="37" t="s">
        <v>8219</v>
      </c>
      <c r="B647">
        <v>34</v>
      </c>
      <c r="D647" s="36" t="s">
        <v>8221</v>
      </c>
      <c r="E647">
        <v>3</v>
      </c>
    </row>
    <row r="648" spans="1:5" x14ac:dyDescent="0.25">
      <c r="A648" s="37" t="s">
        <v>8219</v>
      </c>
      <c r="B648">
        <v>34</v>
      </c>
      <c r="D648" s="36" t="s">
        <v>8221</v>
      </c>
      <c r="E648">
        <v>3</v>
      </c>
    </row>
    <row r="649" spans="1:5" x14ac:dyDescent="0.25">
      <c r="A649" s="37" t="s">
        <v>8219</v>
      </c>
      <c r="B649">
        <v>34</v>
      </c>
      <c r="D649" s="36" t="s">
        <v>8221</v>
      </c>
      <c r="E649">
        <v>3</v>
      </c>
    </row>
    <row r="650" spans="1:5" x14ac:dyDescent="0.25">
      <c r="A650" s="37" t="s">
        <v>8219</v>
      </c>
      <c r="B650">
        <v>34</v>
      </c>
      <c r="D650" s="36" t="s">
        <v>8221</v>
      </c>
      <c r="E650">
        <v>3</v>
      </c>
    </row>
    <row r="651" spans="1:5" x14ac:dyDescent="0.25">
      <c r="A651" s="37" t="s">
        <v>8219</v>
      </c>
      <c r="B651">
        <v>34</v>
      </c>
      <c r="D651" s="36" t="s">
        <v>8221</v>
      </c>
      <c r="E651">
        <v>3</v>
      </c>
    </row>
    <row r="652" spans="1:5" x14ac:dyDescent="0.25">
      <c r="A652" s="37" t="s">
        <v>8219</v>
      </c>
      <c r="B652">
        <v>34</v>
      </c>
      <c r="D652" s="36" t="s">
        <v>8221</v>
      </c>
      <c r="E652">
        <v>3</v>
      </c>
    </row>
    <row r="653" spans="1:5" x14ac:dyDescent="0.25">
      <c r="A653" s="37" t="s">
        <v>8219</v>
      </c>
      <c r="B653">
        <v>34</v>
      </c>
      <c r="D653" s="36" t="s">
        <v>8221</v>
      </c>
      <c r="E653">
        <v>3</v>
      </c>
    </row>
    <row r="654" spans="1:5" x14ac:dyDescent="0.25">
      <c r="A654" s="37" t="s">
        <v>8219</v>
      </c>
      <c r="B654">
        <v>34</v>
      </c>
      <c r="D654" s="36" t="s">
        <v>8221</v>
      </c>
      <c r="E654">
        <v>3</v>
      </c>
    </row>
    <row r="655" spans="1:5" x14ac:dyDescent="0.25">
      <c r="A655" s="37" t="s">
        <v>8219</v>
      </c>
      <c r="B655">
        <v>34</v>
      </c>
      <c r="D655" s="36" t="s">
        <v>8221</v>
      </c>
      <c r="E655">
        <v>3</v>
      </c>
    </row>
    <row r="656" spans="1:5" x14ac:dyDescent="0.25">
      <c r="A656" s="37" t="s">
        <v>8219</v>
      </c>
      <c r="B656">
        <v>34</v>
      </c>
      <c r="D656" s="36" t="s">
        <v>8221</v>
      </c>
      <c r="E656">
        <v>3</v>
      </c>
    </row>
    <row r="657" spans="1:5" x14ac:dyDescent="0.25">
      <c r="A657" s="37" t="s">
        <v>8219</v>
      </c>
      <c r="B657">
        <v>34</v>
      </c>
      <c r="D657" s="36" t="s">
        <v>8221</v>
      </c>
      <c r="E657">
        <v>3</v>
      </c>
    </row>
    <row r="658" spans="1:5" x14ac:dyDescent="0.25">
      <c r="A658" s="37" t="s">
        <v>8219</v>
      </c>
      <c r="B658">
        <v>34</v>
      </c>
      <c r="D658" s="36" t="s">
        <v>8221</v>
      </c>
      <c r="E658">
        <v>3</v>
      </c>
    </row>
    <row r="659" spans="1:5" x14ac:dyDescent="0.25">
      <c r="A659" s="37" t="s">
        <v>8219</v>
      </c>
      <c r="B659">
        <v>34</v>
      </c>
      <c r="D659" s="36" t="s">
        <v>8221</v>
      </c>
      <c r="E659">
        <v>3</v>
      </c>
    </row>
    <row r="660" spans="1:5" x14ac:dyDescent="0.25">
      <c r="A660" s="37" t="s">
        <v>8219</v>
      </c>
      <c r="B660">
        <v>34</v>
      </c>
      <c r="D660" s="36" t="s">
        <v>8221</v>
      </c>
      <c r="E660">
        <v>3</v>
      </c>
    </row>
    <row r="661" spans="1:5" x14ac:dyDescent="0.25">
      <c r="A661" s="37" t="s">
        <v>8219</v>
      </c>
      <c r="B661">
        <v>34</v>
      </c>
      <c r="D661" s="36" t="s">
        <v>8221</v>
      </c>
      <c r="E661">
        <v>3</v>
      </c>
    </row>
    <row r="662" spans="1:5" x14ac:dyDescent="0.25">
      <c r="A662" s="37" t="s">
        <v>8219</v>
      </c>
      <c r="B662">
        <v>34</v>
      </c>
      <c r="D662" s="36" t="s">
        <v>8221</v>
      </c>
      <c r="E662">
        <v>3</v>
      </c>
    </row>
    <row r="663" spans="1:5" x14ac:dyDescent="0.25">
      <c r="A663" s="37" t="s">
        <v>8219</v>
      </c>
      <c r="B663">
        <v>34</v>
      </c>
      <c r="D663" s="36" t="s">
        <v>8221</v>
      </c>
      <c r="E663">
        <v>3</v>
      </c>
    </row>
    <row r="664" spans="1:5" x14ac:dyDescent="0.25">
      <c r="A664" s="37" t="s">
        <v>8219</v>
      </c>
      <c r="B664">
        <v>34</v>
      </c>
      <c r="D664" s="36" t="s">
        <v>8221</v>
      </c>
      <c r="E664">
        <v>3</v>
      </c>
    </row>
    <row r="665" spans="1:5" x14ac:dyDescent="0.25">
      <c r="A665" s="37" t="s">
        <v>8219</v>
      </c>
      <c r="B665">
        <v>35</v>
      </c>
      <c r="D665" s="36" t="s">
        <v>8221</v>
      </c>
      <c r="E665">
        <v>3</v>
      </c>
    </row>
    <row r="666" spans="1:5" x14ac:dyDescent="0.25">
      <c r="A666" s="37" t="s">
        <v>8219</v>
      </c>
      <c r="B666">
        <v>35</v>
      </c>
      <c r="D666" s="36" t="s">
        <v>8221</v>
      </c>
      <c r="E666">
        <v>3</v>
      </c>
    </row>
    <row r="667" spans="1:5" x14ac:dyDescent="0.25">
      <c r="A667" s="37" t="s">
        <v>8219</v>
      </c>
      <c r="B667">
        <v>35</v>
      </c>
      <c r="D667" s="36" t="s">
        <v>8221</v>
      </c>
      <c r="E667">
        <v>3</v>
      </c>
    </row>
    <row r="668" spans="1:5" x14ac:dyDescent="0.25">
      <c r="A668" s="37" t="s">
        <v>8219</v>
      </c>
      <c r="B668">
        <v>35</v>
      </c>
      <c r="D668" s="36" t="s">
        <v>8221</v>
      </c>
      <c r="E668">
        <v>3</v>
      </c>
    </row>
    <row r="669" spans="1:5" x14ac:dyDescent="0.25">
      <c r="A669" s="37" t="s">
        <v>8219</v>
      </c>
      <c r="B669">
        <v>35</v>
      </c>
      <c r="D669" s="36" t="s">
        <v>8221</v>
      </c>
      <c r="E669">
        <v>3</v>
      </c>
    </row>
    <row r="670" spans="1:5" x14ac:dyDescent="0.25">
      <c r="A670" s="37" t="s">
        <v>8219</v>
      </c>
      <c r="B670">
        <v>35</v>
      </c>
      <c r="D670" s="36" t="s">
        <v>8221</v>
      </c>
      <c r="E670">
        <v>3</v>
      </c>
    </row>
    <row r="671" spans="1:5" x14ac:dyDescent="0.25">
      <c r="A671" s="37" t="s">
        <v>8219</v>
      </c>
      <c r="B671">
        <v>35</v>
      </c>
      <c r="D671" s="36" t="s">
        <v>8221</v>
      </c>
      <c r="E671">
        <v>3</v>
      </c>
    </row>
    <row r="672" spans="1:5" x14ac:dyDescent="0.25">
      <c r="A672" s="37" t="s">
        <v>8219</v>
      </c>
      <c r="B672">
        <v>35</v>
      </c>
      <c r="D672" s="36" t="s">
        <v>8221</v>
      </c>
      <c r="E672">
        <v>3</v>
      </c>
    </row>
    <row r="673" spans="1:5" x14ac:dyDescent="0.25">
      <c r="A673" s="37" t="s">
        <v>8219</v>
      </c>
      <c r="B673">
        <v>35</v>
      </c>
      <c r="D673" s="36" t="s">
        <v>8221</v>
      </c>
      <c r="E673">
        <v>3</v>
      </c>
    </row>
    <row r="674" spans="1:5" x14ac:dyDescent="0.25">
      <c r="A674" s="37" t="s">
        <v>8219</v>
      </c>
      <c r="B674">
        <v>35</v>
      </c>
      <c r="D674" s="36" t="s">
        <v>8221</v>
      </c>
      <c r="E674">
        <v>3</v>
      </c>
    </row>
    <row r="675" spans="1:5" x14ac:dyDescent="0.25">
      <c r="A675" s="37" t="s">
        <v>8219</v>
      </c>
      <c r="B675">
        <v>35</v>
      </c>
      <c r="D675" s="36" t="s">
        <v>8221</v>
      </c>
      <c r="E675">
        <v>3</v>
      </c>
    </row>
    <row r="676" spans="1:5" x14ac:dyDescent="0.25">
      <c r="A676" s="37" t="s">
        <v>8219</v>
      </c>
      <c r="B676">
        <v>35</v>
      </c>
      <c r="D676" s="36" t="s">
        <v>8221</v>
      </c>
      <c r="E676">
        <v>3</v>
      </c>
    </row>
    <row r="677" spans="1:5" x14ac:dyDescent="0.25">
      <c r="A677" s="37" t="s">
        <v>8219</v>
      </c>
      <c r="B677">
        <v>35</v>
      </c>
      <c r="D677" s="36" t="s">
        <v>8221</v>
      </c>
      <c r="E677">
        <v>3</v>
      </c>
    </row>
    <row r="678" spans="1:5" x14ac:dyDescent="0.25">
      <c r="A678" s="37" t="s">
        <v>8219</v>
      </c>
      <c r="B678">
        <v>35</v>
      </c>
      <c r="D678" s="36" t="s">
        <v>8221</v>
      </c>
      <c r="E678">
        <v>3</v>
      </c>
    </row>
    <row r="679" spans="1:5" x14ac:dyDescent="0.25">
      <c r="A679" s="37" t="s">
        <v>8219</v>
      </c>
      <c r="B679">
        <v>35</v>
      </c>
      <c r="D679" s="36" t="s">
        <v>8221</v>
      </c>
      <c r="E679">
        <v>3</v>
      </c>
    </row>
    <row r="680" spans="1:5" x14ac:dyDescent="0.25">
      <c r="A680" s="37" t="s">
        <v>8219</v>
      </c>
      <c r="B680">
        <v>35</v>
      </c>
      <c r="D680" s="36" t="s">
        <v>8221</v>
      </c>
      <c r="E680">
        <v>3</v>
      </c>
    </row>
    <row r="681" spans="1:5" x14ac:dyDescent="0.25">
      <c r="A681" s="37" t="s">
        <v>8219</v>
      </c>
      <c r="B681">
        <v>35</v>
      </c>
      <c r="D681" s="36" t="s">
        <v>8221</v>
      </c>
      <c r="E681">
        <v>3</v>
      </c>
    </row>
    <row r="682" spans="1:5" x14ac:dyDescent="0.25">
      <c r="A682" s="37" t="s">
        <v>8219</v>
      </c>
      <c r="B682">
        <v>35</v>
      </c>
      <c r="D682" s="36" t="s">
        <v>8221</v>
      </c>
      <c r="E682">
        <v>3</v>
      </c>
    </row>
    <row r="683" spans="1:5" x14ac:dyDescent="0.25">
      <c r="A683" s="37" t="s">
        <v>8219</v>
      </c>
      <c r="B683">
        <v>35</v>
      </c>
      <c r="D683" s="36" t="s">
        <v>8221</v>
      </c>
      <c r="E683">
        <v>3</v>
      </c>
    </row>
    <row r="684" spans="1:5" x14ac:dyDescent="0.25">
      <c r="A684" s="37" t="s">
        <v>8219</v>
      </c>
      <c r="B684">
        <v>35</v>
      </c>
      <c r="D684" s="36" t="s">
        <v>8221</v>
      </c>
      <c r="E684">
        <v>3</v>
      </c>
    </row>
    <row r="685" spans="1:5" x14ac:dyDescent="0.25">
      <c r="A685" s="37" t="s">
        <v>8219</v>
      </c>
      <c r="B685">
        <v>35</v>
      </c>
      <c r="D685" s="36" t="s">
        <v>8221</v>
      </c>
      <c r="E685">
        <v>3</v>
      </c>
    </row>
    <row r="686" spans="1:5" x14ac:dyDescent="0.25">
      <c r="A686" s="37" t="s">
        <v>8219</v>
      </c>
      <c r="B686">
        <v>35</v>
      </c>
      <c r="D686" s="36" t="s">
        <v>8221</v>
      </c>
      <c r="E686">
        <v>3</v>
      </c>
    </row>
    <row r="687" spans="1:5" x14ac:dyDescent="0.25">
      <c r="A687" s="37" t="s">
        <v>8219</v>
      </c>
      <c r="B687">
        <v>35</v>
      </c>
      <c r="D687" s="36" t="s">
        <v>8221</v>
      </c>
      <c r="E687">
        <v>3</v>
      </c>
    </row>
    <row r="688" spans="1:5" x14ac:dyDescent="0.25">
      <c r="A688" s="37" t="s">
        <v>8219</v>
      </c>
      <c r="B688">
        <v>36</v>
      </c>
      <c r="D688" s="36" t="s">
        <v>8221</v>
      </c>
      <c r="E688">
        <v>3</v>
      </c>
    </row>
    <row r="689" spans="1:5" x14ac:dyDescent="0.25">
      <c r="A689" s="37" t="s">
        <v>8219</v>
      </c>
      <c r="B689">
        <v>36</v>
      </c>
      <c r="D689" s="36" t="s">
        <v>8221</v>
      </c>
      <c r="E689">
        <v>3</v>
      </c>
    </row>
    <row r="690" spans="1:5" x14ac:dyDescent="0.25">
      <c r="A690" s="37" t="s">
        <v>8219</v>
      </c>
      <c r="B690">
        <v>36</v>
      </c>
      <c r="D690" s="36" t="s">
        <v>8221</v>
      </c>
      <c r="E690">
        <v>3</v>
      </c>
    </row>
    <row r="691" spans="1:5" x14ac:dyDescent="0.25">
      <c r="A691" s="37" t="s">
        <v>8219</v>
      </c>
      <c r="B691">
        <v>36</v>
      </c>
      <c r="D691" s="36" t="s">
        <v>8221</v>
      </c>
      <c r="E691">
        <v>3</v>
      </c>
    </row>
    <row r="692" spans="1:5" x14ac:dyDescent="0.25">
      <c r="A692" s="37" t="s">
        <v>8219</v>
      </c>
      <c r="B692">
        <v>36</v>
      </c>
      <c r="D692" s="36" t="s">
        <v>8221</v>
      </c>
      <c r="E692">
        <v>3</v>
      </c>
    </row>
    <row r="693" spans="1:5" x14ac:dyDescent="0.25">
      <c r="A693" s="37" t="s">
        <v>8219</v>
      </c>
      <c r="B693">
        <v>36</v>
      </c>
      <c r="D693" s="36" t="s">
        <v>8221</v>
      </c>
      <c r="E693">
        <v>3</v>
      </c>
    </row>
    <row r="694" spans="1:5" x14ac:dyDescent="0.25">
      <c r="A694" s="37" t="s">
        <v>8219</v>
      </c>
      <c r="B694">
        <v>36</v>
      </c>
      <c r="D694" s="36" t="s">
        <v>8221</v>
      </c>
      <c r="E694">
        <v>3</v>
      </c>
    </row>
    <row r="695" spans="1:5" x14ac:dyDescent="0.25">
      <c r="A695" s="37" t="s">
        <v>8219</v>
      </c>
      <c r="B695">
        <v>36</v>
      </c>
      <c r="D695" s="36" t="s">
        <v>8221</v>
      </c>
      <c r="E695">
        <v>3</v>
      </c>
    </row>
    <row r="696" spans="1:5" x14ac:dyDescent="0.25">
      <c r="A696" s="37" t="s">
        <v>8219</v>
      </c>
      <c r="B696">
        <v>36</v>
      </c>
      <c r="D696" s="36" t="s">
        <v>8221</v>
      </c>
      <c r="E696">
        <v>3</v>
      </c>
    </row>
    <row r="697" spans="1:5" x14ac:dyDescent="0.25">
      <c r="A697" s="37" t="s">
        <v>8219</v>
      </c>
      <c r="B697">
        <v>36</v>
      </c>
      <c r="D697" s="36" t="s">
        <v>8221</v>
      </c>
      <c r="E697">
        <v>3</v>
      </c>
    </row>
    <row r="698" spans="1:5" x14ac:dyDescent="0.25">
      <c r="A698" s="37" t="s">
        <v>8219</v>
      </c>
      <c r="B698">
        <v>36</v>
      </c>
      <c r="D698" s="36" t="s">
        <v>8221</v>
      </c>
      <c r="E698">
        <v>3</v>
      </c>
    </row>
    <row r="699" spans="1:5" x14ac:dyDescent="0.25">
      <c r="A699" s="37" t="s">
        <v>8219</v>
      </c>
      <c r="B699">
        <v>36</v>
      </c>
      <c r="D699" s="36" t="s">
        <v>8221</v>
      </c>
      <c r="E699">
        <v>3</v>
      </c>
    </row>
    <row r="700" spans="1:5" x14ac:dyDescent="0.25">
      <c r="A700" s="37" t="s">
        <v>8219</v>
      </c>
      <c r="B700">
        <v>36</v>
      </c>
      <c r="D700" s="36" t="s">
        <v>8221</v>
      </c>
      <c r="E700">
        <v>3</v>
      </c>
    </row>
    <row r="701" spans="1:5" x14ac:dyDescent="0.25">
      <c r="A701" s="37" t="s">
        <v>8219</v>
      </c>
      <c r="B701">
        <v>36</v>
      </c>
      <c r="D701" s="36" t="s">
        <v>8221</v>
      </c>
      <c r="E701">
        <v>3</v>
      </c>
    </row>
    <row r="702" spans="1:5" x14ac:dyDescent="0.25">
      <c r="A702" s="37" t="s">
        <v>8219</v>
      </c>
      <c r="B702">
        <v>36</v>
      </c>
      <c r="D702" s="36" t="s">
        <v>8221</v>
      </c>
      <c r="E702">
        <v>3</v>
      </c>
    </row>
    <row r="703" spans="1:5" x14ac:dyDescent="0.25">
      <c r="A703" s="37" t="s">
        <v>8219</v>
      </c>
      <c r="B703">
        <v>37</v>
      </c>
      <c r="D703" s="36" t="s">
        <v>8221</v>
      </c>
      <c r="E703">
        <v>3</v>
      </c>
    </row>
    <row r="704" spans="1:5" x14ac:dyDescent="0.25">
      <c r="A704" s="37" t="s">
        <v>8219</v>
      </c>
      <c r="B704">
        <v>37</v>
      </c>
      <c r="D704" s="36" t="s">
        <v>8221</v>
      </c>
      <c r="E704">
        <v>3</v>
      </c>
    </row>
    <row r="705" spans="1:5" x14ac:dyDescent="0.25">
      <c r="A705" s="37" t="s">
        <v>8219</v>
      </c>
      <c r="B705">
        <v>37</v>
      </c>
      <c r="D705" s="36" t="s">
        <v>8221</v>
      </c>
      <c r="E705">
        <v>3</v>
      </c>
    </row>
    <row r="706" spans="1:5" x14ac:dyDescent="0.25">
      <c r="A706" s="37" t="s">
        <v>8219</v>
      </c>
      <c r="B706">
        <v>37</v>
      </c>
      <c r="D706" s="36" t="s">
        <v>8221</v>
      </c>
      <c r="E706">
        <v>3</v>
      </c>
    </row>
    <row r="707" spans="1:5" x14ac:dyDescent="0.25">
      <c r="A707" s="37" t="s">
        <v>8219</v>
      </c>
      <c r="B707">
        <v>37</v>
      </c>
      <c r="D707" s="36" t="s">
        <v>8221</v>
      </c>
      <c r="E707">
        <v>3</v>
      </c>
    </row>
    <row r="708" spans="1:5" x14ac:dyDescent="0.25">
      <c r="A708" s="37" t="s">
        <v>8219</v>
      </c>
      <c r="B708">
        <v>37</v>
      </c>
      <c r="D708" s="36" t="s">
        <v>8221</v>
      </c>
      <c r="E708">
        <v>3</v>
      </c>
    </row>
    <row r="709" spans="1:5" x14ac:dyDescent="0.25">
      <c r="A709" s="37" t="s">
        <v>8219</v>
      </c>
      <c r="B709">
        <v>37</v>
      </c>
      <c r="D709" s="36" t="s">
        <v>8221</v>
      </c>
      <c r="E709">
        <v>3</v>
      </c>
    </row>
    <row r="710" spans="1:5" x14ac:dyDescent="0.25">
      <c r="A710" s="37" t="s">
        <v>8219</v>
      </c>
      <c r="B710">
        <v>37</v>
      </c>
      <c r="D710" s="36" t="s">
        <v>8221</v>
      </c>
      <c r="E710">
        <v>3</v>
      </c>
    </row>
    <row r="711" spans="1:5" x14ac:dyDescent="0.25">
      <c r="A711" s="37" t="s">
        <v>8219</v>
      </c>
      <c r="B711">
        <v>37</v>
      </c>
      <c r="D711" s="36" t="s">
        <v>8221</v>
      </c>
      <c r="E711">
        <v>3</v>
      </c>
    </row>
    <row r="712" spans="1:5" x14ac:dyDescent="0.25">
      <c r="A712" s="37" t="s">
        <v>8219</v>
      </c>
      <c r="B712">
        <v>37</v>
      </c>
      <c r="D712" s="36" t="s">
        <v>8221</v>
      </c>
      <c r="E712">
        <v>3</v>
      </c>
    </row>
    <row r="713" spans="1:5" x14ac:dyDescent="0.25">
      <c r="A713" s="37" t="s">
        <v>8219</v>
      </c>
      <c r="B713">
        <v>37</v>
      </c>
      <c r="D713" s="36" t="s">
        <v>8221</v>
      </c>
      <c r="E713">
        <v>3</v>
      </c>
    </row>
    <row r="714" spans="1:5" x14ac:dyDescent="0.25">
      <c r="A714" s="37" t="s">
        <v>8219</v>
      </c>
      <c r="B714">
        <v>37</v>
      </c>
      <c r="D714" s="36" t="s">
        <v>8221</v>
      </c>
      <c r="E714">
        <v>3</v>
      </c>
    </row>
    <row r="715" spans="1:5" x14ac:dyDescent="0.25">
      <c r="A715" s="37" t="s">
        <v>8219</v>
      </c>
      <c r="B715">
        <v>37</v>
      </c>
      <c r="D715" s="36" t="s">
        <v>8221</v>
      </c>
      <c r="E715">
        <v>3</v>
      </c>
    </row>
    <row r="716" spans="1:5" x14ac:dyDescent="0.25">
      <c r="A716" s="37" t="s">
        <v>8219</v>
      </c>
      <c r="B716">
        <v>37</v>
      </c>
      <c r="D716" s="36" t="s">
        <v>8221</v>
      </c>
      <c r="E716">
        <v>3</v>
      </c>
    </row>
    <row r="717" spans="1:5" x14ac:dyDescent="0.25">
      <c r="A717" s="37" t="s">
        <v>8219</v>
      </c>
      <c r="B717">
        <v>37</v>
      </c>
      <c r="D717" s="36" t="s">
        <v>8221</v>
      </c>
      <c r="E717">
        <v>3</v>
      </c>
    </row>
    <row r="718" spans="1:5" x14ac:dyDescent="0.25">
      <c r="A718" s="37" t="s">
        <v>8219</v>
      </c>
      <c r="B718">
        <v>37</v>
      </c>
      <c r="D718" s="36" t="s">
        <v>8221</v>
      </c>
      <c r="E718">
        <v>3</v>
      </c>
    </row>
    <row r="719" spans="1:5" x14ac:dyDescent="0.25">
      <c r="A719" s="37" t="s">
        <v>8219</v>
      </c>
      <c r="B719">
        <v>37</v>
      </c>
      <c r="D719" s="36" t="s">
        <v>8221</v>
      </c>
      <c r="E719">
        <v>3</v>
      </c>
    </row>
    <row r="720" spans="1:5" x14ac:dyDescent="0.25">
      <c r="A720" s="37" t="s">
        <v>8219</v>
      </c>
      <c r="B720">
        <v>38</v>
      </c>
      <c r="D720" s="36" t="s">
        <v>8221</v>
      </c>
      <c r="E720">
        <v>3</v>
      </c>
    </row>
    <row r="721" spans="1:5" x14ac:dyDescent="0.25">
      <c r="A721" s="37" t="s">
        <v>8219</v>
      </c>
      <c r="B721">
        <v>38</v>
      </c>
      <c r="D721" s="36" t="s">
        <v>8221</v>
      </c>
      <c r="E721">
        <v>3</v>
      </c>
    </row>
    <row r="722" spans="1:5" x14ac:dyDescent="0.25">
      <c r="A722" s="37" t="s">
        <v>8219</v>
      </c>
      <c r="B722">
        <v>38</v>
      </c>
      <c r="D722" s="36" t="s">
        <v>8221</v>
      </c>
      <c r="E722">
        <v>3</v>
      </c>
    </row>
    <row r="723" spans="1:5" x14ac:dyDescent="0.25">
      <c r="A723" s="37" t="s">
        <v>8219</v>
      </c>
      <c r="B723">
        <v>38</v>
      </c>
      <c r="D723" s="36" t="s">
        <v>8221</v>
      </c>
      <c r="E723">
        <v>3</v>
      </c>
    </row>
    <row r="724" spans="1:5" x14ac:dyDescent="0.25">
      <c r="A724" s="37" t="s">
        <v>8219</v>
      </c>
      <c r="B724">
        <v>38</v>
      </c>
      <c r="D724" s="36" t="s">
        <v>8221</v>
      </c>
      <c r="E724">
        <v>3</v>
      </c>
    </row>
    <row r="725" spans="1:5" x14ac:dyDescent="0.25">
      <c r="A725" s="37" t="s">
        <v>8219</v>
      </c>
      <c r="B725">
        <v>38</v>
      </c>
      <c r="D725" s="36" t="s">
        <v>8221</v>
      </c>
      <c r="E725">
        <v>3</v>
      </c>
    </row>
    <row r="726" spans="1:5" x14ac:dyDescent="0.25">
      <c r="A726" s="37" t="s">
        <v>8219</v>
      </c>
      <c r="B726">
        <v>38</v>
      </c>
      <c r="D726" s="36" t="s">
        <v>8221</v>
      </c>
      <c r="E726">
        <v>3</v>
      </c>
    </row>
    <row r="727" spans="1:5" x14ac:dyDescent="0.25">
      <c r="A727" s="37" t="s">
        <v>8219</v>
      </c>
      <c r="B727">
        <v>38</v>
      </c>
      <c r="D727" s="36" t="s">
        <v>8221</v>
      </c>
      <c r="E727">
        <v>3</v>
      </c>
    </row>
    <row r="728" spans="1:5" x14ac:dyDescent="0.25">
      <c r="A728" s="37" t="s">
        <v>8219</v>
      </c>
      <c r="B728">
        <v>38</v>
      </c>
      <c r="D728" s="36" t="s">
        <v>8221</v>
      </c>
      <c r="E728">
        <v>3</v>
      </c>
    </row>
    <row r="729" spans="1:5" x14ac:dyDescent="0.25">
      <c r="A729" s="37" t="s">
        <v>8219</v>
      </c>
      <c r="B729">
        <v>38</v>
      </c>
      <c r="D729" s="36" t="s">
        <v>8221</v>
      </c>
      <c r="E729">
        <v>3</v>
      </c>
    </row>
    <row r="730" spans="1:5" x14ac:dyDescent="0.25">
      <c r="A730" s="37" t="s">
        <v>8219</v>
      </c>
      <c r="B730">
        <v>38</v>
      </c>
      <c r="D730" s="36" t="s">
        <v>8221</v>
      </c>
      <c r="E730">
        <v>3</v>
      </c>
    </row>
    <row r="731" spans="1:5" x14ac:dyDescent="0.25">
      <c r="A731" s="37" t="s">
        <v>8219</v>
      </c>
      <c r="B731">
        <v>38</v>
      </c>
      <c r="D731" s="36" t="s">
        <v>8221</v>
      </c>
      <c r="E731">
        <v>3</v>
      </c>
    </row>
    <row r="732" spans="1:5" x14ac:dyDescent="0.25">
      <c r="A732" s="37" t="s">
        <v>8219</v>
      </c>
      <c r="B732">
        <v>38</v>
      </c>
      <c r="D732" s="36" t="s">
        <v>8221</v>
      </c>
      <c r="E732">
        <v>3</v>
      </c>
    </row>
    <row r="733" spans="1:5" x14ac:dyDescent="0.25">
      <c r="A733" s="37" t="s">
        <v>8219</v>
      </c>
      <c r="B733">
        <v>38</v>
      </c>
      <c r="D733" s="36" t="s">
        <v>8221</v>
      </c>
      <c r="E733">
        <v>3</v>
      </c>
    </row>
    <row r="734" spans="1:5" x14ac:dyDescent="0.25">
      <c r="A734" s="37" t="s">
        <v>8219</v>
      </c>
      <c r="B734">
        <v>38</v>
      </c>
      <c r="D734" s="36" t="s">
        <v>8221</v>
      </c>
      <c r="E734">
        <v>3</v>
      </c>
    </row>
    <row r="735" spans="1:5" x14ac:dyDescent="0.25">
      <c r="A735" s="37" t="s">
        <v>8219</v>
      </c>
      <c r="B735">
        <v>38</v>
      </c>
      <c r="D735" s="36" t="s">
        <v>8221</v>
      </c>
      <c r="E735">
        <v>3</v>
      </c>
    </row>
    <row r="736" spans="1:5" x14ac:dyDescent="0.25">
      <c r="A736" s="37" t="s">
        <v>8219</v>
      </c>
      <c r="B736">
        <v>38</v>
      </c>
      <c r="D736" s="36" t="s">
        <v>8221</v>
      </c>
      <c r="E736">
        <v>3</v>
      </c>
    </row>
    <row r="737" spans="1:5" x14ac:dyDescent="0.25">
      <c r="A737" s="37" t="s">
        <v>8219</v>
      </c>
      <c r="B737">
        <v>38</v>
      </c>
      <c r="D737" s="36" t="s">
        <v>8221</v>
      </c>
      <c r="E737">
        <v>3</v>
      </c>
    </row>
    <row r="738" spans="1:5" x14ac:dyDescent="0.25">
      <c r="A738" s="37" t="s">
        <v>8219</v>
      </c>
      <c r="B738">
        <v>38</v>
      </c>
      <c r="D738" s="36" t="s">
        <v>8221</v>
      </c>
      <c r="E738">
        <v>3</v>
      </c>
    </row>
    <row r="739" spans="1:5" x14ac:dyDescent="0.25">
      <c r="A739" s="37" t="s">
        <v>8219</v>
      </c>
      <c r="B739">
        <v>38</v>
      </c>
      <c r="D739" s="36" t="s">
        <v>8221</v>
      </c>
      <c r="E739">
        <v>3</v>
      </c>
    </row>
    <row r="740" spans="1:5" x14ac:dyDescent="0.25">
      <c r="A740" s="37" t="s">
        <v>8219</v>
      </c>
      <c r="B740">
        <v>38</v>
      </c>
      <c r="D740" s="36" t="s">
        <v>8221</v>
      </c>
      <c r="E740">
        <v>3</v>
      </c>
    </row>
    <row r="741" spans="1:5" x14ac:dyDescent="0.25">
      <c r="A741" s="37" t="s">
        <v>8219</v>
      </c>
      <c r="B741">
        <v>38</v>
      </c>
      <c r="D741" s="36" t="s">
        <v>8221</v>
      </c>
      <c r="E741">
        <v>3</v>
      </c>
    </row>
    <row r="742" spans="1:5" x14ac:dyDescent="0.25">
      <c r="A742" s="37" t="s">
        <v>8219</v>
      </c>
      <c r="B742">
        <v>38</v>
      </c>
      <c r="D742" s="36" t="s">
        <v>8221</v>
      </c>
      <c r="E742">
        <v>3</v>
      </c>
    </row>
    <row r="743" spans="1:5" x14ac:dyDescent="0.25">
      <c r="A743" s="37" t="s">
        <v>8219</v>
      </c>
      <c r="B743">
        <v>38</v>
      </c>
      <c r="D743" s="36" t="s">
        <v>8221</v>
      </c>
      <c r="E743">
        <v>3</v>
      </c>
    </row>
    <row r="744" spans="1:5" x14ac:dyDescent="0.25">
      <c r="A744" s="37" t="s">
        <v>8219</v>
      </c>
      <c r="B744">
        <v>38</v>
      </c>
      <c r="D744" s="36" t="s">
        <v>8221</v>
      </c>
      <c r="E744">
        <v>3</v>
      </c>
    </row>
    <row r="745" spans="1:5" x14ac:dyDescent="0.25">
      <c r="A745" s="37" t="s">
        <v>8219</v>
      </c>
      <c r="B745">
        <v>38</v>
      </c>
      <c r="D745" s="36" t="s">
        <v>8221</v>
      </c>
      <c r="E745">
        <v>3</v>
      </c>
    </row>
    <row r="746" spans="1:5" x14ac:dyDescent="0.25">
      <c r="A746" s="37" t="s">
        <v>8219</v>
      </c>
      <c r="B746">
        <v>38</v>
      </c>
      <c r="D746" s="36" t="s">
        <v>8221</v>
      </c>
      <c r="E746">
        <v>3</v>
      </c>
    </row>
    <row r="747" spans="1:5" x14ac:dyDescent="0.25">
      <c r="A747" s="37" t="s">
        <v>8219</v>
      </c>
      <c r="B747">
        <v>38</v>
      </c>
      <c r="D747" s="36" t="s">
        <v>8221</v>
      </c>
      <c r="E747">
        <v>3</v>
      </c>
    </row>
    <row r="748" spans="1:5" x14ac:dyDescent="0.25">
      <c r="A748" s="37" t="s">
        <v>8219</v>
      </c>
      <c r="B748">
        <v>38</v>
      </c>
      <c r="D748" s="36" t="s">
        <v>8221</v>
      </c>
      <c r="E748">
        <v>3</v>
      </c>
    </row>
    <row r="749" spans="1:5" x14ac:dyDescent="0.25">
      <c r="A749" s="37" t="s">
        <v>8219</v>
      </c>
      <c r="B749">
        <v>39</v>
      </c>
      <c r="D749" s="36" t="s">
        <v>8221</v>
      </c>
      <c r="E749">
        <v>3</v>
      </c>
    </row>
    <row r="750" spans="1:5" x14ac:dyDescent="0.25">
      <c r="A750" s="37" t="s">
        <v>8219</v>
      </c>
      <c r="B750">
        <v>39</v>
      </c>
      <c r="D750" s="36" t="s">
        <v>8221</v>
      </c>
      <c r="E750">
        <v>3</v>
      </c>
    </row>
    <row r="751" spans="1:5" x14ac:dyDescent="0.25">
      <c r="A751" s="37" t="s">
        <v>8219</v>
      </c>
      <c r="B751">
        <v>39</v>
      </c>
      <c r="D751" s="36" t="s">
        <v>8221</v>
      </c>
      <c r="E751">
        <v>3</v>
      </c>
    </row>
    <row r="752" spans="1:5" x14ac:dyDescent="0.25">
      <c r="A752" s="37" t="s">
        <v>8219</v>
      </c>
      <c r="B752">
        <v>39</v>
      </c>
      <c r="D752" s="36" t="s">
        <v>8221</v>
      </c>
      <c r="E752">
        <v>3</v>
      </c>
    </row>
    <row r="753" spans="1:5" x14ac:dyDescent="0.25">
      <c r="A753" s="37" t="s">
        <v>8219</v>
      </c>
      <c r="B753">
        <v>39</v>
      </c>
      <c r="D753" s="36" t="s">
        <v>8221</v>
      </c>
      <c r="E753">
        <v>4</v>
      </c>
    </row>
    <row r="754" spans="1:5" x14ac:dyDescent="0.25">
      <c r="A754" s="37" t="s">
        <v>8219</v>
      </c>
      <c r="B754">
        <v>39</v>
      </c>
      <c r="D754" s="36" t="s">
        <v>8221</v>
      </c>
      <c r="E754">
        <v>4</v>
      </c>
    </row>
    <row r="755" spans="1:5" x14ac:dyDescent="0.25">
      <c r="A755" s="37" t="s">
        <v>8219</v>
      </c>
      <c r="B755">
        <v>39</v>
      </c>
      <c r="D755" s="36" t="s">
        <v>8221</v>
      </c>
      <c r="E755">
        <v>4</v>
      </c>
    </row>
    <row r="756" spans="1:5" x14ac:dyDescent="0.25">
      <c r="A756" s="37" t="s">
        <v>8219</v>
      </c>
      <c r="B756">
        <v>39</v>
      </c>
      <c r="D756" s="36" t="s">
        <v>8221</v>
      </c>
      <c r="E756">
        <v>4</v>
      </c>
    </row>
    <row r="757" spans="1:5" x14ac:dyDescent="0.25">
      <c r="A757" s="37" t="s">
        <v>8219</v>
      </c>
      <c r="B757">
        <v>39</v>
      </c>
      <c r="D757" s="36" t="s">
        <v>8221</v>
      </c>
      <c r="E757">
        <v>4</v>
      </c>
    </row>
    <row r="758" spans="1:5" x14ac:dyDescent="0.25">
      <c r="A758" s="37" t="s">
        <v>8219</v>
      </c>
      <c r="B758">
        <v>39</v>
      </c>
      <c r="D758" s="36" t="s">
        <v>8221</v>
      </c>
      <c r="E758">
        <v>4</v>
      </c>
    </row>
    <row r="759" spans="1:5" x14ac:dyDescent="0.25">
      <c r="A759" s="37" t="s">
        <v>8219</v>
      </c>
      <c r="B759">
        <v>39</v>
      </c>
      <c r="D759" s="36" t="s">
        <v>8221</v>
      </c>
      <c r="E759">
        <v>4</v>
      </c>
    </row>
    <row r="760" spans="1:5" x14ac:dyDescent="0.25">
      <c r="A760" s="37" t="s">
        <v>8219</v>
      </c>
      <c r="B760">
        <v>39</v>
      </c>
      <c r="D760" s="36" t="s">
        <v>8221</v>
      </c>
      <c r="E760">
        <v>4</v>
      </c>
    </row>
    <row r="761" spans="1:5" x14ac:dyDescent="0.25">
      <c r="A761" s="37" t="s">
        <v>8219</v>
      </c>
      <c r="B761">
        <v>39</v>
      </c>
      <c r="D761" s="36" t="s">
        <v>8221</v>
      </c>
      <c r="E761">
        <v>4</v>
      </c>
    </row>
    <row r="762" spans="1:5" x14ac:dyDescent="0.25">
      <c r="A762" s="37" t="s">
        <v>8219</v>
      </c>
      <c r="B762">
        <v>39</v>
      </c>
      <c r="D762" s="36" t="s">
        <v>8221</v>
      </c>
      <c r="E762">
        <v>4</v>
      </c>
    </row>
    <row r="763" spans="1:5" x14ac:dyDescent="0.25">
      <c r="A763" s="37" t="s">
        <v>8219</v>
      </c>
      <c r="B763">
        <v>39</v>
      </c>
      <c r="D763" s="36" t="s">
        <v>8221</v>
      </c>
      <c r="E763">
        <v>4</v>
      </c>
    </row>
    <row r="764" spans="1:5" x14ac:dyDescent="0.25">
      <c r="A764" s="37" t="s">
        <v>8219</v>
      </c>
      <c r="B764">
        <v>39</v>
      </c>
      <c r="D764" s="36" t="s">
        <v>8221</v>
      </c>
      <c r="E764">
        <v>4</v>
      </c>
    </row>
    <row r="765" spans="1:5" x14ac:dyDescent="0.25">
      <c r="A765" s="37" t="s">
        <v>8219</v>
      </c>
      <c r="B765">
        <v>39</v>
      </c>
      <c r="D765" s="36" t="s">
        <v>8221</v>
      </c>
      <c r="E765">
        <v>4</v>
      </c>
    </row>
    <row r="766" spans="1:5" x14ac:dyDescent="0.25">
      <c r="A766" s="37" t="s">
        <v>8219</v>
      </c>
      <c r="B766">
        <v>40</v>
      </c>
      <c r="D766" s="36" t="s">
        <v>8221</v>
      </c>
      <c r="E766">
        <v>4</v>
      </c>
    </row>
    <row r="767" spans="1:5" x14ac:dyDescent="0.25">
      <c r="A767" s="37" t="s">
        <v>8219</v>
      </c>
      <c r="B767">
        <v>40</v>
      </c>
      <c r="D767" s="36" t="s">
        <v>8221</v>
      </c>
      <c r="E767">
        <v>4</v>
      </c>
    </row>
    <row r="768" spans="1:5" x14ac:dyDescent="0.25">
      <c r="A768" s="37" t="s">
        <v>8219</v>
      </c>
      <c r="B768">
        <v>40</v>
      </c>
      <c r="D768" s="36" t="s">
        <v>8221</v>
      </c>
      <c r="E768">
        <v>4</v>
      </c>
    </row>
    <row r="769" spans="1:5" x14ac:dyDescent="0.25">
      <c r="A769" s="37" t="s">
        <v>8219</v>
      </c>
      <c r="B769">
        <v>40</v>
      </c>
      <c r="D769" s="36" t="s">
        <v>8221</v>
      </c>
      <c r="E769">
        <v>4</v>
      </c>
    </row>
    <row r="770" spans="1:5" x14ac:dyDescent="0.25">
      <c r="A770" s="37" t="s">
        <v>8219</v>
      </c>
      <c r="B770">
        <v>40</v>
      </c>
      <c r="D770" s="36" t="s">
        <v>8221</v>
      </c>
      <c r="E770">
        <v>4</v>
      </c>
    </row>
    <row r="771" spans="1:5" x14ac:dyDescent="0.25">
      <c r="A771" s="37" t="s">
        <v>8219</v>
      </c>
      <c r="B771">
        <v>40</v>
      </c>
      <c r="D771" s="36" t="s">
        <v>8221</v>
      </c>
      <c r="E771">
        <v>4</v>
      </c>
    </row>
    <row r="772" spans="1:5" x14ac:dyDescent="0.25">
      <c r="A772" s="37" t="s">
        <v>8219</v>
      </c>
      <c r="B772">
        <v>40</v>
      </c>
      <c r="D772" s="36" t="s">
        <v>8221</v>
      </c>
      <c r="E772">
        <v>4</v>
      </c>
    </row>
    <row r="773" spans="1:5" x14ac:dyDescent="0.25">
      <c r="A773" s="37" t="s">
        <v>8219</v>
      </c>
      <c r="B773">
        <v>40</v>
      </c>
      <c r="D773" s="36" t="s">
        <v>8221</v>
      </c>
      <c r="E773">
        <v>4</v>
      </c>
    </row>
    <row r="774" spans="1:5" x14ac:dyDescent="0.25">
      <c r="A774" s="37" t="s">
        <v>8219</v>
      </c>
      <c r="B774">
        <v>40</v>
      </c>
      <c r="D774" s="36" t="s">
        <v>8221</v>
      </c>
      <c r="E774">
        <v>4</v>
      </c>
    </row>
    <row r="775" spans="1:5" x14ac:dyDescent="0.25">
      <c r="A775" s="37" t="s">
        <v>8219</v>
      </c>
      <c r="B775">
        <v>40</v>
      </c>
      <c r="D775" s="36" t="s">
        <v>8221</v>
      </c>
      <c r="E775">
        <v>4</v>
      </c>
    </row>
    <row r="776" spans="1:5" x14ac:dyDescent="0.25">
      <c r="A776" s="37" t="s">
        <v>8219</v>
      </c>
      <c r="B776">
        <v>40</v>
      </c>
      <c r="D776" s="36" t="s">
        <v>8221</v>
      </c>
      <c r="E776">
        <v>4</v>
      </c>
    </row>
    <row r="777" spans="1:5" x14ac:dyDescent="0.25">
      <c r="A777" s="37" t="s">
        <v>8219</v>
      </c>
      <c r="B777">
        <v>41</v>
      </c>
      <c r="D777" s="36" t="s">
        <v>8221</v>
      </c>
      <c r="E777">
        <v>4</v>
      </c>
    </row>
    <row r="778" spans="1:5" x14ac:dyDescent="0.25">
      <c r="A778" s="37" t="s">
        <v>8219</v>
      </c>
      <c r="B778">
        <v>41</v>
      </c>
      <c r="D778" s="36" t="s">
        <v>8221</v>
      </c>
      <c r="E778">
        <v>4</v>
      </c>
    </row>
    <row r="779" spans="1:5" x14ac:dyDescent="0.25">
      <c r="A779" s="37" t="s">
        <v>8219</v>
      </c>
      <c r="B779">
        <v>41</v>
      </c>
      <c r="D779" s="36" t="s">
        <v>8221</v>
      </c>
      <c r="E779">
        <v>4</v>
      </c>
    </row>
    <row r="780" spans="1:5" x14ac:dyDescent="0.25">
      <c r="A780" s="37" t="s">
        <v>8219</v>
      </c>
      <c r="B780">
        <v>41</v>
      </c>
      <c r="D780" s="36" t="s">
        <v>8221</v>
      </c>
      <c r="E780">
        <v>4</v>
      </c>
    </row>
    <row r="781" spans="1:5" x14ac:dyDescent="0.25">
      <c r="A781" s="37" t="s">
        <v>8219</v>
      </c>
      <c r="B781">
        <v>41</v>
      </c>
      <c r="D781" s="36" t="s">
        <v>8221</v>
      </c>
      <c r="E781">
        <v>4</v>
      </c>
    </row>
    <row r="782" spans="1:5" x14ac:dyDescent="0.25">
      <c r="A782" s="37" t="s">
        <v>8219</v>
      </c>
      <c r="B782">
        <v>41</v>
      </c>
      <c r="D782" s="36" t="s">
        <v>8221</v>
      </c>
      <c r="E782">
        <v>4</v>
      </c>
    </row>
    <row r="783" spans="1:5" x14ac:dyDescent="0.25">
      <c r="A783" s="37" t="s">
        <v>8219</v>
      </c>
      <c r="B783">
        <v>41</v>
      </c>
      <c r="D783" s="36" t="s">
        <v>8221</v>
      </c>
      <c r="E783">
        <v>4</v>
      </c>
    </row>
    <row r="784" spans="1:5" x14ac:dyDescent="0.25">
      <c r="A784" s="37" t="s">
        <v>8219</v>
      </c>
      <c r="B784">
        <v>41</v>
      </c>
      <c r="D784" s="36" t="s">
        <v>8221</v>
      </c>
      <c r="E784">
        <v>4</v>
      </c>
    </row>
    <row r="785" spans="1:5" x14ac:dyDescent="0.25">
      <c r="A785" s="37" t="s">
        <v>8219</v>
      </c>
      <c r="B785">
        <v>41</v>
      </c>
      <c r="D785" s="36" t="s">
        <v>8221</v>
      </c>
      <c r="E785">
        <v>4</v>
      </c>
    </row>
    <row r="786" spans="1:5" x14ac:dyDescent="0.25">
      <c r="A786" s="37" t="s">
        <v>8219</v>
      </c>
      <c r="B786">
        <v>41</v>
      </c>
      <c r="D786" s="36" t="s">
        <v>8221</v>
      </c>
      <c r="E786">
        <v>4</v>
      </c>
    </row>
    <row r="787" spans="1:5" x14ac:dyDescent="0.25">
      <c r="A787" s="37" t="s">
        <v>8219</v>
      </c>
      <c r="B787">
        <v>41</v>
      </c>
      <c r="D787" s="36" t="s">
        <v>8221</v>
      </c>
      <c r="E787">
        <v>4</v>
      </c>
    </row>
    <row r="788" spans="1:5" x14ac:dyDescent="0.25">
      <c r="A788" s="37" t="s">
        <v>8219</v>
      </c>
      <c r="B788">
        <v>41</v>
      </c>
      <c r="D788" s="36" t="s">
        <v>8221</v>
      </c>
      <c r="E788">
        <v>4</v>
      </c>
    </row>
    <row r="789" spans="1:5" x14ac:dyDescent="0.25">
      <c r="A789" s="37" t="s">
        <v>8219</v>
      </c>
      <c r="B789">
        <v>41</v>
      </c>
      <c r="D789" s="36" t="s">
        <v>8221</v>
      </c>
      <c r="E789">
        <v>4</v>
      </c>
    </row>
    <row r="790" spans="1:5" x14ac:dyDescent="0.25">
      <c r="A790" s="37" t="s">
        <v>8219</v>
      </c>
      <c r="B790">
        <v>41</v>
      </c>
      <c r="D790" s="36" t="s">
        <v>8221</v>
      </c>
      <c r="E790">
        <v>4</v>
      </c>
    </row>
    <row r="791" spans="1:5" x14ac:dyDescent="0.25">
      <c r="A791" s="37" t="s">
        <v>8219</v>
      </c>
      <c r="B791">
        <v>41</v>
      </c>
      <c r="D791" s="36" t="s">
        <v>8221</v>
      </c>
      <c r="E791">
        <v>4</v>
      </c>
    </row>
    <row r="792" spans="1:5" x14ac:dyDescent="0.25">
      <c r="A792" s="37" t="s">
        <v>8219</v>
      </c>
      <c r="B792">
        <v>41</v>
      </c>
      <c r="D792" s="36" t="s">
        <v>8221</v>
      </c>
      <c r="E792">
        <v>4</v>
      </c>
    </row>
    <row r="793" spans="1:5" x14ac:dyDescent="0.25">
      <c r="A793" s="37" t="s">
        <v>8219</v>
      </c>
      <c r="B793">
        <v>41</v>
      </c>
      <c r="D793" s="36" t="s">
        <v>8221</v>
      </c>
      <c r="E793">
        <v>4</v>
      </c>
    </row>
    <row r="794" spans="1:5" x14ac:dyDescent="0.25">
      <c r="A794" s="37" t="s">
        <v>8219</v>
      </c>
      <c r="B794">
        <v>41</v>
      </c>
      <c r="D794" s="36" t="s">
        <v>8221</v>
      </c>
      <c r="E794">
        <v>4</v>
      </c>
    </row>
    <row r="795" spans="1:5" x14ac:dyDescent="0.25">
      <c r="A795" s="37" t="s">
        <v>8219</v>
      </c>
      <c r="B795">
        <v>41</v>
      </c>
      <c r="D795" s="36" t="s">
        <v>8221</v>
      </c>
      <c r="E795">
        <v>4</v>
      </c>
    </row>
    <row r="796" spans="1:5" x14ac:dyDescent="0.25">
      <c r="A796" s="37" t="s">
        <v>8219</v>
      </c>
      <c r="B796">
        <v>42</v>
      </c>
      <c r="D796" s="36" t="s">
        <v>8221</v>
      </c>
      <c r="E796">
        <v>4</v>
      </c>
    </row>
    <row r="797" spans="1:5" x14ac:dyDescent="0.25">
      <c r="A797" s="37" t="s">
        <v>8219</v>
      </c>
      <c r="B797">
        <v>42</v>
      </c>
      <c r="D797" s="36" t="s">
        <v>8221</v>
      </c>
      <c r="E797">
        <v>4</v>
      </c>
    </row>
    <row r="798" spans="1:5" x14ac:dyDescent="0.25">
      <c r="A798" s="37" t="s">
        <v>8219</v>
      </c>
      <c r="B798">
        <v>42</v>
      </c>
      <c r="D798" s="36" t="s">
        <v>8221</v>
      </c>
      <c r="E798">
        <v>4</v>
      </c>
    </row>
    <row r="799" spans="1:5" x14ac:dyDescent="0.25">
      <c r="A799" s="37" t="s">
        <v>8219</v>
      </c>
      <c r="B799">
        <v>42</v>
      </c>
      <c r="D799" s="36" t="s">
        <v>8221</v>
      </c>
      <c r="E799">
        <v>4</v>
      </c>
    </row>
    <row r="800" spans="1:5" x14ac:dyDescent="0.25">
      <c r="A800" s="37" t="s">
        <v>8219</v>
      </c>
      <c r="B800">
        <v>42</v>
      </c>
      <c r="D800" s="36" t="s">
        <v>8221</v>
      </c>
      <c r="E800">
        <v>4</v>
      </c>
    </row>
    <row r="801" spans="1:5" x14ac:dyDescent="0.25">
      <c r="A801" s="37" t="s">
        <v>8219</v>
      </c>
      <c r="B801">
        <v>42</v>
      </c>
      <c r="D801" s="36" t="s">
        <v>8221</v>
      </c>
      <c r="E801">
        <v>4</v>
      </c>
    </row>
    <row r="802" spans="1:5" x14ac:dyDescent="0.25">
      <c r="A802" s="37" t="s">
        <v>8219</v>
      </c>
      <c r="B802">
        <v>42</v>
      </c>
      <c r="D802" s="36" t="s">
        <v>8221</v>
      </c>
      <c r="E802">
        <v>4</v>
      </c>
    </row>
    <row r="803" spans="1:5" x14ac:dyDescent="0.25">
      <c r="A803" s="37" t="s">
        <v>8219</v>
      </c>
      <c r="B803">
        <v>42</v>
      </c>
      <c r="D803" s="36" t="s">
        <v>8221</v>
      </c>
      <c r="E803">
        <v>4</v>
      </c>
    </row>
    <row r="804" spans="1:5" x14ac:dyDescent="0.25">
      <c r="A804" s="37" t="s">
        <v>8219</v>
      </c>
      <c r="B804">
        <v>42</v>
      </c>
      <c r="D804" s="36" t="s">
        <v>8221</v>
      </c>
      <c r="E804">
        <v>4</v>
      </c>
    </row>
    <row r="805" spans="1:5" x14ac:dyDescent="0.25">
      <c r="A805" s="37" t="s">
        <v>8219</v>
      </c>
      <c r="B805">
        <v>42</v>
      </c>
      <c r="D805" s="36" t="s">
        <v>8221</v>
      </c>
      <c r="E805">
        <v>4</v>
      </c>
    </row>
    <row r="806" spans="1:5" x14ac:dyDescent="0.25">
      <c r="A806" s="37" t="s">
        <v>8219</v>
      </c>
      <c r="B806">
        <v>42</v>
      </c>
      <c r="D806" s="36" t="s">
        <v>8221</v>
      </c>
      <c r="E806">
        <v>4</v>
      </c>
    </row>
    <row r="807" spans="1:5" x14ac:dyDescent="0.25">
      <c r="A807" s="37" t="s">
        <v>8219</v>
      </c>
      <c r="B807">
        <v>42</v>
      </c>
      <c r="D807" s="36" t="s">
        <v>8221</v>
      </c>
      <c r="E807">
        <v>4</v>
      </c>
    </row>
    <row r="808" spans="1:5" x14ac:dyDescent="0.25">
      <c r="A808" s="37" t="s">
        <v>8219</v>
      </c>
      <c r="B808">
        <v>42</v>
      </c>
      <c r="D808" s="36" t="s">
        <v>8221</v>
      </c>
      <c r="E808">
        <v>4</v>
      </c>
    </row>
    <row r="809" spans="1:5" x14ac:dyDescent="0.25">
      <c r="A809" s="37" t="s">
        <v>8219</v>
      </c>
      <c r="B809">
        <v>42</v>
      </c>
      <c r="D809" s="36" t="s">
        <v>8221</v>
      </c>
      <c r="E809">
        <v>4</v>
      </c>
    </row>
    <row r="810" spans="1:5" x14ac:dyDescent="0.25">
      <c r="A810" s="37" t="s">
        <v>8219</v>
      </c>
      <c r="B810">
        <v>43</v>
      </c>
      <c r="D810" s="36" t="s">
        <v>8221</v>
      </c>
      <c r="E810">
        <v>4</v>
      </c>
    </row>
    <row r="811" spans="1:5" x14ac:dyDescent="0.25">
      <c r="A811" s="37" t="s">
        <v>8219</v>
      </c>
      <c r="B811">
        <v>43</v>
      </c>
      <c r="D811" s="36" t="s">
        <v>8221</v>
      </c>
      <c r="E811">
        <v>4</v>
      </c>
    </row>
    <row r="812" spans="1:5" x14ac:dyDescent="0.25">
      <c r="A812" s="37" t="s">
        <v>8219</v>
      </c>
      <c r="B812">
        <v>43</v>
      </c>
      <c r="D812" s="36" t="s">
        <v>8221</v>
      </c>
      <c r="E812">
        <v>4</v>
      </c>
    </row>
    <row r="813" spans="1:5" x14ac:dyDescent="0.25">
      <c r="A813" s="37" t="s">
        <v>8219</v>
      </c>
      <c r="B813">
        <v>43</v>
      </c>
      <c r="D813" s="36" t="s">
        <v>8221</v>
      </c>
      <c r="E813">
        <v>4</v>
      </c>
    </row>
    <row r="814" spans="1:5" x14ac:dyDescent="0.25">
      <c r="A814" s="37" t="s">
        <v>8219</v>
      </c>
      <c r="B814">
        <v>43</v>
      </c>
      <c r="D814" s="36" t="s">
        <v>8221</v>
      </c>
      <c r="E814">
        <v>4</v>
      </c>
    </row>
    <row r="815" spans="1:5" x14ac:dyDescent="0.25">
      <c r="A815" s="37" t="s">
        <v>8219</v>
      </c>
      <c r="B815">
        <v>43</v>
      </c>
      <c r="D815" s="36" t="s">
        <v>8221</v>
      </c>
      <c r="E815">
        <v>4</v>
      </c>
    </row>
    <row r="816" spans="1:5" x14ac:dyDescent="0.25">
      <c r="A816" s="37" t="s">
        <v>8219</v>
      </c>
      <c r="B816">
        <v>43</v>
      </c>
      <c r="D816" s="36" t="s">
        <v>8221</v>
      </c>
      <c r="E816">
        <v>4</v>
      </c>
    </row>
    <row r="817" spans="1:5" x14ac:dyDescent="0.25">
      <c r="A817" s="37" t="s">
        <v>8219</v>
      </c>
      <c r="B817">
        <v>43</v>
      </c>
      <c r="D817" s="36" t="s">
        <v>8221</v>
      </c>
      <c r="E817">
        <v>4</v>
      </c>
    </row>
    <row r="818" spans="1:5" x14ac:dyDescent="0.25">
      <c r="A818" s="37" t="s">
        <v>8219</v>
      </c>
      <c r="B818">
        <v>43</v>
      </c>
      <c r="D818" s="36" t="s">
        <v>8221</v>
      </c>
      <c r="E818">
        <v>4</v>
      </c>
    </row>
    <row r="819" spans="1:5" x14ac:dyDescent="0.25">
      <c r="A819" s="37" t="s">
        <v>8219</v>
      </c>
      <c r="B819">
        <v>43</v>
      </c>
      <c r="D819" s="36" t="s">
        <v>8221</v>
      </c>
      <c r="E819">
        <v>4</v>
      </c>
    </row>
    <row r="820" spans="1:5" x14ac:dyDescent="0.25">
      <c r="A820" s="37" t="s">
        <v>8219</v>
      </c>
      <c r="B820">
        <v>43</v>
      </c>
      <c r="D820" s="36" t="s">
        <v>8221</v>
      </c>
      <c r="E820">
        <v>4</v>
      </c>
    </row>
    <row r="821" spans="1:5" x14ac:dyDescent="0.25">
      <c r="A821" s="37" t="s">
        <v>8219</v>
      </c>
      <c r="B821">
        <v>43</v>
      </c>
      <c r="D821" s="36" t="s">
        <v>8221</v>
      </c>
      <c r="E821">
        <v>4</v>
      </c>
    </row>
    <row r="822" spans="1:5" x14ac:dyDescent="0.25">
      <c r="A822" s="37" t="s">
        <v>8219</v>
      </c>
      <c r="B822">
        <v>43</v>
      </c>
      <c r="D822" s="36" t="s">
        <v>8221</v>
      </c>
      <c r="E822">
        <v>4</v>
      </c>
    </row>
    <row r="823" spans="1:5" x14ac:dyDescent="0.25">
      <c r="A823" s="37" t="s">
        <v>8219</v>
      </c>
      <c r="B823">
        <v>44</v>
      </c>
      <c r="D823" s="36" t="s">
        <v>8221</v>
      </c>
      <c r="E823">
        <v>4</v>
      </c>
    </row>
    <row r="824" spans="1:5" x14ac:dyDescent="0.25">
      <c r="A824" s="37" t="s">
        <v>8219</v>
      </c>
      <c r="B824">
        <v>44</v>
      </c>
      <c r="D824" s="36" t="s">
        <v>8221</v>
      </c>
      <c r="E824">
        <v>4</v>
      </c>
    </row>
    <row r="825" spans="1:5" x14ac:dyDescent="0.25">
      <c r="A825" s="37" t="s">
        <v>8219</v>
      </c>
      <c r="B825">
        <v>44</v>
      </c>
      <c r="D825" s="36" t="s">
        <v>8221</v>
      </c>
      <c r="E825">
        <v>4</v>
      </c>
    </row>
    <row r="826" spans="1:5" x14ac:dyDescent="0.25">
      <c r="A826" s="37" t="s">
        <v>8219</v>
      </c>
      <c r="B826">
        <v>44</v>
      </c>
      <c r="D826" s="36" t="s">
        <v>8221</v>
      </c>
      <c r="E826">
        <v>4</v>
      </c>
    </row>
    <row r="827" spans="1:5" x14ac:dyDescent="0.25">
      <c r="A827" s="37" t="s">
        <v>8219</v>
      </c>
      <c r="B827">
        <v>44</v>
      </c>
      <c r="D827" s="36" t="s">
        <v>8221</v>
      </c>
      <c r="E827">
        <v>4</v>
      </c>
    </row>
    <row r="828" spans="1:5" x14ac:dyDescent="0.25">
      <c r="A828" s="37" t="s">
        <v>8219</v>
      </c>
      <c r="B828">
        <v>44</v>
      </c>
      <c r="D828" s="36" t="s">
        <v>8221</v>
      </c>
      <c r="E828">
        <v>4</v>
      </c>
    </row>
    <row r="829" spans="1:5" x14ac:dyDescent="0.25">
      <c r="A829" s="37" t="s">
        <v>8219</v>
      </c>
      <c r="B829">
        <v>44</v>
      </c>
      <c r="D829" s="36" t="s">
        <v>8221</v>
      </c>
      <c r="E829">
        <v>4</v>
      </c>
    </row>
    <row r="830" spans="1:5" x14ac:dyDescent="0.25">
      <c r="A830" s="37" t="s">
        <v>8219</v>
      </c>
      <c r="B830">
        <v>44</v>
      </c>
      <c r="D830" s="36" t="s">
        <v>8221</v>
      </c>
      <c r="E830">
        <v>4</v>
      </c>
    </row>
    <row r="831" spans="1:5" x14ac:dyDescent="0.25">
      <c r="A831" s="37" t="s">
        <v>8219</v>
      </c>
      <c r="B831">
        <v>44</v>
      </c>
      <c r="D831" s="36" t="s">
        <v>8221</v>
      </c>
      <c r="E831">
        <v>4</v>
      </c>
    </row>
    <row r="832" spans="1:5" x14ac:dyDescent="0.25">
      <c r="A832" s="37" t="s">
        <v>8219</v>
      </c>
      <c r="B832">
        <v>44</v>
      </c>
      <c r="D832" s="36" t="s">
        <v>8221</v>
      </c>
      <c r="E832">
        <v>4</v>
      </c>
    </row>
    <row r="833" spans="1:5" x14ac:dyDescent="0.25">
      <c r="A833" s="37" t="s">
        <v>8219</v>
      </c>
      <c r="B833">
        <v>44</v>
      </c>
      <c r="D833" s="36" t="s">
        <v>8221</v>
      </c>
      <c r="E833">
        <v>4</v>
      </c>
    </row>
    <row r="834" spans="1:5" x14ac:dyDescent="0.25">
      <c r="A834" s="37" t="s">
        <v>8219</v>
      </c>
      <c r="B834">
        <v>44</v>
      </c>
      <c r="D834" s="36" t="s">
        <v>8221</v>
      </c>
      <c r="E834">
        <v>4</v>
      </c>
    </row>
    <row r="835" spans="1:5" x14ac:dyDescent="0.25">
      <c r="A835" s="37" t="s">
        <v>8219</v>
      </c>
      <c r="B835">
        <v>44</v>
      </c>
      <c r="D835" s="36" t="s">
        <v>8221</v>
      </c>
      <c r="E835">
        <v>4</v>
      </c>
    </row>
    <row r="836" spans="1:5" x14ac:dyDescent="0.25">
      <c r="A836" s="37" t="s">
        <v>8219</v>
      </c>
      <c r="B836">
        <v>44</v>
      </c>
      <c r="D836" s="36" t="s">
        <v>8221</v>
      </c>
      <c r="E836">
        <v>4</v>
      </c>
    </row>
    <row r="837" spans="1:5" x14ac:dyDescent="0.25">
      <c r="A837" s="37" t="s">
        <v>8219</v>
      </c>
      <c r="B837">
        <v>44</v>
      </c>
      <c r="D837" s="36" t="s">
        <v>8221</v>
      </c>
      <c r="E837">
        <v>4</v>
      </c>
    </row>
    <row r="838" spans="1:5" x14ac:dyDescent="0.25">
      <c r="A838" s="37" t="s">
        <v>8219</v>
      </c>
      <c r="B838">
        <v>45</v>
      </c>
      <c r="D838" s="36" t="s">
        <v>8221</v>
      </c>
      <c r="E838">
        <v>4</v>
      </c>
    </row>
    <row r="839" spans="1:5" x14ac:dyDescent="0.25">
      <c r="A839" s="37" t="s">
        <v>8219</v>
      </c>
      <c r="B839">
        <v>45</v>
      </c>
      <c r="D839" s="36" t="s">
        <v>8221</v>
      </c>
      <c r="E839">
        <v>4</v>
      </c>
    </row>
    <row r="840" spans="1:5" x14ac:dyDescent="0.25">
      <c r="A840" s="37" t="s">
        <v>8219</v>
      </c>
      <c r="B840">
        <v>45</v>
      </c>
      <c r="D840" s="36" t="s">
        <v>8221</v>
      </c>
      <c r="E840">
        <v>4</v>
      </c>
    </row>
    <row r="841" spans="1:5" x14ac:dyDescent="0.25">
      <c r="A841" s="37" t="s">
        <v>8219</v>
      </c>
      <c r="B841">
        <v>45</v>
      </c>
      <c r="D841" s="36" t="s">
        <v>8221</v>
      </c>
      <c r="E841">
        <v>4</v>
      </c>
    </row>
    <row r="842" spans="1:5" x14ac:dyDescent="0.25">
      <c r="A842" s="37" t="s">
        <v>8219</v>
      </c>
      <c r="B842">
        <v>45</v>
      </c>
      <c r="D842" s="36" t="s">
        <v>8221</v>
      </c>
      <c r="E842">
        <v>4</v>
      </c>
    </row>
    <row r="843" spans="1:5" x14ac:dyDescent="0.25">
      <c r="A843" s="37" t="s">
        <v>8219</v>
      </c>
      <c r="B843">
        <v>45</v>
      </c>
      <c r="D843" s="36" t="s">
        <v>8221</v>
      </c>
      <c r="E843">
        <v>4</v>
      </c>
    </row>
    <row r="844" spans="1:5" x14ac:dyDescent="0.25">
      <c r="A844" s="37" t="s">
        <v>8219</v>
      </c>
      <c r="B844">
        <v>45</v>
      </c>
      <c r="D844" s="36" t="s">
        <v>8221</v>
      </c>
      <c r="E844">
        <v>4</v>
      </c>
    </row>
    <row r="845" spans="1:5" x14ac:dyDescent="0.25">
      <c r="A845" s="37" t="s">
        <v>8219</v>
      </c>
      <c r="B845">
        <v>45</v>
      </c>
      <c r="D845" s="36" t="s">
        <v>8221</v>
      </c>
      <c r="E845">
        <v>4</v>
      </c>
    </row>
    <row r="846" spans="1:5" x14ac:dyDescent="0.25">
      <c r="A846" s="37" t="s">
        <v>8219</v>
      </c>
      <c r="B846">
        <v>45</v>
      </c>
      <c r="D846" s="36" t="s">
        <v>8221</v>
      </c>
      <c r="E846">
        <v>4</v>
      </c>
    </row>
    <row r="847" spans="1:5" x14ac:dyDescent="0.25">
      <c r="A847" s="37" t="s">
        <v>8219</v>
      </c>
      <c r="B847">
        <v>45</v>
      </c>
      <c r="D847" s="36" t="s">
        <v>8221</v>
      </c>
      <c r="E847">
        <v>4</v>
      </c>
    </row>
    <row r="848" spans="1:5" x14ac:dyDescent="0.25">
      <c r="A848" s="37" t="s">
        <v>8219</v>
      </c>
      <c r="B848">
        <v>45</v>
      </c>
      <c r="D848" s="36" t="s">
        <v>8221</v>
      </c>
      <c r="E848">
        <v>4</v>
      </c>
    </row>
    <row r="849" spans="1:5" x14ac:dyDescent="0.25">
      <c r="A849" s="37" t="s">
        <v>8219</v>
      </c>
      <c r="B849">
        <v>45</v>
      </c>
      <c r="D849" s="36" t="s">
        <v>8221</v>
      </c>
      <c r="E849">
        <v>4</v>
      </c>
    </row>
    <row r="850" spans="1:5" x14ac:dyDescent="0.25">
      <c r="A850" s="37" t="s">
        <v>8219</v>
      </c>
      <c r="B850">
        <v>45</v>
      </c>
      <c r="D850" s="36" t="s">
        <v>8221</v>
      </c>
      <c r="E850">
        <v>4</v>
      </c>
    </row>
    <row r="851" spans="1:5" x14ac:dyDescent="0.25">
      <c r="A851" s="37" t="s">
        <v>8219</v>
      </c>
      <c r="B851">
        <v>45</v>
      </c>
      <c r="D851" s="36" t="s">
        <v>8221</v>
      </c>
      <c r="E851">
        <v>5</v>
      </c>
    </row>
    <row r="852" spans="1:5" x14ac:dyDescent="0.25">
      <c r="A852" s="37" t="s">
        <v>8219</v>
      </c>
      <c r="B852">
        <v>45</v>
      </c>
      <c r="D852" s="36" t="s">
        <v>8221</v>
      </c>
      <c r="E852">
        <v>5</v>
      </c>
    </row>
    <row r="853" spans="1:5" x14ac:dyDescent="0.25">
      <c r="A853" s="37" t="s">
        <v>8219</v>
      </c>
      <c r="B853">
        <v>46</v>
      </c>
      <c r="D853" s="36" t="s">
        <v>8221</v>
      </c>
      <c r="E853">
        <v>5</v>
      </c>
    </row>
    <row r="854" spans="1:5" x14ac:dyDescent="0.25">
      <c r="A854" s="37" t="s">
        <v>8219</v>
      </c>
      <c r="B854">
        <v>46</v>
      </c>
      <c r="D854" s="36" t="s">
        <v>8221</v>
      </c>
      <c r="E854">
        <v>5</v>
      </c>
    </row>
    <row r="855" spans="1:5" x14ac:dyDescent="0.25">
      <c r="A855" s="37" t="s">
        <v>8219</v>
      </c>
      <c r="B855">
        <v>46</v>
      </c>
      <c r="D855" s="36" t="s">
        <v>8221</v>
      </c>
      <c r="E855">
        <v>5</v>
      </c>
    </row>
    <row r="856" spans="1:5" x14ac:dyDescent="0.25">
      <c r="A856" s="37" t="s">
        <v>8219</v>
      </c>
      <c r="B856">
        <v>46</v>
      </c>
      <c r="D856" s="36" t="s">
        <v>8221</v>
      </c>
      <c r="E856">
        <v>5</v>
      </c>
    </row>
    <row r="857" spans="1:5" x14ac:dyDescent="0.25">
      <c r="A857" s="37" t="s">
        <v>8219</v>
      </c>
      <c r="B857">
        <v>46</v>
      </c>
      <c r="D857" s="36" t="s">
        <v>8221</v>
      </c>
      <c r="E857">
        <v>5</v>
      </c>
    </row>
    <row r="858" spans="1:5" x14ac:dyDescent="0.25">
      <c r="A858" s="37" t="s">
        <v>8219</v>
      </c>
      <c r="B858">
        <v>46</v>
      </c>
      <c r="D858" s="36" t="s">
        <v>8221</v>
      </c>
      <c r="E858">
        <v>5</v>
      </c>
    </row>
    <row r="859" spans="1:5" x14ac:dyDescent="0.25">
      <c r="A859" s="37" t="s">
        <v>8219</v>
      </c>
      <c r="B859">
        <v>46</v>
      </c>
      <c r="D859" s="36" t="s">
        <v>8221</v>
      </c>
      <c r="E859">
        <v>5</v>
      </c>
    </row>
    <row r="860" spans="1:5" x14ac:dyDescent="0.25">
      <c r="A860" s="37" t="s">
        <v>8219</v>
      </c>
      <c r="B860">
        <v>46</v>
      </c>
      <c r="D860" s="36" t="s">
        <v>8221</v>
      </c>
      <c r="E860">
        <v>5</v>
      </c>
    </row>
    <row r="861" spans="1:5" x14ac:dyDescent="0.25">
      <c r="A861" s="37" t="s">
        <v>8219</v>
      </c>
      <c r="B861">
        <v>46</v>
      </c>
      <c r="D861" s="36" t="s">
        <v>8221</v>
      </c>
      <c r="E861">
        <v>5</v>
      </c>
    </row>
    <row r="862" spans="1:5" x14ac:dyDescent="0.25">
      <c r="A862" s="37" t="s">
        <v>8219</v>
      </c>
      <c r="B862">
        <v>46</v>
      </c>
      <c r="D862" s="36" t="s">
        <v>8221</v>
      </c>
      <c r="E862">
        <v>5</v>
      </c>
    </row>
    <row r="863" spans="1:5" x14ac:dyDescent="0.25">
      <c r="A863" s="37" t="s">
        <v>8219</v>
      </c>
      <c r="B863">
        <v>46</v>
      </c>
      <c r="D863" s="36" t="s">
        <v>8221</v>
      </c>
      <c r="E863">
        <v>5</v>
      </c>
    </row>
    <row r="864" spans="1:5" x14ac:dyDescent="0.25">
      <c r="A864" s="37" t="s">
        <v>8219</v>
      </c>
      <c r="B864">
        <v>46</v>
      </c>
      <c r="D864" s="36" t="s">
        <v>8221</v>
      </c>
      <c r="E864">
        <v>5</v>
      </c>
    </row>
    <row r="865" spans="1:5" x14ac:dyDescent="0.25">
      <c r="A865" s="37" t="s">
        <v>8219</v>
      </c>
      <c r="B865">
        <v>46</v>
      </c>
      <c r="D865" s="36" t="s">
        <v>8221</v>
      </c>
      <c r="E865">
        <v>5</v>
      </c>
    </row>
    <row r="866" spans="1:5" x14ac:dyDescent="0.25">
      <c r="A866" s="37" t="s">
        <v>8219</v>
      </c>
      <c r="B866">
        <v>46</v>
      </c>
      <c r="D866" s="36" t="s">
        <v>8221</v>
      </c>
      <c r="E866">
        <v>5</v>
      </c>
    </row>
    <row r="867" spans="1:5" x14ac:dyDescent="0.25">
      <c r="A867" s="37" t="s">
        <v>8219</v>
      </c>
      <c r="B867">
        <v>46</v>
      </c>
      <c r="D867" s="36" t="s">
        <v>8221</v>
      </c>
      <c r="E867">
        <v>5</v>
      </c>
    </row>
    <row r="868" spans="1:5" x14ac:dyDescent="0.25">
      <c r="A868" s="37" t="s">
        <v>8219</v>
      </c>
      <c r="B868">
        <v>46</v>
      </c>
      <c r="D868" s="36" t="s">
        <v>8221</v>
      </c>
      <c r="E868">
        <v>5</v>
      </c>
    </row>
    <row r="869" spans="1:5" x14ac:dyDescent="0.25">
      <c r="A869" s="37" t="s">
        <v>8219</v>
      </c>
      <c r="B869">
        <v>46</v>
      </c>
      <c r="D869" s="36" t="s">
        <v>8221</v>
      </c>
      <c r="E869">
        <v>5</v>
      </c>
    </row>
    <row r="870" spans="1:5" x14ac:dyDescent="0.25">
      <c r="A870" s="37" t="s">
        <v>8219</v>
      </c>
      <c r="B870">
        <v>46</v>
      </c>
      <c r="D870" s="36" t="s">
        <v>8221</v>
      </c>
      <c r="E870">
        <v>5</v>
      </c>
    </row>
    <row r="871" spans="1:5" x14ac:dyDescent="0.25">
      <c r="A871" s="37" t="s">
        <v>8219</v>
      </c>
      <c r="B871">
        <v>46</v>
      </c>
      <c r="D871" s="36" t="s">
        <v>8221</v>
      </c>
      <c r="E871">
        <v>5</v>
      </c>
    </row>
    <row r="872" spans="1:5" x14ac:dyDescent="0.25">
      <c r="A872" s="37" t="s">
        <v>8219</v>
      </c>
      <c r="B872">
        <v>46</v>
      </c>
      <c r="D872" s="36" t="s">
        <v>8221</v>
      </c>
      <c r="E872">
        <v>5</v>
      </c>
    </row>
    <row r="873" spans="1:5" x14ac:dyDescent="0.25">
      <c r="A873" s="37" t="s">
        <v>8219</v>
      </c>
      <c r="B873">
        <v>46</v>
      </c>
      <c r="D873" s="36" t="s">
        <v>8221</v>
      </c>
      <c r="E873">
        <v>5</v>
      </c>
    </row>
    <row r="874" spans="1:5" x14ac:dyDescent="0.25">
      <c r="A874" s="37" t="s">
        <v>8219</v>
      </c>
      <c r="B874">
        <v>47</v>
      </c>
      <c r="D874" s="36" t="s">
        <v>8221</v>
      </c>
      <c r="E874">
        <v>5</v>
      </c>
    </row>
    <row r="875" spans="1:5" x14ac:dyDescent="0.25">
      <c r="A875" s="37" t="s">
        <v>8219</v>
      </c>
      <c r="B875">
        <v>47</v>
      </c>
      <c r="D875" s="36" t="s">
        <v>8221</v>
      </c>
      <c r="E875">
        <v>5</v>
      </c>
    </row>
    <row r="876" spans="1:5" x14ac:dyDescent="0.25">
      <c r="A876" s="37" t="s">
        <v>8219</v>
      </c>
      <c r="B876">
        <v>47</v>
      </c>
      <c r="D876" s="36" t="s">
        <v>8221</v>
      </c>
      <c r="E876">
        <v>5</v>
      </c>
    </row>
    <row r="877" spans="1:5" x14ac:dyDescent="0.25">
      <c r="A877" s="37" t="s">
        <v>8219</v>
      </c>
      <c r="B877">
        <v>47</v>
      </c>
      <c r="D877" s="36" t="s">
        <v>8221</v>
      </c>
      <c r="E877">
        <v>5</v>
      </c>
    </row>
    <row r="878" spans="1:5" x14ac:dyDescent="0.25">
      <c r="A878" s="37" t="s">
        <v>8219</v>
      </c>
      <c r="B878">
        <v>47</v>
      </c>
      <c r="D878" s="36" t="s">
        <v>8221</v>
      </c>
      <c r="E878">
        <v>5</v>
      </c>
    </row>
    <row r="879" spans="1:5" x14ac:dyDescent="0.25">
      <c r="A879" s="37" t="s">
        <v>8219</v>
      </c>
      <c r="B879">
        <v>47</v>
      </c>
      <c r="D879" s="36" t="s">
        <v>8221</v>
      </c>
      <c r="E879">
        <v>5</v>
      </c>
    </row>
    <row r="880" spans="1:5" x14ac:dyDescent="0.25">
      <c r="A880" s="37" t="s">
        <v>8219</v>
      </c>
      <c r="B880">
        <v>47</v>
      </c>
      <c r="D880" s="36" t="s">
        <v>8221</v>
      </c>
      <c r="E880">
        <v>5</v>
      </c>
    </row>
    <row r="881" spans="1:5" x14ac:dyDescent="0.25">
      <c r="A881" s="37" t="s">
        <v>8219</v>
      </c>
      <c r="B881">
        <v>47</v>
      </c>
      <c r="D881" s="36" t="s">
        <v>8221</v>
      </c>
      <c r="E881">
        <v>5</v>
      </c>
    </row>
    <row r="882" spans="1:5" x14ac:dyDescent="0.25">
      <c r="A882" s="37" t="s">
        <v>8219</v>
      </c>
      <c r="B882">
        <v>47</v>
      </c>
      <c r="D882" s="36" t="s">
        <v>8221</v>
      </c>
      <c r="E882">
        <v>5</v>
      </c>
    </row>
    <row r="883" spans="1:5" x14ac:dyDescent="0.25">
      <c r="A883" s="37" t="s">
        <v>8219</v>
      </c>
      <c r="B883">
        <v>47</v>
      </c>
      <c r="D883" s="36" t="s">
        <v>8221</v>
      </c>
      <c r="E883">
        <v>5</v>
      </c>
    </row>
    <row r="884" spans="1:5" x14ac:dyDescent="0.25">
      <c r="A884" s="37" t="s">
        <v>8219</v>
      </c>
      <c r="B884">
        <v>47</v>
      </c>
      <c r="D884" s="36" t="s">
        <v>8221</v>
      </c>
      <c r="E884">
        <v>5</v>
      </c>
    </row>
    <row r="885" spans="1:5" x14ac:dyDescent="0.25">
      <c r="A885" s="37" t="s">
        <v>8219</v>
      </c>
      <c r="B885">
        <v>47</v>
      </c>
      <c r="D885" s="36" t="s">
        <v>8221</v>
      </c>
      <c r="E885">
        <v>5</v>
      </c>
    </row>
    <row r="886" spans="1:5" x14ac:dyDescent="0.25">
      <c r="A886" s="37" t="s">
        <v>8219</v>
      </c>
      <c r="B886">
        <v>47</v>
      </c>
      <c r="D886" s="36" t="s">
        <v>8221</v>
      </c>
      <c r="E886">
        <v>5</v>
      </c>
    </row>
    <row r="887" spans="1:5" x14ac:dyDescent="0.25">
      <c r="A887" s="37" t="s">
        <v>8219</v>
      </c>
      <c r="B887">
        <v>47</v>
      </c>
      <c r="D887" s="36" t="s">
        <v>8221</v>
      </c>
      <c r="E887">
        <v>5</v>
      </c>
    </row>
    <row r="888" spans="1:5" x14ac:dyDescent="0.25">
      <c r="A888" s="37" t="s">
        <v>8219</v>
      </c>
      <c r="B888">
        <v>47</v>
      </c>
      <c r="D888" s="36" t="s">
        <v>8221</v>
      </c>
      <c r="E888">
        <v>5</v>
      </c>
    </row>
    <row r="889" spans="1:5" x14ac:dyDescent="0.25">
      <c r="A889" s="37" t="s">
        <v>8219</v>
      </c>
      <c r="B889">
        <v>47</v>
      </c>
      <c r="D889" s="36" t="s">
        <v>8221</v>
      </c>
      <c r="E889">
        <v>5</v>
      </c>
    </row>
    <row r="890" spans="1:5" x14ac:dyDescent="0.25">
      <c r="A890" s="37" t="s">
        <v>8219</v>
      </c>
      <c r="B890">
        <v>47</v>
      </c>
      <c r="D890" s="36" t="s">
        <v>8221</v>
      </c>
      <c r="E890">
        <v>5</v>
      </c>
    </row>
    <row r="891" spans="1:5" x14ac:dyDescent="0.25">
      <c r="A891" s="37" t="s">
        <v>8219</v>
      </c>
      <c r="B891">
        <v>47</v>
      </c>
      <c r="D891" s="36" t="s">
        <v>8221</v>
      </c>
      <c r="E891">
        <v>5</v>
      </c>
    </row>
    <row r="892" spans="1:5" x14ac:dyDescent="0.25">
      <c r="A892" s="37" t="s">
        <v>8219</v>
      </c>
      <c r="B892">
        <v>47</v>
      </c>
      <c r="D892" s="36" t="s">
        <v>8221</v>
      </c>
      <c r="E892">
        <v>5</v>
      </c>
    </row>
    <row r="893" spans="1:5" x14ac:dyDescent="0.25">
      <c r="A893" s="37" t="s">
        <v>8219</v>
      </c>
      <c r="B893">
        <v>47</v>
      </c>
      <c r="D893" s="36" t="s">
        <v>8221</v>
      </c>
      <c r="E893">
        <v>5</v>
      </c>
    </row>
    <row r="894" spans="1:5" x14ac:dyDescent="0.25">
      <c r="A894" s="37" t="s">
        <v>8219</v>
      </c>
      <c r="B894">
        <v>47</v>
      </c>
      <c r="D894" s="36" t="s">
        <v>8221</v>
      </c>
      <c r="E894">
        <v>5</v>
      </c>
    </row>
    <row r="895" spans="1:5" x14ac:dyDescent="0.25">
      <c r="A895" s="37" t="s">
        <v>8219</v>
      </c>
      <c r="B895">
        <v>48</v>
      </c>
      <c r="D895" s="36" t="s">
        <v>8221</v>
      </c>
      <c r="E895">
        <v>5</v>
      </c>
    </row>
    <row r="896" spans="1:5" x14ac:dyDescent="0.25">
      <c r="A896" s="37" t="s">
        <v>8219</v>
      </c>
      <c r="B896">
        <v>48</v>
      </c>
      <c r="D896" s="36" t="s">
        <v>8221</v>
      </c>
      <c r="E896">
        <v>5</v>
      </c>
    </row>
    <row r="897" spans="1:5" x14ac:dyDescent="0.25">
      <c r="A897" s="37" t="s">
        <v>8219</v>
      </c>
      <c r="B897">
        <v>48</v>
      </c>
      <c r="D897" s="36" t="s">
        <v>8221</v>
      </c>
      <c r="E897">
        <v>5</v>
      </c>
    </row>
    <row r="898" spans="1:5" x14ac:dyDescent="0.25">
      <c r="A898" s="37" t="s">
        <v>8219</v>
      </c>
      <c r="B898">
        <v>48</v>
      </c>
      <c r="D898" s="36" t="s">
        <v>8221</v>
      </c>
      <c r="E898">
        <v>5</v>
      </c>
    </row>
    <row r="899" spans="1:5" x14ac:dyDescent="0.25">
      <c r="A899" s="37" t="s">
        <v>8219</v>
      </c>
      <c r="B899">
        <v>48</v>
      </c>
      <c r="D899" s="36" t="s">
        <v>8221</v>
      </c>
      <c r="E899">
        <v>5</v>
      </c>
    </row>
    <row r="900" spans="1:5" x14ac:dyDescent="0.25">
      <c r="A900" s="37" t="s">
        <v>8219</v>
      </c>
      <c r="B900">
        <v>48</v>
      </c>
      <c r="D900" s="36" t="s">
        <v>8221</v>
      </c>
      <c r="E900">
        <v>5</v>
      </c>
    </row>
    <row r="901" spans="1:5" x14ac:dyDescent="0.25">
      <c r="A901" s="37" t="s">
        <v>8219</v>
      </c>
      <c r="B901">
        <v>48</v>
      </c>
      <c r="D901" s="36" t="s">
        <v>8221</v>
      </c>
      <c r="E901">
        <v>5</v>
      </c>
    </row>
    <row r="902" spans="1:5" x14ac:dyDescent="0.25">
      <c r="A902" s="37" t="s">
        <v>8219</v>
      </c>
      <c r="B902">
        <v>48</v>
      </c>
      <c r="D902" s="36" t="s">
        <v>8221</v>
      </c>
      <c r="E902">
        <v>5</v>
      </c>
    </row>
    <row r="903" spans="1:5" x14ac:dyDescent="0.25">
      <c r="A903" s="37" t="s">
        <v>8219</v>
      </c>
      <c r="B903">
        <v>48</v>
      </c>
      <c r="D903" s="36" t="s">
        <v>8221</v>
      </c>
      <c r="E903">
        <v>5</v>
      </c>
    </row>
    <row r="904" spans="1:5" x14ac:dyDescent="0.25">
      <c r="A904" s="37" t="s">
        <v>8219</v>
      </c>
      <c r="B904">
        <v>48</v>
      </c>
      <c r="D904" s="36" t="s">
        <v>8221</v>
      </c>
      <c r="E904">
        <v>5</v>
      </c>
    </row>
    <row r="905" spans="1:5" x14ac:dyDescent="0.25">
      <c r="A905" s="37" t="s">
        <v>8219</v>
      </c>
      <c r="B905">
        <v>48</v>
      </c>
      <c r="D905" s="36" t="s">
        <v>8221</v>
      </c>
      <c r="E905">
        <v>5</v>
      </c>
    </row>
    <row r="906" spans="1:5" x14ac:dyDescent="0.25">
      <c r="A906" s="37" t="s">
        <v>8219</v>
      </c>
      <c r="B906">
        <v>48</v>
      </c>
      <c r="D906" s="36" t="s">
        <v>8221</v>
      </c>
      <c r="E906">
        <v>5</v>
      </c>
    </row>
    <row r="907" spans="1:5" x14ac:dyDescent="0.25">
      <c r="A907" s="37" t="s">
        <v>8219</v>
      </c>
      <c r="B907">
        <v>48</v>
      </c>
      <c r="D907" s="36" t="s">
        <v>8221</v>
      </c>
      <c r="E907">
        <v>5</v>
      </c>
    </row>
    <row r="908" spans="1:5" x14ac:dyDescent="0.25">
      <c r="A908" s="37" t="s">
        <v>8219</v>
      </c>
      <c r="B908">
        <v>48</v>
      </c>
      <c r="D908" s="36" t="s">
        <v>8221</v>
      </c>
      <c r="E908">
        <v>5</v>
      </c>
    </row>
    <row r="909" spans="1:5" x14ac:dyDescent="0.25">
      <c r="A909" s="37" t="s">
        <v>8219</v>
      </c>
      <c r="B909">
        <v>49</v>
      </c>
      <c r="D909" s="36" t="s">
        <v>8221</v>
      </c>
      <c r="E909">
        <v>5</v>
      </c>
    </row>
    <row r="910" spans="1:5" x14ac:dyDescent="0.25">
      <c r="A910" s="37" t="s">
        <v>8219</v>
      </c>
      <c r="B910">
        <v>49</v>
      </c>
      <c r="D910" s="36" t="s">
        <v>8221</v>
      </c>
      <c r="E910">
        <v>5</v>
      </c>
    </row>
    <row r="911" spans="1:5" x14ac:dyDescent="0.25">
      <c r="A911" s="37" t="s">
        <v>8219</v>
      </c>
      <c r="B911">
        <v>49</v>
      </c>
      <c r="D911" s="36" t="s">
        <v>8221</v>
      </c>
      <c r="E911">
        <v>5</v>
      </c>
    </row>
    <row r="912" spans="1:5" x14ac:dyDescent="0.25">
      <c r="A912" s="37" t="s">
        <v>8219</v>
      </c>
      <c r="B912">
        <v>49</v>
      </c>
      <c r="D912" s="36" t="s">
        <v>8221</v>
      </c>
      <c r="E912">
        <v>6</v>
      </c>
    </row>
    <row r="913" spans="1:5" x14ac:dyDescent="0.25">
      <c r="A913" s="37" t="s">
        <v>8219</v>
      </c>
      <c r="B913">
        <v>49</v>
      </c>
      <c r="D913" s="36" t="s">
        <v>8221</v>
      </c>
      <c r="E913">
        <v>6</v>
      </c>
    </row>
    <row r="914" spans="1:5" x14ac:dyDescent="0.25">
      <c r="A914" s="37" t="s">
        <v>8219</v>
      </c>
      <c r="B914">
        <v>49</v>
      </c>
      <c r="D914" s="36" t="s">
        <v>8221</v>
      </c>
      <c r="E914">
        <v>6</v>
      </c>
    </row>
    <row r="915" spans="1:5" x14ac:dyDescent="0.25">
      <c r="A915" s="37" t="s">
        <v>8219</v>
      </c>
      <c r="B915">
        <v>49</v>
      </c>
      <c r="D915" s="36" t="s">
        <v>8221</v>
      </c>
      <c r="E915">
        <v>6</v>
      </c>
    </row>
    <row r="916" spans="1:5" x14ac:dyDescent="0.25">
      <c r="A916" s="37" t="s">
        <v>8219</v>
      </c>
      <c r="B916">
        <v>49</v>
      </c>
      <c r="D916" s="36" t="s">
        <v>8221</v>
      </c>
      <c r="E916">
        <v>6</v>
      </c>
    </row>
    <row r="917" spans="1:5" x14ac:dyDescent="0.25">
      <c r="A917" s="37" t="s">
        <v>8219</v>
      </c>
      <c r="B917">
        <v>49</v>
      </c>
      <c r="D917" s="36" t="s">
        <v>8221</v>
      </c>
      <c r="E917">
        <v>6</v>
      </c>
    </row>
    <row r="918" spans="1:5" x14ac:dyDescent="0.25">
      <c r="A918" s="37" t="s">
        <v>8219</v>
      </c>
      <c r="B918">
        <v>49</v>
      </c>
      <c r="D918" s="36" t="s">
        <v>8221</v>
      </c>
      <c r="E918">
        <v>6</v>
      </c>
    </row>
    <row r="919" spans="1:5" x14ac:dyDescent="0.25">
      <c r="A919" s="37" t="s">
        <v>8219</v>
      </c>
      <c r="B919">
        <v>49</v>
      </c>
      <c r="D919" s="36" t="s">
        <v>8221</v>
      </c>
      <c r="E919">
        <v>6</v>
      </c>
    </row>
    <row r="920" spans="1:5" x14ac:dyDescent="0.25">
      <c r="A920" s="37" t="s">
        <v>8219</v>
      </c>
      <c r="B920">
        <v>49</v>
      </c>
      <c r="D920" s="36" t="s">
        <v>8221</v>
      </c>
      <c r="E920">
        <v>6</v>
      </c>
    </row>
    <row r="921" spans="1:5" x14ac:dyDescent="0.25">
      <c r="A921" s="37" t="s">
        <v>8219</v>
      </c>
      <c r="B921">
        <v>49</v>
      </c>
      <c r="D921" s="36" t="s">
        <v>8221</v>
      </c>
      <c r="E921">
        <v>6</v>
      </c>
    </row>
    <row r="922" spans="1:5" x14ac:dyDescent="0.25">
      <c r="A922" s="37" t="s">
        <v>8219</v>
      </c>
      <c r="B922">
        <v>49</v>
      </c>
      <c r="D922" s="36" t="s">
        <v>8221</v>
      </c>
      <c r="E922">
        <v>6</v>
      </c>
    </row>
    <row r="923" spans="1:5" x14ac:dyDescent="0.25">
      <c r="A923" s="37" t="s">
        <v>8219</v>
      </c>
      <c r="B923">
        <v>49</v>
      </c>
      <c r="D923" s="36" t="s">
        <v>8221</v>
      </c>
      <c r="E923">
        <v>6</v>
      </c>
    </row>
    <row r="924" spans="1:5" x14ac:dyDescent="0.25">
      <c r="A924" s="37" t="s">
        <v>8219</v>
      </c>
      <c r="B924">
        <v>49</v>
      </c>
      <c r="D924" s="36" t="s">
        <v>8221</v>
      </c>
      <c r="E924">
        <v>6</v>
      </c>
    </row>
    <row r="925" spans="1:5" x14ac:dyDescent="0.25">
      <c r="A925" s="37" t="s">
        <v>8219</v>
      </c>
      <c r="B925">
        <v>49</v>
      </c>
      <c r="D925" s="36" t="s">
        <v>8221</v>
      </c>
      <c r="E925">
        <v>6</v>
      </c>
    </row>
    <row r="926" spans="1:5" x14ac:dyDescent="0.25">
      <c r="A926" s="37" t="s">
        <v>8219</v>
      </c>
      <c r="B926">
        <v>50</v>
      </c>
      <c r="D926" s="36" t="s">
        <v>8221</v>
      </c>
      <c r="E926">
        <v>6</v>
      </c>
    </row>
    <row r="927" spans="1:5" x14ac:dyDescent="0.25">
      <c r="A927" s="37" t="s">
        <v>8219</v>
      </c>
      <c r="B927">
        <v>50</v>
      </c>
      <c r="D927" s="36" t="s">
        <v>8221</v>
      </c>
      <c r="E927">
        <v>6</v>
      </c>
    </row>
    <row r="928" spans="1:5" x14ac:dyDescent="0.25">
      <c r="A928" s="37" t="s">
        <v>8219</v>
      </c>
      <c r="B928">
        <v>50</v>
      </c>
      <c r="D928" s="36" t="s">
        <v>8221</v>
      </c>
      <c r="E928">
        <v>6</v>
      </c>
    </row>
    <row r="929" spans="1:5" x14ac:dyDescent="0.25">
      <c r="A929" s="37" t="s">
        <v>8219</v>
      </c>
      <c r="B929">
        <v>50</v>
      </c>
      <c r="D929" s="36" t="s">
        <v>8221</v>
      </c>
      <c r="E929">
        <v>6</v>
      </c>
    </row>
    <row r="930" spans="1:5" x14ac:dyDescent="0.25">
      <c r="A930" s="37" t="s">
        <v>8219</v>
      </c>
      <c r="B930">
        <v>50</v>
      </c>
      <c r="D930" s="36" t="s">
        <v>8221</v>
      </c>
      <c r="E930">
        <v>6</v>
      </c>
    </row>
    <row r="931" spans="1:5" x14ac:dyDescent="0.25">
      <c r="A931" s="37" t="s">
        <v>8219</v>
      </c>
      <c r="B931">
        <v>50</v>
      </c>
      <c r="D931" s="36" t="s">
        <v>8221</v>
      </c>
      <c r="E931">
        <v>6</v>
      </c>
    </row>
    <row r="932" spans="1:5" x14ac:dyDescent="0.25">
      <c r="A932" s="37" t="s">
        <v>8219</v>
      </c>
      <c r="B932">
        <v>50</v>
      </c>
      <c r="D932" s="36" t="s">
        <v>8221</v>
      </c>
      <c r="E932">
        <v>6</v>
      </c>
    </row>
    <row r="933" spans="1:5" x14ac:dyDescent="0.25">
      <c r="A933" s="37" t="s">
        <v>8219</v>
      </c>
      <c r="B933">
        <v>50</v>
      </c>
      <c r="D933" s="36" t="s">
        <v>8221</v>
      </c>
      <c r="E933">
        <v>6</v>
      </c>
    </row>
    <row r="934" spans="1:5" x14ac:dyDescent="0.25">
      <c r="A934" s="37" t="s">
        <v>8219</v>
      </c>
      <c r="B934">
        <v>50</v>
      </c>
      <c r="D934" s="36" t="s">
        <v>8221</v>
      </c>
      <c r="E934">
        <v>6</v>
      </c>
    </row>
    <row r="935" spans="1:5" x14ac:dyDescent="0.25">
      <c r="A935" s="37" t="s">
        <v>8219</v>
      </c>
      <c r="B935">
        <v>50</v>
      </c>
      <c r="D935" s="36" t="s">
        <v>8221</v>
      </c>
      <c r="E935">
        <v>6</v>
      </c>
    </row>
    <row r="936" spans="1:5" x14ac:dyDescent="0.25">
      <c r="A936" s="37" t="s">
        <v>8219</v>
      </c>
      <c r="B936">
        <v>50</v>
      </c>
      <c r="D936" s="36" t="s">
        <v>8221</v>
      </c>
      <c r="E936">
        <v>6</v>
      </c>
    </row>
    <row r="937" spans="1:5" x14ac:dyDescent="0.25">
      <c r="A937" s="37" t="s">
        <v>8219</v>
      </c>
      <c r="B937">
        <v>50</v>
      </c>
      <c r="D937" s="36" t="s">
        <v>8221</v>
      </c>
      <c r="E937">
        <v>6</v>
      </c>
    </row>
    <row r="938" spans="1:5" x14ac:dyDescent="0.25">
      <c r="A938" s="37" t="s">
        <v>8219</v>
      </c>
      <c r="B938">
        <v>50</v>
      </c>
      <c r="D938" s="36" t="s">
        <v>8221</v>
      </c>
      <c r="E938">
        <v>6</v>
      </c>
    </row>
    <row r="939" spans="1:5" x14ac:dyDescent="0.25">
      <c r="A939" s="37" t="s">
        <v>8219</v>
      </c>
      <c r="B939">
        <v>50</v>
      </c>
      <c r="D939" s="36" t="s">
        <v>8221</v>
      </c>
      <c r="E939">
        <v>6</v>
      </c>
    </row>
    <row r="940" spans="1:5" x14ac:dyDescent="0.25">
      <c r="A940" s="37" t="s">
        <v>8219</v>
      </c>
      <c r="B940">
        <v>50</v>
      </c>
      <c r="D940" s="36" t="s">
        <v>8221</v>
      </c>
      <c r="E940">
        <v>6</v>
      </c>
    </row>
    <row r="941" spans="1:5" x14ac:dyDescent="0.25">
      <c r="A941" s="37" t="s">
        <v>8219</v>
      </c>
      <c r="B941">
        <v>50</v>
      </c>
      <c r="D941" s="36" t="s">
        <v>8221</v>
      </c>
      <c r="E941">
        <v>6</v>
      </c>
    </row>
    <row r="942" spans="1:5" x14ac:dyDescent="0.25">
      <c r="A942" s="37" t="s">
        <v>8219</v>
      </c>
      <c r="B942">
        <v>50</v>
      </c>
      <c r="D942" s="36" t="s">
        <v>8221</v>
      </c>
      <c r="E942">
        <v>6</v>
      </c>
    </row>
    <row r="943" spans="1:5" x14ac:dyDescent="0.25">
      <c r="A943" s="37" t="s">
        <v>8219</v>
      </c>
      <c r="B943">
        <v>50</v>
      </c>
      <c r="D943" s="36" t="s">
        <v>8221</v>
      </c>
      <c r="E943">
        <v>6</v>
      </c>
    </row>
    <row r="944" spans="1:5" x14ac:dyDescent="0.25">
      <c r="A944" s="37" t="s">
        <v>8219</v>
      </c>
      <c r="B944">
        <v>50</v>
      </c>
      <c r="D944" s="36" t="s">
        <v>8221</v>
      </c>
      <c r="E944">
        <v>6</v>
      </c>
    </row>
    <row r="945" spans="1:5" x14ac:dyDescent="0.25">
      <c r="A945" s="37" t="s">
        <v>8219</v>
      </c>
      <c r="B945">
        <v>51</v>
      </c>
      <c r="D945" s="36" t="s">
        <v>8221</v>
      </c>
      <c r="E945">
        <v>6</v>
      </c>
    </row>
    <row r="946" spans="1:5" x14ac:dyDescent="0.25">
      <c r="A946" s="37" t="s">
        <v>8219</v>
      </c>
      <c r="B946">
        <v>51</v>
      </c>
      <c r="D946" s="36" t="s">
        <v>8221</v>
      </c>
      <c r="E946">
        <v>6</v>
      </c>
    </row>
    <row r="947" spans="1:5" x14ac:dyDescent="0.25">
      <c r="A947" s="37" t="s">
        <v>8219</v>
      </c>
      <c r="B947">
        <v>51</v>
      </c>
      <c r="D947" s="36" t="s">
        <v>8221</v>
      </c>
      <c r="E947">
        <v>6</v>
      </c>
    </row>
    <row r="948" spans="1:5" x14ac:dyDescent="0.25">
      <c r="A948" s="37" t="s">
        <v>8219</v>
      </c>
      <c r="B948">
        <v>51</v>
      </c>
      <c r="D948" s="36" t="s">
        <v>8221</v>
      </c>
      <c r="E948">
        <v>6</v>
      </c>
    </row>
    <row r="949" spans="1:5" x14ac:dyDescent="0.25">
      <c r="A949" s="37" t="s">
        <v>8219</v>
      </c>
      <c r="B949">
        <v>51</v>
      </c>
      <c r="D949" s="36" t="s">
        <v>8221</v>
      </c>
      <c r="E949">
        <v>6</v>
      </c>
    </row>
    <row r="950" spans="1:5" x14ac:dyDescent="0.25">
      <c r="A950" s="37" t="s">
        <v>8219</v>
      </c>
      <c r="B950">
        <v>51</v>
      </c>
      <c r="D950" s="36" t="s">
        <v>8221</v>
      </c>
      <c r="E950">
        <v>6</v>
      </c>
    </row>
    <row r="951" spans="1:5" x14ac:dyDescent="0.25">
      <c r="A951" s="37" t="s">
        <v>8219</v>
      </c>
      <c r="B951">
        <v>51</v>
      </c>
      <c r="D951" s="36" t="s">
        <v>8221</v>
      </c>
      <c r="E951">
        <v>6</v>
      </c>
    </row>
    <row r="952" spans="1:5" x14ac:dyDescent="0.25">
      <c r="A952" s="37" t="s">
        <v>8219</v>
      </c>
      <c r="B952">
        <v>51</v>
      </c>
      <c r="D952" s="36" t="s">
        <v>8221</v>
      </c>
      <c r="E952">
        <v>6</v>
      </c>
    </row>
    <row r="953" spans="1:5" x14ac:dyDescent="0.25">
      <c r="A953" s="37" t="s">
        <v>8219</v>
      </c>
      <c r="B953">
        <v>51</v>
      </c>
      <c r="D953" s="36" t="s">
        <v>8221</v>
      </c>
      <c r="E953">
        <v>6</v>
      </c>
    </row>
    <row r="954" spans="1:5" x14ac:dyDescent="0.25">
      <c r="A954" s="37" t="s">
        <v>8219</v>
      </c>
      <c r="B954">
        <v>51</v>
      </c>
      <c r="D954" s="36" t="s">
        <v>8221</v>
      </c>
      <c r="E954">
        <v>6</v>
      </c>
    </row>
    <row r="955" spans="1:5" x14ac:dyDescent="0.25">
      <c r="A955" s="37" t="s">
        <v>8219</v>
      </c>
      <c r="B955">
        <v>52</v>
      </c>
      <c r="D955" s="36" t="s">
        <v>8221</v>
      </c>
      <c r="E955">
        <v>6</v>
      </c>
    </row>
    <row r="956" spans="1:5" x14ac:dyDescent="0.25">
      <c r="A956" s="37" t="s">
        <v>8219</v>
      </c>
      <c r="B956">
        <v>52</v>
      </c>
      <c r="D956" s="36" t="s">
        <v>8221</v>
      </c>
      <c r="E956">
        <v>6</v>
      </c>
    </row>
    <row r="957" spans="1:5" x14ac:dyDescent="0.25">
      <c r="A957" s="37" t="s">
        <v>8219</v>
      </c>
      <c r="B957">
        <v>52</v>
      </c>
      <c r="D957" s="36" t="s">
        <v>8221</v>
      </c>
      <c r="E957">
        <v>6</v>
      </c>
    </row>
    <row r="958" spans="1:5" x14ac:dyDescent="0.25">
      <c r="A958" s="37" t="s">
        <v>8219</v>
      </c>
      <c r="B958">
        <v>52</v>
      </c>
      <c r="D958" s="36" t="s">
        <v>8221</v>
      </c>
      <c r="E958">
        <v>6</v>
      </c>
    </row>
    <row r="959" spans="1:5" x14ac:dyDescent="0.25">
      <c r="A959" s="37" t="s">
        <v>8219</v>
      </c>
      <c r="B959">
        <v>52</v>
      </c>
      <c r="D959" s="36" t="s">
        <v>8221</v>
      </c>
      <c r="E959">
        <v>6</v>
      </c>
    </row>
    <row r="960" spans="1:5" x14ac:dyDescent="0.25">
      <c r="A960" s="37" t="s">
        <v>8219</v>
      </c>
      <c r="B960">
        <v>52</v>
      </c>
      <c r="D960" s="36" t="s">
        <v>8221</v>
      </c>
      <c r="E960">
        <v>6</v>
      </c>
    </row>
    <row r="961" spans="1:5" x14ac:dyDescent="0.25">
      <c r="A961" s="37" t="s">
        <v>8219</v>
      </c>
      <c r="B961">
        <v>52</v>
      </c>
      <c r="D961" s="36" t="s">
        <v>8221</v>
      </c>
      <c r="E961">
        <v>6</v>
      </c>
    </row>
    <row r="962" spans="1:5" x14ac:dyDescent="0.25">
      <c r="A962" s="37" t="s">
        <v>8219</v>
      </c>
      <c r="B962">
        <v>52</v>
      </c>
      <c r="D962" s="36" t="s">
        <v>8221</v>
      </c>
      <c r="E962">
        <v>7</v>
      </c>
    </row>
    <row r="963" spans="1:5" x14ac:dyDescent="0.25">
      <c r="A963" s="37" t="s">
        <v>8219</v>
      </c>
      <c r="B963">
        <v>52</v>
      </c>
      <c r="D963" s="36" t="s">
        <v>8221</v>
      </c>
      <c r="E963">
        <v>7</v>
      </c>
    </row>
    <row r="964" spans="1:5" x14ac:dyDescent="0.25">
      <c r="A964" s="37" t="s">
        <v>8219</v>
      </c>
      <c r="B964">
        <v>52</v>
      </c>
      <c r="D964" s="36" t="s">
        <v>8221</v>
      </c>
      <c r="E964">
        <v>7</v>
      </c>
    </row>
    <row r="965" spans="1:5" x14ac:dyDescent="0.25">
      <c r="A965" s="37" t="s">
        <v>8219</v>
      </c>
      <c r="B965">
        <v>52</v>
      </c>
      <c r="D965" s="36" t="s">
        <v>8221</v>
      </c>
      <c r="E965">
        <v>7</v>
      </c>
    </row>
    <row r="966" spans="1:5" x14ac:dyDescent="0.25">
      <c r="A966" s="37" t="s">
        <v>8219</v>
      </c>
      <c r="B966">
        <v>52</v>
      </c>
      <c r="D966" s="36" t="s">
        <v>8221</v>
      </c>
      <c r="E966">
        <v>7</v>
      </c>
    </row>
    <row r="967" spans="1:5" x14ac:dyDescent="0.25">
      <c r="A967" s="37" t="s">
        <v>8219</v>
      </c>
      <c r="B967">
        <v>52</v>
      </c>
      <c r="D967" s="36" t="s">
        <v>8221</v>
      </c>
      <c r="E967">
        <v>7</v>
      </c>
    </row>
    <row r="968" spans="1:5" x14ac:dyDescent="0.25">
      <c r="A968" s="37" t="s">
        <v>8219</v>
      </c>
      <c r="B968">
        <v>52</v>
      </c>
      <c r="D968" s="36" t="s">
        <v>8221</v>
      </c>
      <c r="E968">
        <v>7</v>
      </c>
    </row>
    <row r="969" spans="1:5" x14ac:dyDescent="0.25">
      <c r="A969" s="37" t="s">
        <v>8219</v>
      </c>
      <c r="B969">
        <v>52</v>
      </c>
      <c r="D969" s="36" t="s">
        <v>8221</v>
      </c>
      <c r="E969">
        <v>7</v>
      </c>
    </row>
    <row r="970" spans="1:5" x14ac:dyDescent="0.25">
      <c r="A970" s="37" t="s">
        <v>8219</v>
      </c>
      <c r="B970">
        <v>52</v>
      </c>
      <c r="D970" s="36" t="s">
        <v>8221</v>
      </c>
      <c r="E970">
        <v>7</v>
      </c>
    </row>
    <row r="971" spans="1:5" x14ac:dyDescent="0.25">
      <c r="A971" s="37" t="s">
        <v>8219</v>
      </c>
      <c r="B971">
        <v>52</v>
      </c>
      <c r="D971" s="36" t="s">
        <v>8221</v>
      </c>
      <c r="E971">
        <v>7</v>
      </c>
    </row>
    <row r="972" spans="1:5" x14ac:dyDescent="0.25">
      <c r="A972" s="37" t="s">
        <v>8219</v>
      </c>
      <c r="B972">
        <v>52</v>
      </c>
      <c r="D972" s="36" t="s">
        <v>8221</v>
      </c>
      <c r="E972">
        <v>7</v>
      </c>
    </row>
    <row r="973" spans="1:5" x14ac:dyDescent="0.25">
      <c r="A973" s="37" t="s">
        <v>8219</v>
      </c>
      <c r="B973">
        <v>52</v>
      </c>
      <c r="D973" s="36" t="s">
        <v>8221</v>
      </c>
      <c r="E973">
        <v>7</v>
      </c>
    </row>
    <row r="974" spans="1:5" x14ac:dyDescent="0.25">
      <c r="A974" s="37" t="s">
        <v>8219</v>
      </c>
      <c r="B974">
        <v>53</v>
      </c>
      <c r="D974" s="36" t="s">
        <v>8221</v>
      </c>
      <c r="E974">
        <v>7</v>
      </c>
    </row>
    <row r="975" spans="1:5" x14ac:dyDescent="0.25">
      <c r="A975" s="37" t="s">
        <v>8219</v>
      </c>
      <c r="B975">
        <v>53</v>
      </c>
      <c r="D975" s="36" t="s">
        <v>8221</v>
      </c>
      <c r="E975">
        <v>7</v>
      </c>
    </row>
    <row r="976" spans="1:5" x14ac:dyDescent="0.25">
      <c r="A976" s="37" t="s">
        <v>8219</v>
      </c>
      <c r="B976">
        <v>53</v>
      </c>
      <c r="D976" s="36" t="s">
        <v>8221</v>
      </c>
      <c r="E976">
        <v>7</v>
      </c>
    </row>
    <row r="977" spans="1:5" x14ac:dyDescent="0.25">
      <c r="A977" s="37" t="s">
        <v>8219</v>
      </c>
      <c r="B977">
        <v>53</v>
      </c>
      <c r="D977" s="36" t="s">
        <v>8221</v>
      </c>
      <c r="E977">
        <v>7</v>
      </c>
    </row>
    <row r="978" spans="1:5" x14ac:dyDescent="0.25">
      <c r="A978" s="37" t="s">
        <v>8219</v>
      </c>
      <c r="B978">
        <v>53</v>
      </c>
      <c r="D978" s="36" t="s">
        <v>8221</v>
      </c>
      <c r="E978">
        <v>7</v>
      </c>
    </row>
    <row r="979" spans="1:5" x14ac:dyDescent="0.25">
      <c r="A979" s="37" t="s">
        <v>8219</v>
      </c>
      <c r="B979">
        <v>53</v>
      </c>
      <c r="D979" s="36" t="s">
        <v>8221</v>
      </c>
      <c r="E979">
        <v>7</v>
      </c>
    </row>
    <row r="980" spans="1:5" x14ac:dyDescent="0.25">
      <c r="A980" s="37" t="s">
        <v>8219</v>
      </c>
      <c r="B980">
        <v>53</v>
      </c>
      <c r="D980" s="36" t="s">
        <v>8221</v>
      </c>
      <c r="E980">
        <v>7</v>
      </c>
    </row>
    <row r="981" spans="1:5" x14ac:dyDescent="0.25">
      <c r="A981" s="37" t="s">
        <v>8219</v>
      </c>
      <c r="B981">
        <v>54</v>
      </c>
      <c r="D981" s="36" t="s">
        <v>8221</v>
      </c>
      <c r="E981">
        <v>7</v>
      </c>
    </row>
    <row r="982" spans="1:5" x14ac:dyDescent="0.25">
      <c r="A982" s="37" t="s">
        <v>8219</v>
      </c>
      <c r="B982">
        <v>54</v>
      </c>
      <c r="D982" s="36" t="s">
        <v>8221</v>
      </c>
      <c r="E982">
        <v>7</v>
      </c>
    </row>
    <row r="983" spans="1:5" x14ac:dyDescent="0.25">
      <c r="A983" s="37" t="s">
        <v>8219</v>
      </c>
      <c r="B983">
        <v>54</v>
      </c>
      <c r="D983" s="36" t="s">
        <v>8221</v>
      </c>
      <c r="E983">
        <v>7</v>
      </c>
    </row>
    <row r="984" spans="1:5" x14ac:dyDescent="0.25">
      <c r="A984" s="37" t="s">
        <v>8219</v>
      </c>
      <c r="B984">
        <v>54</v>
      </c>
      <c r="D984" s="36" t="s">
        <v>8221</v>
      </c>
      <c r="E984">
        <v>7</v>
      </c>
    </row>
    <row r="985" spans="1:5" x14ac:dyDescent="0.25">
      <c r="A985" s="37" t="s">
        <v>8219</v>
      </c>
      <c r="B985">
        <v>54</v>
      </c>
      <c r="D985" s="36" t="s">
        <v>8221</v>
      </c>
      <c r="E985">
        <v>7</v>
      </c>
    </row>
    <row r="986" spans="1:5" x14ac:dyDescent="0.25">
      <c r="A986" s="37" t="s">
        <v>8219</v>
      </c>
      <c r="B986">
        <v>54</v>
      </c>
      <c r="D986" s="36" t="s">
        <v>8221</v>
      </c>
      <c r="E986">
        <v>7</v>
      </c>
    </row>
    <row r="987" spans="1:5" x14ac:dyDescent="0.25">
      <c r="A987" s="37" t="s">
        <v>8219</v>
      </c>
      <c r="B987">
        <v>54</v>
      </c>
      <c r="D987" s="36" t="s">
        <v>8221</v>
      </c>
      <c r="E987">
        <v>7</v>
      </c>
    </row>
    <row r="988" spans="1:5" x14ac:dyDescent="0.25">
      <c r="A988" s="37" t="s">
        <v>8219</v>
      </c>
      <c r="B988">
        <v>54</v>
      </c>
      <c r="D988" s="36" t="s">
        <v>8221</v>
      </c>
      <c r="E988">
        <v>7</v>
      </c>
    </row>
    <row r="989" spans="1:5" x14ac:dyDescent="0.25">
      <c r="A989" s="37" t="s">
        <v>8219</v>
      </c>
      <c r="B989">
        <v>54</v>
      </c>
      <c r="D989" s="36" t="s">
        <v>8221</v>
      </c>
      <c r="E989">
        <v>7</v>
      </c>
    </row>
    <row r="990" spans="1:5" x14ac:dyDescent="0.25">
      <c r="A990" s="37" t="s">
        <v>8219</v>
      </c>
      <c r="B990">
        <v>54</v>
      </c>
      <c r="D990" s="36" t="s">
        <v>8221</v>
      </c>
      <c r="E990">
        <v>7</v>
      </c>
    </row>
    <row r="991" spans="1:5" x14ac:dyDescent="0.25">
      <c r="A991" s="37" t="s">
        <v>8219</v>
      </c>
      <c r="B991">
        <v>54</v>
      </c>
      <c r="D991" s="36" t="s">
        <v>8221</v>
      </c>
      <c r="E991">
        <v>7</v>
      </c>
    </row>
    <row r="992" spans="1:5" x14ac:dyDescent="0.25">
      <c r="A992" s="37" t="s">
        <v>8219</v>
      </c>
      <c r="B992">
        <v>54</v>
      </c>
      <c r="D992" s="36" t="s">
        <v>8221</v>
      </c>
      <c r="E992">
        <v>7</v>
      </c>
    </row>
    <row r="993" spans="1:5" x14ac:dyDescent="0.25">
      <c r="A993" s="37" t="s">
        <v>8219</v>
      </c>
      <c r="B993">
        <v>55</v>
      </c>
      <c r="D993" s="36" t="s">
        <v>8221</v>
      </c>
      <c r="E993">
        <v>7</v>
      </c>
    </row>
    <row r="994" spans="1:5" x14ac:dyDescent="0.25">
      <c r="A994" s="37" t="s">
        <v>8219</v>
      </c>
      <c r="B994">
        <v>55</v>
      </c>
      <c r="D994" s="36" t="s">
        <v>8221</v>
      </c>
      <c r="E994">
        <v>7</v>
      </c>
    </row>
    <row r="995" spans="1:5" x14ac:dyDescent="0.25">
      <c r="A995" s="37" t="s">
        <v>8219</v>
      </c>
      <c r="B995">
        <v>55</v>
      </c>
      <c r="D995" s="36" t="s">
        <v>8221</v>
      </c>
      <c r="E995">
        <v>7</v>
      </c>
    </row>
    <row r="996" spans="1:5" x14ac:dyDescent="0.25">
      <c r="A996" s="37" t="s">
        <v>8219</v>
      </c>
      <c r="B996">
        <v>55</v>
      </c>
      <c r="D996" s="36" t="s">
        <v>8221</v>
      </c>
      <c r="E996">
        <v>7</v>
      </c>
    </row>
    <row r="997" spans="1:5" x14ac:dyDescent="0.25">
      <c r="A997" s="37" t="s">
        <v>8219</v>
      </c>
      <c r="B997">
        <v>55</v>
      </c>
      <c r="D997" s="36" t="s">
        <v>8221</v>
      </c>
      <c r="E997">
        <v>7</v>
      </c>
    </row>
    <row r="998" spans="1:5" x14ac:dyDescent="0.25">
      <c r="A998" s="37" t="s">
        <v>8219</v>
      </c>
      <c r="B998">
        <v>55</v>
      </c>
      <c r="D998" s="36" t="s">
        <v>8221</v>
      </c>
      <c r="E998">
        <v>7</v>
      </c>
    </row>
    <row r="999" spans="1:5" x14ac:dyDescent="0.25">
      <c r="A999" s="37" t="s">
        <v>8219</v>
      </c>
      <c r="B999">
        <v>55</v>
      </c>
      <c r="D999" s="36" t="s">
        <v>8221</v>
      </c>
      <c r="E999">
        <v>7</v>
      </c>
    </row>
    <row r="1000" spans="1:5" x14ac:dyDescent="0.25">
      <c r="A1000" s="37" t="s">
        <v>8219</v>
      </c>
      <c r="B1000">
        <v>55</v>
      </c>
      <c r="D1000" s="36" t="s">
        <v>8221</v>
      </c>
      <c r="E1000">
        <v>7</v>
      </c>
    </row>
    <row r="1001" spans="1:5" x14ac:dyDescent="0.25">
      <c r="A1001" s="37" t="s">
        <v>8219</v>
      </c>
      <c r="B1001">
        <v>55</v>
      </c>
      <c r="D1001" s="36" t="s">
        <v>8221</v>
      </c>
      <c r="E1001">
        <v>7</v>
      </c>
    </row>
    <row r="1002" spans="1:5" x14ac:dyDescent="0.25">
      <c r="A1002" s="37" t="s">
        <v>8219</v>
      </c>
      <c r="B1002">
        <v>55</v>
      </c>
      <c r="D1002" s="36" t="s">
        <v>8221</v>
      </c>
      <c r="E1002">
        <v>7</v>
      </c>
    </row>
    <row r="1003" spans="1:5" x14ac:dyDescent="0.25">
      <c r="A1003" s="37" t="s">
        <v>8219</v>
      </c>
      <c r="B1003">
        <v>55</v>
      </c>
      <c r="D1003" s="36" t="s">
        <v>8221</v>
      </c>
      <c r="E1003">
        <v>7</v>
      </c>
    </row>
    <row r="1004" spans="1:5" x14ac:dyDescent="0.25">
      <c r="A1004" s="37" t="s">
        <v>8219</v>
      </c>
      <c r="B1004">
        <v>55</v>
      </c>
      <c r="D1004" s="36" t="s">
        <v>8221</v>
      </c>
      <c r="E1004">
        <v>7</v>
      </c>
    </row>
    <row r="1005" spans="1:5" x14ac:dyDescent="0.25">
      <c r="A1005" s="37" t="s">
        <v>8219</v>
      </c>
      <c r="B1005">
        <v>55</v>
      </c>
      <c r="D1005" s="36" t="s">
        <v>8221</v>
      </c>
      <c r="E1005">
        <v>7</v>
      </c>
    </row>
    <row r="1006" spans="1:5" x14ac:dyDescent="0.25">
      <c r="A1006" s="37" t="s">
        <v>8219</v>
      </c>
      <c r="B1006">
        <v>55</v>
      </c>
      <c r="D1006" s="36" t="s">
        <v>8221</v>
      </c>
      <c r="E1006">
        <v>7</v>
      </c>
    </row>
    <row r="1007" spans="1:5" x14ac:dyDescent="0.25">
      <c r="A1007" s="37" t="s">
        <v>8219</v>
      </c>
      <c r="B1007">
        <v>56</v>
      </c>
      <c r="D1007" s="36" t="s">
        <v>8221</v>
      </c>
      <c r="E1007">
        <v>7</v>
      </c>
    </row>
    <row r="1008" spans="1:5" x14ac:dyDescent="0.25">
      <c r="A1008" s="37" t="s">
        <v>8219</v>
      </c>
      <c r="B1008">
        <v>56</v>
      </c>
      <c r="D1008" s="36" t="s">
        <v>8221</v>
      </c>
      <c r="E1008">
        <v>7</v>
      </c>
    </row>
    <row r="1009" spans="1:5" x14ac:dyDescent="0.25">
      <c r="A1009" s="37" t="s">
        <v>8219</v>
      </c>
      <c r="B1009">
        <v>56</v>
      </c>
      <c r="D1009" s="36" t="s">
        <v>8221</v>
      </c>
      <c r="E1009">
        <v>8</v>
      </c>
    </row>
    <row r="1010" spans="1:5" x14ac:dyDescent="0.25">
      <c r="A1010" s="37" t="s">
        <v>8219</v>
      </c>
      <c r="B1010">
        <v>56</v>
      </c>
      <c r="D1010" s="36" t="s">
        <v>8221</v>
      </c>
      <c r="E1010">
        <v>8</v>
      </c>
    </row>
    <row r="1011" spans="1:5" x14ac:dyDescent="0.25">
      <c r="A1011" s="37" t="s">
        <v>8219</v>
      </c>
      <c r="B1011">
        <v>56</v>
      </c>
      <c r="D1011" s="36" t="s">
        <v>8221</v>
      </c>
      <c r="E1011">
        <v>8</v>
      </c>
    </row>
    <row r="1012" spans="1:5" x14ac:dyDescent="0.25">
      <c r="A1012" s="37" t="s">
        <v>8219</v>
      </c>
      <c r="B1012">
        <v>56</v>
      </c>
      <c r="D1012" s="36" t="s">
        <v>8221</v>
      </c>
      <c r="E1012">
        <v>8</v>
      </c>
    </row>
    <row r="1013" spans="1:5" x14ac:dyDescent="0.25">
      <c r="A1013" s="37" t="s">
        <v>8219</v>
      </c>
      <c r="B1013">
        <v>56</v>
      </c>
      <c r="D1013" s="36" t="s">
        <v>8221</v>
      </c>
      <c r="E1013">
        <v>8</v>
      </c>
    </row>
    <row r="1014" spans="1:5" x14ac:dyDescent="0.25">
      <c r="A1014" s="37" t="s">
        <v>8219</v>
      </c>
      <c r="B1014">
        <v>56</v>
      </c>
      <c r="D1014" s="36" t="s">
        <v>8221</v>
      </c>
      <c r="E1014">
        <v>8</v>
      </c>
    </row>
    <row r="1015" spans="1:5" x14ac:dyDescent="0.25">
      <c r="A1015" s="37" t="s">
        <v>8219</v>
      </c>
      <c r="B1015">
        <v>56</v>
      </c>
      <c r="D1015" s="36" t="s">
        <v>8221</v>
      </c>
      <c r="E1015">
        <v>8</v>
      </c>
    </row>
    <row r="1016" spans="1:5" x14ac:dyDescent="0.25">
      <c r="A1016" s="37" t="s">
        <v>8219</v>
      </c>
      <c r="B1016">
        <v>56</v>
      </c>
      <c r="D1016" s="36" t="s">
        <v>8221</v>
      </c>
      <c r="E1016">
        <v>8</v>
      </c>
    </row>
    <row r="1017" spans="1:5" x14ac:dyDescent="0.25">
      <c r="A1017" s="37" t="s">
        <v>8219</v>
      </c>
      <c r="B1017">
        <v>56</v>
      </c>
      <c r="D1017" s="36" t="s">
        <v>8221</v>
      </c>
      <c r="E1017">
        <v>8</v>
      </c>
    </row>
    <row r="1018" spans="1:5" x14ac:dyDescent="0.25">
      <c r="A1018" s="37" t="s">
        <v>8219</v>
      </c>
      <c r="B1018">
        <v>56</v>
      </c>
      <c r="D1018" s="36" t="s">
        <v>8221</v>
      </c>
      <c r="E1018">
        <v>8</v>
      </c>
    </row>
    <row r="1019" spans="1:5" x14ac:dyDescent="0.25">
      <c r="A1019" s="37" t="s">
        <v>8219</v>
      </c>
      <c r="B1019">
        <v>56</v>
      </c>
      <c r="D1019" s="36" t="s">
        <v>8221</v>
      </c>
      <c r="E1019">
        <v>8</v>
      </c>
    </row>
    <row r="1020" spans="1:5" x14ac:dyDescent="0.25">
      <c r="A1020" s="37" t="s">
        <v>8219</v>
      </c>
      <c r="B1020">
        <v>56</v>
      </c>
      <c r="D1020" s="36" t="s">
        <v>8221</v>
      </c>
      <c r="E1020">
        <v>8</v>
      </c>
    </row>
    <row r="1021" spans="1:5" x14ac:dyDescent="0.25">
      <c r="A1021" s="37" t="s">
        <v>8219</v>
      </c>
      <c r="B1021">
        <v>56</v>
      </c>
      <c r="D1021" s="36" t="s">
        <v>8221</v>
      </c>
      <c r="E1021">
        <v>8</v>
      </c>
    </row>
    <row r="1022" spans="1:5" x14ac:dyDescent="0.25">
      <c r="A1022" s="37" t="s">
        <v>8219</v>
      </c>
      <c r="B1022">
        <v>57</v>
      </c>
      <c r="D1022" s="36" t="s">
        <v>8221</v>
      </c>
      <c r="E1022">
        <v>8</v>
      </c>
    </row>
    <row r="1023" spans="1:5" x14ac:dyDescent="0.25">
      <c r="A1023" s="37" t="s">
        <v>8219</v>
      </c>
      <c r="B1023">
        <v>57</v>
      </c>
      <c r="D1023" s="36" t="s">
        <v>8221</v>
      </c>
      <c r="E1023">
        <v>8</v>
      </c>
    </row>
    <row r="1024" spans="1:5" x14ac:dyDescent="0.25">
      <c r="A1024" s="37" t="s">
        <v>8219</v>
      </c>
      <c r="B1024">
        <v>57</v>
      </c>
      <c r="D1024" s="36" t="s">
        <v>8221</v>
      </c>
      <c r="E1024">
        <v>8</v>
      </c>
    </row>
    <row r="1025" spans="1:5" x14ac:dyDescent="0.25">
      <c r="A1025" s="37" t="s">
        <v>8219</v>
      </c>
      <c r="B1025">
        <v>57</v>
      </c>
      <c r="D1025" s="36" t="s">
        <v>8221</v>
      </c>
      <c r="E1025">
        <v>8</v>
      </c>
    </row>
    <row r="1026" spans="1:5" x14ac:dyDescent="0.25">
      <c r="A1026" s="37" t="s">
        <v>8219</v>
      </c>
      <c r="B1026">
        <v>57</v>
      </c>
      <c r="D1026" s="36" t="s">
        <v>8221</v>
      </c>
      <c r="E1026">
        <v>8</v>
      </c>
    </row>
    <row r="1027" spans="1:5" x14ac:dyDescent="0.25">
      <c r="A1027" s="37" t="s">
        <v>8219</v>
      </c>
      <c r="B1027">
        <v>57</v>
      </c>
      <c r="D1027" s="36" t="s">
        <v>8221</v>
      </c>
      <c r="E1027">
        <v>8</v>
      </c>
    </row>
    <row r="1028" spans="1:5" x14ac:dyDescent="0.25">
      <c r="A1028" s="37" t="s">
        <v>8219</v>
      </c>
      <c r="B1028">
        <v>57</v>
      </c>
      <c r="D1028" s="36" t="s">
        <v>8221</v>
      </c>
      <c r="E1028">
        <v>8</v>
      </c>
    </row>
    <row r="1029" spans="1:5" x14ac:dyDescent="0.25">
      <c r="A1029" s="37" t="s">
        <v>8219</v>
      </c>
      <c r="B1029">
        <v>57</v>
      </c>
      <c r="D1029" s="36" t="s">
        <v>8221</v>
      </c>
      <c r="E1029">
        <v>8</v>
      </c>
    </row>
    <row r="1030" spans="1:5" x14ac:dyDescent="0.25">
      <c r="A1030" s="37" t="s">
        <v>8219</v>
      </c>
      <c r="B1030">
        <v>57</v>
      </c>
      <c r="D1030" s="36" t="s">
        <v>8221</v>
      </c>
      <c r="E1030">
        <v>8</v>
      </c>
    </row>
    <row r="1031" spans="1:5" x14ac:dyDescent="0.25">
      <c r="A1031" s="37" t="s">
        <v>8219</v>
      </c>
      <c r="B1031">
        <v>57</v>
      </c>
      <c r="D1031" s="36" t="s">
        <v>8221</v>
      </c>
      <c r="E1031">
        <v>8</v>
      </c>
    </row>
    <row r="1032" spans="1:5" x14ac:dyDescent="0.25">
      <c r="A1032" s="37" t="s">
        <v>8219</v>
      </c>
      <c r="B1032">
        <v>57</v>
      </c>
      <c r="D1032" s="36" t="s">
        <v>8221</v>
      </c>
      <c r="E1032">
        <v>8</v>
      </c>
    </row>
    <row r="1033" spans="1:5" x14ac:dyDescent="0.25">
      <c r="A1033" s="37" t="s">
        <v>8219</v>
      </c>
      <c r="B1033">
        <v>57</v>
      </c>
      <c r="D1033" s="36" t="s">
        <v>8221</v>
      </c>
      <c r="E1033">
        <v>8</v>
      </c>
    </row>
    <row r="1034" spans="1:5" x14ac:dyDescent="0.25">
      <c r="A1034" s="37" t="s">
        <v>8219</v>
      </c>
      <c r="B1034">
        <v>57</v>
      </c>
      <c r="D1034" s="36" t="s">
        <v>8221</v>
      </c>
      <c r="E1034">
        <v>8</v>
      </c>
    </row>
    <row r="1035" spans="1:5" x14ac:dyDescent="0.25">
      <c r="A1035" s="37" t="s">
        <v>8219</v>
      </c>
      <c r="B1035">
        <v>57</v>
      </c>
      <c r="D1035" s="36" t="s">
        <v>8221</v>
      </c>
      <c r="E1035">
        <v>8</v>
      </c>
    </row>
    <row r="1036" spans="1:5" x14ac:dyDescent="0.25">
      <c r="A1036" s="37" t="s">
        <v>8219</v>
      </c>
      <c r="B1036">
        <v>57</v>
      </c>
      <c r="D1036" s="36" t="s">
        <v>8221</v>
      </c>
      <c r="E1036">
        <v>8</v>
      </c>
    </row>
    <row r="1037" spans="1:5" x14ac:dyDescent="0.25">
      <c r="A1037" s="37" t="s">
        <v>8219</v>
      </c>
      <c r="B1037">
        <v>57</v>
      </c>
      <c r="D1037" s="36" t="s">
        <v>8221</v>
      </c>
      <c r="E1037">
        <v>8</v>
      </c>
    </row>
    <row r="1038" spans="1:5" x14ac:dyDescent="0.25">
      <c r="A1038" s="37" t="s">
        <v>8219</v>
      </c>
      <c r="B1038">
        <v>57</v>
      </c>
      <c r="D1038" s="36" t="s">
        <v>8221</v>
      </c>
      <c r="E1038">
        <v>8</v>
      </c>
    </row>
    <row r="1039" spans="1:5" x14ac:dyDescent="0.25">
      <c r="A1039" s="37" t="s">
        <v>8219</v>
      </c>
      <c r="B1039">
        <v>57</v>
      </c>
      <c r="D1039" s="36" t="s">
        <v>8221</v>
      </c>
      <c r="E1039">
        <v>8</v>
      </c>
    </row>
    <row r="1040" spans="1:5" x14ac:dyDescent="0.25">
      <c r="A1040" s="37" t="s">
        <v>8219</v>
      </c>
      <c r="B1040">
        <v>57</v>
      </c>
      <c r="D1040" s="36" t="s">
        <v>8221</v>
      </c>
      <c r="E1040">
        <v>8</v>
      </c>
    </row>
    <row r="1041" spans="1:5" x14ac:dyDescent="0.25">
      <c r="A1041" s="37" t="s">
        <v>8219</v>
      </c>
      <c r="B1041">
        <v>57</v>
      </c>
      <c r="D1041" s="36" t="s">
        <v>8221</v>
      </c>
      <c r="E1041">
        <v>8</v>
      </c>
    </row>
    <row r="1042" spans="1:5" x14ac:dyDescent="0.25">
      <c r="A1042" s="37" t="s">
        <v>8219</v>
      </c>
      <c r="B1042">
        <v>57</v>
      </c>
      <c r="D1042" s="36" t="s">
        <v>8221</v>
      </c>
      <c r="E1042">
        <v>8</v>
      </c>
    </row>
    <row r="1043" spans="1:5" x14ac:dyDescent="0.25">
      <c r="A1043" s="37" t="s">
        <v>8219</v>
      </c>
      <c r="B1043">
        <v>58</v>
      </c>
      <c r="D1043" s="36" t="s">
        <v>8221</v>
      </c>
      <c r="E1043">
        <v>8</v>
      </c>
    </row>
    <row r="1044" spans="1:5" x14ac:dyDescent="0.25">
      <c r="A1044" s="37" t="s">
        <v>8219</v>
      </c>
      <c r="B1044">
        <v>58</v>
      </c>
      <c r="D1044" s="36" t="s">
        <v>8221</v>
      </c>
      <c r="E1044">
        <v>8</v>
      </c>
    </row>
    <row r="1045" spans="1:5" x14ac:dyDescent="0.25">
      <c r="A1045" s="37" t="s">
        <v>8219</v>
      </c>
      <c r="B1045">
        <v>58</v>
      </c>
      <c r="D1045" s="36" t="s">
        <v>8221</v>
      </c>
      <c r="E1045">
        <v>8</v>
      </c>
    </row>
    <row r="1046" spans="1:5" x14ac:dyDescent="0.25">
      <c r="A1046" s="37" t="s">
        <v>8219</v>
      </c>
      <c r="B1046">
        <v>58</v>
      </c>
      <c r="D1046" s="36" t="s">
        <v>8221</v>
      </c>
      <c r="E1046">
        <v>8</v>
      </c>
    </row>
    <row r="1047" spans="1:5" x14ac:dyDescent="0.25">
      <c r="A1047" s="37" t="s">
        <v>8219</v>
      </c>
      <c r="B1047">
        <v>58</v>
      </c>
      <c r="D1047" s="36" t="s">
        <v>8221</v>
      </c>
      <c r="E1047">
        <v>9</v>
      </c>
    </row>
    <row r="1048" spans="1:5" x14ac:dyDescent="0.25">
      <c r="A1048" s="37" t="s">
        <v>8219</v>
      </c>
      <c r="B1048">
        <v>58</v>
      </c>
      <c r="D1048" s="36" t="s">
        <v>8221</v>
      </c>
      <c r="E1048">
        <v>9</v>
      </c>
    </row>
    <row r="1049" spans="1:5" x14ac:dyDescent="0.25">
      <c r="A1049" s="37" t="s">
        <v>8219</v>
      </c>
      <c r="B1049">
        <v>58</v>
      </c>
      <c r="D1049" s="36" t="s">
        <v>8221</v>
      </c>
      <c r="E1049">
        <v>9</v>
      </c>
    </row>
    <row r="1050" spans="1:5" x14ac:dyDescent="0.25">
      <c r="A1050" s="37" t="s">
        <v>8219</v>
      </c>
      <c r="B1050">
        <v>58</v>
      </c>
      <c r="D1050" s="36" t="s">
        <v>8221</v>
      </c>
      <c r="E1050">
        <v>9</v>
      </c>
    </row>
    <row r="1051" spans="1:5" x14ac:dyDescent="0.25">
      <c r="A1051" s="37" t="s">
        <v>8219</v>
      </c>
      <c r="B1051">
        <v>58</v>
      </c>
      <c r="D1051" s="36" t="s">
        <v>8221</v>
      </c>
      <c r="E1051">
        <v>9</v>
      </c>
    </row>
    <row r="1052" spans="1:5" x14ac:dyDescent="0.25">
      <c r="A1052" s="37" t="s">
        <v>8219</v>
      </c>
      <c r="B1052">
        <v>58</v>
      </c>
      <c r="D1052" s="36" t="s">
        <v>8221</v>
      </c>
      <c r="E1052">
        <v>9</v>
      </c>
    </row>
    <row r="1053" spans="1:5" x14ac:dyDescent="0.25">
      <c r="A1053" s="37" t="s">
        <v>8219</v>
      </c>
      <c r="B1053">
        <v>58</v>
      </c>
      <c r="D1053" s="36" t="s">
        <v>8221</v>
      </c>
      <c r="E1053">
        <v>9</v>
      </c>
    </row>
    <row r="1054" spans="1:5" x14ac:dyDescent="0.25">
      <c r="A1054" s="37" t="s">
        <v>8219</v>
      </c>
      <c r="B1054">
        <v>58</v>
      </c>
      <c r="D1054" s="36" t="s">
        <v>8221</v>
      </c>
      <c r="E1054">
        <v>9</v>
      </c>
    </row>
    <row r="1055" spans="1:5" x14ac:dyDescent="0.25">
      <c r="A1055" s="37" t="s">
        <v>8219</v>
      </c>
      <c r="B1055">
        <v>59</v>
      </c>
      <c r="D1055" s="36" t="s">
        <v>8221</v>
      </c>
      <c r="E1055">
        <v>9</v>
      </c>
    </row>
    <row r="1056" spans="1:5" x14ac:dyDescent="0.25">
      <c r="A1056" s="37" t="s">
        <v>8219</v>
      </c>
      <c r="B1056">
        <v>59</v>
      </c>
      <c r="D1056" s="36" t="s">
        <v>8221</v>
      </c>
      <c r="E1056">
        <v>9</v>
      </c>
    </row>
    <row r="1057" spans="1:5" x14ac:dyDescent="0.25">
      <c r="A1057" s="37" t="s">
        <v>8219</v>
      </c>
      <c r="B1057">
        <v>59</v>
      </c>
      <c r="D1057" s="36" t="s">
        <v>8221</v>
      </c>
      <c r="E1057">
        <v>9</v>
      </c>
    </row>
    <row r="1058" spans="1:5" x14ac:dyDescent="0.25">
      <c r="A1058" s="37" t="s">
        <v>8219</v>
      </c>
      <c r="B1058">
        <v>59</v>
      </c>
      <c r="D1058" s="36" t="s">
        <v>8221</v>
      </c>
      <c r="E1058">
        <v>9</v>
      </c>
    </row>
    <row r="1059" spans="1:5" x14ac:dyDescent="0.25">
      <c r="A1059" s="37" t="s">
        <v>8219</v>
      </c>
      <c r="B1059">
        <v>59</v>
      </c>
      <c r="D1059" s="36" t="s">
        <v>8221</v>
      </c>
      <c r="E1059">
        <v>9</v>
      </c>
    </row>
    <row r="1060" spans="1:5" x14ac:dyDescent="0.25">
      <c r="A1060" s="37" t="s">
        <v>8219</v>
      </c>
      <c r="B1060">
        <v>59</v>
      </c>
      <c r="D1060" s="36" t="s">
        <v>8221</v>
      </c>
      <c r="E1060">
        <v>9</v>
      </c>
    </row>
    <row r="1061" spans="1:5" x14ac:dyDescent="0.25">
      <c r="A1061" s="37" t="s">
        <v>8219</v>
      </c>
      <c r="B1061">
        <v>59</v>
      </c>
      <c r="D1061" s="36" t="s">
        <v>8221</v>
      </c>
      <c r="E1061">
        <v>9</v>
      </c>
    </row>
    <row r="1062" spans="1:5" x14ac:dyDescent="0.25">
      <c r="A1062" s="37" t="s">
        <v>8219</v>
      </c>
      <c r="B1062">
        <v>59</v>
      </c>
      <c r="D1062" s="36" t="s">
        <v>8221</v>
      </c>
      <c r="E1062">
        <v>9</v>
      </c>
    </row>
    <row r="1063" spans="1:5" x14ac:dyDescent="0.25">
      <c r="A1063" s="37" t="s">
        <v>8219</v>
      </c>
      <c r="B1063">
        <v>59</v>
      </c>
      <c r="D1063" s="36" t="s">
        <v>8221</v>
      </c>
      <c r="E1063">
        <v>9</v>
      </c>
    </row>
    <row r="1064" spans="1:5" x14ac:dyDescent="0.25">
      <c r="A1064" s="37" t="s">
        <v>8219</v>
      </c>
      <c r="B1064">
        <v>59</v>
      </c>
      <c r="D1064" s="36" t="s">
        <v>8221</v>
      </c>
      <c r="E1064">
        <v>9</v>
      </c>
    </row>
    <row r="1065" spans="1:5" x14ac:dyDescent="0.25">
      <c r="A1065" s="37" t="s">
        <v>8219</v>
      </c>
      <c r="B1065">
        <v>59</v>
      </c>
      <c r="D1065" s="36" t="s">
        <v>8221</v>
      </c>
      <c r="E1065">
        <v>9</v>
      </c>
    </row>
    <row r="1066" spans="1:5" x14ac:dyDescent="0.25">
      <c r="A1066" s="37" t="s">
        <v>8219</v>
      </c>
      <c r="B1066">
        <v>60</v>
      </c>
      <c r="D1066" s="36" t="s">
        <v>8221</v>
      </c>
      <c r="E1066">
        <v>9</v>
      </c>
    </row>
    <row r="1067" spans="1:5" x14ac:dyDescent="0.25">
      <c r="A1067" s="37" t="s">
        <v>8219</v>
      </c>
      <c r="B1067">
        <v>60</v>
      </c>
      <c r="D1067" s="36" t="s">
        <v>8221</v>
      </c>
      <c r="E1067">
        <v>9</v>
      </c>
    </row>
    <row r="1068" spans="1:5" x14ac:dyDescent="0.25">
      <c r="A1068" s="37" t="s">
        <v>8219</v>
      </c>
      <c r="B1068">
        <v>60</v>
      </c>
      <c r="D1068" s="36" t="s">
        <v>8221</v>
      </c>
      <c r="E1068">
        <v>9</v>
      </c>
    </row>
    <row r="1069" spans="1:5" x14ac:dyDescent="0.25">
      <c r="A1069" s="37" t="s">
        <v>8219</v>
      </c>
      <c r="B1069">
        <v>60</v>
      </c>
      <c r="D1069" s="36" t="s">
        <v>8221</v>
      </c>
      <c r="E1069">
        <v>9</v>
      </c>
    </row>
    <row r="1070" spans="1:5" x14ac:dyDescent="0.25">
      <c r="A1070" s="37" t="s">
        <v>8219</v>
      </c>
      <c r="B1070">
        <v>60</v>
      </c>
      <c r="D1070" s="36" t="s">
        <v>8221</v>
      </c>
      <c r="E1070">
        <v>9</v>
      </c>
    </row>
    <row r="1071" spans="1:5" x14ac:dyDescent="0.25">
      <c r="A1071" s="37" t="s">
        <v>8219</v>
      </c>
      <c r="B1071">
        <v>60</v>
      </c>
      <c r="D1071" s="36" t="s">
        <v>8221</v>
      </c>
      <c r="E1071">
        <v>9</v>
      </c>
    </row>
    <row r="1072" spans="1:5" x14ac:dyDescent="0.25">
      <c r="A1072" s="37" t="s">
        <v>8219</v>
      </c>
      <c r="B1072">
        <v>60</v>
      </c>
      <c r="D1072" s="36" t="s">
        <v>8221</v>
      </c>
      <c r="E1072">
        <v>9</v>
      </c>
    </row>
    <row r="1073" spans="1:5" x14ac:dyDescent="0.25">
      <c r="A1073" s="37" t="s">
        <v>8219</v>
      </c>
      <c r="B1073">
        <v>60</v>
      </c>
      <c r="D1073" s="36" t="s">
        <v>8221</v>
      </c>
      <c r="E1073">
        <v>9</v>
      </c>
    </row>
    <row r="1074" spans="1:5" x14ac:dyDescent="0.25">
      <c r="A1074" s="37" t="s">
        <v>8219</v>
      </c>
      <c r="B1074">
        <v>60</v>
      </c>
      <c r="D1074" s="36" t="s">
        <v>8221</v>
      </c>
      <c r="E1074">
        <v>9</v>
      </c>
    </row>
    <row r="1075" spans="1:5" x14ac:dyDescent="0.25">
      <c r="A1075" s="37" t="s">
        <v>8219</v>
      </c>
      <c r="B1075">
        <v>60</v>
      </c>
      <c r="D1075" s="36" t="s">
        <v>8221</v>
      </c>
      <c r="E1075">
        <v>9</v>
      </c>
    </row>
    <row r="1076" spans="1:5" x14ac:dyDescent="0.25">
      <c r="A1076" s="37" t="s">
        <v>8219</v>
      </c>
      <c r="B1076">
        <v>60</v>
      </c>
      <c r="D1076" s="36" t="s">
        <v>8221</v>
      </c>
      <c r="E1076">
        <v>9</v>
      </c>
    </row>
    <row r="1077" spans="1:5" x14ac:dyDescent="0.25">
      <c r="A1077" s="37" t="s">
        <v>8219</v>
      </c>
      <c r="B1077">
        <v>60</v>
      </c>
      <c r="D1077" s="36" t="s">
        <v>8221</v>
      </c>
      <c r="E1077">
        <v>9</v>
      </c>
    </row>
    <row r="1078" spans="1:5" x14ac:dyDescent="0.25">
      <c r="A1078" s="37" t="s">
        <v>8219</v>
      </c>
      <c r="B1078">
        <v>61</v>
      </c>
      <c r="D1078" s="36" t="s">
        <v>8221</v>
      </c>
      <c r="E1078">
        <v>9</v>
      </c>
    </row>
    <row r="1079" spans="1:5" x14ac:dyDescent="0.25">
      <c r="A1079" s="37" t="s">
        <v>8219</v>
      </c>
      <c r="B1079">
        <v>61</v>
      </c>
      <c r="D1079" s="36" t="s">
        <v>8221</v>
      </c>
      <c r="E1079">
        <v>9</v>
      </c>
    </row>
    <row r="1080" spans="1:5" x14ac:dyDescent="0.25">
      <c r="A1080" s="37" t="s">
        <v>8219</v>
      </c>
      <c r="B1080">
        <v>61</v>
      </c>
      <c r="D1080" s="36" t="s">
        <v>8221</v>
      </c>
      <c r="E1080">
        <v>9</v>
      </c>
    </row>
    <row r="1081" spans="1:5" x14ac:dyDescent="0.25">
      <c r="A1081" s="37" t="s">
        <v>8219</v>
      </c>
      <c r="B1081">
        <v>61</v>
      </c>
      <c r="D1081" s="36" t="s">
        <v>8221</v>
      </c>
      <c r="E1081">
        <v>9</v>
      </c>
    </row>
    <row r="1082" spans="1:5" x14ac:dyDescent="0.25">
      <c r="A1082" s="37" t="s">
        <v>8219</v>
      </c>
      <c r="B1082">
        <v>61</v>
      </c>
      <c r="D1082" s="36" t="s">
        <v>8221</v>
      </c>
      <c r="E1082">
        <v>9</v>
      </c>
    </row>
    <row r="1083" spans="1:5" x14ac:dyDescent="0.25">
      <c r="A1083" s="37" t="s">
        <v>8219</v>
      </c>
      <c r="B1083">
        <v>61</v>
      </c>
      <c r="D1083" s="36" t="s">
        <v>8221</v>
      </c>
      <c r="E1083">
        <v>10</v>
      </c>
    </row>
    <row r="1084" spans="1:5" x14ac:dyDescent="0.25">
      <c r="A1084" s="37" t="s">
        <v>8219</v>
      </c>
      <c r="B1084">
        <v>61</v>
      </c>
      <c r="D1084" s="36" t="s">
        <v>8221</v>
      </c>
      <c r="E1084">
        <v>10</v>
      </c>
    </row>
    <row r="1085" spans="1:5" x14ac:dyDescent="0.25">
      <c r="A1085" s="37" t="s">
        <v>8219</v>
      </c>
      <c r="B1085">
        <v>61</v>
      </c>
      <c r="D1085" s="36" t="s">
        <v>8221</v>
      </c>
      <c r="E1085">
        <v>10</v>
      </c>
    </row>
    <row r="1086" spans="1:5" x14ac:dyDescent="0.25">
      <c r="A1086" s="37" t="s">
        <v>8219</v>
      </c>
      <c r="B1086">
        <v>61</v>
      </c>
      <c r="D1086" s="36" t="s">
        <v>8221</v>
      </c>
      <c r="E1086">
        <v>10</v>
      </c>
    </row>
    <row r="1087" spans="1:5" x14ac:dyDescent="0.25">
      <c r="A1087" s="37" t="s">
        <v>8219</v>
      </c>
      <c r="B1087">
        <v>61</v>
      </c>
      <c r="D1087" s="36" t="s">
        <v>8221</v>
      </c>
      <c r="E1087">
        <v>10</v>
      </c>
    </row>
    <row r="1088" spans="1:5" x14ac:dyDescent="0.25">
      <c r="A1088" s="37" t="s">
        <v>8219</v>
      </c>
      <c r="B1088">
        <v>61</v>
      </c>
      <c r="D1088" s="36" t="s">
        <v>8221</v>
      </c>
      <c r="E1088">
        <v>10</v>
      </c>
    </row>
    <row r="1089" spans="1:5" x14ac:dyDescent="0.25">
      <c r="A1089" s="37" t="s">
        <v>8219</v>
      </c>
      <c r="B1089">
        <v>61</v>
      </c>
      <c r="D1089" s="36" t="s">
        <v>8221</v>
      </c>
      <c r="E1089">
        <v>10</v>
      </c>
    </row>
    <row r="1090" spans="1:5" x14ac:dyDescent="0.25">
      <c r="A1090" s="37" t="s">
        <v>8219</v>
      </c>
      <c r="B1090">
        <v>61</v>
      </c>
      <c r="D1090" s="36" t="s">
        <v>8221</v>
      </c>
      <c r="E1090">
        <v>10</v>
      </c>
    </row>
    <row r="1091" spans="1:5" x14ac:dyDescent="0.25">
      <c r="A1091" s="37" t="s">
        <v>8219</v>
      </c>
      <c r="B1091">
        <v>61</v>
      </c>
      <c r="D1091" s="36" t="s">
        <v>8221</v>
      </c>
      <c r="E1091">
        <v>10</v>
      </c>
    </row>
    <row r="1092" spans="1:5" x14ac:dyDescent="0.25">
      <c r="A1092" s="37" t="s">
        <v>8219</v>
      </c>
      <c r="B1092">
        <v>62</v>
      </c>
      <c r="D1092" s="36" t="s">
        <v>8221</v>
      </c>
      <c r="E1092">
        <v>10</v>
      </c>
    </row>
    <row r="1093" spans="1:5" x14ac:dyDescent="0.25">
      <c r="A1093" s="37" t="s">
        <v>8219</v>
      </c>
      <c r="B1093">
        <v>62</v>
      </c>
      <c r="D1093" s="36" t="s">
        <v>8221</v>
      </c>
      <c r="E1093">
        <v>10</v>
      </c>
    </row>
    <row r="1094" spans="1:5" x14ac:dyDescent="0.25">
      <c r="A1094" s="37" t="s">
        <v>8219</v>
      </c>
      <c r="B1094">
        <v>62</v>
      </c>
      <c r="D1094" s="36" t="s">
        <v>8221</v>
      </c>
      <c r="E1094">
        <v>10</v>
      </c>
    </row>
    <row r="1095" spans="1:5" x14ac:dyDescent="0.25">
      <c r="A1095" s="37" t="s">
        <v>8219</v>
      </c>
      <c r="B1095">
        <v>62</v>
      </c>
      <c r="D1095" s="36" t="s">
        <v>8221</v>
      </c>
      <c r="E1095">
        <v>10</v>
      </c>
    </row>
    <row r="1096" spans="1:5" x14ac:dyDescent="0.25">
      <c r="A1096" s="37" t="s">
        <v>8219</v>
      </c>
      <c r="B1096">
        <v>62</v>
      </c>
      <c r="D1096" s="36" t="s">
        <v>8221</v>
      </c>
      <c r="E1096">
        <v>10</v>
      </c>
    </row>
    <row r="1097" spans="1:5" x14ac:dyDescent="0.25">
      <c r="A1097" s="37" t="s">
        <v>8219</v>
      </c>
      <c r="B1097">
        <v>62</v>
      </c>
      <c r="D1097" s="36" t="s">
        <v>8221</v>
      </c>
      <c r="E1097">
        <v>10</v>
      </c>
    </row>
    <row r="1098" spans="1:5" x14ac:dyDescent="0.25">
      <c r="A1098" s="37" t="s">
        <v>8219</v>
      </c>
      <c r="B1098">
        <v>62</v>
      </c>
      <c r="D1098" s="36" t="s">
        <v>8221</v>
      </c>
      <c r="E1098">
        <v>10</v>
      </c>
    </row>
    <row r="1099" spans="1:5" x14ac:dyDescent="0.25">
      <c r="A1099" s="37" t="s">
        <v>8219</v>
      </c>
      <c r="B1099">
        <v>62</v>
      </c>
      <c r="D1099" s="36" t="s">
        <v>8221</v>
      </c>
      <c r="E1099">
        <v>10</v>
      </c>
    </row>
    <row r="1100" spans="1:5" x14ac:dyDescent="0.25">
      <c r="A1100" s="37" t="s">
        <v>8219</v>
      </c>
      <c r="B1100">
        <v>62</v>
      </c>
      <c r="D1100" s="36" t="s">
        <v>8221</v>
      </c>
      <c r="E1100">
        <v>10</v>
      </c>
    </row>
    <row r="1101" spans="1:5" x14ac:dyDescent="0.25">
      <c r="A1101" s="37" t="s">
        <v>8219</v>
      </c>
      <c r="B1101">
        <v>62</v>
      </c>
      <c r="D1101" s="36" t="s">
        <v>8221</v>
      </c>
      <c r="E1101">
        <v>10</v>
      </c>
    </row>
    <row r="1102" spans="1:5" x14ac:dyDescent="0.25">
      <c r="A1102" s="37" t="s">
        <v>8219</v>
      </c>
      <c r="B1102">
        <v>62</v>
      </c>
      <c r="D1102" s="36" t="s">
        <v>8221</v>
      </c>
      <c r="E1102">
        <v>10</v>
      </c>
    </row>
    <row r="1103" spans="1:5" x14ac:dyDescent="0.25">
      <c r="A1103" s="37" t="s">
        <v>8219</v>
      </c>
      <c r="B1103">
        <v>62</v>
      </c>
      <c r="D1103" s="36" t="s">
        <v>8221</v>
      </c>
      <c r="E1103">
        <v>10</v>
      </c>
    </row>
    <row r="1104" spans="1:5" x14ac:dyDescent="0.25">
      <c r="A1104" s="37" t="s">
        <v>8219</v>
      </c>
      <c r="B1104">
        <v>62</v>
      </c>
      <c r="D1104" s="36" t="s">
        <v>8221</v>
      </c>
      <c r="E1104">
        <v>10</v>
      </c>
    </row>
    <row r="1105" spans="1:5" x14ac:dyDescent="0.25">
      <c r="A1105" s="37" t="s">
        <v>8219</v>
      </c>
      <c r="B1105">
        <v>62</v>
      </c>
      <c r="D1105" s="36" t="s">
        <v>8221</v>
      </c>
      <c r="E1105">
        <v>10</v>
      </c>
    </row>
    <row r="1106" spans="1:5" x14ac:dyDescent="0.25">
      <c r="A1106" s="37" t="s">
        <v>8219</v>
      </c>
      <c r="B1106">
        <v>62</v>
      </c>
      <c r="D1106" s="36" t="s">
        <v>8221</v>
      </c>
      <c r="E1106">
        <v>10</v>
      </c>
    </row>
    <row r="1107" spans="1:5" x14ac:dyDescent="0.25">
      <c r="A1107" s="37" t="s">
        <v>8219</v>
      </c>
      <c r="B1107">
        <v>62</v>
      </c>
      <c r="D1107" s="36" t="s">
        <v>8221</v>
      </c>
      <c r="E1107">
        <v>10</v>
      </c>
    </row>
    <row r="1108" spans="1:5" x14ac:dyDescent="0.25">
      <c r="A1108" s="37" t="s">
        <v>8219</v>
      </c>
      <c r="B1108">
        <v>62</v>
      </c>
      <c r="D1108" s="36" t="s">
        <v>8221</v>
      </c>
      <c r="E1108">
        <v>10</v>
      </c>
    </row>
    <row r="1109" spans="1:5" x14ac:dyDescent="0.25">
      <c r="A1109" s="37" t="s">
        <v>8219</v>
      </c>
      <c r="B1109">
        <v>62</v>
      </c>
      <c r="D1109" s="36" t="s">
        <v>8221</v>
      </c>
      <c r="E1109">
        <v>10</v>
      </c>
    </row>
    <row r="1110" spans="1:5" x14ac:dyDescent="0.25">
      <c r="A1110" s="37" t="s">
        <v>8219</v>
      </c>
      <c r="B1110">
        <v>63</v>
      </c>
      <c r="D1110" s="36" t="s">
        <v>8221</v>
      </c>
      <c r="E1110">
        <v>11</v>
      </c>
    </row>
    <row r="1111" spans="1:5" x14ac:dyDescent="0.25">
      <c r="A1111" s="37" t="s">
        <v>8219</v>
      </c>
      <c r="B1111">
        <v>63</v>
      </c>
      <c r="D1111" s="36" t="s">
        <v>8221</v>
      </c>
      <c r="E1111">
        <v>11</v>
      </c>
    </row>
    <row r="1112" spans="1:5" x14ac:dyDescent="0.25">
      <c r="A1112" s="37" t="s">
        <v>8219</v>
      </c>
      <c r="B1112">
        <v>63</v>
      </c>
      <c r="D1112" s="36" t="s">
        <v>8221</v>
      </c>
      <c r="E1112">
        <v>11</v>
      </c>
    </row>
    <row r="1113" spans="1:5" x14ac:dyDescent="0.25">
      <c r="A1113" s="37" t="s">
        <v>8219</v>
      </c>
      <c r="B1113">
        <v>63</v>
      </c>
      <c r="D1113" s="36" t="s">
        <v>8221</v>
      </c>
      <c r="E1113">
        <v>11</v>
      </c>
    </row>
    <row r="1114" spans="1:5" x14ac:dyDescent="0.25">
      <c r="A1114" s="37" t="s">
        <v>8219</v>
      </c>
      <c r="B1114">
        <v>63</v>
      </c>
      <c r="D1114" s="36" t="s">
        <v>8221</v>
      </c>
      <c r="E1114">
        <v>11</v>
      </c>
    </row>
    <row r="1115" spans="1:5" x14ac:dyDescent="0.25">
      <c r="A1115" s="37" t="s">
        <v>8219</v>
      </c>
      <c r="B1115">
        <v>63</v>
      </c>
      <c r="D1115" s="36" t="s">
        <v>8221</v>
      </c>
      <c r="E1115">
        <v>11</v>
      </c>
    </row>
    <row r="1116" spans="1:5" x14ac:dyDescent="0.25">
      <c r="A1116" s="37" t="s">
        <v>8219</v>
      </c>
      <c r="B1116">
        <v>63</v>
      </c>
      <c r="D1116" s="36" t="s">
        <v>8221</v>
      </c>
      <c r="E1116">
        <v>11</v>
      </c>
    </row>
    <row r="1117" spans="1:5" x14ac:dyDescent="0.25">
      <c r="A1117" s="37" t="s">
        <v>8219</v>
      </c>
      <c r="B1117">
        <v>63</v>
      </c>
      <c r="D1117" s="36" t="s">
        <v>8221</v>
      </c>
      <c r="E1117">
        <v>11</v>
      </c>
    </row>
    <row r="1118" spans="1:5" x14ac:dyDescent="0.25">
      <c r="A1118" s="37" t="s">
        <v>8219</v>
      </c>
      <c r="B1118">
        <v>63</v>
      </c>
      <c r="D1118" s="36" t="s">
        <v>8221</v>
      </c>
      <c r="E1118">
        <v>11</v>
      </c>
    </row>
    <row r="1119" spans="1:5" x14ac:dyDescent="0.25">
      <c r="A1119" s="37" t="s">
        <v>8219</v>
      </c>
      <c r="B1119">
        <v>63</v>
      </c>
      <c r="D1119" s="36" t="s">
        <v>8221</v>
      </c>
      <c r="E1119">
        <v>11</v>
      </c>
    </row>
    <row r="1120" spans="1:5" x14ac:dyDescent="0.25">
      <c r="A1120" s="37" t="s">
        <v>8219</v>
      </c>
      <c r="B1120">
        <v>63</v>
      </c>
      <c r="D1120" s="36" t="s">
        <v>8221</v>
      </c>
      <c r="E1120">
        <v>11</v>
      </c>
    </row>
    <row r="1121" spans="1:5" x14ac:dyDescent="0.25">
      <c r="A1121" s="37" t="s">
        <v>8219</v>
      </c>
      <c r="B1121">
        <v>63</v>
      </c>
      <c r="D1121" s="36" t="s">
        <v>8221</v>
      </c>
      <c r="E1121">
        <v>11</v>
      </c>
    </row>
    <row r="1122" spans="1:5" x14ac:dyDescent="0.25">
      <c r="A1122" s="37" t="s">
        <v>8219</v>
      </c>
      <c r="B1122">
        <v>64</v>
      </c>
      <c r="D1122" s="36" t="s">
        <v>8221</v>
      </c>
      <c r="E1122">
        <v>11</v>
      </c>
    </row>
    <row r="1123" spans="1:5" x14ac:dyDescent="0.25">
      <c r="A1123" s="37" t="s">
        <v>8219</v>
      </c>
      <c r="B1123">
        <v>64</v>
      </c>
      <c r="D1123" s="36" t="s">
        <v>8221</v>
      </c>
      <c r="E1123">
        <v>11</v>
      </c>
    </row>
    <row r="1124" spans="1:5" x14ac:dyDescent="0.25">
      <c r="A1124" s="37" t="s">
        <v>8219</v>
      </c>
      <c r="B1124">
        <v>64</v>
      </c>
      <c r="D1124" s="36" t="s">
        <v>8221</v>
      </c>
      <c r="E1124">
        <v>11</v>
      </c>
    </row>
    <row r="1125" spans="1:5" x14ac:dyDescent="0.25">
      <c r="A1125" s="37" t="s">
        <v>8219</v>
      </c>
      <c r="B1125">
        <v>64</v>
      </c>
      <c r="D1125" s="36" t="s">
        <v>8221</v>
      </c>
      <c r="E1125">
        <v>11</v>
      </c>
    </row>
    <row r="1126" spans="1:5" x14ac:dyDescent="0.25">
      <c r="A1126" s="37" t="s">
        <v>8219</v>
      </c>
      <c r="B1126">
        <v>64</v>
      </c>
      <c r="D1126" s="36" t="s">
        <v>8221</v>
      </c>
      <c r="E1126">
        <v>11</v>
      </c>
    </row>
    <row r="1127" spans="1:5" x14ac:dyDescent="0.25">
      <c r="A1127" s="37" t="s">
        <v>8219</v>
      </c>
      <c r="B1127">
        <v>64</v>
      </c>
      <c r="D1127" s="36" t="s">
        <v>8221</v>
      </c>
      <c r="E1127">
        <v>11</v>
      </c>
    </row>
    <row r="1128" spans="1:5" x14ac:dyDescent="0.25">
      <c r="A1128" s="37" t="s">
        <v>8219</v>
      </c>
      <c r="B1128">
        <v>64</v>
      </c>
      <c r="D1128" s="36" t="s">
        <v>8221</v>
      </c>
      <c r="E1128">
        <v>11</v>
      </c>
    </row>
    <row r="1129" spans="1:5" x14ac:dyDescent="0.25">
      <c r="A1129" s="37" t="s">
        <v>8219</v>
      </c>
      <c r="B1129">
        <v>64</v>
      </c>
      <c r="D1129" s="36" t="s">
        <v>8221</v>
      </c>
      <c r="E1129">
        <v>11</v>
      </c>
    </row>
    <row r="1130" spans="1:5" x14ac:dyDescent="0.25">
      <c r="A1130" s="37" t="s">
        <v>8219</v>
      </c>
      <c r="B1130">
        <v>64</v>
      </c>
      <c r="D1130" s="36" t="s">
        <v>8221</v>
      </c>
      <c r="E1130">
        <v>12</v>
      </c>
    </row>
    <row r="1131" spans="1:5" x14ac:dyDescent="0.25">
      <c r="A1131" s="37" t="s">
        <v>8219</v>
      </c>
      <c r="B1131">
        <v>64</v>
      </c>
      <c r="D1131" s="36" t="s">
        <v>8221</v>
      </c>
      <c r="E1131">
        <v>12</v>
      </c>
    </row>
    <row r="1132" spans="1:5" x14ac:dyDescent="0.25">
      <c r="A1132" s="37" t="s">
        <v>8219</v>
      </c>
      <c r="B1132">
        <v>64</v>
      </c>
      <c r="D1132" s="36" t="s">
        <v>8221</v>
      </c>
      <c r="E1132">
        <v>12</v>
      </c>
    </row>
    <row r="1133" spans="1:5" x14ac:dyDescent="0.25">
      <c r="A1133" s="37" t="s">
        <v>8219</v>
      </c>
      <c r="B1133">
        <v>64</v>
      </c>
      <c r="D1133" s="36" t="s">
        <v>8221</v>
      </c>
      <c r="E1133">
        <v>12</v>
      </c>
    </row>
    <row r="1134" spans="1:5" x14ac:dyDescent="0.25">
      <c r="A1134" s="37" t="s">
        <v>8219</v>
      </c>
      <c r="B1134">
        <v>65</v>
      </c>
      <c r="D1134" s="36" t="s">
        <v>8221</v>
      </c>
      <c r="E1134">
        <v>12</v>
      </c>
    </row>
    <row r="1135" spans="1:5" x14ac:dyDescent="0.25">
      <c r="A1135" s="37" t="s">
        <v>8219</v>
      </c>
      <c r="B1135">
        <v>65</v>
      </c>
      <c r="D1135" s="36" t="s">
        <v>8221</v>
      </c>
      <c r="E1135">
        <v>12</v>
      </c>
    </row>
    <row r="1136" spans="1:5" x14ac:dyDescent="0.25">
      <c r="A1136" s="37" t="s">
        <v>8219</v>
      </c>
      <c r="B1136">
        <v>65</v>
      </c>
      <c r="D1136" s="36" t="s">
        <v>8221</v>
      </c>
      <c r="E1136">
        <v>12</v>
      </c>
    </row>
    <row r="1137" spans="1:5" x14ac:dyDescent="0.25">
      <c r="A1137" s="37" t="s">
        <v>8219</v>
      </c>
      <c r="B1137">
        <v>65</v>
      </c>
      <c r="D1137" s="36" t="s">
        <v>8221</v>
      </c>
      <c r="E1137">
        <v>12</v>
      </c>
    </row>
    <row r="1138" spans="1:5" x14ac:dyDescent="0.25">
      <c r="A1138" s="37" t="s">
        <v>8219</v>
      </c>
      <c r="B1138">
        <v>65</v>
      </c>
      <c r="D1138" s="36" t="s">
        <v>8221</v>
      </c>
      <c r="E1138">
        <v>12</v>
      </c>
    </row>
    <row r="1139" spans="1:5" x14ac:dyDescent="0.25">
      <c r="A1139" s="37" t="s">
        <v>8219</v>
      </c>
      <c r="B1139">
        <v>65</v>
      </c>
      <c r="D1139" s="36" t="s">
        <v>8221</v>
      </c>
      <c r="E1139">
        <v>12</v>
      </c>
    </row>
    <row r="1140" spans="1:5" x14ac:dyDescent="0.25">
      <c r="A1140" s="37" t="s">
        <v>8219</v>
      </c>
      <c r="B1140">
        <v>65</v>
      </c>
      <c r="D1140" s="36" t="s">
        <v>8221</v>
      </c>
      <c r="E1140">
        <v>12</v>
      </c>
    </row>
    <row r="1141" spans="1:5" x14ac:dyDescent="0.25">
      <c r="A1141" s="37" t="s">
        <v>8219</v>
      </c>
      <c r="B1141">
        <v>65</v>
      </c>
      <c r="D1141" s="36" t="s">
        <v>8221</v>
      </c>
      <c r="E1141">
        <v>12</v>
      </c>
    </row>
    <row r="1142" spans="1:5" x14ac:dyDescent="0.25">
      <c r="A1142" s="37" t="s">
        <v>8219</v>
      </c>
      <c r="B1142">
        <v>65</v>
      </c>
      <c r="D1142" s="36" t="s">
        <v>8221</v>
      </c>
      <c r="E1142">
        <v>12</v>
      </c>
    </row>
    <row r="1143" spans="1:5" x14ac:dyDescent="0.25">
      <c r="A1143" s="37" t="s">
        <v>8219</v>
      </c>
      <c r="B1143">
        <v>65</v>
      </c>
      <c r="D1143" s="36" t="s">
        <v>8221</v>
      </c>
      <c r="E1143">
        <v>12</v>
      </c>
    </row>
    <row r="1144" spans="1:5" x14ac:dyDescent="0.25">
      <c r="A1144" s="37" t="s">
        <v>8219</v>
      </c>
      <c r="B1144">
        <v>65</v>
      </c>
      <c r="D1144" s="36" t="s">
        <v>8221</v>
      </c>
      <c r="E1144">
        <v>12</v>
      </c>
    </row>
    <row r="1145" spans="1:5" x14ac:dyDescent="0.25">
      <c r="A1145" s="37" t="s">
        <v>8219</v>
      </c>
      <c r="B1145">
        <v>65</v>
      </c>
      <c r="D1145" s="36" t="s">
        <v>8221</v>
      </c>
      <c r="E1145">
        <v>12</v>
      </c>
    </row>
    <row r="1146" spans="1:5" x14ac:dyDescent="0.25">
      <c r="A1146" s="37" t="s">
        <v>8219</v>
      </c>
      <c r="B1146">
        <v>66</v>
      </c>
      <c r="D1146" s="36" t="s">
        <v>8221</v>
      </c>
      <c r="E1146">
        <v>12</v>
      </c>
    </row>
    <row r="1147" spans="1:5" x14ac:dyDescent="0.25">
      <c r="A1147" s="37" t="s">
        <v>8219</v>
      </c>
      <c r="B1147">
        <v>66</v>
      </c>
      <c r="D1147" s="36" t="s">
        <v>8221</v>
      </c>
      <c r="E1147">
        <v>12</v>
      </c>
    </row>
    <row r="1148" spans="1:5" x14ac:dyDescent="0.25">
      <c r="A1148" s="37" t="s">
        <v>8219</v>
      </c>
      <c r="B1148">
        <v>66</v>
      </c>
      <c r="D1148" s="36" t="s">
        <v>8221</v>
      </c>
      <c r="E1148">
        <v>12</v>
      </c>
    </row>
    <row r="1149" spans="1:5" x14ac:dyDescent="0.25">
      <c r="A1149" s="37" t="s">
        <v>8219</v>
      </c>
      <c r="B1149">
        <v>66</v>
      </c>
      <c r="D1149" s="36" t="s">
        <v>8221</v>
      </c>
      <c r="E1149">
        <v>12</v>
      </c>
    </row>
    <row r="1150" spans="1:5" x14ac:dyDescent="0.25">
      <c r="A1150" s="37" t="s">
        <v>8219</v>
      </c>
      <c r="B1150">
        <v>66</v>
      </c>
      <c r="D1150" s="36" t="s">
        <v>8221</v>
      </c>
      <c r="E1150">
        <v>12</v>
      </c>
    </row>
    <row r="1151" spans="1:5" x14ac:dyDescent="0.25">
      <c r="A1151" s="37" t="s">
        <v>8219</v>
      </c>
      <c r="B1151">
        <v>66</v>
      </c>
      <c r="D1151" s="36" t="s">
        <v>8221</v>
      </c>
      <c r="E1151">
        <v>12</v>
      </c>
    </row>
    <row r="1152" spans="1:5" x14ac:dyDescent="0.25">
      <c r="A1152" s="37" t="s">
        <v>8219</v>
      </c>
      <c r="B1152">
        <v>66</v>
      </c>
      <c r="D1152" s="36" t="s">
        <v>8221</v>
      </c>
      <c r="E1152">
        <v>12</v>
      </c>
    </row>
    <row r="1153" spans="1:5" x14ac:dyDescent="0.25">
      <c r="A1153" s="37" t="s">
        <v>8219</v>
      </c>
      <c r="B1153">
        <v>66</v>
      </c>
      <c r="D1153" s="36" t="s">
        <v>8221</v>
      </c>
      <c r="E1153">
        <v>12</v>
      </c>
    </row>
    <row r="1154" spans="1:5" x14ac:dyDescent="0.25">
      <c r="A1154" s="37" t="s">
        <v>8219</v>
      </c>
      <c r="B1154">
        <v>67</v>
      </c>
      <c r="D1154" s="36" t="s">
        <v>8221</v>
      </c>
      <c r="E1154">
        <v>12</v>
      </c>
    </row>
    <row r="1155" spans="1:5" x14ac:dyDescent="0.25">
      <c r="A1155" s="37" t="s">
        <v>8219</v>
      </c>
      <c r="B1155">
        <v>67</v>
      </c>
      <c r="D1155" s="36" t="s">
        <v>8221</v>
      </c>
      <c r="E1155">
        <v>12</v>
      </c>
    </row>
    <row r="1156" spans="1:5" x14ac:dyDescent="0.25">
      <c r="A1156" s="37" t="s">
        <v>8219</v>
      </c>
      <c r="B1156">
        <v>67</v>
      </c>
      <c r="D1156" s="36" t="s">
        <v>8221</v>
      </c>
      <c r="E1156">
        <v>12</v>
      </c>
    </row>
    <row r="1157" spans="1:5" x14ac:dyDescent="0.25">
      <c r="A1157" s="37" t="s">
        <v>8219</v>
      </c>
      <c r="B1157">
        <v>67</v>
      </c>
      <c r="D1157" s="36" t="s">
        <v>8221</v>
      </c>
      <c r="E1157">
        <v>12</v>
      </c>
    </row>
    <row r="1158" spans="1:5" x14ac:dyDescent="0.25">
      <c r="A1158" s="37" t="s">
        <v>8219</v>
      </c>
      <c r="B1158">
        <v>67</v>
      </c>
      <c r="D1158" s="36" t="s">
        <v>8221</v>
      </c>
      <c r="E1158">
        <v>12</v>
      </c>
    </row>
    <row r="1159" spans="1:5" x14ac:dyDescent="0.25">
      <c r="A1159" s="37" t="s">
        <v>8219</v>
      </c>
      <c r="B1159">
        <v>67</v>
      </c>
      <c r="D1159" s="36" t="s">
        <v>8221</v>
      </c>
      <c r="E1159">
        <v>12</v>
      </c>
    </row>
    <row r="1160" spans="1:5" x14ac:dyDescent="0.25">
      <c r="A1160" s="37" t="s">
        <v>8219</v>
      </c>
      <c r="B1160">
        <v>67</v>
      </c>
      <c r="D1160" s="36" t="s">
        <v>8221</v>
      </c>
      <c r="E1160">
        <v>12</v>
      </c>
    </row>
    <row r="1161" spans="1:5" x14ac:dyDescent="0.25">
      <c r="A1161" s="37" t="s">
        <v>8219</v>
      </c>
      <c r="B1161">
        <v>67</v>
      </c>
      <c r="D1161" s="36" t="s">
        <v>8221</v>
      </c>
      <c r="E1161">
        <v>13</v>
      </c>
    </row>
    <row r="1162" spans="1:5" x14ac:dyDescent="0.25">
      <c r="A1162" s="37" t="s">
        <v>8219</v>
      </c>
      <c r="B1162">
        <v>67</v>
      </c>
      <c r="D1162" s="36" t="s">
        <v>8221</v>
      </c>
      <c r="E1162">
        <v>13</v>
      </c>
    </row>
    <row r="1163" spans="1:5" x14ac:dyDescent="0.25">
      <c r="A1163" s="37" t="s">
        <v>8219</v>
      </c>
      <c r="B1163">
        <v>68</v>
      </c>
      <c r="D1163" s="36" t="s">
        <v>8221</v>
      </c>
      <c r="E1163">
        <v>13</v>
      </c>
    </row>
    <row r="1164" spans="1:5" x14ac:dyDescent="0.25">
      <c r="A1164" s="37" t="s">
        <v>8219</v>
      </c>
      <c r="B1164">
        <v>68</v>
      </c>
      <c r="D1164" s="36" t="s">
        <v>8221</v>
      </c>
      <c r="E1164">
        <v>13</v>
      </c>
    </row>
    <row r="1165" spans="1:5" x14ac:dyDescent="0.25">
      <c r="A1165" s="37" t="s">
        <v>8219</v>
      </c>
      <c r="B1165">
        <v>68</v>
      </c>
      <c r="D1165" s="36" t="s">
        <v>8221</v>
      </c>
      <c r="E1165">
        <v>13</v>
      </c>
    </row>
    <row r="1166" spans="1:5" x14ac:dyDescent="0.25">
      <c r="A1166" s="37" t="s">
        <v>8219</v>
      </c>
      <c r="B1166">
        <v>68</v>
      </c>
      <c r="D1166" s="36" t="s">
        <v>8221</v>
      </c>
      <c r="E1166">
        <v>13</v>
      </c>
    </row>
    <row r="1167" spans="1:5" x14ac:dyDescent="0.25">
      <c r="A1167" s="37" t="s">
        <v>8219</v>
      </c>
      <c r="B1167">
        <v>68</v>
      </c>
      <c r="D1167" s="36" t="s">
        <v>8221</v>
      </c>
      <c r="E1167">
        <v>13</v>
      </c>
    </row>
    <row r="1168" spans="1:5" x14ac:dyDescent="0.25">
      <c r="A1168" s="37" t="s">
        <v>8219</v>
      </c>
      <c r="B1168">
        <v>68</v>
      </c>
      <c r="D1168" s="36" t="s">
        <v>8221</v>
      </c>
      <c r="E1168">
        <v>13</v>
      </c>
    </row>
    <row r="1169" spans="1:5" x14ac:dyDescent="0.25">
      <c r="A1169" s="37" t="s">
        <v>8219</v>
      </c>
      <c r="B1169">
        <v>68</v>
      </c>
      <c r="D1169" s="36" t="s">
        <v>8221</v>
      </c>
      <c r="E1169">
        <v>13</v>
      </c>
    </row>
    <row r="1170" spans="1:5" x14ac:dyDescent="0.25">
      <c r="A1170" s="37" t="s">
        <v>8219</v>
      </c>
      <c r="B1170">
        <v>69</v>
      </c>
      <c r="D1170" s="36" t="s">
        <v>8221</v>
      </c>
      <c r="E1170">
        <v>13</v>
      </c>
    </row>
    <row r="1171" spans="1:5" x14ac:dyDescent="0.25">
      <c r="A1171" s="37" t="s">
        <v>8219</v>
      </c>
      <c r="B1171">
        <v>69</v>
      </c>
      <c r="D1171" s="36" t="s">
        <v>8221</v>
      </c>
      <c r="E1171">
        <v>13</v>
      </c>
    </row>
    <row r="1172" spans="1:5" x14ac:dyDescent="0.25">
      <c r="A1172" s="37" t="s">
        <v>8219</v>
      </c>
      <c r="B1172">
        <v>69</v>
      </c>
      <c r="D1172" s="36" t="s">
        <v>8221</v>
      </c>
      <c r="E1172">
        <v>13</v>
      </c>
    </row>
    <row r="1173" spans="1:5" x14ac:dyDescent="0.25">
      <c r="A1173" s="37" t="s">
        <v>8219</v>
      </c>
      <c r="B1173">
        <v>69</v>
      </c>
      <c r="D1173" s="36" t="s">
        <v>8221</v>
      </c>
      <c r="E1173">
        <v>13</v>
      </c>
    </row>
    <row r="1174" spans="1:5" x14ac:dyDescent="0.25">
      <c r="A1174" s="37" t="s">
        <v>8219</v>
      </c>
      <c r="B1174">
        <v>69</v>
      </c>
      <c r="D1174" s="36" t="s">
        <v>8221</v>
      </c>
      <c r="E1174">
        <v>13</v>
      </c>
    </row>
    <row r="1175" spans="1:5" x14ac:dyDescent="0.25">
      <c r="A1175" s="37" t="s">
        <v>8219</v>
      </c>
      <c r="B1175">
        <v>69</v>
      </c>
      <c r="D1175" s="36" t="s">
        <v>8221</v>
      </c>
      <c r="E1175">
        <v>13</v>
      </c>
    </row>
    <row r="1176" spans="1:5" x14ac:dyDescent="0.25">
      <c r="A1176" s="37" t="s">
        <v>8219</v>
      </c>
      <c r="B1176">
        <v>69</v>
      </c>
      <c r="D1176" s="36" t="s">
        <v>8221</v>
      </c>
      <c r="E1176">
        <v>13</v>
      </c>
    </row>
    <row r="1177" spans="1:5" x14ac:dyDescent="0.25">
      <c r="A1177" s="37" t="s">
        <v>8219</v>
      </c>
      <c r="B1177">
        <v>69</v>
      </c>
      <c r="D1177" s="36" t="s">
        <v>8221</v>
      </c>
      <c r="E1177">
        <v>13</v>
      </c>
    </row>
    <row r="1178" spans="1:5" x14ac:dyDescent="0.25">
      <c r="A1178" s="37" t="s">
        <v>8219</v>
      </c>
      <c r="B1178">
        <v>69</v>
      </c>
      <c r="D1178" s="36" t="s">
        <v>8221</v>
      </c>
      <c r="E1178">
        <v>13</v>
      </c>
    </row>
    <row r="1179" spans="1:5" x14ac:dyDescent="0.25">
      <c r="A1179" s="37" t="s">
        <v>8219</v>
      </c>
      <c r="B1179">
        <v>69</v>
      </c>
      <c r="D1179" s="36" t="s">
        <v>8221</v>
      </c>
      <c r="E1179">
        <v>13</v>
      </c>
    </row>
    <row r="1180" spans="1:5" x14ac:dyDescent="0.25">
      <c r="A1180" s="37" t="s">
        <v>8219</v>
      </c>
      <c r="B1180">
        <v>69</v>
      </c>
      <c r="D1180" s="36" t="s">
        <v>8221</v>
      </c>
      <c r="E1180">
        <v>13</v>
      </c>
    </row>
    <row r="1181" spans="1:5" x14ac:dyDescent="0.25">
      <c r="A1181" s="37" t="s">
        <v>8219</v>
      </c>
      <c r="B1181">
        <v>69</v>
      </c>
      <c r="D1181" s="36" t="s">
        <v>8221</v>
      </c>
      <c r="E1181">
        <v>13</v>
      </c>
    </row>
    <row r="1182" spans="1:5" x14ac:dyDescent="0.25">
      <c r="A1182" s="37" t="s">
        <v>8219</v>
      </c>
      <c r="B1182">
        <v>69</v>
      </c>
      <c r="D1182" s="36" t="s">
        <v>8221</v>
      </c>
      <c r="E1182">
        <v>13</v>
      </c>
    </row>
    <row r="1183" spans="1:5" x14ac:dyDescent="0.25">
      <c r="A1183" s="37" t="s">
        <v>8219</v>
      </c>
      <c r="B1183">
        <v>69</v>
      </c>
      <c r="D1183" s="36" t="s">
        <v>8221</v>
      </c>
      <c r="E1183">
        <v>14</v>
      </c>
    </row>
    <row r="1184" spans="1:5" x14ac:dyDescent="0.25">
      <c r="A1184" s="37" t="s">
        <v>8219</v>
      </c>
      <c r="B1184">
        <v>70</v>
      </c>
      <c r="D1184" s="36" t="s">
        <v>8221</v>
      </c>
      <c r="E1184">
        <v>14</v>
      </c>
    </row>
    <row r="1185" spans="1:5" x14ac:dyDescent="0.25">
      <c r="A1185" s="37" t="s">
        <v>8219</v>
      </c>
      <c r="B1185">
        <v>70</v>
      </c>
      <c r="D1185" s="36" t="s">
        <v>8221</v>
      </c>
      <c r="E1185">
        <v>14</v>
      </c>
    </row>
    <row r="1186" spans="1:5" x14ac:dyDescent="0.25">
      <c r="A1186" s="37" t="s">
        <v>8219</v>
      </c>
      <c r="B1186">
        <v>70</v>
      </c>
      <c r="D1186" s="36" t="s">
        <v>8221</v>
      </c>
      <c r="E1186">
        <v>14</v>
      </c>
    </row>
    <row r="1187" spans="1:5" x14ac:dyDescent="0.25">
      <c r="A1187" s="37" t="s">
        <v>8219</v>
      </c>
      <c r="B1187">
        <v>70</v>
      </c>
      <c r="D1187" s="36" t="s">
        <v>8221</v>
      </c>
      <c r="E1187">
        <v>14</v>
      </c>
    </row>
    <row r="1188" spans="1:5" x14ac:dyDescent="0.25">
      <c r="A1188" s="37" t="s">
        <v>8219</v>
      </c>
      <c r="B1188">
        <v>70</v>
      </c>
      <c r="D1188" s="36" t="s">
        <v>8221</v>
      </c>
      <c r="E1188">
        <v>14</v>
      </c>
    </row>
    <row r="1189" spans="1:5" x14ac:dyDescent="0.25">
      <c r="A1189" s="37" t="s">
        <v>8219</v>
      </c>
      <c r="B1189">
        <v>70</v>
      </c>
      <c r="D1189" s="36" t="s">
        <v>8221</v>
      </c>
      <c r="E1189">
        <v>14</v>
      </c>
    </row>
    <row r="1190" spans="1:5" x14ac:dyDescent="0.25">
      <c r="A1190" s="37" t="s">
        <v>8219</v>
      </c>
      <c r="B1190">
        <v>70</v>
      </c>
      <c r="D1190" s="36" t="s">
        <v>8221</v>
      </c>
      <c r="E1190">
        <v>14</v>
      </c>
    </row>
    <row r="1191" spans="1:5" x14ac:dyDescent="0.25">
      <c r="A1191" s="37" t="s">
        <v>8219</v>
      </c>
      <c r="B1191">
        <v>70</v>
      </c>
      <c r="D1191" s="36" t="s">
        <v>8221</v>
      </c>
      <c r="E1191">
        <v>14</v>
      </c>
    </row>
    <row r="1192" spans="1:5" x14ac:dyDescent="0.25">
      <c r="A1192" s="37" t="s">
        <v>8219</v>
      </c>
      <c r="B1192">
        <v>70</v>
      </c>
      <c r="D1192" s="36" t="s">
        <v>8221</v>
      </c>
      <c r="E1192">
        <v>14</v>
      </c>
    </row>
    <row r="1193" spans="1:5" x14ac:dyDescent="0.25">
      <c r="A1193" s="37" t="s">
        <v>8219</v>
      </c>
      <c r="B1193">
        <v>70</v>
      </c>
      <c r="D1193" s="36" t="s">
        <v>8221</v>
      </c>
      <c r="E1193">
        <v>14</v>
      </c>
    </row>
    <row r="1194" spans="1:5" x14ac:dyDescent="0.25">
      <c r="A1194" s="37" t="s">
        <v>8219</v>
      </c>
      <c r="B1194">
        <v>70</v>
      </c>
      <c r="D1194" s="36" t="s">
        <v>8221</v>
      </c>
      <c r="E1194">
        <v>14</v>
      </c>
    </row>
    <row r="1195" spans="1:5" x14ac:dyDescent="0.25">
      <c r="A1195" s="37" t="s">
        <v>8219</v>
      </c>
      <c r="B1195">
        <v>70</v>
      </c>
      <c r="D1195" s="36" t="s">
        <v>8221</v>
      </c>
      <c r="E1195">
        <v>14</v>
      </c>
    </row>
    <row r="1196" spans="1:5" x14ac:dyDescent="0.25">
      <c r="A1196" s="37" t="s">
        <v>8219</v>
      </c>
      <c r="B1196">
        <v>70</v>
      </c>
      <c r="D1196" s="36" t="s">
        <v>8221</v>
      </c>
      <c r="E1196">
        <v>14</v>
      </c>
    </row>
    <row r="1197" spans="1:5" x14ac:dyDescent="0.25">
      <c r="A1197" s="37" t="s">
        <v>8219</v>
      </c>
      <c r="B1197">
        <v>70</v>
      </c>
      <c r="D1197" s="36" t="s">
        <v>8221</v>
      </c>
      <c r="E1197">
        <v>14</v>
      </c>
    </row>
    <row r="1198" spans="1:5" x14ac:dyDescent="0.25">
      <c r="A1198" s="37" t="s">
        <v>8219</v>
      </c>
      <c r="B1198">
        <v>70</v>
      </c>
      <c r="D1198" s="36" t="s">
        <v>8221</v>
      </c>
      <c r="E1198">
        <v>14</v>
      </c>
    </row>
    <row r="1199" spans="1:5" x14ac:dyDescent="0.25">
      <c r="A1199" s="37" t="s">
        <v>8219</v>
      </c>
      <c r="B1199">
        <v>70</v>
      </c>
      <c r="D1199" s="36" t="s">
        <v>8221</v>
      </c>
      <c r="E1199">
        <v>14</v>
      </c>
    </row>
    <row r="1200" spans="1:5" x14ac:dyDescent="0.25">
      <c r="A1200" s="37" t="s">
        <v>8219</v>
      </c>
      <c r="B1200">
        <v>70</v>
      </c>
      <c r="D1200" s="36" t="s">
        <v>8221</v>
      </c>
      <c r="E1200">
        <v>14</v>
      </c>
    </row>
    <row r="1201" spans="1:5" x14ac:dyDescent="0.25">
      <c r="A1201" s="37" t="s">
        <v>8219</v>
      </c>
      <c r="B1201">
        <v>71</v>
      </c>
      <c r="D1201" s="36" t="s">
        <v>8221</v>
      </c>
      <c r="E1201">
        <v>14</v>
      </c>
    </row>
    <row r="1202" spans="1:5" x14ac:dyDescent="0.25">
      <c r="A1202" s="37" t="s">
        <v>8219</v>
      </c>
      <c r="B1202">
        <v>71</v>
      </c>
      <c r="D1202" s="36" t="s">
        <v>8221</v>
      </c>
      <c r="E1202">
        <v>14</v>
      </c>
    </row>
    <row r="1203" spans="1:5" x14ac:dyDescent="0.25">
      <c r="A1203" s="37" t="s">
        <v>8219</v>
      </c>
      <c r="B1203">
        <v>71</v>
      </c>
      <c r="D1203" s="36" t="s">
        <v>8221</v>
      </c>
      <c r="E1203">
        <v>14</v>
      </c>
    </row>
    <row r="1204" spans="1:5" x14ac:dyDescent="0.25">
      <c r="A1204" s="37" t="s">
        <v>8219</v>
      </c>
      <c r="B1204">
        <v>71</v>
      </c>
      <c r="D1204" s="36" t="s">
        <v>8221</v>
      </c>
      <c r="E1204">
        <v>15</v>
      </c>
    </row>
    <row r="1205" spans="1:5" x14ac:dyDescent="0.25">
      <c r="A1205" s="37" t="s">
        <v>8219</v>
      </c>
      <c r="B1205">
        <v>71</v>
      </c>
      <c r="D1205" s="36" t="s">
        <v>8221</v>
      </c>
      <c r="E1205">
        <v>15</v>
      </c>
    </row>
    <row r="1206" spans="1:5" x14ac:dyDescent="0.25">
      <c r="A1206" s="37" t="s">
        <v>8219</v>
      </c>
      <c r="B1206">
        <v>71</v>
      </c>
      <c r="D1206" s="36" t="s">
        <v>8221</v>
      </c>
      <c r="E1206">
        <v>15</v>
      </c>
    </row>
    <row r="1207" spans="1:5" x14ac:dyDescent="0.25">
      <c r="A1207" s="37" t="s">
        <v>8219</v>
      </c>
      <c r="B1207">
        <v>71</v>
      </c>
      <c r="D1207" s="36" t="s">
        <v>8221</v>
      </c>
      <c r="E1207">
        <v>15</v>
      </c>
    </row>
    <row r="1208" spans="1:5" x14ac:dyDescent="0.25">
      <c r="A1208" s="37" t="s">
        <v>8219</v>
      </c>
      <c r="B1208">
        <v>71</v>
      </c>
      <c r="D1208" s="36" t="s">
        <v>8221</v>
      </c>
      <c r="E1208">
        <v>15</v>
      </c>
    </row>
    <row r="1209" spans="1:5" x14ac:dyDescent="0.25">
      <c r="A1209" s="37" t="s">
        <v>8219</v>
      </c>
      <c r="B1209">
        <v>71</v>
      </c>
      <c r="D1209" s="36" t="s">
        <v>8221</v>
      </c>
      <c r="E1209">
        <v>15</v>
      </c>
    </row>
    <row r="1210" spans="1:5" x14ac:dyDescent="0.25">
      <c r="A1210" s="37" t="s">
        <v>8219</v>
      </c>
      <c r="B1210">
        <v>71</v>
      </c>
      <c r="D1210" s="36" t="s">
        <v>8221</v>
      </c>
      <c r="E1210">
        <v>15</v>
      </c>
    </row>
    <row r="1211" spans="1:5" x14ac:dyDescent="0.25">
      <c r="A1211" s="37" t="s">
        <v>8219</v>
      </c>
      <c r="B1211">
        <v>71</v>
      </c>
      <c r="D1211" s="36" t="s">
        <v>8221</v>
      </c>
      <c r="E1211">
        <v>15</v>
      </c>
    </row>
    <row r="1212" spans="1:5" x14ac:dyDescent="0.25">
      <c r="A1212" s="37" t="s">
        <v>8219</v>
      </c>
      <c r="B1212">
        <v>71</v>
      </c>
      <c r="D1212" s="36" t="s">
        <v>8221</v>
      </c>
      <c r="E1212">
        <v>15</v>
      </c>
    </row>
    <row r="1213" spans="1:5" x14ac:dyDescent="0.25">
      <c r="A1213" s="37" t="s">
        <v>8219</v>
      </c>
      <c r="B1213">
        <v>71</v>
      </c>
      <c r="D1213" s="36" t="s">
        <v>8221</v>
      </c>
      <c r="E1213">
        <v>15</v>
      </c>
    </row>
    <row r="1214" spans="1:5" x14ac:dyDescent="0.25">
      <c r="A1214" s="37" t="s">
        <v>8219</v>
      </c>
      <c r="B1214">
        <v>71</v>
      </c>
      <c r="D1214" s="36" t="s">
        <v>8221</v>
      </c>
      <c r="E1214">
        <v>15</v>
      </c>
    </row>
    <row r="1215" spans="1:5" x14ac:dyDescent="0.25">
      <c r="A1215" s="37" t="s">
        <v>8219</v>
      </c>
      <c r="B1215">
        <v>71</v>
      </c>
      <c r="D1215" s="36" t="s">
        <v>8221</v>
      </c>
      <c r="E1215">
        <v>15</v>
      </c>
    </row>
    <row r="1216" spans="1:5" x14ac:dyDescent="0.25">
      <c r="A1216" s="37" t="s">
        <v>8219</v>
      </c>
      <c r="B1216">
        <v>71</v>
      </c>
      <c r="D1216" s="36" t="s">
        <v>8221</v>
      </c>
      <c r="E1216">
        <v>15</v>
      </c>
    </row>
    <row r="1217" spans="1:5" x14ac:dyDescent="0.25">
      <c r="A1217" s="37" t="s">
        <v>8219</v>
      </c>
      <c r="B1217">
        <v>72</v>
      </c>
      <c r="D1217" s="36" t="s">
        <v>8221</v>
      </c>
      <c r="E1217">
        <v>16</v>
      </c>
    </row>
    <row r="1218" spans="1:5" x14ac:dyDescent="0.25">
      <c r="A1218" s="37" t="s">
        <v>8219</v>
      </c>
      <c r="B1218">
        <v>72</v>
      </c>
      <c r="D1218" s="36" t="s">
        <v>8221</v>
      </c>
      <c r="E1218">
        <v>16</v>
      </c>
    </row>
    <row r="1219" spans="1:5" x14ac:dyDescent="0.25">
      <c r="A1219" s="37" t="s">
        <v>8219</v>
      </c>
      <c r="B1219">
        <v>72</v>
      </c>
      <c r="D1219" s="36" t="s">
        <v>8221</v>
      </c>
      <c r="E1219">
        <v>16</v>
      </c>
    </row>
    <row r="1220" spans="1:5" x14ac:dyDescent="0.25">
      <c r="A1220" s="37" t="s">
        <v>8219</v>
      </c>
      <c r="B1220">
        <v>72</v>
      </c>
      <c r="D1220" s="36" t="s">
        <v>8221</v>
      </c>
      <c r="E1220">
        <v>16</v>
      </c>
    </row>
    <row r="1221" spans="1:5" x14ac:dyDescent="0.25">
      <c r="A1221" s="37" t="s">
        <v>8219</v>
      </c>
      <c r="B1221">
        <v>72</v>
      </c>
      <c r="D1221" s="36" t="s">
        <v>8221</v>
      </c>
      <c r="E1221">
        <v>16</v>
      </c>
    </row>
    <row r="1222" spans="1:5" x14ac:dyDescent="0.25">
      <c r="A1222" s="37" t="s">
        <v>8219</v>
      </c>
      <c r="B1222">
        <v>72</v>
      </c>
      <c r="D1222" s="36" t="s">
        <v>8221</v>
      </c>
      <c r="E1222">
        <v>16</v>
      </c>
    </row>
    <row r="1223" spans="1:5" x14ac:dyDescent="0.25">
      <c r="A1223" s="37" t="s">
        <v>8219</v>
      </c>
      <c r="B1223">
        <v>72</v>
      </c>
      <c r="D1223" s="36" t="s">
        <v>8221</v>
      </c>
      <c r="E1223">
        <v>16</v>
      </c>
    </row>
    <row r="1224" spans="1:5" x14ac:dyDescent="0.25">
      <c r="A1224" s="37" t="s">
        <v>8219</v>
      </c>
      <c r="B1224">
        <v>72</v>
      </c>
      <c r="D1224" s="36" t="s">
        <v>8221</v>
      </c>
      <c r="E1224">
        <v>16</v>
      </c>
    </row>
    <row r="1225" spans="1:5" x14ac:dyDescent="0.25">
      <c r="A1225" s="37" t="s">
        <v>8219</v>
      </c>
      <c r="B1225">
        <v>72</v>
      </c>
      <c r="D1225" s="36" t="s">
        <v>8221</v>
      </c>
      <c r="E1225">
        <v>16</v>
      </c>
    </row>
    <row r="1226" spans="1:5" x14ac:dyDescent="0.25">
      <c r="A1226" s="37" t="s">
        <v>8219</v>
      </c>
      <c r="B1226">
        <v>72</v>
      </c>
      <c r="D1226" s="36" t="s">
        <v>8221</v>
      </c>
      <c r="E1226">
        <v>16</v>
      </c>
    </row>
    <row r="1227" spans="1:5" x14ac:dyDescent="0.25">
      <c r="A1227" s="37" t="s">
        <v>8219</v>
      </c>
      <c r="B1227">
        <v>72</v>
      </c>
      <c r="D1227" s="36" t="s">
        <v>8221</v>
      </c>
      <c r="E1227">
        <v>16</v>
      </c>
    </row>
    <row r="1228" spans="1:5" x14ac:dyDescent="0.25">
      <c r="A1228" s="37" t="s">
        <v>8219</v>
      </c>
      <c r="B1228">
        <v>72</v>
      </c>
      <c r="D1228" s="36" t="s">
        <v>8221</v>
      </c>
      <c r="E1228">
        <v>16</v>
      </c>
    </row>
    <row r="1229" spans="1:5" x14ac:dyDescent="0.25">
      <c r="A1229" s="37" t="s">
        <v>8219</v>
      </c>
      <c r="B1229">
        <v>72</v>
      </c>
      <c r="D1229" s="36" t="s">
        <v>8221</v>
      </c>
      <c r="E1229">
        <v>16</v>
      </c>
    </row>
    <row r="1230" spans="1:5" x14ac:dyDescent="0.25">
      <c r="A1230" s="37" t="s">
        <v>8219</v>
      </c>
      <c r="B1230">
        <v>73</v>
      </c>
      <c r="D1230" s="36" t="s">
        <v>8221</v>
      </c>
      <c r="E1230">
        <v>16</v>
      </c>
    </row>
    <row r="1231" spans="1:5" x14ac:dyDescent="0.25">
      <c r="A1231" s="37" t="s">
        <v>8219</v>
      </c>
      <c r="B1231">
        <v>73</v>
      </c>
      <c r="D1231" s="36" t="s">
        <v>8221</v>
      </c>
      <c r="E1231">
        <v>16</v>
      </c>
    </row>
    <row r="1232" spans="1:5" x14ac:dyDescent="0.25">
      <c r="A1232" s="37" t="s">
        <v>8219</v>
      </c>
      <c r="B1232">
        <v>73</v>
      </c>
      <c r="D1232" s="36" t="s">
        <v>8221</v>
      </c>
      <c r="E1232">
        <v>16</v>
      </c>
    </row>
    <row r="1233" spans="1:5" x14ac:dyDescent="0.25">
      <c r="A1233" s="37" t="s">
        <v>8219</v>
      </c>
      <c r="B1233">
        <v>73</v>
      </c>
      <c r="D1233" s="36" t="s">
        <v>8221</v>
      </c>
      <c r="E1233">
        <v>17</v>
      </c>
    </row>
    <row r="1234" spans="1:5" x14ac:dyDescent="0.25">
      <c r="A1234" s="37" t="s">
        <v>8219</v>
      </c>
      <c r="B1234">
        <v>73</v>
      </c>
      <c r="D1234" s="36" t="s">
        <v>8221</v>
      </c>
      <c r="E1234">
        <v>17</v>
      </c>
    </row>
    <row r="1235" spans="1:5" x14ac:dyDescent="0.25">
      <c r="A1235" s="37" t="s">
        <v>8219</v>
      </c>
      <c r="B1235">
        <v>73</v>
      </c>
      <c r="D1235" s="36" t="s">
        <v>8221</v>
      </c>
      <c r="E1235">
        <v>17</v>
      </c>
    </row>
    <row r="1236" spans="1:5" x14ac:dyDescent="0.25">
      <c r="A1236" s="37" t="s">
        <v>8219</v>
      </c>
      <c r="B1236">
        <v>73</v>
      </c>
      <c r="D1236" s="36" t="s">
        <v>8221</v>
      </c>
      <c r="E1236">
        <v>17</v>
      </c>
    </row>
    <row r="1237" spans="1:5" x14ac:dyDescent="0.25">
      <c r="A1237" s="37" t="s">
        <v>8219</v>
      </c>
      <c r="B1237">
        <v>73</v>
      </c>
      <c r="D1237" s="36" t="s">
        <v>8221</v>
      </c>
      <c r="E1237">
        <v>17</v>
      </c>
    </row>
    <row r="1238" spans="1:5" x14ac:dyDescent="0.25">
      <c r="A1238" s="37" t="s">
        <v>8219</v>
      </c>
      <c r="B1238">
        <v>73</v>
      </c>
      <c r="D1238" s="36" t="s">
        <v>8221</v>
      </c>
      <c r="E1238">
        <v>17</v>
      </c>
    </row>
    <row r="1239" spans="1:5" x14ac:dyDescent="0.25">
      <c r="A1239" s="37" t="s">
        <v>8219</v>
      </c>
      <c r="B1239">
        <v>73</v>
      </c>
      <c r="D1239" s="36" t="s">
        <v>8221</v>
      </c>
      <c r="E1239">
        <v>17</v>
      </c>
    </row>
    <row r="1240" spans="1:5" x14ac:dyDescent="0.25">
      <c r="A1240" s="37" t="s">
        <v>8219</v>
      </c>
      <c r="B1240">
        <v>73</v>
      </c>
      <c r="D1240" s="36" t="s">
        <v>8221</v>
      </c>
      <c r="E1240">
        <v>17</v>
      </c>
    </row>
    <row r="1241" spans="1:5" x14ac:dyDescent="0.25">
      <c r="A1241" s="37" t="s">
        <v>8219</v>
      </c>
      <c r="B1241">
        <v>73</v>
      </c>
      <c r="D1241" s="36" t="s">
        <v>8221</v>
      </c>
      <c r="E1241">
        <v>17</v>
      </c>
    </row>
    <row r="1242" spans="1:5" x14ac:dyDescent="0.25">
      <c r="A1242" s="37" t="s">
        <v>8219</v>
      </c>
      <c r="B1242">
        <v>74</v>
      </c>
      <c r="D1242" s="36" t="s">
        <v>8221</v>
      </c>
      <c r="E1242">
        <v>17</v>
      </c>
    </row>
    <row r="1243" spans="1:5" x14ac:dyDescent="0.25">
      <c r="A1243" s="37" t="s">
        <v>8219</v>
      </c>
      <c r="B1243">
        <v>74</v>
      </c>
      <c r="D1243" s="36" t="s">
        <v>8221</v>
      </c>
      <c r="E1243">
        <v>17</v>
      </c>
    </row>
    <row r="1244" spans="1:5" x14ac:dyDescent="0.25">
      <c r="A1244" s="37" t="s">
        <v>8219</v>
      </c>
      <c r="B1244">
        <v>74</v>
      </c>
      <c r="D1244" s="36" t="s">
        <v>8221</v>
      </c>
      <c r="E1244">
        <v>17</v>
      </c>
    </row>
    <row r="1245" spans="1:5" x14ac:dyDescent="0.25">
      <c r="A1245" s="37" t="s">
        <v>8219</v>
      </c>
      <c r="B1245">
        <v>74</v>
      </c>
      <c r="D1245" s="36" t="s">
        <v>8221</v>
      </c>
      <c r="E1245">
        <v>17</v>
      </c>
    </row>
    <row r="1246" spans="1:5" x14ac:dyDescent="0.25">
      <c r="A1246" s="37" t="s">
        <v>8219</v>
      </c>
      <c r="B1246">
        <v>74</v>
      </c>
      <c r="D1246" s="36" t="s">
        <v>8221</v>
      </c>
      <c r="E1246">
        <v>17</v>
      </c>
    </row>
    <row r="1247" spans="1:5" x14ac:dyDescent="0.25">
      <c r="A1247" s="37" t="s">
        <v>8219</v>
      </c>
      <c r="B1247">
        <v>74</v>
      </c>
      <c r="D1247" s="36" t="s">
        <v>8221</v>
      </c>
      <c r="E1247">
        <v>17</v>
      </c>
    </row>
    <row r="1248" spans="1:5" x14ac:dyDescent="0.25">
      <c r="A1248" s="37" t="s">
        <v>8219</v>
      </c>
      <c r="B1248">
        <v>74</v>
      </c>
      <c r="D1248" s="36" t="s">
        <v>8221</v>
      </c>
      <c r="E1248">
        <v>17</v>
      </c>
    </row>
    <row r="1249" spans="1:5" x14ac:dyDescent="0.25">
      <c r="A1249" s="37" t="s">
        <v>8219</v>
      </c>
      <c r="B1249">
        <v>74</v>
      </c>
      <c r="D1249" s="36" t="s">
        <v>8221</v>
      </c>
      <c r="E1249">
        <v>18</v>
      </c>
    </row>
    <row r="1250" spans="1:5" x14ac:dyDescent="0.25">
      <c r="A1250" s="37" t="s">
        <v>8219</v>
      </c>
      <c r="B1250">
        <v>74</v>
      </c>
      <c r="D1250" s="36" t="s">
        <v>8221</v>
      </c>
      <c r="E1250">
        <v>18</v>
      </c>
    </row>
    <row r="1251" spans="1:5" x14ac:dyDescent="0.25">
      <c r="A1251" s="37" t="s">
        <v>8219</v>
      </c>
      <c r="B1251">
        <v>74</v>
      </c>
      <c r="D1251" s="36" t="s">
        <v>8221</v>
      </c>
      <c r="E1251">
        <v>18</v>
      </c>
    </row>
    <row r="1252" spans="1:5" x14ac:dyDescent="0.25">
      <c r="A1252" s="37" t="s">
        <v>8219</v>
      </c>
      <c r="B1252">
        <v>74</v>
      </c>
      <c r="D1252" s="36" t="s">
        <v>8221</v>
      </c>
      <c r="E1252">
        <v>18</v>
      </c>
    </row>
    <row r="1253" spans="1:5" x14ac:dyDescent="0.25">
      <c r="A1253" s="37" t="s">
        <v>8219</v>
      </c>
      <c r="B1253">
        <v>74</v>
      </c>
      <c r="D1253" s="36" t="s">
        <v>8221</v>
      </c>
      <c r="E1253">
        <v>18</v>
      </c>
    </row>
    <row r="1254" spans="1:5" x14ac:dyDescent="0.25">
      <c r="A1254" s="37" t="s">
        <v>8219</v>
      </c>
      <c r="B1254">
        <v>74</v>
      </c>
      <c r="D1254" s="36" t="s">
        <v>8221</v>
      </c>
      <c r="E1254">
        <v>18</v>
      </c>
    </row>
    <row r="1255" spans="1:5" x14ac:dyDescent="0.25">
      <c r="A1255" s="37" t="s">
        <v>8219</v>
      </c>
      <c r="B1255">
        <v>75</v>
      </c>
      <c r="D1255" s="36" t="s">
        <v>8221</v>
      </c>
      <c r="E1255">
        <v>18</v>
      </c>
    </row>
    <row r="1256" spans="1:5" x14ac:dyDescent="0.25">
      <c r="A1256" s="37" t="s">
        <v>8219</v>
      </c>
      <c r="B1256">
        <v>75</v>
      </c>
      <c r="D1256" s="36" t="s">
        <v>8221</v>
      </c>
      <c r="E1256">
        <v>18</v>
      </c>
    </row>
    <row r="1257" spans="1:5" x14ac:dyDescent="0.25">
      <c r="A1257" s="37" t="s">
        <v>8219</v>
      </c>
      <c r="B1257">
        <v>75</v>
      </c>
      <c r="D1257" s="36" t="s">
        <v>8221</v>
      </c>
      <c r="E1257">
        <v>19</v>
      </c>
    </row>
    <row r="1258" spans="1:5" x14ac:dyDescent="0.25">
      <c r="A1258" s="37" t="s">
        <v>8219</v>
      </c>
      <c r="B1258">
        <v>75</v>
      </c>
      <c r="D1258" s="36" t="s">
        <v>8221</v>
      </c>
      <c r="E1258">
        <v>19</v>
      </c>
    </row>
    <row r="1259" spans="1:5" x14ac:dyDescent="0.25">
      <c r="A1259" s="37" t="s">
        <v>8219</v>
      </c>
      <c r="B1259">
        <v>75</v>
      </c>
      <c r="D1259" s="36" t="s">
        <v>8221</v>
      </c>
      <c r="E1259">
        <v>19</v>
      </c>
    </row>
    <row r="1260" spans="1:5" x14ac:dyDescent="0.25">
      <c r="A1260" s="37" t="s">
        <v>8219</v>
      </c>
      <c r="B1260">
        <v>75</v>
      </c>
      <c r="D1260" s="36" t="s">
        <v>8221</v>
      </c>
      <c r="E1260">
        <v>19</v>
      </c>
    </row>
    <row r="1261" spans="1:5" x14ac:dyDescent="0.25">
      <c r="A1261" s="37" t="s">
        <v>8219</v>
      </c>
      <c r="B1261">
        <v>75</v>
      </c>
      <c r="D1261" s="36" t="s">
        <v>8221</v>
      </c>
      <c r="E1261">
        <v>19</v>
      </c>
    </row>
    <row r="1262" spans="1:5" x14ac:dyDescent="0.25">
      <c r="A1262" s="37" t="s">
        <v>8219</v>
      </c>
      <c r="B1262">
        <v>75</v>
      </c>
      <c r="D1262" s="36" t="s">
        <v>8221</v>
      </c>
      <c r="E1262">
        <v>19</v>
      </c>
    </row>
    <row r="1263" spans="1:5" x14ac:dyDescent="0.25">
      <c r="A1263" s="37" t="s">
        <v>8219</v>
      </c>
      <c r="B1263">
        <v>75</v>
      </c>
      <c r="D1263" s="36" t="s">
        <v>8221</v>
      </c>
      <c r="E1263">
        <v>19</v>
      </c>
    </row>
    <row r="1264" spans="1:5" x14ac:dyDescent="0.25">
      <c r="A1264" s="37" t="s">
        <v>8219</v>
      </c>
      <c r="B1264">
        <v>75</v>
      </c>
      <c r="D1264" s="36" t="s">
        <v>8221</v>
      </c>
      <c r="E1264">
        <v>19</v>
      </c>
    </row>
    <row r="1265" spans="1:5" x14ac:dyDescent="0.25">
      <c r="A1265" s="37" t="s">
        <v>8219</v>
      </c>
      <c r="B1265">
        <v>75</v>
      </c>
      <c r="D1265" s="36" t="s">
        <v>8221</v>
      </c>
      <c r="E1265">
        <v>19</v>
      </c>
    </row>
    <row r="1266" spans="1:5" x14ac:dyDescent="0.25">
      <c r="A1266" s="37" t="s">
        <v>8219</v>
      </c>
      <c r="B1266">
        <v>75</v>
      </c>
      <c r="D1266" s="36" t="s">
        <v>8221</v>
      </c>
      <c r="E1266">
        <v>19</v>
      </c>
    </row>
    <row r="1267" spans="1:5" x14ac:dyDescent="0.25">
      <c r="A1267" s="37" t="s">
        <v>8219</v>
      </c>
      <c r="B1267">
        <v>76</v>
      </c>
      <c r="D1267" s="36" t="s">
        <v>8221</v>
      </c>
      <c r="E1267">
        <v>19</v>
      </c>
    </row>
    <row r="1268" spans="1:5" x14ac:dyDescent="0.25">
      <c r="A1268" s="37" t="s">
        <v>8219</v>
      </c>
      <c r="B1268">
        <v>76</v>
      </c>
      <c r="D1268" s="36" t="s">
        <v>8221</v>
      </c>
      <c r="E1268">
        <v>20</v>
      </c>
    </row>
    <row r="1269" spans="1:5" x14ac:dyDescent="0.25">
      <c r="A1269" s="37" t="s">
        <v>8219</v>
      </c>
      <c r="B1269">
        <v>76</v>
      </c>
      <c r="D1269" s="36" t="s">
        <v>8221</v>
      </c>
      <c r="E1269">
        <v>20</v>
      </c>
    </row>
    <row r="1270" spans="1:5" x14ac:dyDescent="0.25">
      <c r="A1270" s="37" t="s">
        <v>8219</v>
      </c>
      <c r="B1270">
        <v>76</v>
      </c>
      <c r="D1270" s="36" t="s">
        <v>8221</v>
      </c>
      <c r="E1270">
        <v>20</v>
      </c>
    </row>
    <row r="1271" spans="1:5" x14ac:dyDescent="0.25">
      <c r="A1271" s="37" t="s">
        <v>8219</v>
      </c>
      <c r="B1271">
        <v>76</v>
      </c>
      <c r="D1271" s="36" t="s">
        <v>8221</v>
      </c>
      <c r="E1271">
        <v>20</v>
      </c>
    </row>
    <row r="1272" spans="1:5" x14ac:dyDescent="0.25">
      <c r="A1272" s="37" t="s">
        <v>8219</v>
      </c>
      <c r="B1272">
        <v>76</v>
      </c>
      <c r="D1272" s="36" t="s">
        <v>8221</v>
      </c>
      <c r="E1272">
        <v>20</v>
      </c>
    </row>
    <row r="1273" spans="1:5" x14ac:dyDescent="0.25">
      <c r="A1273" s="37" t="s">
        <v>8219</v>
      </c>
      <c r="B1273">
        <v>76</v>
      </c>
      <c r="D1273" s="36" t="s">
        <v>8221</v>
      </c>
      <c r="E1273">
        <v>20</v>
      </c>
    </row>
    <row r="1274" spans="1:5" x14ac:dyDescent="0.25">
      <c r="A1274" s="37" t="s">
        <v>8219</v>
      </c>
      <c r="B1274">
        <v>76</v>
      </c>
      <c r="D1274" s="36" t="s">
        <v>8221</v>
      </c>
      <c r="E1274">
        <v>20</v>
      </c>
    </row>
    <row r="1275" spans="1:5" x14ac:dyDescent="0.25">
      <c r="A1275" s="37" t="s">
        <v>8219</v>
      </c>
      <c r="B1275">
        <v>76</v>
      </c>
      <c r="D1275" s="36" t="s">
        <v>8221</v>
      </c>
      <c r="E1275">
        <v>20</v>
      </c>
    </row>
    <row r="1276" spans="1:5" x14ac:dyDescent="0.25">
      <c r="A1276" s="37" t="s">
        <v>8219</v>
      </c>
      <c r="B1276">
        <v>76</v>
      </c>
      <c r="D1276" s="36" t="s">
        <v>8221</v>
      </c>
      <c r="E1276">
        <v>21</v>
      </c>
    </row>
    <row r="1277" spans="1:5" x14ac:dyDescent="0.25">
      <c r="A1277" s="37" t="s">
        <v>8219</v>
      </c>
      <c r="B1277">
        <v>77</v>
      </c>
      <c r="D1277" s="36" t="s">
        <v>8221</v>
      </c>
      <c r="E1277">
        <v>21</v>
      </c>
    </row>
    <row r="1278" spans="1:5" x14ac:dyDescent="0.25">
      <c r="A1278" s="37" t="s">
        <v>8219</v>
      </c>
      <c r="B1278">
        <v>77</v>
      </c>
      <c r="D1278" s="36" t="s">
        <v>8221</v>
      </c>
      <c r="E1278">
        <v>21</v>
      </c>
    </row>
    <row r="1279" spans="1:5" x14ac:dyDescent="0.25">
      <c r="A1279" s="37" t="s">
        <v>8219</v>
      </c>
      <c r="B1279">
        <v>77</v>
      </c>
      <c r="D1279" s="36" t="s">
        <v>8221</v>
      </c>
      <c r="E1279">
        <v>21</v>
      </c>
    </row>
    <row r="1280" spans="1:5" x14ac:dyDescent="0.25">
      <c r="A1280" s="37" t="s">
        <v>8219</v>
      </c>
      <c r="B1280">
        <v>77</v>
      </c>
      <c r="D1280" s="36" t="s">
        <v>8221</v>
      </c>
      <c r="E1280">
        <v>21</v>
      </c>
    </row>
    <row r="1281" spans="1:5" x14ac:dyDescent="0.25">
      <c r="A1281" s="37" t="s">
        <v>8219</v>
      </c>
      <c r="B1281">
        <v>77</v>
      </c>
      <c r="D1281" s="36" t="s">
        <v>8221</v>
      </c>
      <c r="E1281">
        <v>21</v>
      </c>
    </row>
    <row r="1282" spans="1:5" x14ac:dyDescent="0.25">
      <c r="A1282" s="37" t="s">
        <v>8219</v>
      </c>
      <c r="B1282">
        <v>77</v>
      </c>
      <c r="D1282" s="36" t="s">
        <v>8221</v>
      </c>
      <c r="E1282">
        <v>21</v>
      </c>
    </row>
    <row r="1283" spans="1:5" x14ac:dyDescent="0.25">
      <c r="A1283" s="37" t="s">
        <v>8219</v>
      </c>
      <c r="B1283">
        <v>77</v>
      </c>
      <c r="D1283" s="36" t="s">
        <v>8221</v>
      </c>
      <c r="E1283">
        <v>21</v>
      </c>
    </row>
    <row r="1284" spans="1:5" x14ac:dyDescent="0.25">
      <c r="A1284" s="37" t="s">
        <v>8219</v>
      </c>
      <c r="B1284">
        <v>77</v>
      </c>
      <c r="D1284" s="36" t="s">
        <v>8221</v>
      </c>
      <c r="E1284">
        <v>21</v>
      </c>
    </row>
    <row r="1285" spans="1:5" x14ac:dyDescent="0.25">
      <c r="A1285" s="37" t="s">
        <v>8219</v>
      </c>
      <c r="B1285">
        <v>78</v>
      </c>
      <c r="D1285" s="36" t="s">
        <v>8221</v>
      </c>
      <c r="E1285">
        <v>22</v>
      </c>
    </row>
    <row r="1286" spans="1:5" x14ac:dyDescent="0.25">
      <c r="A1286" s="37" t="s">
        <v>8219</v>
      </c>
      <c r="B1286">
        <v>78</v>
      </c>
      <c r="D1286" s="36" t="s">
        <v>8221</v>
      </c>
      <c r="E1286">
        <v>22</v>
      </c>
    </row>
    <row r="1287" spans="1:5" x14ac:dyDescent="0.25">
      <c r="A1287" s="37" t="s">
        <v>8219</v>
      </c>
      <c r="B1287">
        <v>78</v>
      </c>
      <c r="D1287" s="36" t="s">
        <v>8221</v>
      </c>
      <c r="E1287">
        <v>22</v>
      </c>
    </row>
    <row r="1288" spans="1:5" x14ac:dyDescent="0.25">
      <c r="A1288" s="37" t="s">
        <v>8219</v>
      </c>
      <c r="B1288">
        <v>78</v>
      </c>
      <c r="D1288" s="36" t="s">
        <v>8221</v>
      </c>
      <c r="E1288">
        <v>22</v>
      </c>
    </row>
    <row r="1289" spans="1:5" x14ac:dyDescent="0.25">
      <c r="A1289" s="37" t="s">
        <v>8219</v>
      </c>
      <c r="B1289">
        <v>78</v>
      </c>
      <c r="D1289" s="36" t="s">
        <v>8221</v>
      </c>
      <c r="E1289">
        <v>22</v>
      </c>
    </row>
    <row r="1290" spans="1:5" x14ac:dyDescent="0.25">
      <c r="A1290" s="37" t="s">
        <v>8219</v>
      </c>
      <c r="B1290">
        <v>78</v>
      </c>
      <c r="D1290" s="36" t="s">
        <v>8221</v>
      </c>
      <c r="E1290">
        <v>22</v>
      </c>
    </row>
    <row r="1291" spans="1:5" x14ac:dyDescent="0.25">
      <c r="A1291" s="37" t="s">
        <v>8219</v>
      </c>
      <c r="B1291">
        <v>78</v>
      </c>
      <c r="D1291" s="36" t="s">
        <v>8221</v>
      </c>
      <c r="E1291">
        <v>22</v>
      </c>
    </row>
    <row r="1292" spans="1:5" x14ac:dyDescent="0.25">
      <c r="A1292" s="37" t="s">
        <v>8219</v>
      </c>
      <c r="B1292">
        <v>78</v>
      </c>
      <c r="D1292" s="36" t="s">
        <v>8221</v>
      </c>
      <c r="E1292">
        <v>23</v>
      </c>
    </row>
    <row r="1293" spans="1:5" x14ac:dyDescent="0.25">
      <c r="A1293" s="37" t="s">
        <v>8219</v>
      </c>
      <c r="B1293">
        <v>78</v>
      </c>
      <c r="D1293" s="36" t="s">
        <v>8221</v>
      </c>
      <c r="E1293">
        <v>23</v>
      </c>
    </row>
    <row r="1294" spans="1:5" x14ac:dyDescent="0.25">
      <c r="A1294" s="37" t="s">
        <v>8219</v>
      </c>
      <c r="B1294">
        <v>78</v>
      </c>
      <c r="D1294" s="36" t="s">
        <v>8221</v>
      </c>
      <c r="E1294">
        <v>23</v>
      </c>
    </row>
    <row r="1295" spans="1:5" x14ac:dyDescent="0.25">
      <c r="A1295" s="37" t="s">
        <v>8219</v>
      </c>
      <c r="B1295">
        <v>78</v>
      </c>
      <c r="D1295" s="36" t="s">
        <v>8221</v>
      </c>
      <c r="E1295">
        <v>23</v>
      </c>
    </row>
    <row r="1296" spans="1:5" x14ac:dyDescent="0.25">
      <c r="A1296" s="37" t="s">
        <v>8219</v>
      </c>
      <c r="B1296">
        <v>78</v>
      </c>
      <c r="D1296" s="36" t="s">
        <v>8221</v>
      </c>
      <c r="E1296">
        <v>23</v>
      </c>
    </row>
    <row r="1297" spans="1:5" x14ac:dyDescent="0.25">
      <c r="A1297" s="37" t="s">
        <v>8219</v>
      </c>
      <c r="B1297">
        <v>78</v>
      </c>
      <c r="D1297" s="36" t="s">
        <v>8221</v>
      </c>
      <c r="E1297">
        <v>23</v>
      </c>
    </row>
    <row r="1298" spans="1:5" x14ac:dyDescent="0.25">
      <c r="A1298" s="37" t="s">
        <v>8219</v>
      </c>
      <c r="B1298">
        <v>79</v>
      </c>
      <c r="D1298" s="36" t="s">
        <v>8221</v>
      </c>
      <c r="E1298">
        <v>23</v>
      </c>
    </row>
    <row r="1299" spans="1:5" x14ac:dyDescent="0.25">
      <c r="A1299" s="37" t="s">
        <v>8219</v>
      </c>
      <c r="B1299">
        <v>79</v>
      </c>
      <c r="D1299" s="36" t="s">
        <v>8221</v>
      </c>
      <c r="E1299">
        <v>24</v>
      </c>
    </row>
    <row r="1300" spans="1:5" x14ac:dyDescent="0.25">
      <c r="A1300" s="37" t="s">
        <v>8219</v>
      </c>
      <c r="B1300">
        <v>79</v>
      </c>
      <c r="D1300" s="36" t="s">
        <v>8221</v>
      </c>
      <c r="E1300">
        <v>24</v>
      </c>
    </row>
    <row r="1301" spans="1:5" x14ac:dyDescent="0.25">
      <c r="A1301" s="37" t="s">
        <v>8219</v>
      </c>
      <c r="B1301">
        <v>79</v>
      </c>
      <c r="D1301" s="36" t="s">
        <v>8221</v>
      </c>
      <c r="E1301">
        <v>24</v>
      </c>
    </row>
    <row r="1302" spans="1:5" x14ac:dyDescent="0.25">
      <c r="A1302" s="37" t="s">
        <v>8219</v>
      </c>
      <c r="B1302">
        <v>79</v>
      </c>
      <c r="D1302" s="36" t="s">
        <v>8221</v>
      </c>
      <c r="E1302">
        <v>24</v>
      </c>
    </row>
    <row r="1303" spans="1:5" x14ac:dyDescent="0.25">
      <c r="A1303" s="37" t="s">
        <v>8219</v>
      </c>
      <c r="B1303">
        <v>79</v>
      </c>
      <c r="D1303" s="36" t="s">
        <v>8221</v>
      </c>
      <c r="E1303">
        <v>24</v>
      </c>
    </row>
    <row r="1304" spans="1:5" x14ac:dyDescent="0.25">
      <c r="A1304" s="37" t="s">
        <v>8219</v>
      </c>
      <c r="B1304">
        <v>79</v>
      </c>
      <c r="D1304" s="36" t="s">
        <v>8221</v>
      </c>
      <c r="E1304">
        <v>24</v>
      </c>
    </row>
    <row r="1305" spans="1:5" x14ac:dyDescent="0.25">
      <c r="A1305" s="37" t="s">
        <v>8219</v>
      </c>
      <c r="B1305">
        <v>79</v>
      </c>
      <c r="D1305" s="36" t="s">
        <v>8221</v>
      </c>
      <c r="E1305">
        <v>24</v>
      </c>
    </row>
    <row r="1306" spans="1:5" x14ac:dyDescent="0.25">
      <c r="A1306" s="37" t="s">
        <v>8219</v>
      </c>
      <c r="B1306">
        <v>79</v>
      </c>
      <c r="D1306" s="36" t="s">
        <v>8221</v>
      </c>
      <c r="E1306">
        <v>24</v>
      </c>
    </row>
    <row r="1307" spans="1:5" x14ac:dyDescent="0.25">
      <c r="A1307" s="37" t="s">
        <v>8219</v>
      </c>
      <c r="B1307">
        <v>79</v>
      </c>
      <c r="D1307" s="36" t="s">
        <v>8221</v>
      </c>
      <c r="E1307">
        <v>24</v>
      </c>
    </row>
    <row r="1308" spans="1:5" x14ac:dyDescent="0.25">
      <c r="A1308" s="37" t="s">
        <v>8219</v>
      </c>
      <c r="B1308">
        <v>79</v>
      </c>
      <c r="D1308" s="36" t="s">
        <v>8221</v>
      </c>
      <c r="E1308">
        <v>24</v>
      </c>
    </row>
    <row r="1309" spans="1:5" x14ac:dyDescent="0.25">
      <c r="A1309" s="37" t="s">
        <v>8219</v>
      </c>
      <c r="B1309">
        <v>80</v>
      </c>
      <c r="D1309" s="36" t="s">
        <v>8221</v>
      </c>
      <c r="E1309">
        <v>24</v>
      </c>
    </row>
    <row r="1310" spans="1:5" x14ac:dyDescent="0.25">
      <c r="A1310" s="37" t="s">
        <v>8219</v>
      </c>
      <c r="B1310">
        <v>80</v>
      </c>
      <c r="D1310" s="36" t="s">
        <v>8221</v>
      </c>
      <c r="E1310">
        <v>24</v>
      </c>
    </row>
    <row r="1311" spans="1:5" x14ac:dyDescent="0.25">
      <c r="A1311" s="37" t="s">
        <v>8219</v>
      </c>
      <c r="B1311">
        <v>80</v>
      </c>
      <c r="D1311" s="36" t="s">
        <v>8221</v>
      </c>
      <c r="E1311">
        <v>24</v>
      </c>
    </row>
    <row r="1312" spans="1:5" x14ac:dyDescent="0.25">
      <c r="A1312" s="37" t="s">
        <v>8219</v>
      </c>
      <c r="B1312">
        <v>80</v>
      </c>
      <c r="D1312" s="36" t="s">
        <v>8221</v>
      </c>
      <c r="E1312">
        <v>25</v>
      </c>
    </row>
    <row r="1313" spans="1:5" x14ac:dyDescent="0.25">
      <c r="A1313" s="37" t="s">
        <v>8219</v>
      </c>
      <c r="B1313">
        <v>80</v>
      </c>
      <c r="D1313" s="36" t="s">
        <v>8221</v>
      </c>
      <c r="E1313">
        <v>25</v>
      </c>
    </row>
    <row r="1314" spans="1:5" x14ac:dyDescent="0.25">
      <c r="A1314" s="37" t="s">
        <v>8219</v>
      </c>
      <c r="B1314">
        <v>80</v>
      </c>
      <c r="D1314" s="36" t="s">
        <v>8221</v>
      </c>
      <c r="E1314">
        <v>25</v>
      </c>
    </row>
    <row r="1315" spans="1:5" x14ac:dyDescent="0.25">
      <c r="A1315" s="37" t="s">
        <v>8219</v>
      </c>
      <c r="B1315">
        <v>80</v>
      </c>
      <c r="D1315" s="36" t="s">
        <v>8221</v>
      </c>
      <c r="E1315">
        <v>25</v>
      </c>
    </row>
    <row r="1316" spans="1:5" x14ac:dyDescent="0.25">
      <c r="A1316" s="37" t="s">
        <v>8219</v>
      </c>
      <c r="B1316">
        <v>80</v>
      </c>
      <c r="D1316" s="36" t="s">
        <v>8221</v>
      </c>
      <c r="E1316">
        <v>25</v>
      </c>
    </row>
    <row r="1317" spans="1:5" x14ac:dyDescent="0.25">
      <c r="A1317" s="37" t="s">
        <v>8219</v>
      </c>
      <c r="B1317">
        <v>81</v>
      </c>
      <c r="D1317" s="36" t="s">
        <v>8221</v>
      </c>
      <c r="E1317">
        <v>25</v>
      </c>
    </row>
    <row r="1318" spans="1:5" x14ac:dyDescent="0.25">
      <c r="A1318" s="37" t="s">
        <v>8219</v>
      </c>
      <c r="B1318">
        <v>81</v>
      </c>
      <c r="D1318" s="36" t="s">
        <v>8221</v>
      </c>
      <c r="E1318">
        <v>25</v>
      </c>
    </row>
    <row r="1319" spans="1:5" x14ac:dyDescent="0.25">
      <c r="A1319" s="37" t="s">
        <v>8219</v>
      </c>
      <c r="B1319">
        <v>81</v>
      </c>
      <c r="D1319" s="36" t="s">
        <v>8221</v>
      </c>
      <c r="E1319">
        <v>26</v>
      </c>
    </row>
    <row r="1320" spans="1:5" x14ac:dyDescent="0.25">
      <c r="A1320" s="37" t="s">
        <v>8219</v>
      </c>
      <c r="B1320">
        <v>81</v>
      </c>
      <c r="D1320" s="36" t="s">
        <v>8221</v>
      </c>
      <c r="E1320">
        <v>26</v>
      </c>
    </row>
    <row r="1321" spans="1:5" x14ac:dyDescent="0.25">
      <c r="A1321" s="37" t="s">
        <v>8219</v>
      </c>
      <c r="B1321">
        <v>81</v>
      </c>
      <c r="D1321" s="36" t="s">
        <v>8221</v>
      </c>
      <c r="E1321">
        <v>26</v>
      </c>
    </row>
    <row r="1322" spans="1:5" x14ac:dyDescent="0.25">
      <c r="A1322" s="37" t="s">
        <v>8219</v>
      </c>
      <c r="B1322">
        <v>81</v>
      </c>
      <c r="D1322" s="36" t="s">
        <v>8221</v>
      </c>
      <c r="E1322">
        <v>26</v>
      </c>
    </row>
    <row r="1323" spans="1:5" x14ac:dyDescent="0.25">
      <c r="A1323" s="37" t="s">
        <v>8219</v>
      </c>
      <c r="B1323">
        <v>81</v>
      </c>
      <c r="D1323" s="36" t="s">
        <v>8221</v>
      </c>
      <c r="E1323">
        <v>26</v>
      </c>
    </row>
    <row r="1324" spans="1:5" x14ac:dyDescent="0.25">
      <c r="A1324" s="37" t="s">
        <v>8219</v>
      </c>
      <c r="B1324">
        <v>81</v>
      </c>
      <c r="D1324" s="36" t="s">
        <v>8221</v>
      </c>
      <c r="E1324">
        <v>26</v>
      </c>
    </row>
    <row r="1325" spans="1:5" x14ac:dyDescent="0.25">
      <c r="A1325" s="37" t="s">
        <v>8219</v>
      </c>
      <c r="B1325">
        <v>81</v>
      </c>
      <c r="D1325" s="36" t="s">
        <v>8221</v>
      </c>
      <c r="E1325">
        <v>27</v>
      </c>
    </row>
    <row r="1326" spans="1:5" x14ac:dyDescent="0.25">
      <c r="A1326" s="37" t="s">
        <v>8219</v>
      </c>
      <c r="B1326">
        <v>81</v>
      </c>
      <c r="D1326" s="36" t="s">
        <v>8221</v>
      </c>
      <c r="E1326">
        <v>27</v>
      </c>
    </row>
    <row r="1327" spans="1:5" x14ac:dyDescent="0.25">
      <c r="A1327" s="37" t="s">
        <v>8219</v>
      </c>
      <c r="B1327">
        <v>82</v>
      </c>
      <c r="D1327" s="36" t="s">
        <v>8221</v>
      </c>
      <c r="E1327">
        <v>27</v>
      </c>
    </row>
    <row r="1328" spans="1:5" x14ac:dyDescent="0.25">
      <c r="A1328" s="37" t="s">
        <v>8219</v>
      </c>
      <c r="B1328">
        <v>82</v>
      </c>
      <c r="D1328" s="36" t="s">
        <v>8221</v>
      </c>
      <c r="E1328">
        <v>27</v>
      </c>
    </row>
    <row r="1329" spans="1:5" x14ac:dyDescent="0.25">
      <c r="A1329" s="37" t="s">
        <v>8219</v>
      </c>
      <c r="B1329">
        <v>82</v>
      </c>
      <c r="D1329" s="36" t="s">
        <v>8221</v>
      </c>
      <c r="E1329">
        <v>27</v>
      </c>
    </row>
    <row r="1330" spans="1:5" x14ac:dyDescent="0.25">
      <c r="A1330" s="37" t="s">
        <v>8219</v>
      </c>
      <c r="B1330">
        <v>82</v>
      </c>
      <c r="D1330" s="36" t="s">
        <v>8221</v>
      </c>
      <c r="E1330">
        <v>27</v>
      </c>
    </row>
    <row r="1331" spans="1:5" x14ac:dyDescent="0.25">
      <c r="A1331" s="37" t="s">
        <v>8219</v>
      </c>
      <c r="B1331">
        <v>82</v>
      </c>
      <c r="D1331" s="36" t="s">
        <v>8221</v>
      </c>
      <c r="E1331">
        <v>27</v>
      </c>
    </row>
    <row r="1332" spans="1:5" x14ac:dyDescent="0.25">
      <c r="A1332" s="37" t="s">
        <v>8219</v>
      </c>
      <c r="B1332">
        <v>82</v>
      </c>
      <c r="D1332" s="36" t="s">
        <v>8221</v>
      </c>
      <c r="E1332">
        <v>28</v>
      </c>
    </row>
    <row r="1333" spans="1:5" x14ac:dyDescent="0.25">
      <c r="A1333" s="37" t="s">
        <v>8219</v>
      </c>
      <c r="B1333">
        <v>82</v>
      </c>
      <c r="D1333" s="36" t="s">
        <v>8221</v>
      </c>
      <c r="E1333">
        <v>28</v>
      </c>
    </row>
    <row r="1334" spans="1:5" x14ac:dyDescent="0.25">
      <c r="A1334" s="37" t="s">
        <v>8219</v>
      </c>
      <c r="B1334">
        <v>82</v>
      </c>
      <c r="D1334" s="36" t="s">
        <v>8221</v>
      </c>
      <c r="E1334">
        <v>28</v>
      </c>
    </row>
    <row r="1335" spans="1:5" x14ac:dyDescent="0.25">
      <c r="A1335" s="37" t="s">
        <v>8219</v>
      </c>
      <c r="B1335">
        <v>82</v>
      </c>
      <c r="D1335" s="36" t="s">
        <v>8221</v>
      </c>
      <c r="E1335">
        <v>28</v>
      </c>
    </row>
    <row r="1336" spans="1:5" x14ac:dyDescent="0.25">
      <c r="A1336" s="37" t="s">
        <v>8219</v>
      </c>
      <c r="B1336">
        <v>83</v>
      </c>
      <c r="D1336" s="36" t="s">
        <v>8221</v>
      </c>
      <c r="E1336">
        <v>28</v>
      </c>
    </row>
    <row r="1337" spans="1:5" x14ac:dyDescent="0.25">
      <c r="A1337" s="37" t="s">
        <v>8219</v>
      </c>
      <c r="B1337">
        <v>83</v>
      </c>
      <c r="D1337" s="36" t="s">
        <v>8221</v>
      </c>
      <c r="E1337">
        <v>28</v>
      </c>
    </row>
    <row r="1338" spans="1:5" x14ac:dyDescent="0.25">
      <c r="A1338" s="37" t="s">
        <v>8219</v>
      </c>
      <c r="B1338">
        <v>83</v>
      </c>
      <c r="D1338" s="36" t="s">
        <v>8221</v>
      </c>
      <c r="E1338">
        <v>28</v>
      </c>
    </row>
    <row r="1339" spans="1:5" x14ac:dyDescent="0.25">
      <c r="A1339" s="37" t="s">
        <v>8219</v>
      </c>
      <c r="B1339">
        <v>83</v>
      </c>
      <c r="D1339" s="36" t="s">
        <v>8221</v>
      </c>
      <c r="E1339">
        <v>28</v>
      </c>
    </row>
    <row r="1340" spans="1:5" x14ac:dyDescent="0.25">
      <c r="A1340" s="37" t="s">
        <v>8219</v>
      </c>
      <c r="B1340">
        <v>83</v>
      </c>
      <c r="D1340" s="36" t="s">
        <v>8221</v>
      </c>
      <c r="E1340">
        <v>29</v>
      </c>
    </row>
    <row r="1341" spans="1:5" x14ac:dyDescent="0.25">
      <c r="A1341" s="37" t="s">
        <v>8219</v>
      </c>
      <c r="B1341">
        <v>83</v>
      </c>
      <c r="D1341" s="36" t="s">
        <v>8221</v>
      </c>
      <c r="E1341">
        <v>29</v>
      </c>
    </row>
    <row r="1342" spans="1:5" x14ac:dyDescent="0.25">
      <c r="A1342" s="37" t="s">
        <v>8219</v>
      </c>
      <c r="B1342">
        <v>83</v>
      </c>
      <c r="D1342" s="36" t="s">
        <v>8221</v>
      </c>
      <c r="E1342">
        <v>29</v>
      </c>
    </row>
    <row r="1343" spans="1:5" x14ac:dyDescent="0.25">
      <c r="A1343" s="37" t="s">
        <v>8219</v>
      </c>
      <c r="B1343">
        <v>83</v>
      </c>
      <c r="D1343" s="36" t="s">
        <v>8221</v>
      </c>
      <c r="E1343">
        <v>29</v>
      </c>
    </row>
    <row r="1344" spans="1:5" x14ac:dyDescent="0.25">
      <c r="A1344" s="37" t="s">
        <v>8219</v>
      </c>
      <c r="B1344">
        <v>84</v>
      </c>
      <c r="D1344" s="36" t="s">
        <v>8221</v>
      </c>
      <c r="E1344">
        <v>29</v>
      </c>
    </row>
    <row r="1345" spans="1:5" x14ac:dyDescent="0.25">
      <c r="A1345" s="37" t="s">
        <v>8219</v>
      </c>
      <c r="B1345">
        <v>84</v>
      </c>
      <c r="D1345" s="36" t="s">
        <v>8221</v>
      </c>
      <c r="E1345">
        <v>29</v>
      </c>
    </row>
    <row r="1346" spans="1:5" x14ac:dyDescent="0.25">
      <c r="A1346" s="37" t="s">
        <v>8219</v>
      </c>
      <c r="B1346">
        <v>84</v>
      </c>
      <c r="D1346" s="36" t="s">
        <v>8221</v>
      </c>
      <c r="E1346">
        <v>29</v>
      </c>
    </row>
    <row r="1347" spans="1:5" x14ac:dyDescent="0.25">
      <c r="A1347" s="37" t="s">
        <v>8219</v>
      </c>
      <c r="B1347">
        <v>84</v>
      </c>
      <c r="D1347" s="36" t="s">
        <v>8221</v>
      </c>
      <c r="E1347">
        <v>29</v>
      </c>
    </row>
    <row r="1348" spans="1:5" x14ac:dyDescent="0.25">
      <c r="A1348" s="37" t="s">
        <v>8219</v>
      </c>
      <c r="B1348">
        <v>84</v>
      </c>
      <c r="D1348" s="36" t="s">
        <v>8221</v>
      </c>
      <c r="E1348">
        <v>29</v>
      </c>
    </row>
    <row r="1349" spans="1:5" x14ac:dyDescent="0.25">
      <c r="A1349" s="37" t="s">
        <v>8219</v>
      </c>
      <c r="B1349">
        <v>84</v>
      </c>
      <c r="D1349" s="36" t="s">
        <v>8221</v>
      </c>
      <c r="E1349">
        <v>30</v>
      </c>
    </row>
    <row r="1350" spans="1:5" x14ac:dyDescent="0.25">
      <c r="A1350" s="37" t="s">
        <v>8219</v>
      </c>
      <c r="B1350">
        <v>85</v>
      </c>
      <c r="D1350" s="36" t="s">
        <v>8221</v>
      </c>
      <c r="E1350">
        <v>30</v>
      </c>
    </row>
    <row r="1351" spans="1:5" x14ac:dyDescent="0.25">
      <c r="A1351" s="37" t="s">
        <v>8219</v>
      </c>
      <c r="B1351">
        <v>85</v>
      </c>
      <c r="D1351" s="36" t="s">
        <v>8221</v>
      </c>
      <c r="E1351">
        <v>30</v>
      </c>
    </row>
    <row r="1352" spans="1:5" x14ac:dyDescent="0.25">
      <c r="A1352" s="37" t="s">
        <v>8219</v>
      </c>
      <c r="B1352">
        <v>85</v>
      </c>
      <c r="D1352" s="36" t="s">
        <v>8221</v>
      </c>
      <c r="E1352">
        <v>30</v>
      </c>
    </row>
    <row r="1353" spans="1:5" x14ac:dyDescent="0.25">
      <c r="A1353" s="37" t="s">
        <v>8219</v>
      </c>
      <c r="B1353">
        <v>85</v>
      </c>
      <c r="D1353" s="36" t="s">
        <v>8221</v>
      </c>
      <c r="E1353">
        <v>30</v>
      </c>
    </row>
    <row r="1354" spans="1:5" x14ac:dyDescent="0.25">
      <c r="A1354" s="37" t="s">
        <v>8219</v>
      </c>
      <c r="B1354">
        <v>86</v>
      </c>
      <c r="D1354" s="36" t="s">
        <v>8221</v>
      </c>
      <c r="E1354">
        <v>30</v>
      </c>
    </row>
    <row r="1355" spans="1:5" x14ac:dyDescent="0.25">
      <c r="A1355" s="37" t="s">
        <v>8219</v>
      </c>
      <c r="B1355">
        <v>86</v>
      </c>
      <c r="D1355" s="36" t="s">
        <v>8221</v>
      </c>
      <c r="E1355">
        <v>30</v>
      </c>
    </row>
    <row r="1356" spans="1:5" x14ac:dyDescent="0.25">
      <c r="A1356" s="37" t="s">
        <v>8219</v>
      </c>
      <c r="B1356">
        <v>86</v>
      </c>
      <c r="D1356" s="36" t="s">
        <v>8221</v>
      </c>
      <c r="E1356">
        <v>31</v>
      </c>
    </row>
    <row r="1357" spans="1:5" x14ac:dyDescent="0.25">
      <c r="A1357" s="37" t="s">
        <v>8219</v>
      </c>
      <c r="B1357">
        <v>86</v>
      </c>
      <c r="D1357" s="36" t="s">
        <v>8221</v>
      </c>
      <c r="E1357">
        <v>31</v>
      </c>
    </row>
    <row r="1358" spans="1:5" x14ac:dyDescent="0.25">
      <c r="A1358" s="37" t="s">
        <v>8219</v>
      </c>
      <c r="B1358">
        <v>86</v>
      </c>
      <c r="D1358" s="36" t="s">
        <v>8221</v>
      </c>
      <c r="E1358">
        <v>31</v>
      </c>
    </row>
    <row r="1359" spans="1:5" x14ac:dyDescent="0.25">
      <c r="A1359" s="37" t="s">
        <v>8219</v>
      </c>
      <c r="B1359">
        <v>86</v>
      </c>
      <c r="D1359" s="36" t="s">
        <v>8221</v>
      </c>
      <c r="E1359">
        <v>31</v>
      </c>
    </row>
    <row r="1360" spans="1:5" x14ac:dyDescent="0.25">
      <c r="A1360" s="37" t="s">
        <v>8219</v>
      </c>
      <c r="B1360">
        <v>87</v>
      </c>
      <c r="D1360" s="36" t="s">
        <v>8221</v>
      </c>
      <c r="E1360">
        <v>31</v>
      </c>
    </row>
    <row r="1361" spans="1:5" x14ac:dyDescent="0.25">
      <c r="A1361" s="37" t="s">
        <v>8219</v>
      </c>
      <c r="B1361">
        <v>87</v>
      </c>
      <c r="D1361" s="36" t="s">
        <v>8221</v>
      </c>
      <c r="E1361">
        <v>31</v>
      </c>
    </row>
    <row r="1362" spans="1:5" x14ac:dyDescent="0.25">
      <c r="A1362" s="37" t="s">
        <v>8219</v>
      </c>
      <c r="B1362">
        <v>87</v>
      </c>
      <c r="D1362" s="36" t="s">
        <v>8221</v>
      </c>
      <c r="E1362">
        <v>31</v>
      </c>
    </row>
    <row r="1363" spans="1:5" x14ac:dyDescent="0.25">
      <c r="A1363" s="37" t="s">
        <v>8219</v>
      </c>
      <c r="B1363">
        <v>87</v>
      </c>
      <c r="D1363" s="36" t="s">
        <v>8221</v>
      </c>
      <c r="E1363">
        <v>32</v>
      </c>
    </row>
    <row r="1364" spans="1:5" x14ac:dyDescent="0.25">
      <c r="A1364" s="37" t="s">
        <v>8219</v>
      </c>
      <c r="B1364">
        <v>87</v>
      </c>
      <c r="D1364" s="36" t="s">
        <v>8221</v>
      </c>
      <c r="E1364">
        <v>32</v>
      </c>
    </row>
    <row r="1365" spans="1:5" x14ac:dyDescent="0.25">
      <c r="A1365" s="37" t="s">
        <v>8219</v>
      </c>
      <c r="B1365">
        <v>87</v>
      </c>
      <c r="D1365" s="36" t="s">
        <v>8221</v>
      </c>
      <c r="E1365">
        <v>32</v>
      </c>
    </row>
    <row r="1366" spans="1:5" x14ac:dyDescent="0.25">
      <c r="A1366" s="37" t="s">
        <v>8219</v>
      </c>
      <c r="B1366">
        <v>87</v>
      </c>
      <c r="D1366" s="36" t="s">
        <v>8221</v>
      </c>
      <c r="E1366">
        <v>33</v>
      </c>
    </row>
    <row r="1367" spans="1:5" x14ac:dyDescent="0.25">
      <c r="A1367" s="37" t="s">
        <v>8219</v>
      </c>
      <c r="B1367">
        <v>87</v>
      </c>
      <c r="D1367" s="36" t="s">
        <v>8221</v>
      </c>
      <c r="E1367">
        <v>33</v>
      </c>
    </row>
    <row r="1368" spans="1:5" x14ac:dyDescent="0.25">
      <c r="A1368" s="37" t="s">
        <v>8219</v>
      </c>
      <c r="B1368">
        <v>87</v>
      </c>
      <c r="D1368" s="36" t="s">
        <v>8221</v>
      </c>
      <c r="E1368">
        <v>33</v>
      </c>
    </row>
    <row r="1369" spans="1:5" x14ac:dyDescent="0.25">
      <c r="A1369" s="37" t="s">
        <v>8219</v>
      </c>
      <c r="B1369">
        <v>88</v>
      </c>
      <c r="D1369" s="36" t="s">
        <v>8221</v>
      </c>
      <c r="E1369">
        <v>33</v>
      </c>
    </row>
    <row r="1370" spans="1:5" x14ac:dyDescent="0.25">
      <c r="A1370" s="37" t="s">
        <v>8219</v>
      </c>
      <c r="B1370">
        <v>88</v>
      </c>
      <c r="D1370" s="36" t="s">
        <v>8221</v>
      </c>
      <c r="E1370">
        <v>33</v>
      </c>
    </row>
    <row r="1371" spans="1:5" x14ac:dyDescent="0.25">
      <c r="A1371" s="37" t="s">
        <v>8219</v>
      </c>
      <c r="B1371">
        <v>88</v>
      </c>
      <c r="D1371" s="36" t="s">
        <v>8221</v>
      </c>
      <c r="E1371">
        <v>33</v>
      </c>
    </row>
    <row r="1372" spans="1:5" x14ac:dyDescent="0.25">
      <c r="A1372" s="37" t="s">
        <v>8219</v>
      </c>
      <c r="B1372">
        <v>88</v>
      </c>
      <c r="D1372" s="36" t="s">
        <v>8221</v>
      </c>
      <c r="E1372">
        <v>33</v>
      </c>
    </row>
    <row r="1373" spans="1:5" x14ac:dyDescent="0.25">
      <c r="A1373" s="37" t="s">
        <v>8219</v>
      </c>
      <c r="B1373">
        <v>88</v>
      </c>
      <c r="D1373" s="36" t="s">
        <v>8221</v>
      </c>
      <c r="E1373">
        <v>34</v>
      </c>
    </row>
    <row r="1374" spans="1:5" x14ac:dyDescent="0.25">
      <c r="A1374" s="37" t="s">
        <v>8219</v>
      </c>
      <c r="B1374">
        <v>88</v>
      </c>
      <c r="D1374" s="36" t="s">
        <v>8221</v>
      </c>
      <c r="E1374">
        <v>34</v>
      </c>
    </row>
    <row r="1375" spans="1:5" x14ac:dyDescent="0.25">
      <c r="A1375" s="37" t="s">
        <v>8219</v>
      </c>
      <c r="B1375">
        <v>89</v>
      </c>
      <c r="D1375" s="36" t="s">
        <v>8221</v>
      </c>
      <c r="E1375">
        <v>34</v>
      </c>
    </row>
    <row r="1376" spans="1:5" x14ac:dyDescent="0.25">
      <c r="A1376" s="37" t="s">
        <v>8219</v>
      </c>
      <c r="B1376">
        <v>89</v>
      </c>
      <c r="D1376" s="36" t="s">
        <v>8221</v>
      </c>
      <c r="E1376">
        <v>34</v>
      </c>
    </row>
    <row r="1377" spans="1:5" x14ac:dyDescent="0.25">
      <c r="A1377" s="37" t="s">
        <v>8219</v>
      </c>
      <c r="B1377">
        <v>89</v>
      </c>
      <c r="D1377" s="36" t="s">
        <v>8221</v>
      </c>
      <c r="E1377">
        <v>34</v>
      </c>
    </row>
    <row r="1378" spans="1:5" x14ac:dyDescent="0.25">
      <c r="A1378" s="37" t="s">
        <v>8219</v>
      </c>
      <c r="B1378">
        <v>89</v>
      </c>
      <c r="D1378" s="36" t="s">
        <v>8221</v>
      </c>
      <c r="E1378">
        <v>35</v>
      </c>
    </row>
    <row r="1379" spans="1:5" x14ac:dyDescent="0.25">
      <c r="A1379" s="37" t="s">
        <v>8219</v>
      </c>
      <c r="B1379">
        <v>89</v>
      </c>
      <c r="D1379" s="36" t="s">
        <v>8221</v>
      </c>
      <c r="E1379">
        <v>36</v>
      </c>
    </row>
    <row r="1380" spans="1:5" x14ac:dyDescent="0.25">
      <c r="A1380" s="37" t="s">
        <v>8219</v>
      </c>
      <c r="B1380">
        <v>89</v>
      </c>
      <c r="D1380" s="36" t="s">
        <v>8221</v>
      </c>
      <c r="E1380">
        <v>36</v>
      </c>
    </row>
    <row r="1381" spans="1:5" x14ac:dyDescent="0.25">
      <c r="A1381" s="37" t="s">
        <v>8219</v>
      </c>
      <c r="B1381">
        <v>89</v>
      </c>
      <c r="D1381" s="36" t="s">
        <v>8221</v>
      </c>
      <c r="E1381">
        <v>36</v>
      </c>
    </row>
    <row r="1382" spans="1:5" x14ac:dyDescent="0.25">
      <c r="A1382" s="37" t="s">
        <v>8219</v>
      </c>
      <c r="B1382">
        <v>89</v>
      </c>
      <c r="D1382" s="36" t="s">
        <v>8221</v>
      </c>
      <c r="E1382">
        <v>36</v>
      </c>
    </row>
    <row r="1383" spans="1:5" x14ac:dyDescent="0.25">
      <c r="A1383" s="37" t="s">
        <v>8219</v>
      </c>
      <c r="B1383">
        <v>89</v>
      </c>
      <c r="D1383" s="36" t="s">
        <v>8221</v>
      </c>
      <c r="E1383">
        <v>36</v>
      </c>
    </row>
    <row r="1384" spans="1:5" x14ac:dyDescent="0.25">
      <c r="A1384" s="37" t="s">
        <v>8219</v>
      </c>
      <c r="B1384">
        <v>89</v>
      </c>
      <c r="D1384" s="36" t="s">
        <v>8221</v>
      </c>
      <c r="E1384">
        <v>37</v>
      </c>
    </row>
    <row r="1385" spans="1:5" x14ac:dyDescent="0.25">
      <c r="A1385" s="37" t="s">
        <v>8219</v>
      </c>
      <c r="B1385">
        <v>89</v>
      </c>
      <c r="D1385" s="36" t="s">
        <v>8221</v>
      </c>
      <c r="E1385">
        <v>37</v>
      </c>
    </row>
    <row r="1386" spans="1:5" x14ac:dyDescent="0.25">
      <c r="A1386" s="37" t="s">
        <v>8219</v>
      </c>
      <c r="B1386">
        <v>90</v>
      </c>
      <c r="D1386" s="36" t="s">
        <v>8221</v>
      </c>
      <c r="E1386">
        <v>37</v>
      </c>
    </row>
    <row r="1387" spans="1:5" x14ac:dyDescent="0.25">
      <c r="A1387" s="37" t="s">
        <v>8219</v>
      </c>
      <c r="B1387">
        <v>90</v>
      </c>
      <c r="D1387" s="36" t="s">
        <v>8221</v>
      </c>
      <c r="E1387">
        <v>37</v>
      </c>
    </row>
    <row r="1388" spans="1:5" x14ac:dyDescent="0.25">
      <c r="A1388" s="37" t="s">
        <v>8219</v>
      </c>
      <c r="B1388">
        <v>90</v>
      </c>
      <c r="D1388" s="36" t="s">
        <v>8221</v>
      </c>
      <c r="E1388">
        <v>37</v>
      </c>
    </row>
    <row r="1389" spans="1:5" x14ac:dyDescent="0.25">
      <c r="A1389" s="37" t="s">
        <v>8219</v>
      </c>
      <c r="B1389">
        <v>90</v>
      </c>
      <c r="D1389" s="36" t="s">
        <v>8221</v>
      </c>
      <c r="E1389">
        <v>37</v>
      </c>
    </row>
    <row r="1390" spans="1:5" x14ac:dyDescent="0.25">
      <c r="A1390" s="37" t="s">
        <v>8219</v>
      </c>
      <c r="B1390">
        <v>90</v>
      </c>
      <c r="D1390" s="36" t="s">
        <v>8221</v>
      </c>
      <c r="E1390">
        <v>37</v>
      </c>
    </row>
    <row r="1391" spans="1:5" x14ac:dyDescent="0.25">
      <c r="A1391" s="37" t="s">
        <v>8219</v>
      </c>
      <c r="B1391">
        <v>90</v>
      </c>
      <c r="D1391" s="36" t="s">
        <v>8221</v>
      </c>
      <c r="E1391">
        <v>37</v>
      </c>
    </row>
    <row r="1392" spans="1:5" x14ac:dyDescent="0.25">
      <c r="A1392" s="37" t="s">
        <v>8219</v>
      </c>
      <c r="B1392">
        <v>90</v>
      </c>
      <c r="D1392" s="36" t="s">
        <v>8221</v>
      </c>
      <c r="E1392">
        <v>38</v>
      </c>
    </row>
    <row r="1393" spans="1:5" x14ac:dyDescent="0.25">
      <c r="A1393" s="37" t="s">
        <v>8219</v>
      </c>
      <c r="B1393">
        <v>90</v>
      </c>
      <c r="D1393" s="36" t="s">
        <v>8221</v>
      </c>
      <c r="E1393">
        <v>38</v>
      </c>
    </row>
    <row r="1394" spans="1:5" x14ac:dyDescent="0.25">
      <c r="A1394" s="37" t="s">
        <v>8219</v>
      </c>
      <c r="B1394">
        <v>90</v>
      </c>
      <c r="D1394" s="36" t="s">
        <v>8221</v>
      </c>
      <c r="E1394">
        <v>38</v>
      </c>
    </row>
    <row r="1395" spans="1:5" x14ac:dyDescent="0.25">
      <c r="A1395" s="37" t="s">
        <v>8219</v>
      </c>
      <c r="B1395">
        <v>91</v>
      </c>
      <c r="D1395" s="36" t="s">
        <v>8221</v>
      </c>
      <c r="E1395">
        <v>38</v>
      </c>
    </row>
    <row r="1396" spans="1:5" x14ac:dyDescent="0.25">
      <c r="A1396" s="37" t="s">
        <v>8219</v>
      </c>
      <c r="B1396">
        <v>91</v>
      </c>
      <c r="D1396" s="36" t="s">
        <v>8221</v>
      </c>
      <c r="E1396">
        <v>38</v>
      </c>
    </row>
    <row r="1397" spans="1:5" x14ac:dyDescent="0.25">
      <c r="A1397" s="37" t="s">
        <v>8219</v>
      </c>
      <c r="B1397">
        <v>91</v>
      </c>
      <c r="D1397" s="36" t="s">
        <v>8221</v>
      </c>
      <c r="E1397">
        <v>39</v>
      </c>
    </row>
    <row r="1398" spans="1:5" x14ac:dyDescent="0.25">
      <c r="A1398" s="37" t="s">
        <v>8219</v>
      </c>
      <c r="B1398">
        <v>91</v>
      </c>
      <c r="D1398" s="36" t="s">
        <v>8221</v>
      </c>
      <c r="E1398">
        <v>39</v>
      </c>
    </row>
    <row r="1399" spans="1:5" x14ac:dyDescent="0.25">
      <c r="A1399" s="37" t="s">
        <v>8219</v>
      </c>
      <c r="B1399">
        <v>91</v>
      </c>
      <c r="D1399" s="36" t="s">
        <v>8221</v>
      </c>
      <c r="E1399">
        <v>39</v>
      </c>
    </row>
    <row r="1400" spans="1:5" x14ac:dyDescent="0.25">
      <c r="A1400" s="37" t="s">
        <v>8219</v>
      </c>
      <c r="B1400">
        <v>92</v>
      </c>
      <c r="D1400" s="36" t="s">
        <v>8221</v>
      </c>
      <c r="E1400">
        <v>39</v>
      </c>
    </row>
    <row r="1401" spans="1:5" x14ac:dyDescent="0.25">
      <c r="A1401" s="37" t="s">
        <v>8219</v>
      </c>
      <c r="B1401">
        <v>92</v>
      </c>
      <c r="D1401" s="36" t="s">
        <v>8221</v>
      </c>
      <c r="E1401">
        <v>39</v>
      </c>
    </row>
    <row r="1402" spans="1:5" x14ac:dyDescent="0.25">
      <c r="A1402" s="37" t="s">
        <v>8219</v>
      </c>
      <c r="B1402">
        <v>92</v>
      </c>
      <c r="D1402" s="36" t="s">
        <v>8221</v>
      </c>
      <c r="E1402">
        <v>39</v>
      </c>
    </row>
    <row r="1403" spans="1:5" x14ac:dyDescent="0.25">
      <c r="A1403" s="37" t="s">
        <v>8219</v>
      </c>
      <c r="B1403">
        <v>93</v>
      </c>
      <c r="D1403" s="36" t="s">
        <v>8221</v>
      </c>
      <c r="E1403">
        <v>40</v>
      </c>
    </row>
    <row r="1404" spans="1:5" x14ac:dyDescent="0.25">
      <c r="A1404" s="37" t="s">
        <v>8219</v>
      </c>
      <c r="B1404">
        <v>93</v>
      </c>
      <c r="D1404" s="36" t="s">
        <v>8221</v>
      </c>
      <c r="E1404">
        <v>40</v>
      </c>
    </row>
    <row r="1405" spans="1:5" x14ac:dyDescent="0.25">
      <c r="A1405" s="37" t="s">
        <v>8219</v>
      </c>
      <c r="B1405">
        <v>93</v>
      </c>
      <c r="D1405" s="36" t="s">
        <v>8221</v>
      </c>
      <c r="E1405">
        <v>40</v>
      </c>
    </row>
    <row r="1406" spans="1:5" x14ac:dyDescent="0.25">
      <c r="A1406" s="37" t="s">
        <v>8219</v>
      </c>
      <c r="B1406">
        <v>93</v>
      </c>
      <c r="D1406" s="36" t="s">
        <v>8221</v>
      </c>
      <c r="E1406">
        <v>41</v>
      </c>
    </row>
    <row r="1407" spans="1:5" x14ac:dyDescent="0.25">
      <c r="A1407" s="37" t="s">
        <v>8219</v>
      </c>
      <c r="B1407">
        <v>93</v>
      </c>
      <c r="D1407" s="36" t="s">
        <v>8221</v>
      </c>
      <c r="E1407">
        <v>41</v>
      </c>
    </row>
    <row r="1408" spans="1:5" x14ac:dyDescent="0.25">
      <c r="A1408" s="37" t="s">
        <v>8219</v>
      </c>
      <c r="B1408">
        <v>93</v>
      </c>
      <c r="D1408" s="36" t="s">
        <v>8221</v>
      </c>
      <c r="E1408">
        <v>41</v>
      </c>
    </row>
    <row r="1409" spans="1:5" x14ac:dyDescent="0.25">
      <c r="A1409" s="37" t="s">
        <v>8219</v>
      </c>
      <c r="B1409">
        <v>94</v>
      </c>
      <c r="D1409" s="36" t="s">
        <v>8221</v>
      </c>
      <c r="E1409">
        <v>42</v>
      </c>
    </row>
    <row r="1410" spans="1:5" x14ac:dyDescent="0.25">
      <c r="A1410" s="37" t="s">
        <v>8219</v>
      </c>
      <c r="B1410">
        <v>94</v>
      </c>
      <c r="D1410" s="36" t="s">
        <v>8221</v>
      </c>
      <c r="E1410">
        <v>42</v>
      </c>
    </row>
    <row r="1411" spans="1:5" x14ac:dyDescent="0.25">
      <c r="A1411" s="37" t="s">
        <v>8219</v>
      </c>
      <c r="B1411">
        <v>94</v>
      </c>
      <c r="D1411" s="36" t="s">
        <v>8221</v>
      </c>
      <c r="E1411">
        <v>43</v>
      </c>
    </row>
    <row r="1412" spans="1:5" x14ac:dyDescent="0.25">
      <c r="A1412" s="37" t="s">
        <v>8219</v>
      </c>
      <c r="B1412">
        <v>94</v>
      </c>
      <c r="D1412" s="36" t="s">
        <v>8221</v>
      </c>
      <c r="E1412">
        <v>44</v>
      </c>
    </row>
    <row r="1413" spans="1:5" x14ac:dyDescent="0.25">
      <c r="A1413" s="37" t="s">
        <v>8219</v>
      </c>
      <c r="B1413">
        <v>94</v>
      </c>
      <c r="D1413" s="36" t="s">
        <v>8221</v>
      </c>
      <c r="E1413">
        <v>45</v>
      </c>
    </row>
    <row r="1414" spans="1:5" x14ac:dyDescent="0.25">
      <c r="A1414" s="37" t="s">
        <v>8219</v>
      </c>
      <c r="B1414">
        <v>94</v>
      </c>
      <c r="D1414" s="36" t="s">
        <v>8221</v>
      </c>
      <c r="E1414">
        <v>45</v>
      </c>
    </row>
    <row r="1415" spans="1:5" x14ac:dyDescent="0.25">
      <c r="A1415" s="37" t="s">
        <v>8219</v>
      </c>
      <c r="B1415">
        <v>94</v>
      </c>
      <c r="D1415" s="36" t="s">
        <v>8221</v>
      </c>
      <c r="E1415">
        <v>45</v>
      </c>
    </row>
    <row r="1416" spans="1:5" x14ac:dyDescent="0.25">
      <c r="A1416" s="37" t="s">
        <v>8219</v>
      </c>
      <c r="B1416">
        <v>94</v>
      </c>
      <c r="D1416" s="36" t="s">
        <v>8221</v>
      </c>
      <c r="E1416">
        <v>46</v>
      </c>
    </row>
    <row r="1417" spans="1:5" x14ac:dyDescent="0.25">
      <c r="A1417" s="37" t="s">
        <v>8219</v>
      </c>
      <c r="B1417">
        <v>95</v>
      </c>
      <c r="D1417" s="36" t="s">
        <v>8221</v>
      </c>
      <c r="E1417">
        <v>47</v>
      </c>
    </row>
    <row r="1418" spans="1:5" x14ac:dyDescent="0.25">
      <c r="A1418" s="37" t="s">
        <v>8219</v>
      </c>
      <c r="B1418">
        <v>95</v>
      </c>
      <c r="D1418" s="36" t="s">
        <v>8221</v>
      </c>
      <c r="E1418">
        <v>47</v>
      </c>
    </row>
    <row r="1419" spans="1:5" x14ac:dyDescent="0.25">
      <c r="A1419" s="37" t="s">
        <v>8219</v>
      </c>
      <c r="B1419">
        <v>95</v>
      </c>
      <c r="D1419" s="36" t="s">
        <v>8221</v>
      </c>
      <c r="E1419">
        <v>48</v>
      </c>
    </row>
    <row r="1420" spans="1:5" x14ac:dyDescent="0.25">
      <c r="A1420" s="37" t="s">
        <v>8219</v>
      </c>
      <c r="B1420">
        <v>95</v>
      </c>
      <c r="D1420" s="36" t="s">
        <v>8221</v>
      </c>
      <c r="E1420">
        <v>48</v>
      </c>
    </row>
    <row r="1421" spans="1:5" x14ac:dyDescent="0.25">
      <c r="A1421" s="37" t="s">
        <v>8219</v>
      </c>
      <c r="B1421">
        <v>95</v>
      </c>
      <c r="D1421" s="36" t="s">
        <v>8221</v>
      </c>
      <c r="E1421">
        <v>49</v>
      </c>
    </row>
    <row r="1422" spans="1:5" x14ac:dyDescent="0.25">
      <c r="A1422" s="37" t="s">
        <v>8219</v>
      </c>
      <c r="B1422">
        <v>95</v>
      </c>
      <c r="D1422" s="36" t="s">
        <v>8221</v>
      </c>
      <c r="E1422">
        <v>49</v>
      </c>
    </row>
    <row r="1423" spans="1:5" x14ac:dyDescent="0.25">
      <c r="A1423" s="37" t="s">
        <v>8219</v>
      </c>
      <c r="B1423">
        <v>95</v>
      </c>
      <c r="D1423" s="36" t="s">
        <v>8221</v>
      </c>
      <c r="E1423">
        <v>49</v>
      </c>
    </row>
    <row r="1424" spans="1:5" x14ac:dyDescent="0.25">
      <c r="A1424" s="37" t="s">
        <v>8219</v>
      </c>
      <c r="B1424">
        <v>96</v>
      </c>
      <c r="D1424" s="36" t="s">
        <v>8221</v>
      </c>
      <c r="E1424">
        <v>50</v>
      </c>
    </row>
    <row r="1425" spans="1:5" x14ac:dyDescent="0.25">
      <c r="A1425" s="37" t="s">
        <v>8219</v>
      </c>
      <c r="B1425">
        <v>96</v>
      </c>
      <c r="D1425" s="36" t="s">
        <v>8221</v>
      </c>
      <c r="E1425">
        <v>50</v>
      </c>
    </row>
    <row r="1426" spans="1:5" x14ac:dyDescent="0.25">
      <c r="A1426" s="37" t="s">
        <v>8219</v>
      </c>
      <c r="B1426">
        <v>96</v>
      </c>
      <c r="D1426" s="36" t="s">
        <v>8221</v>
      </c>
      <c r="E1426">
        <v>52</v>
      </c>
    </row>
    <row r="1427" spans="1:5" x14ac:dyDescent="0.25">
      <c r="A1427" s="37" t="s">
        <v>8219</v>
      </c>
      <c r="B1427">
        <v>96</v>
      </c>
      <c r="D1427" s="36" t="s">
        <v>8221</v>
      </c>
      <c r="E1427">
        <v>52</v>
      </c>
    </row>
    <row r="1428" spans="1:5" x14ac:dyDescent="0.25">
      <c r="A1428" s="37" t="s">
        <v>8219</v>
      </c>
      <c r="B1428">
        <v>96</v>
      </c>
      <c r="D1428" s="36" t="s">
        <v>8221</v>
      </c>
      <c r="E1428">
        <v>52</v>
      </c>
    </row>
    <row r="1429" spans="1:5" x14ac:dyDescent="0.25">
      <c r="A1429" s="37" t="s">
        <v>8219</v>
      </c>
      <c r="B1429">
        <v>96</v>
      </c>
      <c r="D1429" s="36" t="s">
        <v>8221</v>
      </c>
      <c r="E1429">
        <v>53</v>
      </c>
    </row>
    <row r="1430" spans="1:5" x14ac:dyDescent="0.25">
      <c r="A1430" s="37" t="s">
        <v>8219</v>
      </c>
      <c r="B1430">
        <v>96</v>
      </c>
      <c r="D1430" s="36" t="s">
        <v>8221</v>
      </c>
      <c r="E1430">
        <v>53</v>
      </c>
    </row>
    <row r="1431" spans="1:5" x14ac:dyDescent="0.25">
      <c r="A1431" s="37" t="s">
        <v>8219</v>
      </c>
      <c r="B1431">
        <v>96</v>
      </c>
      <c r="D1431" s="36" t="s">
        <v>8221</v>
      </c>
      <c r="E1431">
        <v>55</v>
      </c>
    </row>
    <row r="1432" spans="1:5" x14ac:dyDescent="0.25">
      <c r="A1432" s="37" t="s">
        <v>8219</v>
      </c>
      <c r="B1432">
        <v>96</v>
      </c>
      <c r="D1432" s="36" t="s">
        <v>8221</v>
      </c>
      <c r="E1432">
        <v>55</v>
      </c>
    </row>
    <row r="1433" spans="1:5" x14ac:dyDescent="0.25">
      <c r="A1433" s="37" t="s">
        <v>8219</v>
      </c>
      <c r="B1433">
        <v>96</v>
      </c>
      <c r="D1433" s="36" t="s">
        <v>8221</v>
      </c>
      <c r="E1433">
        <v>56</v>
      </c>
    </row>
    <row r="1434" spans="1:5" x14ac:dyDescent="0.25">
      <c r="A1434" s="37" t="s">
        <v>8219</v>
      </c>
      <c r="B1434">
        <v>97</v>
      </c>
      <c r="D1434" s="36" t="s">
        <v>8221</v>
      </c>
      <c r="E1434">
        <v>57</v>
      </c>
    </row>
    <row r="1435" spans="1:5" x14ac:dyDescent="0.25">
      <c r="A1435" s="37" t="s">
        <v>8219</v>
      </c>
      <c r="B1435">
        <v>97</v>
      </c>
      <c r="D1435" s="36" t="s">
        <v>8221</v>
      </c>
      <c r="E1435">
        <v>57</v>
      </c>
    </row>
    <row r="1436" spans="1:5" x14ac:dyDescent="0.25">
      <c r="A1436" s="37" t="s">
        <v>8219</v>
      </c>
      <c r="B1436">
        <v>97</v>
      </c>
      <c r="D1436" s="36" t="s">
        <v>8221</v>
      </c>
      <c r="E1436">
        <v>59</v>
      </c>
    </row>
    <row r="1437" spans="1:5" x14ac:dyDescent="0.25">
      <c r="A1437" s="37" t="s">
        <v>8219</v>
      </c>
      <c r="B1437">
        <v>97</v>
      </c>
      <c r="D1437" s="36" t="s">
        <v>8221</v>
      </c>
      <c r="E1437">
        <v>60</v>
      </c>
    </row>
    <row r="1438" spans="1:5" x14ac:dyDescent="0.25">
      <c r="A1438" s="37" t="s">
        <v>8219</v>
      </c>
      <c r="B1438">
        <v>97</v>
      </c>
      <c r="D1438" s="36" t="s">
        <v>8221</v>
      </c>
      <c r="E1438">
        <v>60</v>
      </c>
    </row>
    <row r="1439" spans="1:5" x14ac:dyDescent="0.25">
      <c r="A1439" s="37" t="s">
        <v>8219</v>
      </c>
      <c r="B1439">
        <v>97</v>
      </c>
      <c r="D1439" s="36" t="s">
        <v>8221</v>
      </c>
      <c r="E1439">
        <v>66</v>
      </c>
    </row>
    <row r="1440" spans="1:5" x14ac:dyDescent="0.25">
      <c r="A1440" s="37" t="s">
        <v>8219</v>
      </c>
      <c r="B1440">
        <v>97</v>
      </c>
      <c r="D1440" s="36" t="s">
        <v>8221</v>
      </c>
      <c r="E1440">
        <v>67</v>
      </c>
    </row>
    <row r="1441" spans="1:5" x14ac:dyDescent="0.25">
      <c r="A1441" s="37" t="s">
        <v>8219</v>
      </c>
      <c r="B1441">
        <v>98</v>
      </c>
      <c r="D1441" s="36" t="s">
        <v>8221</v>
      </c>
      <c r="E1441">
        <v>68</v>
      </c>
    </row>
    <row r="1442" spans="1:5" x14ac:dyDescent="0.25">
      <c r="A1442" s="37" t="s">
        <v>8219</v>
      </c>
      <c r="B1442">
        <v>98</v>
      </c>
      <c r="D1442" s="36" t="s">
        <v>8221</v>
      </c>
      <c r="E1442">
        <v>70</v>
      </c>
    </row>
    <row r="1443" spans="1:5" x14ac:dyDescent="0.25">
      <c r="A1443" s="37" t="s">
        <v>8219</v>
      </c>
      <c r="B1443">
        <v>98</v>
      </c>
      <c r="D1443" s="36" t="s">
        <v>8221</v>
      </c>
      <c r="E1443">
        <v>70</v>
      </c>
    </row>
    <row r="1444" spans="1:5" x14ac:dyDescent="0.25">
      <c r="A1444" s="37" t="s">
        <v>8219</v>
      </c>
      <c r="B1444">
        <v>98</v>
      </c>
      <c r="D1444" s="36" t="s">
        <v>8221</v>
      </c>
      <c r="E1444">
        <v>72</v>
      </c>
    </row>
    <row r="1445" spans="1:5" x14ac:dyDescent="0.25">
      <c r="A1445" s="37" t="s">
        <v>8219</v>
      </c>
      <c r="B1445">
        <v>98</v>
      </c>
      <c r="D1445" s="36" t="s">
        <v>8221</v>
      </c>
      <c r="E1445">
        <v>72</v>
      </c>
    </row>
    <row r="1446" spans="1:5" x14ac:dyDescent="0.25">
      <c r="A1446" s="37" t="s">
        <v>8219</v>
      </c>
      <c r="B1446">
        <v>98</v>
      </c>
      <c r="D1446" s="36" t="s">
        <v>8221</v>
      </c>
      <c r="E1446">
        <v>73</v>
      </c>
    </row>
    <row r="1447" spans="1:5" x14ac:dyDescent="0.25">
      <c r="A1447" s="37" t="s">
        <v>8219</v>
      </c>
      <c r="B1447">
        <v>99</v>
      </c>
      <c r="D1447" s="36" t="s">
        <v>8221</v>
      </c>
      <c r="E1447">
        <v>75</v>
      </c>
    </row>
    <row r="1448" spans="1:5" x14ac:dyDescent="0.25">
      <c r="A1448" s="37" t="s">
        <v>8219</v>
      </c>
      <c r="B1448">
        <v>99</v>
      </c>
      <c r="D1448" s="36" t="s">
        <v>8221</v>
      </c>
      <c r="E1448">
        <v>76</v>
      </c>
    </row>
    <row r="1449" spans="1:5" x14ac:dyDescent="0.25">
      <c r="A1449" s="37" t="s">
        <v>8219</v>
      </c>
      <c r="B1449">
        <v>99</v>
      </c>
      <c r="D1449" s="36" t="s">
        <v>8221</v>
      </c>
      <c r="E1449">
        <v>76</v>
      </c>
    </row>
    <row r="1450" spans="1:5" x14ac:dyDescent="0.25">
      <c r="A1450" s="37" t="s">
        <v>8219</v>
      </c>
      <c r="B1450">
        <v>99</v>
      </c>
      <c r="D1450" s="36" t="s">
        <v>8221</v>
      </c>
      <c r="E1450">
        <v>76</v>
      </c>
    </row>
    <row r="1451" spans="1:5" x14ac:dyDescent="0.25">
      <c r="A1451" s="37" t="s">
        <v>8219</v>
      </c>
      <c r="B1451">
        <v>99</v>
      </c>
      <c r="D1451" s="36" t="s">
        <v>8221</v>
      </c>
      <c r="E1451">
        <v>79</v>
      </c>
    </row>
    <row r="1452" spans="1:5" x14ac:dyDescent="0.25">
      <c r="A1452" s="37" t="s">
        <v>8219</v>
      </c>
      <c r="B1452">
        <v>99</v>
      </c>
      <c r="D1452" s="36" t="s">
        <v>8221</v>
      </c>
      <c r="E1452">
        <v>81</v>
      </c>
    </row>
    <row r="1453" spans="1:5" x14ac:dyDescent="0.25">
      <c r="A1453" s="37" t="s">
        <v>8219</v>
      </c>
      <c r="B1453">
        <v>99</v>
      </c>
      <c r="D1453" s="36" t="s">
        <v>8221</v>
      </c>
      <c r="E1453">
        <v>81</v>
      </c>
    </row>
    <row r="1454" spans="1:5" x14ac:dyDescent="0.25">
      <c r="A1454" s="37" t="s">
        <v>8219</v>
      </c>
      <c r="B1454">
        <v>100</v>
      </c>
      <c r="D1454" s="36" t="s">
        <v>8221</v>
      </c>
      <c r="E1454">
        <v>83</v>
      </c>
    </row>
    <row r="1455" spans="1:5" x14ac:dyDescent="0.25">
      <c r="A1455" s="37" t="s">
        <v>8219</v>
      </c>
      <c r="B1455">
        <v>100</v>
      </c>
      <c r="D1455" s="36" t="s">
        <v>8221</v>
      </c>
      <c r="E1455">
        <v>84</v>
      </c>
    </row>
    <row r="1456" spans="1:5" x14ac:dyDescent="0.25">
      <c r="A1456" s="37" t="s">
        <v>8219</v>
      </c>
      <c r="B1456">
        <v>100</v>
      </c>
      <c r="D1456" s="36" t="s">
        <v>8221</v>
      </c>
      <c r="E1456">
        <v>84</v>
      </c>
    </row>
    <row r="1457" spans="1:5" x14ac:dyDescent="0.25">
      <c r="A1457" s="37" t="s">
        <v>8219</v>
      </c>
      <c r="B1457">
        <v>100</v>
      </c>
      <c r="D1457" s="36" t="s">
        <v>8221</v>
      </c>
      <c r="E1457">
        <v>84</v>
      </c>
    </row>
    <row r="1458" spans="1:5" x14ac:dyDescent="0.25">
      <c r="A1458" s="37" t="s">
        <v>8219</v>
      </c>
      <c r="B1458">
        <v>100</v>
      </c>
      <c r="D1458" s="36" t="s">
        <v>8221</v>
      </c>
      <c r="E1458">
        <v>85</v>
      </c>
    </row>
    <row r="1459" spans="1:5" x14ac:dyDescent="0.25">
      <c r="A1459" s="37" t="s">
        <v>8219</v>
      </c>
      <c r="B1459">
        <v>100</v>
      </c>
      <c r="D1459" s="36" t="s">
        <v>8221</v>
      </c>
      <c r="E1459">
        <v>86</v>
      </c>
    </row>
    <row r="1460" spans="1:5" x14ac:dyDescent="0.25">
      <c r="A1460" s="37" t="s">
        <v>8219</v>
      </c>
      <c r="B1460">
        <v>100</v>
      </c>
      <c r="D1460" s="36" t="s">
        <v>8221</v>
      </c>
      <c r="E1460">
        <v>89</v>
      </c>
    </row>
    <row r="1461" spans="1:5" x14ac:dyDescent="0.25">
      <c r="A1461" s="37" t="s">
        <v>8219</v>
      </c>
      <c r="B1461">
        <v>100</v>
      </c>
      <c r="D1461" s="36" t="s">
        <v>8221</v>
      </c>
      <c r="E1461">
        <v>90</v>
      </c>
    </row>
    <row r="1462" spans="1:5" x14ac:dyDescent="0.25">
      <c r="A1462" s="37" t="s">
        <v>8219</v>
      </c>
      <c r="B1462">
        <v>101</v>
      </c>
      <c r="D1462" s="36" t="s">
        <v>8221</v>
      </c>
      <c r="E1462">
        <v>91</v>
      </c>
    </row>
    <row r="1463" spans="1:5" x14ac:dyDescent="0.25">
      <c r="A1463" s="37" t="s">
        <v>8219</v>
      </c>
      <c r="B1463">
        <v>101</v>
      </c>
      <c r="D1463" s="36" t="s">
        <v>8221</v>
      </c>
      <c r="E1463">
        <v>92</v>
      </c>
    </row>
    <row r="1464" spans="1:5" x14ac:dyDescent="0.25">
      <c r="A1464" s="37" t="s">
        <v>8219</v>
      </c>
      <c r="B1464">
        <v>101</v>
      </c>
      <c r="D1464" s="36" t="s">
        <v>8221</v>
      </c>
      <c r="E1464">
        <v>92</v>
      </c>
    </row>
    <row r="1465" spans="1:5" x14ac:dyDescent="0.25">
      <c r="A1465" s="37" t="s">
        <v>8219</v>
      </c>
      <c r="B1465">
        <v>101</v>
      </c>
      <c r="D1465" s="36" t="s">
        <v>8221</v>
      </c>
      <c r="E1465">
        <v>93</v>
      </c>
    </row>
    <row r="1466" spans="1:5" x14ac:dyDescent="0.25">
      <c r="A1466" s="37" t="s">
        <v>8219</v>
      </c>
      <c r="B1466">
        <v>102</v>
      </c>
      <c r="D1466" s="36" t="s">
        <v>8221</v>
      </c>
      <c r="E1466">
        <v>94</v>
      </c>
    </row>
    <row r="1467" spans="1:5" x14ac:dyDescent="0.25">
      <c r="A1467" s="37" t="s">
        <v>8219</v>
      </c>
      <c r="B1467">
        <v>102</v>
      </c>
      <c r="D1467" s="36" t="s">
        <v>8221</v>
      </c>
      <c r="E1467">
        <v>94</v>
      </c>
    </row>
    <row r="1468" spans="1:5" x14ac:dyDescent="0.25">
      <c r="A1468" s="37" t="s">
        <v>8219</v>
      </c>
      <c r="B1468">
        <v>102</v>
      </c>
      <c r="D1468" s="36" t="s">
        <v>8221</v>
      </c>
      <c r="E1468">
        <v>94</v>
      </c>
    </row>
    <row r="1469" spans="1:5" x14ac:dyDescent="0.25">
      <c r="A1469" s="37" t="s">
        <v>8219</v>
      </c>
      <c r="B1469">
        <v>102</v>
      </c>
      <c r="D1469" s="36" t="s">
        <v>8221</v>
      </c>
      <c r="E1469">
        <v>95</v>
      </c>
    </row>
    <row r="1470" spans="1:5" x14ac:dyDescent="0.25">
      <c r="A1470" s="37" t="s">
        <v>8219</v>
      </c>
      <c r="B1470">
        <v>102</v>
      </c>
      <c r="D1470" s="36" t="s">
        <v>8221</v>
      </c>
      <c r="E1470">
        <v>96</v>
      </c>
    </row>
    <row r="1471" spans="1:5" x14ac:dyDescent="0.25">
      <c r="A1471" s="37" t="s">
        <v>8219</v>
      </c>
      <c r="B1471">
        <v>103</v>
      </c>
      <c r="D1471" s="36" t="s">
        <v>8221</v>
      </c>
      <c r="E1471">
        <v>96</v>
      </c>
    </row>
    <row r="1472" spans="1:5" x14ac:dyDescent="0.25">
      <c r="A1472" s="37" t="s">
        <v>8219</v>
      </c>
      <c r="B1472">
        <v>103</v>
      </c>
      <c r="D1472" s="36" t="s">
        <v>8221</v>
      </c>
      <c r="E1472">
        <v>96</v>
      </c>
    </row>
    <row r="1473" spans="1:5" x14ac:dyDescent="0.25">
      <c r="A1473" s="37" t="s">
        <v>8219</v>
      </c>
      <c r="B1473">
        <v>103</v>
      </c>
      <c r="D1473" s="36" t="s">
        <v>8221</v>
      </c>
      <c r="E1473">
        <v>96</v>
      </c>
    </row>
    <row r="1474" spans="1:5" x14ac:dyDescent="0.25">
      <c r="A1474" s="37" t="s">
        <v>8219</v>
      </c>
      <c r="B1474">
        <v>103</v>
      </c>
      <c r="D1474" s="36" t="s">
        <v>8221</v>
      </c>
      <c r="E1474">
        <v>98</v>
      </c>
    </row>
    <row r="1475" spans="1:5" x14ac:dyDescent="0.25">
      <c r="A1475" s="37" t="s">
        <v>8219</v>
      </c>
      <c r="B1475">
        <v>103</v>
      </c>
      <c r="D1475" s="36" t="s">
        <v>8221</v>
      </c>
      <c r="E1475">
        <v>99</v>
      </c>
    </row>
    <row r="1476" spans="1:5" x14ac:dyDescent="0.25">
      <c r="A1476" s="37" t="s">
        <v>8219</v>
      </c>
      <c r="B1476">
        <v>103</v>
      </c>
      <c r="D1476" s="36" t="s">
        <v>8221</v>
      </c>
      <c r="E1476">
        <v>99</v>
      </c>
    </row>
    <row r="1477" spans="1:5" x14ac:dyDescent="0.25">
      <c r="A1477" s="37" t="s">
        <v>8219</v>
      </c>
      <c r="B1477">
        <v>104</v>
      </c>
      <c r="D1477" s="36" t="s">
        <v>8221</v>
      </c>
      <c r="E1477">
        <v>100</v>
      </c>
    </row>
    <row r="1478" spans="1:5" x14ac:dyDescent="0.25">
      <c r="A1478" s="37" t="s">
        <v>8219</v>
      </c>
      <c r="B1478">
        <v>104</v>
      </c>
      <c r="D1478" s="36" t="s">
        <v>8221</v>
      </c>
      <c r="E1478">
        <v>103</v>
      </c>
    </row>
    <row r="1479" spans="1:5" x14ac:dyDescent="0.25">
      <c r="A1479" s="37" t="s">
        <v>8219</v>
      </c>
      <c r="B1479">
        <v>104</v>
      </c>
      <c r="D1479" s="36" t="s">
        <v>8221</v>
      </c>
      <c r="E1479">
        <v>105</v>
      </c>
    </row>
    <row r="1480" spans="1:5" x14ac:dyDescent="0.25">
      <c r="A1480" s="37" t="s">
        <v>8219</v>
      </c>
      <c r="B1480">
        <v>104</v>
      </c>
      <c r="D1480" s="36" t="s">
        <v>8221</v>
      </c>
      <c r="E1480">
        <v>108</v>
      </c>
    </row>
    <row r="1481" spans="1:5" x14ac:dyDescent="0.25">
      <c r="A1481" s="37" t="s">
        <v>8219</v>
      </c>
      <c r="B1481">
        <v>104</v>
      </c>
      <c r="D1481" s="36" t="s">
        <v>8221</v>
      </c>
      <c r="E1481">
        <v>110</v>
      </c>
    </row>
    <row r="1482" spans="1:5" x14ac:dyDescent="0.25">
      <c r="A1482" s="37" t="s">
        <v>8219</v>
      </c>
      <c r="B1482">
        <v>104</v>
      </c>
      <c r="D1482" s="36" t="s">
        <v>8221</v>
      </c>
      <c r="E1482">
        <v>113</v>
      </c>
    </row>
    <row r="1483" spans="1:5" x14ac:dyDescent="0.25">
      <c r="A1483" s="37" t="s">
        <v>8219</v>
      </c>
      <c r="B1483">
        <v>104</v>
      </c>
      <c r="D1483" s="36" t="s">
        <v>8221</v>
      </c>
      <c r="E1483">
        <v>114</v>
      </c>
    </row>
    <row r="1484" spans="1:5" x14ac:dyDescent="0.25">
      <c r="A1484" s="37" t="s">
        <v>8219</v>
      </c>
      <c r="B1484">
        <v>104</v>
      </c>
      <c r="D1484" s="36" t="s">
        <v>8221</v>
      </c>
      <c r="E1484">
        <v>114</v>
      </c>
    </row>
    <row r="1485" spans="1:5" x14ac:dyDescent="0.25">
      <c r="A1485" s="37" t="s">
        <v>8219</v>
      </c>
      <c r="B1485">
        <v>104</v>
      </c>
      <c r="D1485" s="36" t="s">
        <v>8221</v>
      </c>
      <c r="E1485">
        <v>117</v>
      </c>
    </row>
    <row r="1486" spans="1:5" x14ac:dyDescent="0.25">
      <c r="A1486" s="37" t="s">
        <v>8219</v>
      </c>
      <c r="B1486">
        <v>104</v>
      </c>
      <c r="D1486" s="36" t="s">
        <v>8221</v>
      </c>
      <c r="E1486">
        <v>118</v>
      </c>
    </row>
    <row r="1487" spans="1:5" x14ac:dyDescent="0.25">
      <c r="A1487" s="37" t="s">
        <v>8219</v>
      </c>
      <c r="B1487">
        <v>104</v>
      </c>
      <c r="D1487" s="36" t="s">
        <v>8221</v>
      </c>
      <c r="E1487">
        <v>121</v>
      </c>
    </row>
    <row r="1488" spans="1:5" x14ac:dyDescent="0.25">
      <c r="A1488" s="37" t="s">
        <v>8219</v>
      </c>
      <c r="B1488">
        <v>104</v>
      </c>
      <c r="D1488" s="36" t="s">
        <v>8221</v>
      </c>
      <c r="E1488">
        <v>122</v>
      </c>
    </row>
    <row r="1489" spans="1:5" x14ac:dyDescent="0.25">
      <c r="A1489" s="37" t="s">
        <v>8219</v>
      </c>
      <c r="B1489">
        <v>104</v>
      </c>
      <c r="D1489" s="36" t="s">
        <v>8221</v>
      </c>
      <c r="E1489">
        <v>123</v>
      </c>
    </row>
    <row r="1490" spans="1:5" x14ac:dyDescent="0.25">
      <c r="A1490" s="37" t="s">
        <v>8219</v>
      </c>
      <c r="B1490">
        <v>104</v>
      </c>
      <c r="D1490" s="36" t="s">
        <v>8221</v>
      </c>
      <c r="E1490">
        <v>123</v>
      </c>
    </row>
    <row r="1491" spans="1:5" x14ac:dyDescent="0.25">
      <c r="A1491" s="37" t="s">
        <v>8219</v>
      </c>
      <c r="B1491">
        <v>105</v>
      </c>
      <c r="D1491" s="36" t="s">
        <v>8221</v>
      </c>
      <c r="E1491">
        <v>124</v>
      </c>
    </row>
    <row r="1492" spans="1:5" x14ac:dyDescent="0.25">
      <c r="A1492" s="37" t="s">
        <v>8219</v>
      </c>
      <c r="B1492">
        <v>105</v>
      </c>
      <c r="D1492" s="36" t="s">
        <v>8221</v>
      </c>
      <c r="E1492">
        <v>124</v>
      </c>
    </row>
    <row r="1493" spans="1:5" x14ac:dyDescent="0.25">
      <c r="A1493" s="37" t="s">
        <v>8219</v>
      </c>
      <c r="B1493">
        <v>105</v>
      </c>
      <c r="D1493" s="36" t="s">
        <v>8221</v>
      </c>
      <c r="E1493">
        <v>125</v>
      </c>
    </row>
    <row r="1494" spans="1:5" x14ac:dyDescent="0.25">
      <c r="A1494" s="37" t="s">
        <v>8219</v>
      </c>
      <c r="B1494">
        <v>105</v>
      </c>
      <c r="D1494" s="36" t="s">
        <v>8221</v>
      </c>
      <c r="E1494">
        <v>129</v>
      </c>
    </row>
    <row r="1495" spans="1:5" x14ac:dyDescent="0.25">
      <c r="A1495" s="37" t="s">
        <v>8219</v>
      </c>
      <c r="B1495">
        <v>105</v>
      </c>
      <c r="D1495" s="36" t="s">
        <v>8221</v>
      </c>
      <c r="E1495">
        <v>135</v>
      </c>
    </row>
    <row r="1496" spans="1:5" x14ac:dyDescent="0.25">
      <c r="A1496" s="37" t="s">
        <v>8219</v>
      </c>
      <c r="B1496">
        <v>106</v>
      </c>
      <c r="D1496" s="36" t="s">
        <v>8221</v>
      </c>
      <c r="E1496">
        <v>139</v>
      </c>
    </row>
    <row r="1497" spans="1:5" x14ac:dyDescent="0.25">
      <c r="A1497" s="37" t="s">
        <v>8219</v>
      </c>
      <c r="B1497">
        <v>107</v>
      </c>
      <c r="D1497" s="36" t="s">
        <v>8221</v>
      </c>
      <c r="E1497">
        <v>140</v>
      </c>
    </row>
    <row r="1498" spans="1:5" x14ac:dyDescent="0.25">
      <c r="A1498" s="37" t="s">
        <v>8219</v>
      </c>
      <c r="B1498">
        <v>107</v>
      </c>
      <c r="D1498" s="36" t="s">
        <v>8221</v>
      </c>
      <c r="E1498">
        <v>140</v>
      </c>
    </row>
    <row r="1499" spans="1:5" x14ac:dyDescent="0.25">
      <c r="A1499" s="37" t="s">
        <v>8219</v>
      </c>
      <c r="B1499">
        <v>107</v>
      </c>
      <c r="D1499" s="36" t="s">
        <v>8221</v>
      </c>
      <c r="E1499">
        <v>140</v>
      </c>
    </row>
    <row r="1500" spans="1:5" x14ac:dyDescent="0.25">
      <c r="A1500" s="37" t="s">
        <v>8219</v>
      </c>
      <c r="B1500">
        <v>107</v>
      </c>
      <c r="D1500" s="36" t="s">
        <v>8221</v>
      </c>
      <c r="E1500">
        <v>147</v>
      </c>
    </row>
    <row r="1501" spans="1:5" x14ac:dyDescent="0.25">
      <c r="A1501" s="37" t="s">
        <v>8219</v>
      </c>
      <c r="B1501">
        <v>107</v>
      </c>
      <c r="D1501" s="36" t="s">
        <v>8221</v>
      </c>
      <c r="E1501">
        <v>147</v>
      </c>
    </row>
    <row r="1502" spans="1:5" x14ac:dyDescent="0.25">
      <c r="A1502" s="37" t="s">
        <v>8219</v>
      </c>
      <c r="B1502">
        <v>107</v>
      </c>
      <c r="D1502" s="36" t="s">
        <v>8221</v>
      </c>
      <c r="E1502">
        <v>148</v>
      </c>
    </row>
    <row r="1503" spans="1:5" x14ac:dyDescent="0.25">
      <c r="A1503" s="37" t="s">
        <v>8219</v>
      </c>
      <c r="B1503">
        <v>107</v>
      </c>
      <c r="D1503" s="36" t="s">
        <v>8221</v>
      </c>
      <c r="E1503">
        <v>152</v>
      </c>
    </row>
    <row r="1504" spans="1:5" x14ac:dyDescent="0.25">
      <c r="A1504" s="37" t="s">
        <v>8219</v>
      </c>
      <c r="B1504">
        <v>108</v>
      </c>
      <c r="D1504" s="36" t="s">
        <v>8221</v>
      </c>
      <c r="E1504">
        <v>167</v>
      </c>
    </row>
    <row r="1505" spans="1:5" x14ac:dyDescent="0.25">
      <c r="A1505" s="37" t="s">
        <v>8219</v>
      </c>
      <c r="B1505">
        <v>108</v>
      </c>
      <c r="D1505" s="36" t="s">
        <v>8221</v>
      </c>
      <c r="E1505">
        <v>170</v>
      </c>
    </row>
    <row r="1506" spans="1:5" x14ac:dyDescent="0.25">
      <c r="A1506" s="37" t="s">
        <v>8219</v>
      </c>
      <c r="B1506">
        <v>108</v>
      </c>
      <c r="D1506" s="36" t="s">
        <v>8221</v>
      </c>
      <c r="E1506">
        <v>171</v>
      </c>
    </row>
    <row r="1507" spans="1:5" x14ac:dyDescent="0.25">
      <c r="A1507" s="37" t="s">
        <v>8219</v>
      </c>
      <c r="B1507">
        <v>108</v>
      </c>
      <c r="D1507" s="36" t="s">
        <v>8221</v>
      </c>
      <c r="E1507">
        <v>171</v>
      </c>
    </row>
    <row r="1508" spans="1:5" x14ac:dyDescent="0.25">
      <c r="A1508" s="37" t="s">
        <v>8219</v>
      </c>
      <c r="B1508">
        <v>108</v>
      </c>
      <c r="D1508" s="36" t="s">
        <v>8221</v>
      </c>
      <c r="E1508">
        <v>179</v>
      </c>
    </row>
    <row r="1509" spans="1:5" x14ac:dyDescent="0.25">
      <c r="A1509" s="37" t="s">
        <v>8219</v>
      </c>
      <c r="B1509">
        <v>108</v>
      </c>
      <c r="D1509" s="36" t="s">
        <v>8221</v>
      </c>
      <c r="E1509">
        <v>185</v>
      </c>
    </row>
    <row r="1510" spans="1:5" x14ac:dyDescent="0.25">
      <c r="A1510" s="37" t="s">
        <v>8219</v>
      </c>
      <c r="B1510">
        <v>108</v>
      </c>
      <c r="D1510" s="36" t="s">
        <v>8221</v>
      </c>
      <c r="E1510">
        <v>188</v>
      </c>
    </row>
    <row r="1511" spans="1:5" x14ac:dyDescent="0.25">
      <c r="A1511" s="37" t="s">
        <v>8219</v>
      </c>
      <c r="B1511">
        <v>108</v>
      </c>
      <c r="D1511" s="36" t="s">
        <v>8221</v>
      </c>
      <c r="E1511">
        <v>196</v>
      </c>
    </row>
    <row r="1512" spans="1:5" x14ac:dyDescent="0.25">
      <c r="A1512" s="37" t="s">
        <v>8219</v>
      </c>
      <c r="B1512">
        <v>108</v>
      </c>
      <c r="D1512" s="36" t="s">
        <v>8221</v>
      </c>
      <c r="E1512">
        <v>196</v>
      </c>
    </row>
    <row r="1513" spans="1:5" x14ac:dyDescent="0.25">
      <c r="A1513" s="37" t="s">
        <v>8219</v>
      </c>
      <c r="B1513">
        <v>108</v>
      </c>
      <c r="D1513" s="36" t="s">
        <v>8221</v>
      </c>
      <c r="E1513">
        <v>197</v>
      </c>
    </row>
    <row r="1514" spans="1:5" x14ac:dyDescent="0.25">
      <c r="A1514" s="37" t="s">
        <v>8219</v>
      </c>
      <c r="B1514">
        <v>108</v>
      </c>
      <c r="D1514" s="36" t="s">
        <v>8221</v>
      </c>
      <c r="E1514">
        <v>201</v>
      </c>
    </row>
    <row r="1515" spans="1:5" x14ac:dyDescent="0.25">
      <c r="A1515" s="37" t="s">
        <v>8219</v>
      </c>
      <c r="B1515">
        <v>109</v>
      </c>
      <c r="D1515" s="36" t="s">
        <v>8221</v>
      </c>
      <c r="E1515">
        <v>202</v>
      </c>
    </row>
    <row r="1516" spans="1:5" x14ac:dyDescent="0.25">
      <c r="A1516" s="37" t="s">
        <v>8219</v>
      </c>
      <c r="B1516">
        <v>109</v>
      </c>
      <c r="D1516" s="36" t="s">
        <v>8221</v>
      </c>
      <c r="E1516">
        <v>215</v>
      </c>
    </row>
    <row r="1517" spans="1:5" x14ac:dyDescent="0.25">
      <c r="A1517" s="37" t="s">
        <v>8219</v>
      </c>
      <c r="B1517">
        <v>109</v>
      </c>
      <c r="D1517" s="36" t="s">
        <v>8221</v>
      </c>
      <c r="E1517">
        <v>229</v>
      </c>
    </row>
    <row r="1518" spans="1:5" x14ac:dyDescent="0.25">
      <c r="A1518" s="37" t="s">
        <v>8219</v>
      </c>
      <c r="B1518">
        <v>110</v>
      </c>
      <c r="D1518" s="36" t="s">
        <v>8221</v>
      </c>
      <c r="E1518">
        <v>236</v>
      </c>
    </row>
    <row r="1519" spans="1:5" x14ac:dyDescent="0.25">
      <c r="A1519" s="37" t="s">
        <v>8219</v>
      </c>
      <c r="B1519">
        <v>110</v>
      </c>
      <c r="D1519" s="36" t="s">
        <v>8221</v>
      </c>
      <c r="E1519">
        <v>285</v>
      </c>
    </row>
    <row r="1520" spans="1:5" x14ac:dyDescent="0.25">
      <c r="A1520" s="37" t="s">
        <v>8219</v>
      </c>
      <c r="B1520">
        <v>110</v>
      </c>
      <c r="D1520" s="36" t="s">
        <v>8221</v>
      </c>
      <c r="E1520">
        <v>296</v>
      </c>
    </row>
    <row r="1521" spans="1:5" x14ac:dyDescent="0.25">
      <c r="A1521" s="37" t="s">
        <v>8219</v>
      </c>
      <c r="B1521">
        <v>110</v>
      </c>
      <c r="D1521" s="36" t="s">
        <v>8221</v>
      </c>
      <c r="E1521">
        <v>310</v>
      </c>
    </row>
    <row r="1522" spans="1:5" x14ac:dyDescent="0.25">
      <c r="A1522" s="37" t="s">
        <v>8219</v>
      </c>
      <c r="B1522">
        <v>111</v>
      </c>
      <c r="D1522" s="36" t="s">
        <v>8221</v>
      </c>
      <c r="E1522">
        <v>311</v>
      </c>
    </row>
    <row r="1523" spans="1:5" x14ac:dyDescent="0.25">
      <c r="A1523" s="37" t="s">
        <v>8219</v>
      </c>
      <c r="B1523">
        <v>111</v>
      </c>
      <c r="D1523" s="36" t="s">
        <v>8221</v>
      </c>
      <c r="E1523">
        <v>312</v>
      </c>
    </row>
    <row r="1524" spans="1:5" x14ac:dyDescent="0.25">
      <c r="A1524" s="37" t="s">
        <v>8219</v>
      </c>
      <c r="B1524">
        <v>111</v>
      </c>
      <c r="D1524" s="36" t="s">
        <v>8221</v>
      </c>
      <c r="E1524">
        <v>336</v>
      </c>
    </row>
    <row r="1525" spans="1:5" x14ac:dyDescent="0.25">
      <c r="A1525" s="37" t="s">
        <v>8219</v>
      </c>
      <c r="B1525">
        <v>111</v>
      </c>
      <c r="D1525" s="36" t="s">
        <v>8221</v>
      </c>
      <c r="E1525">
        <v>338</v>
      </c>
    </row>
    <row r="1526" spans="1:5" x14ac:dyDescent="0.25">
      <c r="A1526" s="37" t="s">
        <v>8219</v>
      </c>
      <c r="B1526">
        <v>111</v>
      </c>
      <c r="D1526" s="36" t="s">
        <v>8221</v>
      </c>
      <c r="E1526">
        <v>369</v>
      </c>
    </row>
    <row r="1527" spans="1:5" x14ac:dyDescent="0.25">
      <c r="A1527" s="37" t="s">
        <v>8219</v>
      </c>
      <c r="B1527">
        <v>111</v>
      </c>
      <c r="D1527" s="36" t="s">
        <v>8221</v>
      </c>
      <c r="E1527">
        <v>456</v>
      </c>
    </row>
    <row r="1528" spans="1:5" x14ac:dyDescent="0.25">
      <c r="A1528" s="37" t="s">
        <v>8219</v>
      </c>
      <c r="B1528">
        <v>111</v>
      </c>
      <c r="D1528" s="36" t="s">
        <v>8221</v>
      </c>
      <c r="E1528">
        <v>534</v>
      </c>
    </row>
    <row r="1529" spans="1:5" x14ac:dyDescent="0.25">
      <c r="A1529" s="37" t="s">
        <v>8219</v>
      </c>
      <c r="B1529">
        <v>112</v>
      </c>
      <c r="D1529" s="36" t="s">
        <v>8221</v>
      </c>
      <c r="E1529">
        <v>890</v>
      </c>
    </row>
    <row r="1530" spans="1:5" x14ac:dyDescent="0.25">
      <c r="A1530" s="37" t="s">
        <v>8219</v>
      </c>
      <c r="B1530">
        <v>112</v>
      </c>
      <c r="D1530" s="36" t="s">
        <v>8221</v>
      </c>
      <c r="E1530">
        <v>975</v>
      </c>
    </row>
    <row r="1531" spans="1:5" x14ac:dyDescent="0.25">
      <c r="A1531" s="37" t="s">
        <v>8219</v>
      </c>
      <c r="B1531">
        <v>112</v>
      </c>
      <c r="D1531" s="36" t="s">
        <v>8221</v>
      </c>
      <c r="E1531">
        <v>1293</v>
      </c>
    </row>
    <row r="1532" spans="1:5" x14ac:dyDescent="0.25">
      <c r="A1532" s="37" t="s">
        <v>8219</v>
      </c>
      <c r="B1532">
        <v>112</v>
      </c>
    </row>
    <row r="1533" spans="1:5" x14ac:dyDescent="0.25">
      <c r="A1533" s="37" t="s">
        <v>8219</v>
      </c>
      <c r="B1533">
        <v>112</v>
      </c>
    </row>
    <row r="1534" spans="1:5" x14ac:dyDescent="0.25">
      <c r="A1534" s="37" t="s">
        <v>8219</v>
      </c>
      <c r="B1534">
        <v>113</v>
      </c>
    </row>
    <row r="1535" spans="1:5" x14ac:dyDescent="0.25">
      <c r="A1535" s="37" t="s">
        <v>8219</v>
      </c>
      <c r="B1535">
        <v>113</v>
      </c>
    </row>
    <row r="1536" spans="1:5" x14ac:dyDescent="0.25">
      <c r="A1536" s="37" t="s">
        <v>8219</v>
      </c>
      <c r="B1536">
        <v>113</v>
      </c>
    </row>
    <row r="1537" spans="1:2" x14ac:dyDescent="0.25">
      <c r="A1537" s="37" t="s">
        <v>8219</v>
      </c>
      <c r="B1537">
        <v>113</v>
      </c>
    </row>
    <row r="1538" spans="1:2" x14ac:dyDescent="0.25">
      <c r="A1538" s="37" t="s">
        <v>8219</v>
      </c>
      <c r="B1538">
        <v>113</v>
      </c>
    </row>
    <row r="1539" spans="1:2" x14ac:dyDescent="0.25">
      <c r="A1539" s="37" t="s">
        <v>8219</v>
      </c>
      <c r="B1539">
        <v>113</v>
      </c>
    </row>
    <row r="1540" spans="1:2" x14ac:dyDescent="0.25">
      <c r="A1540" s="37" t="s">
        <v>8219</v>
      </c>
      <c r="B1540">
        <v>113</v>
      </c>
    </row>
    <row r="1541" spans="1:2" x14ac:dyDescent="0.25">
      <c r="A1541" s="37" t="s">
        <v>8219</v>
      </c>
      <c r="B1541">
        <v>113</v>
      </c>
    </row>
    <row r="1542" spans="1:2" x14ac:dyDescent="0.25">
      <c r="A1542" s="37" t="s">
        <v>8219</v>
      </c>
      <c r="B1542">
        <v>114</v>
      </c>
    </row>
    <row r="1543" spans="1:2" x14ac:dyDescent="0.25">
      <c r="A1543" s="37" t="s">
        <v>8219</v>
      </c>
      <c r="B1543">
        <v>114</v>
      </c>
    </row>
    <row r="1544" spans="1:2" x14ac:dyDescent="0.25">
      <c r="A1544" s="37" t="s">
        <v>8219</v>
      </c>
      <c r="B1544">
        <v>114</v>
      </c>
    </row>
    <row r="1545" spans="1:2" x14ac:dyDescent="0.25">
      <c r="A1545" s="37" t="s">
        <v>8219</v>
      </c>
      <c r="B1545">
        <v>115</v>
      </c>
    </row>
    <row r="1546" spans="1:2" x14ac:dyDescent="0.25">
      <c r="A1546" s="37" t="s">
        <v>8219</v>
      </c>
      <c r="B1546">
        <v>115</v>
      </c>
    </row>
    <row r="1547" spans="1:2" x14ac:dyDescent="0.25">
      <c r="A1547" s="37" t="s">
        <v>8219</v>
      </c>
      <c r="B1547">
        <v>115</v>
      </c>
    </row>
    <row r="1548" spans="1:2" x14ac:dyDescent="0.25">
      <c r="A1548" s="37" t="s">
        <v>8219</v>
      </c>
      <c r="B1548">
        <v>115</v>
      </c>
    </row>
    <row r="1549" spans="1:2" x14ac:dyDescent="0.25">
      <c r="A1549" s="37" t="s">
        <v>8219</v>
      </c>
      <c r="B1549">
        <v>115</v>
      </c>
    </row>
    <row r="1550" spans="1:2" x14ac:dyDescent="0.25">
      <c r="A1550" s="37" t="s">
        <v>8219</v>
      </c>
      <c r="B1550">
        <v>115</v>
      </c>
    </row>
    <row r="1551" spans="1:2" x14ac:dyDescent="0.25">
      <c r="A1551" s="37" t="s">
        <v>8219</v>
      </c>
      <c r="B1551">
        <v>115</v>
      </c>
    </row>
    <row r="1552" spans="1:2" x14ac:dyDescent="0.25">
      <c r="A1552" s="37" t="s">
        <v>8219</v>
      </c>
      <c r="B1552">
        <v>115</v>
      </c>
    </row>
    <row r="1553" spans="1:2" x14ac:dyDescent="0.25">
      <c r="A1553" s="37" t="s">
        <v>8219</v>
      </c>
      <c r="B1553">
        <v>115</v>
      </c>
    </row>
    <row r="1554" spans="1:2" x14ac:dyDescent="0.25">
      <c r="A1554" s="37" t="s">
        <v>8219</v>
      </c>
      <c r="B1554">
        <v>115</v>
      </c>
    </row>
    <row r="1555" spans="1:2" x14ac:dyDescent="0.25">
      <c r="A1555" s="37" t="s">
        <v>8219</v>
      </c>
      <c r="B1555">
        <v>116</v>
      </c>
    </row>
    <row r="1556" spans="1:2" x14ac:dyDescent="0.25">
      <c r="A1556" s="37" t="s">
        <v>8219</v>
      </c>
      <c r="B1556">
        <v>116</v>
      </c>
    </row>
    <row r="1557" spans="1:2" x14ac:dyDescent="0.25">
      <c r="A1557" s="37" t="s">
        <v>8219</v>
      </c>
      <c r="B1557">
        <v>117</v>
      </c>
    </row>
    <row r="1558" spans="1:2" x14ac:dyDescent="0.25">
      <c r="A1558" s="37" t="s">
        <v>8219</v>
      </c>
      <c r="B1558">
        <v>117</v>
      </c>
    </row>
    <row r="1559" spans="1:2" x14ac:dyDescent="0.25">
      <c r="A1559" s="37" t="s">
        <v>8219</v>
      </c>
      <c r="B1559">
        <v>117</v>
      </c>
    </row>
    <row r="1560" spans="1:2" x14ac:dyDescent="0.25">
      <c r="A1560" s="37" t="s">
        <v>8219</v>
      </c>
      <c r="B1560">
        <v>117</v>
      </c>
    </row>
    <row r="1561" spans="1:2" x14ac:dyDescent="0.25">
      <c r="A1561" s="37" t="s">
        <v>8219</v>
      </c>
      <c r="B1561">
        <v>118</v>
      </c>
    </row>
    <row r="1562" spans="1:2" x14ac:dyDescent="0.25">
      <c r="A1562" s="37" t="s">
        <v>8219</v>
      </c>
      <c r="B1562">
        <v>118</v>
      </c>
    </row>
    <row r="1563" spans="1:2" x14ac:dyDescent="0.25">
      <c r="A1563" s="37" t="s">
        <v>8219</v>
      </c>
      <c r="B1563">
        <v>118</v>
      </c>
    </row>
    <row r="1564" spans="1:2" x14ac:dyDescent="0.25">
      <c r="A1564" s="37" t="s">
        <v>8219</v>
      </c>
      <c r="B1564">
        <v>119</v>
      </c>
    </row>
    <row r="1565" spans="1:2" x14ac:dyDescent="0.25">
      <c r="A1565" s="37" t="s">
        <v>8219</v>
      </c>
      <c r="B1565">
        <v>119</v>
      </c>
    </row>
    <row r="1566" spans="1:2" x14ac:dyDescent="0.25">
      <c r="A1566" s="37" t="s">
        <v>8219</v>
      </c>
      <c r="B1566">
        <v>119</v>
      </c>
    </row>
    <row r="1567" spans="1:2" x14ac:dyDescent="0.25">
      <c r="A1567" s="37" t="s">
        <v>8219</v>
      </c>
      <c r="B1567">
        <v>119</v>
      </c>
    </row>
    <row r="1568" spans="1:2" x14ac:dyDescent="0.25">
      <c r="A1568" s="37" t="s">
        <v>8219</v>
      </c>
      <c r="B1568">
        <v>119</v>
      </c>
    </row>
    <row r="1569" spans="1:2" x14ac:dyDescent="0.25">
      <c r="A1569" s="37" t="s">
        <v>8219</v>
      </c>
      <c r="B1569">
        <v>119</v>
      </c>
    </row>
    <row r="1570" spans="1:2" x14ac:dyDescent="0.25">
      <c r="A1570" s="37" t="s">
        <v>8219</v>
      </c>
      <c r="B1570">
        <v>120</v>
      </c>
    </row>
    <row r="1571" spans="1:2" x14ac:dyDescent="0.25">
      <c r="A1571" s="37" t="s">
        <v>8219</v>
      </c>
      <c r="B1571">
        <v>120</v>
      </c>
    </row>
    <row r="1572" spans="1:2" x14ac:dyDescent="0.25">
      <c r="A1572" s="37" t="s">
        <v>8219</v>
      </c>
      <c r="B1572">
        <v>120</v>
      </c>
    </row>
    <row r="1573" spans="1:2" x14ac:dyDescent="0.25">
      <c r="A1573" s="37" t="s">
        <v>8219</v>
      </c>
      <c r="B1573">
        <v>120</v>
      </c>
    </row>
    <row r="1574" spans="1:2" x14ac:dyDescent="0.25">
      <c r="A1574" s="37" t="s">
        <v>8219</v>
      </c>
      <c r="B1574">
        <v>120</v>
      </c>
    </row>
    <row r="1575" spans="1:2" x14ac:dyDescent="0.25">
      <c r="A1575" s="37" t="s">
        <v>8219</v>
      </c>
      <c r="B1575">
        <v>120</v>
      </c>
    </row>
    <row r="1576" spans="1:2" x14ac:dyDescent="0.25">
      <c r="A1576" s="37" t="s">
        <v>8219</v>
      </c>
      <c r="B1576">
        <v>120</v>
      </c>
    </row>
    <row r="1577" spans="1:2" x14ac:dyDescent="0.25">
      <c r="A1577" s="37" t="s">
        <v>8219</v>
      </c>
      <c r="B1577">
        <v>120</v>
      </c>
    </row>
    <row r="1578" spans="1:2" x14ac:dyDescent="0.25">
      <c r="A1578" s="37" t="s">
        <v>8219</v>
      </c>
      <c r="B1578">
        <v>120</v>
      </c>
    </row>
    <row r="1579" spans="1:2" x14ac:dyDescent="0.25">
      <c r="A1579" s="37" t="s">
        <v>8219</v>
      </c>
      <c r="B1579">
        <v>121</v>
      </c>
    </row>
    <row r="1580" spans="1:2" x14ac:dyDescent="0.25">
      <c r="A1580" s="37" t="s">
        <v>8219</v>
      </c>
      <c r="B1580">
        <v>121</v>
      </c>
    </row>
    <row r="1581" spans="1:2" x14ac:dyDescent="0.25">
      <c r="A1581" s="37" t="s">
        <v>8219</v>
      </c>
      <c r="B1581">
        <v>122</v>
      </c>
    </row>
    <row r="1582" spans="1:2" x14ac:dyDescent="0.25">
      <c r="A1582" s="37" t="s">
        <v>8219</v>
      </c>
      <c r="B1582">
        <v>122</v>
      </c>
    </row>
    <row r="1583" spans="1:2" x14ac:dyDescent="0.25">
      <c r="A1583" s="37" t="s">
        <v>8219</v>
      </c>
      <c r="B1583">
        <v>122</v>
      </c>
    </row>
    <row r="1584" spans="1:2" x14ac:dyDescent="0.25">
      <c r="A1584" s="37" t="s">
        <v>8219</v>
      </c>
      <c r="B1584">
        <v>123</v>
      </c>
    </row>
    <row r="1585" spans="1:2" x14ac:dyDescent="0.25">
      <c r="A1585" s="37" t="s">
        <v>8219</v>
      </c>
      <c r="B1585">
        <v>123</v>
      </c>
    </row>
    <row r="1586" spans="1:2" x14ac:dyDescent="0.25">
      <c r="A1586" s="37" t="s">
        <v>8219</v>
      </c>
      <c r="B1586">
        <v>123</v>
      </c>
    </row>
    <row r="1587" spans="1:2" x14ac:dyDescent="0.25">
      <c r="A1587" s="37" t="s">
        <v>8219</v>
      </c>
      <c r="B1587">
        <v>123</v>
      </c>
    </row>
    <row r="1588" spans="1:2" x14ac:dyDescent="0.25">
      <c r="A1588" s="37" t="s">
        <v>8219</v>
      </c>
      <c r="B1588">
        <v>124</v>
      </c>
    </row>
    <row r="1589" spans="1:2" x14ac:dyDescent="0.25">
      <c r="A1589" s="37" t="s">
        <v>8219</v>
      </c>
      <c r="B1589">
        <v>125</v>
      </c>
    </row>
    <row r="1590" spans="1:2" x14ac:dyDescent="0.25">
      <c r="A1590" s="37" t="s">
        <v>8219</v>
      </c>
      <c r="B1590">
        <v>125</v>
      </c>
    </row>
    <row r="1591" spans="1:2" x14ac:dyDescent="0.25">
      <c r="A1591" s="37" t="s">
        <v>8219</v>
      </c>
      <c r="B1591">
        <v>125</v>
      </c>
    </row>
    <row r="1592" spans="1:2" x14ac:dyDescent="0.25">
      <c r="A1592" s="37" t="s">
        <v>8219</v>
      </c>
      <c r="B1592">
        <v>126</v>
      </c>
    </row>
    <row r="1593" spans="1:2" x14ac:dyDescent="0.25">
      <c r="A1593" s="37" t="s">
        <v>8219</v>
      </c>
      <c r="B1593">
        <v>126</v>
      </c>
    </row>
    <row r="1594" spans="1:2" x14ac:dyDescent="0.25">
      <c r="A1594" s="37" t="s">
        <v>8219</v>
      </c>
      <c r="B1594">
        <v>126</v>
      </c>
    </row>
    <row r="1595" spans="1:2" x14ac:dyDescent="0.25">
      <c r="A1595" s="37" t="s">
        <v>8219</v>
      </c>
      <c r="B1595">
        <v>127</v>
      </c>
    </row>
    <row r="1596" spans="1:2" x14ac:dyDescent="0.25">
      <c r="A1596" s="37" t="s">
        <v>8219</v>
      </c>
      <c r="B1596">
        <v>128</v>
      </c>
    </row>
    <row r="1597" spans="1:2" x14ac:dyDescent="0.25">
      <c r="A1597" s="37" t="s">
        <v>8219</v>
      </c>
      <c r="B1597">
        <v>128</v>
      </c>
    </row>
    <row r="1598" spans="1:2" x14ac:dyDescent="0.25">
      <c r="A1598" s="37" t="s">
        <v>8219</v>
      </c>
      <c r="B1598">
        <v>128</v>
      </c>
    </row>
    <row r="1599" spans="1:2" x14ac:dyDescent="0.25">
      <c r="A1599" s="37" t="s">
        <v>8219</v>
      </c>
      <c r="B1599">
        <v>128</v>
      </c>
    </row>
    <row r="1600" spans="1:2" x14ac:dyDescent="0.25">
      <c r="A1600" s="37" t="s">
        <v>8219</v>
      </c>
      <c r="B1600">
        <v>128</v>
      </c>
    </row>
    <row r="1601" spans="1:2" x14ac:dyDescent="0.25">
      <c r="A1601" s="37" t="s">
        <v>8219</v>
      </c>
      <c r="B1601">
        <v>128</v>
      </c>
    </row>
    <row r="1602" spans="1:2" x14ac:dyDescent="0.25">
      <c r="A1602" s="37" t="s">
        <v>8219</v>
      </c>
      <c r="B1602">
        <v>128</v>
      </c>
    </row>
    <row r="1603" spans="1:2" x14ac:dyDescent="0.25">
      <c r="A1603" s="37" t="s">
        <v>8219</v>
      </c>
      <c r="B1603">
        <v>129</v>
      </c>
    </row>
    <row r="1604" spans="1:2" x14ac:dyDescent="0.25">
      <c r="A1604" s="37" t="s">
        <v>8219</v>
      </c>
      <c r="B1604">
        <v>130</v>
      </c>
    </row>
    <row r="1605" spans="1:2" x14ac:dyDescent="0.25">
      <c r="A1605" s="37" t="s">
        <v>8219</v>
      </c>
      <c r="B1605">
        <v>130</v>
      </c>
    </row>
    <row r="1606" spans="1:2" x14ac:dyDescent="0.25">
      <c r="A1606" s="37" t="s">
        <v>8219</v>
      </c>
      <c r="B1606">
        <v>130</v>
      </c>
    </row>
    <row r="1607" spans="1:2" x14ac:dyDescent="0.25">
      <c r="A1607" s="37" t="s">
        <v>8219</v>
      </c>
      <c r="B1607">
        <v>130</v>
      </c>
    </row>
    <row r="1608" spans="1:2" x14ac:dyDescent="0.25">
      <c r="A1608" s="37" t="s">
        <v>8219</v>
      </c>
      <c r="B1608">
        <v>130</v>
      </c>
    </row>
    <row r="1609" spans="1:2" x14ac:dyDescent="0.25">
      <c r="A1609" s="37" t="s">
        <v>8219</v>
      </c>
      <c r="B1609">
        <v>131</v>
      </c>
    </row>
    <row r="1610" spans="1:2" x14ac:dyDescent="0.25">
      <c r="A1610" s="37" t="s">
        <v>8219</v>
      </c>
      <c r="B1610">
        <v>131</v>
      </c>
    </row>
    <row r="1611" spans="1:2" x14ac:dyDescent="0.25">
      <c r="A1611" s="37" t="s">
        <v>8219</v>
      </c>
      <c r="B1611">
        <v>131</v>
      </c>
    </row>
    <row r="1612" spans="1:2" x14ac:dyDescent="0.25">
      <c r="A1612" s="37" t="s">
        <v>8219</v>
      </c>
      <c r="B1612">
        <v>131</v>
      </c>
    </row>
    <row r="1613" spans="1:2" x14ac:dyDescent="0.25">
      <c r="A1613" s="37" t="s">
        <v>8219</v>
      </c>
      <c r="B1613">
        <v>132</v>
      </c>
    </row>
    <row r="1614" spans="1:2" x14ac:dyDescent="0.25">
      <c r="A1614" s="37" t="s">
        <v>8219</v>
      </c>
      <c r="B1614">
        <v>132</v>
      </c>
    </row>
    <row r="1615" spans="1:2" x14ac:dyDescent="0.25">
      <c r="A1615" s="37" t="s">
        <v>8219</v>
      </c>
      <c r="B1615">
        <v>133</v>
      </c>
    </row>
    <row r="1616" spans="1:2" x14ac:dyDescent="0.25">
      <c r="A1616" s="37" t="s">
        <v>8219</v>
      </c>
      <c r="B1616">
        <v>133</v>
      </c>
    </row>
    <row r="1617" spans="1:2" x14ac:dyDescent="0.25">
      <c r="A1617" s="37" t="s">
        <v>8219</v>
      </c>
      <c r="B1617">
        <v>133</v>
      </c>
    </row>
    <row r="1618" spans="1:2" x14ac:dyDescent="0.25">
      <c r="A1618" s="37" t="s">
        <v>8219</v>
      </c>
      <c r="B1618">
        <v>133</v>
      </c>
    </row>
    <row r="1619" spans="1:2" x14ac:dyDescent="0.25">
      <c r="A1619" s="37" t="s">
        <v>8219</v>
      </c>
      <c r="B1619">
        <v>133</v>
      </c>
    </row>
    <row r="1620" spans="1:2" x14ac:dyDescent="0.25">
      <c r="A1620" s="37" t="s">
        <v>8219</v>
      </c>
      <c r="B1620">
        <v>134</v>
      </c>
    </row>
    <row r="1621" spans="1:2" x14ac:dyDescent="0.25">
      <c r="A1621" s="37" t="s">
        <v>8219</v>
      </c>
      <c r="B1621">
        <v>134</v>
      </c>
    </row>
    <row r="1622" spans="1:2" x14ac:dyDescent="0.25">
      <c r="A1622" s="37" t="s">
        <v>8219</v>
      </c>
      <c r="B1622">
        <v>134</v>
      </c>
    </row>
    <row r="1623" spans="1:2" x14ac:dyDescent="0.25">
      <c r="A1623" s="37" t="s">
        <v>8219</v>
      </c>
      <c r="B1623">
        <v>134</v>
      </c>
    </row>
    <row r="1624" spans="1:2" x14ac:dyDescent="0.25">
      <c r="A1624" s="37" t="s">
        <v>8219</v>
      </c>
      <c r="B1624">
        <v>134</v>
      </c>
    </row>
    <row r="1625" spans="1:2" x14ac:dyDescent="0.25">
      <c r="A1625" s="37" t="s">
        <v>8219</v>
      </c>
      <c r="B1625">
        <v>134</v>
      </c>
    </row>
    <row r="1626" spans="1:2" x14ac:dyDescent="0.25">
      <c r="A1626" s="37" t="s">
        <v>8219</v>
      </c>
      <c r="B1626">
        <v>135</v>
      </c>
    </row>
    <row r="1627" spans="1:2" x14ac:dyDescent="0.25">
      <c r="A1627" s="37" t="s">
        <v>8219</v>
      </c>
      <c r="B1627">
        <v>136</v>
      </c>
    </row>
    <row r="1628" spans="1:2" x14ac:dyDescent="0.25">
      <c r="A1628" s="37" t="s">
        <v>8219</v>
      </c>
      <c r="B1628">
        <v>136</v>
      </c>
    </row>
    <row r="1629" spans="1:2" x14ac:dyDescent="0.25">
      <c r="A1629" s="37" t="s">
        <v>8219</v>
      </c>
      <c r="B1629">
        <v>136</v>
      </c>
    </row>
    <row r="1630" spans="1:2" x14ac:dyDescent="0.25">
      <c r="A1630" s="37" t="s">
        <v>8219</v>
      </c>
      <c r="B1630">
        <v>137</v>
      </c>
    </row>
    <row r="1631" spans="1:2" x14ac:dyDescent="0.25">
      <c r="A1631" s="37" t="s">
        <v>8219</v>
      </c>
      <c r="B1631">
        <v>137</v>
      </c>
    </row>
    <row r="1632" spans="1:2" x14ac:dyDescent="0.25">
      <c r="A1632" s="37" t="s">
        <v>8219</v>
      </c>
      <c r="B1632">
        <v>138</v>
      </c>
    </row>
    <row r="1633" spans="1:2" x14ac:dyDescent="0.25">
      <c r="A1633" s="37" t="s">
        <v>8219</v>
      </c>
      <c r="B1633">
        <v>139</v>
      </c>
    </row>
    <row r="1634" spans="1:2" x14ac:dyDescent="0.25">
      <c r="A1634" s="37" t="s">
        <v>8219</v>
      </c>
      <c r="B1634">
        <v>139</v>
      </c>
    </row>
    <row r="1635" spans="1:2" x14ac:dyDescent="0.25">
      <c r="A1635" s="37" t="s">
        <v>8219</v>
      </c>
      <c r="B1635">
        <v>139</v>
      </c>
    </row>
    <row r="1636" spans="1:2" x14ac:dyDescent="0.25">
      <c r="A1636" s="37" t="s">
        <v>8219</v>
      </c>
      <c r="B1636">
        <v>140</v>
      </c>
    </row>
    <row r="1637" spans="1:2" x14ac:dyDescent="0.25">
      <c r="A1637" s="37" t="s">
        <v>8219</v>
      </c>
      <c r="B1637">
        <v>140</v>
      </c>
    </row>
    <row r="1638" spans="1:2" x14ac:dyDescent="0.25">
      <c r="A1638" s="37" t="s">
        <v>8219</v>
      </c>
      <c r="B1638">
        <v>140</v>
      </c>
    </row>
    <row r="1639" spans="1:2" x14ac:dyDescent="0.25">
      <c r="A1639" s="37" t="s">
        <v>8219</v>
      </c>
      <c r="B1639">
        <v>140</v>
      </c>
    </row>
    <row r="1640" spans="1:2" x14ac:dyDescent="0.25">
      <c r="A1640" s="37" t="s">
        <v>8219</v>
      </c>
      <c r="B1640">
        <v>141</v>
      </c>
    </row>
    <row r="1641" spans="1:2" x14ac:dyDescent="0.25">
      <c r="A1641" s="37" t="s">
        <v>8219</v>
      </c>
      <c r="B1641">
        <v>141</v>
      </c>
    </row>
    <row r="1642" spans="1:2" x14ac:dyDescent="0.25">
      <c r="A1642" s="37" t="s">
        <v>8219</v>
      </c>
      <c r="B1642">
        <v>141</v>
      </c>
    </row>
    <row r="1643" spans="1:2" x14ac:dyDescent="0.25">
      <c r="A1643" s="37" t="s">
        <v>8219</v>
      </c>
      <c r="B1643">
        <v>141</v>
      </c>
    </row>
    <row r="1644" spans="1:2" x14ac:dyDescent="0.25">
      <c r="A1644" s="37" t="s">
        <v>8219</v>
      </c>
      <c r="B1644">
        <v>141</v>
      </c>
    </row>
    <row r="1645" spans="1:2" x14ac:dyDescent="0.25">
      <c r="A1645" s="37" t="s">
        <v>8219</v>
      </c>
      <c r="B1645">
        <v>141</v>
      </c>
    </row>
    <row r="1646" spans="1:2" x14ac:dyDescent="0.25">
      <c r="A1646" s="37" t="s">
        <v>8219</v>
      </c>
      <c r="B1646">
        <v>142</v>
      </c>
    </row>
    <row r="1647" spans="1:2" x14ac:dyDescent="0.25">
      <c r="A1647" s="37" t="s">
        <v>8219</v>
      </c>
      <c r="B1647">
        <v>142</v>
      </c>
    </row>
    <row r="1648" spans="1:2" x14ac:dyDescent="0.25">
      <c r="A1648" s="37" t="s">
        <v>8219</v>
      </c>
      <c r="B1648">
        <v>143</v>
      </c>
    </row>
    <row r="1649" spans="1:2" x14ac:dyDescent="0.25">
      <c r="A1649" s="37" t="s">
        <v>8219</v>
      </c>
      <c r="B1649">
        <v>143</v>
      </c>
    </row>
    <row r="1650" spans="1:2" x14ac:dyDescent="0.25">
      <c r="A1650" s="37" t="s">
        <v>8219</v>
      </c>
      <c r="B1650">
        <v>144</v>
      </c>
    </row>
    <row r="1651" spans="1:2" x14ac:dyDescent="0.25">
      <c r="A1651" s="37" t="s">
        <v>8219</v>
      </c>
      <c r="B1651">
        <v>144</v>
      </c>
    </row>
    <row r="1652" spans="1:2" x14ac:dyDescent="0.25">
      <c r="A1652" s="37" t="s">
        <v>8219</v>
      </c>
      <c r="B1652">
        <v>145</v>
      </c>
    </row>
    <row r="1653" spans="1:2" x14ac:dyDescent="0.25">
      <c r="A1653" s="37" t="s">
        <v>8219</v>
      </c>
      <c r="B1653">
        <v>145</v>
      </c>
    </row>
    <row r="1654" spans="1:2" x14ac:dyDescent="0.25">
      <c r="A1654" s="37" t="s">
        <v>8219</v>
      </c>
      <c r="B1654">
        <v>145</v>
      </c>
    </row>
    <row r="1655" spans="1:2" x14ac:dyDescent="0.25">
      <c r="A1655" s="37" t="s">
        <v>8219</v>
      </c>
      <c r="B1655">
        <v>145</v>
      </c>
    </row>
    <row r="1656" spans="1:2" x14ac:dyDescent="0.25">
      <c r="A1656" s="37" t="s">
        <v>8219</v>
      </c>
      <c r="B1656">
        <v>145</v>
      </c>
    </row>
    <row r="1657" spans="1:2" x14ac:dyDescent="0.25">
      <c r="A1657" s="37" t="s">
        <v>8219</v>
      </c>
      <c r="B1657">
        <v>145</v>
      </c>
    </row>
    <row r="1658" spans="1:2" x14ac:dyDescent="0.25">
      <c r="A1658" s="37" t="s">
        <v>8219</v>
      </c>
      <c r="B1658">
        <v>146</v>
      </c>
    </row>
    <row r="1659" spans="1:2" x14ac:dyDescent="0.25">
      <c r="A1659" s="37" t="s">
        <v>8219</v>
      </c>
      <c r="B1659">
        <v>146</v>
      </c>
    </row>
    <row r="1660" spans="1:2" x14ac:dyDescent="0.25">
      <c r="A1660" s="37" t="s">
        <v>8219</v>
      </c>
      <c r="B1660">
        <v>146</v>
      </c>
    </row>
    <row r="1661" spans="1:2" x14ac:dyDescent="0.25">
      <c r="A1661" s="37" t="s">
        <v>8219</v>
      </c>
      <c r="B1661">
        <v>147</v>
      </c>
    </row>
    <row r="1662" spans="1:2" x14ac:dyDescent="0.25">
      <c r="A1662" s="37" t="s">
        <v>8219</v>
      </c>
      <c r="B1662">
        <v>147</v>
      </c>
    </row>
    <row r="1663" spans="1:2" x14ac:dyDescent="0.25">
      <c r="A1663" s="37" t="s">
        <v>8219</v>
      </c>
      <c r="B1663">
        <v>147</v>
      </c>
    </row>
    <row r="1664" spans="1:2" x14ac:dyDescent="0.25">
      <c r="A1664" s="37" t="s">
        <v>8219</v>
      </c>
      <c r="B1664">
        <v>147</v>
      </c>
    </row>
    <row r="1665" spans="1:2" x14ac:dyDescent="0.25">
      <c r="A1665" s="37" t="s">
        <v>8219</v>
      </c>
      <c r="B1665">
        <v>147</v>
      </c>
    </row>
    <row r="1666" spans="1:2" x14ac:dyDescent="0.25">
      <c r="A1666" s="37" t="s">
        <v>8219</v>
      </c>
      <c r="B1666">
        <v>147</v>
      </c>
    </row>
    <row r="1667" spans="1:2" x14ac:dyDescent="0.25">
      <c r="A1667" s="37" t="s">
        <v>8219</v>
      </c>
      <c r="B1667">
        <v>148</v>
      </c>
    </row>
    <row r="1668" spans="1:2" x14ac:dyDescent="0.25">
      <c r="A1668" s="37" t="s">
        <v>8219</v>
      </c>
      <c r="B1668">
        <v>148</v>
      </c>
    </row>
    <row r="1669" spans="1:2" x14ac:dyDescent="0.25">
      <c r="A1669" s="37" t="s">
        <v>8219</v>
      </c>
      <c r="B1669">
        <v>149</v>
      </c>
    </row>
    <row r="1670" spans="1:2" x14ac:dyDescent="0.25">
      <c r="A1670" s="37" t="s">
        <v>8219</v>
      </c>
      <c r="B1670">
        <v>149</v>
      </c>
    </row>
    <row r="1671" spans="1:2" x14ac:dyDescent="0.25">
      <c r="A1671" s="37" t="s">
        <v>8219</v>
      </c>
      <c r="B1671">
        <v>149</v>
      </c>
    </row>
    <row r="1672" spans="1:2" x14ac:dyDescent="0.25">
      <c r="A1672" s="37" t="s">
        <v>8219</v>
      </c>
      <c r="B1672">
        <v>149</v>
      </c>
    </row>
    <row r="1673" spans="1:2" x14ac:dyDescent="0.25">
      <c r="A1673" s="37" t="s">
        <v>8219</v>
      </c>
      <c r="B1673">
        <v>150</v>
      </c>
    </row>
    <row r="1674" spans="1:2" x14ac:dyDescent="0.25">
      <c r="A1674" s="37" t="s">
        <v>8219</v>
      </c>
      <c r="B1674">
        <v>150</v>
      </c>
    </row>
    <row r="1675" spans="1:2" x14ac:dyDescent="0.25">
      <c r="A1675" s="37" t="s">
        <v>8219</v>
      </c>
      <c r="B1675">
        <v>150</v>
      </c>
    </row>
    <row r="1676" spans="1:2" x14ac:dyDescent="0.25">
      <c r="A1676" s="37" t="s">
        <v>8219</v>
      </c>
      <c r="B1676">
        <v>150</v>
      </c>
    </row>
    <row r="1677" spans="1:2" x14ac:dyDescent="0.25">
      <c r="A1677" s="37" t="s">
        <v>8219</v>
      </c>
      <c r="B1677">
        <v>150</v>
      </c>
    </row>
    <row r="1678" spans="1:2" x14ac:dyDescent="0.25">
      <c r="A1678" s="37" t="s">
        <v>8219</v>
      </c>
      <c r="B1678">
        <v>151</v>
      </c>
    </row>
    <row r="1679" spans="1:2" x14ac:dyDescent="0.25">
      <c r="A1679" s="37" t="s">
        <v>8219</v>
      </c>
      <c r="B1679">
        <v>151</v>
      </c>
    </row>
    <row r="1680" spans="1:2" x14ac:dyDescent="0.25">
      <c r="A1680" s="37" t="s">
        <v>8219</v>
      </c>
      <c r="B1680">
        <v>151</v>
      </c>
    </row>
    <row r="1681" spans="1:2" x14ac:dyDescent="0.25">
      <c r="A1681" s="37" t="s">
        <v>8219</v>
      </c>
      <c r="B1681">
        <v>152</v>
      </c>
    </row>
    <row r="1682" spans="1:2" x14ac:dyDescent="0.25">
      <c r="A1682" s="37" t="s">
        <v>8219</v>
      </c>
      <c r="B1682">
        <v>153</v>
      </c>
    </row>
    <row r="1683" spans="1:2" x14ac:dyDescent="0.25">
      <c r="A1683" s="37" t="s">
        <v>8219</v>
      </c>
      <c r="B1683">
        <v>154</v>
      </c>
    </row>
    <row r="1684" spans="1:2" x14ac:dyDescent="0.25">
      <c r="A1684" s="37" t="s">
        <v>8219</v>
      </c>
      <c r="B1684">
        <v>156</v>
      </c>
    </row>
    <row r="1685" spans="1:2" x14ac:dyDescent="0.25">
      <c r="A1685" s="37" t="s">
        <v>8219</v>
      </c>
      <c r="B1685">
        <v>156</v>
      </c>
    </row>
    <row r="1686" spans="1:2" x14ac:dyDescent="0.25">
      <c r="A1686" s="37" t="s">
        <v>8219</v>
      </c>
      <c r="B1686">
        <v>157</v>
      </c>
    </row>
    <row r="1687" spans="1:2" x14ac:dyDescent="0.25">
      <c r="A1687" s="37" t="s">
        <v>8219</v>
      </c>
      <c r="B1687">
        <v>157</v>
      </c>
    </row>
    <row r="1688" spans="1:2" x14ac:dyDescent="0.25">
      <c r="A1688" s="37" t="s">
        <v>8219</v>
      </c>
      <c r="B1688">
        <v>158</v>
      </c>
    </row>
    <row r="1689" spans="1:2" x14ac:dyDescent="0.25">
      <c r="A1689" s="37" t="s">
        <v>8219</v>
      </c>
      <c r="B1689">
        <v>158</v>
      </c>
    </row>
    <row r="1690" spans="1:2" x14ac:dyDescent="0.25">
      <c r="A1690" s="37" t="s">
        <v>8219</v>
      </c>
      <c r="B1690">
        <v>158</v>
      </c>
    </row>
    <row r="1691" spans="1:2" x14ac:dyDescent="0.25">
      <c r="A1691" s="37" t="s">
        <v>8219</v>
      </c>
      <c r="B1691">
        <v>158</v>
      </c>
    </row>
    <row r="1692" spans="1:2" x14ac:dyDescent="0.25">
      <c r="A1692" s="37" t="s">
        <v>8219</v>
      </c>
      <c r="B1692">
        <v>158</v>
      </c>
    </row>
    <row r="1693" spans="1:2" x14ac:dyDescent="0.25">
      <c r="A1693" s="37" t="s">
        <v>8219</v>
      </c>
      <c r="B1693">
        <v>158</v>
      </c>
    </row>
    <row r="1694" spans="1:2" x14ac:dyDescent="0.25">
      <c r="A1694" s="37" t="s">
        <v>8219</v>
      </c>
      <c r="B1694">
        <v>159</v>
      </c>
    </row>
    <row r="1695" spans="1:2" x14ac:dyDescent="0.25">
      <c r="A1695" s="37" t="s">
        <v>8219</v>
      </c>
      <c r="B1695">
        <v>159</v>
      </c>
    </row>
    <row r="1696" spans="1:2" x14ac:dyDescent="0.25">
      <c r="A1696" s="37" t="s">
        <v>8219</v>
      </c>
      <c r="B1696">
        <v>159</v>
      </c>
    </row>
    <row r="1697" spans="1:2" x14ac:dyDescent="0.25">
      <c r="A1697" s="37" t="s">
        <v>8219</v>
      </c>
      <c r="B1697">
        <v>159</v>
      </c>
    </row>
    <row r="1698" spans="1:2" x14ac:dyDescent="0.25">
      <c r="A1698" s="37" t="s">
        <v>8219</v>
      </c>
      <c r="B1698">
        <v>159</v>
      </c>
    </row>
    <row r="1699" spans="1:2" x14ac:dyDescent="0.25">
      <c r="A1699" s="37" t="s">
        <v>8219</v>
      </c>
      <c r="B1699">
        <v>159</v>
      </c>
    </row>
    <row r="1700" spans="1:2" x14ac:dyDescent="0.25">
      <c r="A1700" s="37" t="s">
        <v>8219</v>
      </c>
      <c r="B1700">
        <v>159</v>
      </c>
    </row>
    <row r="1701" spans="1:2" x14ac:dyDescent="0.25">
      <c r="A1701" s="37" t="s">
        <v>8219</v>
      </c>
      <c r="B1701">
        <v>160</v>
      </c>
    </row>
    <row r="1702" spans="1:2" x14ac:dyDescent="0.25">
      <c r="A1702" s="37" t="s">
        <v>8219</v>
      </c>
      <c r="B1702">
        <v>160</v>
      </c>
    </row>
    <row r="1703" spans="1:2" x14ac:dyDescent="0.25">
      <c r="A1703" s="37" t="s">
        <v>8219</v>
      </c>
      <c r="B1703">
        <v>162</v>
      </c>
    </row>
    <row r="1704" spans="1:2" x14ac:dyDescent="0.25">
      <c r="A1704" s="37" t="s">
        <v>8219</v>
      </c>
      <c r="B1704">
        <v>162</v>
      </c>
    </row>
    <row r="1705" spans="1:2" x14ac:dyDescent="0.25">
      <c r="A1705" s="37" t="s">
        <v>8219</v>
      </c>
      <c r="B1705">
        <v>163</v>
      </c>
    </row>
    <row r="1706" spans="1:2" x14ac:dyDescent="0.25">
      <c r="A1706" s="37" t="s">
        <v>8219</v>
      </c>
      <c r="B1706">
        <v>163</v>
      </c>
    </row>
    <row r="1707" spans="1:2" x14ac:dyDescent="0.25">
      <c r="A1707" s="37" t="s">
        <v>8219</v>
      </c>
      <c r="B1707">
        <v>163</v>
      </c>
    </row>
    <row r="1708" spans="1:2" x14ac:dyDescent="0.25">
      <c r="A1708" s="37" t="s">
        <v>8219</v>
      </c>
      <c r="B1708">
        <v>163</v>
      </c>
    </row>
    <row r="1709" spans="1:2" x14ac:dyDescent="0.25">
      <c r="A1709" s="37" t="s">
        <v>8219</v>
      </c>
      <c r="B1709">
        <v>163</v>
      </c>
    </row>
    <row r="1710" spans="1:2" x14ac:dyDescent="0.25">
      <c r="A1710" s="37" t="s">
        <v>8219</v>
      </c>
      <c r="B1710">
        <v>165</v>
      </c>
    </row>
    <row r="1711" spans="1:2" x14ac:dyDescent="0.25">
      <c r="A1711" s="37" t="s">
        <v>8219</v>
      </c>
      <c r="B1711">
        <v>165</v>
      </c>
    </row>
    <row r="1712" spans="1:2" x14ac:dyDescent="0.25">
      <c r="A1712" s="37" t="s">
        <v>8219</v>
      </c>
      <c r="B1712">
        <v>165</v>
      </c>
    </row>
    <row r="1713" spans="1:2" x14ac:dyDescent="0.25">
      <c r="A1713" s="37" t="s">
        <v>8219</v>
      </c>
      <c r="B1713">
        <v>166</v>
      </c>
    </row>
    <row r="1714" spans="1:2" x14ac:dyDescent="0.25">
      <c r="A1714" s="37" t="s">
        <v>8219</v>
      </c>
      <c r="B1714">
        <v>167</v>
      </c>
    </row>
    <row r="1715" spans="1:2" x14ac:dyDescent="0.25">
      <c r="A1715" s="37" t="s">
        <v>8219</v>
      </c>
      <c r="B1715">
        <v>167</v>
      </c>
    </row>
    <row r="1716" spans="1:2" x14ac:dyDescent="0.25">
      <c r="A1716" s="37" t="s">
        <v>8219</v>
      </c>
      <c r="B1716">
        <v>167</v>
      </c>
    </row>
    <row r="1717" spans="1:2" x14ac:dyDescent="0.25">
      <c r="A1717" s="37" t="s">
        <v>8219</v>
      </c>
      <c r="B1717">
        <v>167</v>
      </c>
    </row>
    <row r="1718" spans="1:2" x14ac:dyDescent="0.25">
      <c r="A1718" s="37" t="s">
        <v>8219</v>
      </c>
      <c r="B1718">
        <v>167</v>
      </c>
    </row>
    <row r="1719" spans="1:2" x14ac:dyDescent="0.25">
      <c r="A1719" s="37" t="s">
        <v>8219</v>
      </c>
      <c r="B1719">
        <v>167</v>
      </c>
    </row>
    <row r="1720" spans="1:2" x14ac:dyDescent="0.25">
      <c r="A1720" s="37" t="s">
        <v>8219</v>
      </c>
      <c r="B1720">
        <v>167</v>
      </c>
    </row>
    <row r="1721" spans="1:2" x14ac:dyDescent="0.25">
      <c r="A1721" s="37" t="s">
        <v>8219</v>
      </c>
      <c r="B1721">
        <v>168</v>
      </c>
    </row>
    <row r="1722" spans="1:2" x14ac:dyDescent="0.25">
      <c r="A1722" s="37" t="s">
        <v>8219</v>
      </c>
      <c r="B1722">
        <v>168</v>
      </c>
    </row>
    <row r="1723" spans="1:2" x14ac:dyDescent="0.25">
      <c r="A1723" s="37" t="s">
        <v>8219</v>
      </c>
      <c r="B1723">
        <v>168</v>
      </c>
    </row>
    <row r="1724" spans="1:2" x14ac:dyDescent="0.25">
      <c r="A1724" s="37" t="s">
        <v>8219</v>
      </c>
      <c r="B1724">
        <v>168</v>
      </c>
    </row>
    <row r="1725" spans="1:2" x14ac:dyDescent="0.25">
      <c r="A1725" s="37" t="s">
        <v>8219</v>
      </c>
      <c r="B1725">
        <v>169</v>
      </c>
    </row>
    <row r="1726" spans="1:2" x14ac:dyDescent="0.25">
      <c r="A1726" s="37" t="s">
        <v>8219</v>
      </c>
      <c r="B1726">
        <v>169</v>
      </c>
    </row>
    <row r="1727" spans="1:2" x14ac:dyDescent="0.25">
      <c r="A1727" s="37" t="s">
        <v>8219</v>
      </c>
      <c r="B1727">
        <v>169</v>
      </c>
    </row>
    <row r="1728" spans="1:2" x14ac:dyDescent="0.25">
      <c r="A1728" s="37" t="s">
        <v>8219</v>
      </c>
      <c r="B1728">
        <v>169</v>
      </c>
    </row>
    <row r="1729" spans="1:2" x14ac:dyDescent="0.25">
      <c r="A1729" s="37" t="s">
        <v>8219</v>
      </c>
      <c r="B1729">
        <v>169</v>
      </c>
    </row>
    <row r="1730" spans="1:2" x14ac:dyDescent="0.25">
      <c r="A1730" s="37" t="s">
        <v>8219</v>
      </c>
      <c r="B1730">
        <v>170</v>
      </c>
    </row>
    <row r="1731" spans="1:2" x14ac:dyDescent="0.25">
      <c r="A1731" s="37" t="s">
        <v>8219</v>
      </c>
      <c r="B1731">
        <v>170</v>
      </c>
    </row>
    <row r="1732" spans="1:2" x14ac:dyDescent="0.25">
      <c r="A1732" s="37" t="s">
        <v>8219</v>
      </c>
      <c r="B1732">
        <v>170</v>
      </c>
    </row>
    <row r="1733" spans="1:2" x14ac:dyDescent="0.25">
      <c r="A1733" s="37" t="s">
        <v>8219</v>
      </c>
      <c r="B1733">
        <v>171</v>
      </c>
    </row>
    <row r="1734" spans="1:2" x14ac:dyDescent="0.25">
      <c r="A1734" s="37" t="s">
        <v>8219</v>
      </c>
      <c r="B1734">
        <v>172</v>
      </c>
    </row>
    <row r="1735" spans="1:2" x14ac:dyDescent="0.25">
      <c r="A1735" s="37" t="s">
        <v>8219</v>
      </c>
      <c r="B1735">
        <v>173</v>
      </c>
    </row>
    <row r="1736" spans="1:2" x14ac:dyDescent="0.25">
      <c r="A1736" s="37" t="s">
        <v>8219</v>
      </c>
      <c r="B1736">
        <v>173</v>
      </c>
    </row>
    <row r="1737" spans="1:2" x14ac:dyDescent="0.25">
      <c r="A1737" s="37" t="s">
        <v>8219</v>
      </c>
      <c r="B1737">
        <v>174</v>
      </c>
    </row>
    <row r="1738" spans="1:2" x14ac:dyDescent="0.25">
      <c r="A1738" s="37" t="s">
        <v>8219</v>
      </c>
      <c r="B1738">
        <v>174</v>
      </c>
    </row>
    <row r="1739" spans="1:2" x14ac:dyDescent="0.25">
      <c r="A1739" s="37" t="s">
        <v>8219</v>
      </c>
      <c r="B1739">
        <v>174</v>
      </c>
    </row>
    <row r="1740" spans="1:2" x14ac:dyDescent="0.25">
      <c r="A1740" s="37" t="s">
        <v>8219</v>
      </c>
      <c r="B1740">
        <v>175</v>
      </c>
    </row>
    <row r="1741" spans="1:2" x14ac:dyDescent="0.25">
      <c r="A1741" s="37" t="s">
        <v>8219</v>
      </c>
      <c r="B1741">
        <v>175</v>
      </c>
    </row>
    <row r="1742" spans="1:2" x14ac:dyDescent="0.25">
      <c r="A1742" s="37" t="s">
        <v>8219</v>
      </c>
      <c r="B1742">
        <v>176</v>
      </c>
    </row>
    <row r="1743" spans="1:2" x14ac:dyDescent="0.25">
      <c r="A1743" s="37" t="s">
        <v>8219</v>
      </c>
      <c r="B1743">
        <v>176</v>
      </c>
    </row>
    <row r="1744" spans="1:2" x14ac:dyDescent="0.25">
      <c r="A1744" s="37" t="s">
        <v>8219</v>
      </c>
      <c r="B1744">
        <v>176</v>
      </c>
    </row>
    <row r="1745" spans="1:2" x14ac:dyDescent="0.25">
      <c r="A1745" s="37" t="s">
        <v>8219</v>
      </c>
      <c r="B1745">
        <v>176</v>
      </c>
    </row>
    <row r="1746" spans="1:2" x14ac:dyDescent="0.25">
      <c r="A1746" s="37" t="s">
        <v>8219</v>
      </c>
      <c r="B1746">
        <v>177</v>
      </c>
    </row>
    <row r="1747" spans="1:2" x14ac:dyDescent="0.25">
      <c r="A1747" s="37" t="s">
        <v>8219</v>
      </c>
      <c r="B1747">
        <v>178</v>
      </c>
    </row>
    <row r="1748" spans="1:2" x14ac:dyDescent="0.25">
      <c r="A1748" s="37" t="s">
        <v>8219</v>
      </c>
      <c r="B1748">
        <v>179</v>
      </c>
    </row>
    <row r="1749" spans="1:2" x14ac:dyDescent="0.25">
      <c r="A1749" s="37" t="s">
        <v>8219</v>
      </c>
      <c r="B1749">
        <v>179</v>
      </c>
    </row>
    <row r="1750" spans="1:2" x14ac:dyDescent="0.25">
      <c r="A1750" s="37" t="s">
        <v>8219</v>
      </c>
      <c r="B1750">
        <v>179</v>
      </c>
    </row>
    <row r="1751" spans="1:2" x14ac:dyDescent="0.25">
      <c r="A1751" s="37" t="s">
        <v>8219</v>
      </c>
      <c r="B1751">
        <v>179</v>
      </c>
    </row>
    <row r="1752" spans="1:2" x14ac:dyDescent="0.25">
      <c r="A1752" s="37" t="s">
        <v>8219</v>
      </c>
      <c r="B1752">
        <v>180</v>
      </c>
    </row>
    <row r="1753" spans="1:2" x14ac:dyDescent="0.25">
      <c r="A1753" s="37" t="s">
        <v>8219</v>
      </c>
      <c r="B1753">
        <v>180</v>
      </c>
    </row>
    <row r="1754" spans="1:2" x14ac:dyDescent="0.25">
      <c r="A1754" s="37" t="s">
        <v>8219</v>
      </c>
      <c r="B1754">
        <v>181</v>
      </c>
    </row>
    <row r="1755" spans="1:2" x14ac:dyDescent="0.25">
      <c r="A1755" s="37" t="s">
        <v>8219</v>
      </c>
      <c r="B1755">
        <v>181</v>
      </c>
    </row>
    <row r="1756" spans="1:2" x14ac:dyDescent="0.25">
      <c r="A1756" s="37" t="s">
        <v>8219</v>
      </c>
      <c r="B1756">
        <v>181</v>
      </c>
    </row>
    <row r="1757" spans="1:2" x14ac:dyDescent="0.25">
      <c r="A1757" s="37" t="s">
        <v>8219</v>
      </c>
      <c r="B1757">
        <v>182</v>
      </c>
    </row>
    <row r="1758" spans="1:2" x14ac:dyDescent="0.25">
      <c r="A1758" s="37" t="s">
        <v>8219</v>
      </c>
      <c r="B1758">
        <v>182</v>
      </c>
    </row>
    <row r="1759" spans="1:2" x14ac:dyDescent="0.25">
      <c r="A1759" s="37" t="s">
        <v>8219</v>
      </c>
      <c r="B1759">
        <v>182</v>
      </c>
    </row>
    <row r="1760" spans="1:2" x14ac:dyDescent="0.25">
      <c r="A1760" s="37" t="s">
        <v>8219</v>
      </c>
      <c r="B1760">
        <v>183</v>
      </c>
    </row>
    <row r="1761" spans="1:2" x14ac:dyDescent="0.25">
      <c r="A1761" s="37" t="s">
        <v>8219</v>
      </c>
      <c r="B1761">
        <v>183</v>
      </c>
    </row>
    <row r="1762" spans="1:2" x14ac:dyDescent="0.25">
      <c r="A1762" s="37" t="s">
        <v>8219</v>
      </c>
      <c r="B1762">
        <v>183</v>
      </c>
    </row>
    <row r="1763" spans="1:2" x14ac:dyDescent="0.25">
      <c r="A1763" s="37" t="s">
        <v>8219</v>
      </c>
      <c r="B1763">
        <v>183</v>
      </c>
    </row>
    <row r="1764" spans="1:2" x14ac:dyDescent="0.25">
      <c r="A1764" s="37" t="s">
        <v>8219</v>
      </c>
      <c r="B1764">
        <v>184</v>
      </c>
    </row>
    <row r="1765" spans="1:2" x14ac:dyDescent="0.25">
      <c r="A1765" s="37" t="s">
        <v>8219</v>
      </c>
      <c r="B1765">
        <v>184</v>
      </c>
    </row>
    <row r="1766" spans="1:2" x14ac:dyDescent="0.25">
      <c r="A1766" s="37" t="s">
        <v>8219</v>
      </c>
      <c r="B1766">
        <v>184</v>
      </c>
    </row>
    <row r="1767" spans="1:2" x14ac:dyDescent="0.25">
      <c r="A1767" s="37" t="s">
        <v>8219</v>
      </c>
      <c r="B1767">
        <v>184</v>
      </c>
    </row>
    <row r="1768" spans="1:2" x14ac:dyDescent="0.25">
      <c r="A1768" s="37" t="s">
        <v>8219</v>
      </c>
      <c r="B1768">
        <v>185</v>
      </c>
    </row>
    <row r="1769" spans="1:2" x14ac:dyDescent="0.25">
      <c r="A1769" s="37" t="s">
        <v>8219</v>
      </c>
      <c r="B1769">
        <v>185</v>
      </c>
    </row>
    <row r="1770" spans="1:2" x14ac:dyDescent="0.25">
      <c r="A1770" s="37" t="s">
        <v>8219</v>
      </c>
      <c r="B1770">
        <v>186</v>
      </c>
    </row>
    <row r="1771" spans="1:2" x14ac:dyDescent="0.25">
      <c r="A1771" s="37" t="s">
        <v>8219</v>
      </c>
      <c r="B1771">
        <v>186</v>
      </c>
    </row>
    <row r="1772" spans="1:2" x14ac:dyDescent="0.25">
      <c r="A1772" s="37" t="s">
        <v>8219</v>
      </c>
      <c r="B1772">
        <v>186</v>
      </c>
    </row>
    <row r="1773" spans="1:2" x14ac:dyDescent="0.25">
      <c r="A1773" s="37" t="s">
        <v>8219</v>
      </c>
      <c r="B1773">
        <v>187</v>
      </c>
    </row>
    <row r="1774" spans="1:2" x14ac:dyDescent="0.25">
      <c r="A1774" s="37" t="s">
        <v>8219</v>
      </c>
      <c r="B1774">
        <v>188</v>
      </c>
    </row>
    <row r="1775" spans="1:2" x14ac:dyDescent="0.25">
      <c r="A1775" s="37" t="s">
        <v>8219</v>
      </c>
      <c r="B1775">
        <v>188</v>
      </c>
    </row>
    <row r="1776" spans="1:2" x14ac:dyDescent="0.25">
      <c r="A1776" s="37" t="s">
        <v>8219</v>
      </c>
      <c r="B1776">
        <v>188</v>
      </c>
    </row>
    <row r="1777" spans="1:2" x14ac:dyDescent="0.25">
      <c r="A1777" s="37" t="s">
        <v>8219</v>
      </c>
      <c r="B1777">
        <v>189</v>
      </c>
    </row>
    <row r="1778" spans="1:2" x14ac:dyDescent="0.25">
      <c r="A1778" s="37" t="s">
        <v>8219</v>
      </c>
      <c r="B1778">
        <v>189</v>
      </c>
    </row>
    <row r="1779" spans="1:2" x14ac:dyDescent="0.25">
      <c r="A1779" s="37" t="s">
        <v>8219</v>
      </c>
      <c r="B1779">
        <v>190</v>
      </c>
    </row>
    <row r="1780" spans="1:2" x14ac:dyDescent="0.25">
      <c r="A1780" s="37" t="s">
        <v>8219</v>
      </c>
      <c r="B1780">
        <v>190</v>
      </c>
    </row>
    <row r="1781" spans="1:2" x14ac:dyDescent="0.25">
      <c r="A1781" s="37" t="s">
        <v>8219</v>
      </c>
      <c r="B1781">
        <v>191</v>
      </c>
    </row>
    <row r="1782" spans="1:2" x14ac:dyDescent="0.25">
      <c r="A1782" s="37" t="s">
        <v>8219</v>
      </c>
      <c r="B1782">
        <v>191</v>
      </c>
    </row>
    <row r="1783" spans="1:2" x14ac:dyDescent="0.25">
      <c r="A1783" s="37" t="s">
        <v>8219</v>
      </c>
      <c r="B1783">
        <v>191</v>
      </c>
    </row>
    <row r="1784" spans="1:2" x14ac:dyDescent="0.25">
      <c r="A1784" s="37" t="s">
        <v>8219</v>
      </c>
      <c r="B1784">
        <v>191</v>
      </c>
    </row>
    <row r="1785" spans="1:2" x14ac:dyDescent="0.25">
      <c r="A1785" s="37" t="s">
        <v>8219</v>
      </c>
      <c r="B1785">
        <v>191</v>
      </c>
    </row>
    <row r="1786" spans="1:2" x14ac:dyDescent="0.25">
      <c r="A1786" s="37" t="s">
        <v>8219</v>
      </c>
      <c r="B1786">
        <v>193</v>
      </c>
    </row>
    <row r="1787" spans="1:2" x14ac:dyDescent="0.25">
      <c r="A1787" s="37" t="s">
        <v>8219</v>
      </c>
      <c r="B1787">
        <v>193</v>
      </c>
    </row>
    <row r="1788" spans="1:2" x14ac:dyDescent="0.25">
      <c r="A1788" s="37" t="s">
        <v>8219</v>
      </c>
      <c r="B1788">
        <v>193</v>
      </c>
    </row>
    <row r="1789" spans="1:2" x14ac:dyDescent="0.25">
      <c r="A1789" s="37" t="s">
        <v>8219</v>
      </c>
      <c r="B1789">
        <v>194</v>
      </c>
    </row>
    <row r="1790" spans="1:2" x14ac:dyDescent="0.25">
      <c r="A1790" s="37" t="s">
        <v>8219</v>
      </c>
      <c r="B1790">
        <v>194</v>
      </c>
    </row>
    <row r="1791" spans="1:2" x14ac:dyDescent="0.25">
      <c r="A1791" s="37" t="s">
        <v>8219</v>
      </c>
      <c r="B1791">
        <v>196</v>
      </c>
    </row>
    <row r="1792" spans="1:2" x14ac:dyDescent="0.25">
      <c r="A1792" s="37" t="s">
        <v>8219</v>
      </c>
      <c r="B1792">
        <v>196</v>
      </c>
    </row>
    <row r="1793" spans="1:2" x14ac:dyDescent="0.25">
      <c r="A1793" s="37" t="s">
        <v>8219</v>
      </c>
      <c r="B1793">
        <v>196</v>
      </c>
    </row>
    <row r="1794" spans="1:2" x14ac:dyDescent="0.25">
      <c r="A1794" s="37" t="s">
        <v>8219</v>
      </c>
      <c r="B1794">
        <v>197</v>
      </c>
    </row>
    <row r="1795" spans="1:2" x14ac:dyDescent="0.25">
      <c r="A1795" s="37" t="s">
        <v>8219</v>
      </c>
      <c r="B1795">
        <v>197</v>
      </c>
    </row>
    <row r="1796" spans="1:2" x14ac:dyDescent="0.25">
      <c r="A1796" s="37" t="s">
        <v>8219</v>
      </c>
      <c r="B1796">
        <v>199</v>
      </c>
    </row>
    <row r="1797" spans="1:2" x14ac:dyDescent="0.25">
      <c r="A1797" s="37" t="s">
        <v>8219</v>
      </c>
      <c r="B1797">
        <v>199</v>
      </c>
    </row>
    <row r="1798" spans="1:2" x14ac:dyDescent="0.25">
      <c r="A1798" s="37" t="s">
        <v>8219</v>
      </c>
      <c r="B1798">
        <v>199</v>
      </c>
    </row>
    <row r="1799" spans="1:2" x14ac:dyDescent="0.25">
      <c r="A1799" s="37" t="s">
        <v>8219</v>
      </c>
      <c r="B1799">
        <v>200</v>
      </c>
    </row>
    <row r="1800" spans="1:2" x14ac:dyDescent="0.25">
      <c r="A1800" s="37" t="s">
        <v>8219</v>
      </c>
      <c r="B1800">
        <v>200</v>
      </c>
    </row>
    <row r="1801" spans="1:2" x14ac:dyDescent="0.25">
      <c r="A1801" s="37" t="s">
        <v>8219</v>
      </c>
      <c r="B1801">
        <v>202</v>
      </c>
    </row>
    <row r="1802" spans="1:2" x14ac:dyDescent="0.25">
      <c r="A1802" s="37" t="s">
        <v>8219</v>
      </c>
      <c r="B1802">
        <v>202</v>
      </c>
    </row>
    <row r="1803" spans="1:2" x14ac:dyDescent="0.25">
      <c r="A1803" s="37" t="s">
        <v>8219</v>
      </c>
      <c r="B1803">
        <v>202</v>
      </c>
    </row>
    <row r="1804" spans="1:2" x14ac:dyDescent="0.25">
      <c r="A1804" s="37" t="s">
        <v>8219</v>
      </c>
      <c r="B1804">
        <v>202</v>
      </c>
    </row>
    <row r="1805" spans="1:2" x14ac:dyDescent="0.25">
      <c r="A1805" s="37" t="s">
        <v>8219</v>
      </c>
      <c r="B1805">
        <v>203</v>
      </c>
    </row>
    <row r="1806" spans="1:2" x14ac:dyDescent="0.25">
      <c r="A1806" s="37" t="s">
        <v>8219</v>
      </c>
      <c r="B1806">
        <v>204</v>
      </c>
    </row>
    <row r="1807" spans="1:2" x14ac:dyDescent="0.25">
      <c r="A1807" s="37" t="s">
        <v>8219</v>
      </c>
      <c r="B1807">
        <v>204</v>
      </c>
    </row>
    <row r="1808" spans="1:2" x14ac:dyDescent="0.25">
      <c r="A1808" s="37" t="s">
        <v>8219</v>
      </c>
      <c r="B1808">
        <v>205</v>
      </c>
    </row>
    <row r="1809" spans="1:2" x14ac:dyDescent="0.25">
      <c r="A1809" s="37" t="s">
        <v>8219</v>
      </c>
      <c r="B1809">
        <v>205</v>
      </c>
    </row>
    <row r="1810" spans="1:2" x14ac:dyDescent="0.25">
      <c r="A1810" s="37" t="s">
        <v>8219</v>
      </c>
      <c r="B1810">
        <v>205</v>
      </c>
    </row>
    <row r="1811" spans="1:2" x14ac:dyDescent="0.25">
      <c r="A1811" s="37" t="s">
        <v>8219</v>
      </c>
      <c r="B1811">
        <v>205</v>
      </c>
    </row>
    <row r="1812" spans="1:2" x14ac:dyDescent="0.25">
      <c r="A1812" s="37" t="s">
        <v>8219</v>
      </c>
      <c r="B1812">
        <v>206</v>
      </c>
    </row>
    <row r="1813" spans="1:2" x14ac:dyDescent="0.25">
      <c r="A1813" s="37" t="s">
        <v>8219</v>
      </c>
      <c r="B1813">
        <v>206</v>
      </c>
    </row>
    <row r="1814" spans="1:2" x14ac:dyDescent="0.25">
      <c r="A1814" s="37" t="s">
        <v>8219</v>
      </c>
      <c r="B1814">
        <v>206</v>
      </c>
    </row>
    <row r="1815" spans="1:2" x14ac:dyDescent="0.25">
      <c r="A1815" s="37" t="s">
        <v>8219</v>
      </c>
      <c r="B1815">
        <v>206</v>
      </c>
    </row>
    <row r="1816" spans="1:2" x14ac:dyDescent="0.25">
      <c r="A1816" s="37" t="s">
        <v>8219</v>
      </c>
      <c r="B1816">
        <v>206</v>
      </c>
    </row>
    <row r="1817" spans="1:2" x14ac:dyDescent="0.25">
      <c r="A1817" s="37" t="s">
        <v>8219</v>
      </c>
      <c r="B1817">
        <v>207</v>
      </c>
    </row>
    <row r="1818" spans="1:2" x14ac:dyDescent="0.25">
      <c r="A1818" s="37" t="s">
        <v>8219</v>
      </c>
      <c r="B1818">
        <v>207</v>
      </c>
    </row>
    <row r="1819" spans="1:2" x14ac:dyDescent="0.25">
      <c r="A1819" s="37" t="s">
        <v>8219</v>
      </c>
      <c r="B1819">
        <v>208</v>
      </c>
    </row>
    <row r="1820" spans="1:2" x14ac:dyDescent="0.25">
      <c r="A1820" s="37" t="s">
        <v>8219</v>
      </c>
      <c r="B1820">
        <v>209</v>
      </c>
    </row>
    <row r="1821" spans="1:2" x14ac:dyDescent="0.25">
      <c r="A1821" s="37" t="s">
        <v>8219</v>
      </c>
      <c r="B1821">
        <v>210</v>
      </c>
    </row>
    <row r="1822" spans="1:2" x14ac:dyDescent="0.25">
      <c r="A1822" s="37" t="s">
        <v>8219</v>
      </c>
      <c r="B1822">
        <v>211</v>
      </c>
    </row>
    <row r="1823" spans="1:2" x14ac:dyDescent="0.25">
      <c r="A1823" s="37" t="s">
        <v>8219</v>
      </c>
      <c r="B1823">
        <v>211</v>
      </c>
    </row>
    <row r="1824" spans="1:2" x14ac:dyDescent="0.25">
      <c r="A1824" s="37" t="s">
        <v>8219</v>
      </c>
      <c r="B1824">
        <v>211</v>
      </c>
    </row>
    <row r="1825" spans="1:2" x14ac:dyDescent="0.25">
      <c r="A1825" s="37" t="s">
        <v>8219</v>
      </c>
      <c r="B1825">
        <v>213</v>
      </c>
    </row>
    <row r="1826" spans="1:2" x14ac:dyDescent="0.25">
      <c r="A1826" s="37" t="s">
        <v>8219</v>
      </c>
      <c r="B1826">
        <v>213</v>
      </c>
    </row>
    <row r="1827" spans="1:2" x14ac:dyDescent="0.25">
      <c r="A1827" s="37" t="s">
        <v>8219</v>
      </c>
      <c r="B1827">
        <v>215</v>
      </c>
    </row>
    <row r="1828" spans="1:2" x14ac:dyDescent="0.25">
      <c r="A1828" s="37" t="s">
        <v>8219</v>
      </c>
      <c r="B1828">
        <v>216</v>
      </c>
    </row>
    <row r="1829" spans="1:2" x14ac:dyDescent="0.25">
      <c r="A1829" s="37" t="s">
        <v>8219</v>
      </c>
      <c r="B1829">
        <v>217</v>
      </c>
    </row>
    <row r="1830" spans="1:2" x14ac:dyDescent="0.25">
      <c r="A1830" s="37" t="s">
        <v>8219</v>
      </c>
      <c r="B1830">
        <v>217</v>
      </c>
    </row>
    <row r="1831" spans="1:2" x14ac:dyDescent="0.25">
      <c r="A1831" s="37" t="s">
        <v>8219</v>
      </c>
      <c r="B1831">
        <v>218</v>
      </c>
    </row>
    <row r="1832" spans="1:2" x14ac:dyDescent="0.25">
      <c r="A1832" s="37" t="s">
        <v>8219</v>
      </c>
      <c r="B1832">
        <v>218</v>
      </c>
    </row>
    <row r="1833" spans="1:2" x14ac:dyDescent="0.25">
      <c r="A1833" s="37" t="s">
        <v>8219</v>
      </c>
      <c r="B1833">
        <v>220</v>
      </c>
    </row>
    <row r="1834" spans="1:2" x14ac:dyDescent="0.25">
      <c r="A1834" s="37" t="s">
        <v>8219</v>
      </c>
      <c r="B1834">
        <v>221</v>
      </c>
    </row>
    <row r="1835" spans="1:2" x14ac:dyDescent="0.25">
      <c r="A1835" s="37" t="s">
        <v>8219</v>
      </c>
      <c r="B1835">
        <v>221</v>
      </c>
    </row>
    <row r="1836" spans="1:2" x14ac:dyDescent="0.25">
      <c r="A1836" s="37" t="s">
        <v>8219</v>
      </c>
      <c r="B1836">
        <v>221</v>
      </c>
    </row>
    <row r="1837" spans="1:2" x14ac:dyDescent="0.25">
      <c r="A1837" s="37" t="s">
        <v>8219</v>
      </c>
      <c r="B1837">
        <v>222</v>
      </c>
    </row>
    <row r="1838" spans="1:2" x14ac:dyDescent="0.25">
      <c r="A1838" s="37" t="s">
        <v>8219</v>
      </c>
      <c r="B1838">
        <v>222</v>
      </c>
    </row>
    <row r="1839" spans="1:2" x14ac:dyDescent="0.25">
      <c r="A1839" s="37" t="s">
        <v>8219</v>
      </c>
      <c r="B1839">
        <v>223</v>
      </c>
    </row>
    <row r="1840" spans="1:2" x14ac:dyDescent="0.25">
      <c r="A1840" s="37" t="s">
        <v>8219</v>
      </c>
      <c r="B1840">
        <v>224</v>
      </c>
    </row>
    <row r="1841" spans="1:2" x14ac:dyDescent="0.25">
      <c r="A1841" s="37" t="s">
        <v>8219</v>
      </c>
      <c r="B1841">
        <v>226</v>
      </c>
    </row>
    <row r="1842" spans="1:2" x14ac:dyDescent="0.25">
      <c r="A1842" s="37" t="s">
        <v>8219</v>
      </c>
      <c r="B1842">
        <v>226</v>
      </c>
    </row>
    <row r="1843" spans="1:2" x14ac:dyDescent="0.25">
      <c r="A1843" s="37" t="s">
        <v>8219</v>
      </c>
      <c r="B1843">
        <v>226</v>
      </c>
    </row>
    <row r="1844" spans="1:2" x14ac:dyDescent="0.25">
      <c r="A1844" s="37" t="s">
        <v>8219</v>
      </c>
      <c r="B1844">
        <v>227</v>
      </c>
    </row>
    <row r="1845" spans="1:2" x14ac:dyDescent="0.25">
      <c r="A1845" s="37" t="s">
        <v>8219</v>
      </c>
      <c r="B1845">
        <v>229</v>
      </c>
    </row>
    <row r="1846" spans="1:2" x14ac:dyDescent="0.25">
      <c r="A1846" s="37" t="s">
        <v>8219</v>
      </c>
      <c r="B1846">
        <v>229</v>
      </c>
    </row>
    <row r="1847" spans="1:2" x14ac:dyDescent="0.25">
      <c r="A1847" s="37" t="s">
        <v>8219</v>
      </c>
      <c r="B1847">
        <v>232</v>
      </c>
    </row>
    <row r="1848" spans="1:2" x14ac:dyDescent="0.25">
      <c r="A1848" s="37" t="s">
        <v>8219</v>
      </c>
      <c r="B1848">
        <v>234</v>
      </c>
    </row>
    <row r="1849" spans="1:2" x14ac:dyDescent="0.25">
      <c r="A1849" s="37" t="s">
        <v>8219</v>
      </c>
      <c r="B1849">
        <v>234</v>
      </c>
    </row>
    <row r="1850" spans="1:2" x14ac:dyDescent="0.25">
      <c r="A1850" s="37" t="s">
        <v>8219</v>
      </c>
      <c r="B1850">
        <v>235</v>
      </c>
    </row>
    <row r="1851" spans="1:2" x14ac:dyDescent="0.25">
      <c r="A1851" s="37" t="s">
        <v>8219</v>
      </c>
      <c r="B1851">
        <v>235</v>
      </c>
    </row>
    <row r="1852" spans="1:2" x14ac:dyDescent="0.25">
      <c r="A1852" s="37" t="s">
        <v>8219</v>
      </c>
      <c r="B1852">
        <v>236</v>
      </c>
    </row>
    <row r="1853" spans="1:2" x14ac:dyDescent="0.25">
      <c r="A1853" s="37" t="s">
        <v>8219</v>
      </c>
      <c r="B1853">
        <v>236</v>
      </c>
    </row>
    <row r="1854" spans="1:2" x14ac:dyDescent="0.25">
      <c r="A1854" s="37" t="s">
        <v>8219</v>
      </c>
      <c r="B1854">
        <v>236</v>
      </c>
    </row>
    <row r="1855" spans="1:2" x14ac:dyDescent="0.25">
      <c r="A1855" s="37" t="s">
        <v>8219</v>
      </c>
      <c r="B1855">
        <v>237</v>
      </c>
    </row>
    <row r="1856" spans="1:2" x14ac:dyDescent="0.25">
      <c r="A1856" s="37" t="s">
        <v>8219</v>
      </c>
      <c r="B1856">
        <v>237</v>
      </c>
    </row>
    <row r="1857" spans="1:2" x14ac:dyDescent="0.25">
      <c r="A1857" s="37" t="s">
        <v>8219</v>
      </c>
      <c r="B1857">
        <v>237</v>
      </c>
    </row>
    <row r="1858" spans="1:2" x14ac:dyDescent="0.25">
      <c r="A1858" s="37" t="s">
        <v>8219</v>
      </c>
      <c r="B1858">
        <v>238</v>
      </c>
    </row>
    <row r="1859" spans="1:2" x14ac:dyDescent="0.25">
      <c r="A1859" s="37" t="s">
        <v>8219</v>
      </c>
      <c r="B1859">
        <v>238</v>
      </c>
    </row>
    <row r="1860" spans="1:2" x14ac:dyDescent="0.25">
      <c r="A1860" s="37" t="s">
        <v>8219</v>
      </c>
      <c r="B1860">
        <v>238</v>
      </c>
    </row>
    <row r="1861" spans="1:2" x14ac:dyDescent="0.25">
      <c r="A1861" s="37" t="s">
        <v>8219</v>
      </c>
      <c r="B1861">
        <v>238</v>
      </c>
    </row>
    <row r="1862" spans="1:2" x14ac:dyDescent="0.25">
      <c r="A1862" s="37" t="s">
        <v>8219</v>
      </c>
      <c r="B1862">
        <v>240</v>
      </c>
    </row>
    <row r="1863" spans="1:2" x14ac:dyDescent="0.25">
      <c r="A1863" s="37" t="s">
        <v>8219</v>
      </c>
      <c r="B1863">
        <v>241</v>
      </c>
    </row>
    <row r="1864" spans="1:2" x14ac:dyDescent="0.25">
      <c r="A1864" s="37" t="s">
        <v>8219</v>
      </c>
      <c r="B1864">
        <v>241</v>
      </c>
    </row>
    <row r="1865" spans="1:2" x14ac:dyDescent="0.25">
      <c r="A1865" s="37" t="s">
        <v>8219</v>
      </c>
      <c r="B1865">
        <v>241</v>
      </c>
    </row>
    <row r="1866" spans="1:2" x14ac:dyDescent="0.25">
      <c r="A1866" s="37" t="s">
        <v>8219</v>
      </c>
      <c r="B1866">
        <v>242</v>
      </c>
    </row>
    <row r="1867" spans="1:2" x14ac:dyDescent="0.25">
      <c r="A1867" s="37" t="s">
        <v>8219</v>
      </c>
      <c r="B1867">
        <v>244</v>
      </c>
    </row>
    <row r="1868" spans="1:2" x14ac:dyDescent="0.25">
      <c r="A1868" s="37" t="s">
        <v>8219</v>
      </c>
      <c r="B1868">
        <v>244</v>
      </c>
    </row>
    <row r="1869" spans="1:2" x14ac:dyDescent="0.25">
      <c r="A1869" s="37" t="s">
        <v>8219</v>
      </c>
      <c r="B1869">
        <v>246</v>
      </c>
    </row>
    <row r="1870" spans="1:2" x14ac:dyDescent="0.25">
      <c r="A1870" s="37" t="s">
        <v>8219</v>
      </c>
      <c r="B1870">
        <v>246</v>
      </c>
    </row>
    <row r="1871" spans="1:2" x14ac:dyDescent="0.25">
      <c r="A1871" s="37" t="s">
        <v>8219</v>
      </c>
      <c r="B1871">
        <v>248</v>
      </c>
    </row>
    <row r="1872" spans="1:2" x14ac:dyDescent="0.25">
      <c r="A1872" s="37" t="s">
        <v>8219</v>
      </c>
      <c r="B1872">
        <v>249</v>
      </c>
    </row>
    <row r="1873" spans="1:2" x14ac:dyDescent="0.25">
      <c r="A1873" s="37" t="s">
        <v>8219</v>
      </c>
      <c r="B1873">
        <v>249</v>
      </c>
    </row>
    <row r="1874" spans="1:2" x14ac:dyDescent="0.25">
      <c r="A1874" s="37" t="s">
        <v>8219</v>
      </c>
      <c r="B1874">
        <v>251</v>
      </c>
    </row>
    <row r="1875" spans="1:2" x14ac:dyDescent="0.25">
      <c r="A1875" s="37" t="s">
        <v>8219</v>
      </c>
      <c r="B1875">
        <v>251</v>
      </c>
    </row>
    <row r="1876" spans="1:2" x14ac:dyDescent="0.25">
      <c r="A1876" s="37" t="s">
        <v>8219</v>
      </c>
      <c r="B1876">
        <v>251</v>
      </c>
    </row>
    <row r="1877" spans="1:2" x14ac:dyDescent="0.25">
      <c r="A1877" s="37" t="s">
        <v>8219</v>
      </c>
      <c r="B1877">
        <v>253</v>
      </c>
    </row>
    <row r="1878" spans="1:2" x14ac:dyDescent="0.25">
      <c r="A1878" s="37" t="s">
        <v>8219</v>
      </c>
      <c r="B1878">
        <v>253</v>
      </c>
    </row>
    <row r="1879" spans="1:2" x14ac:dyDescent="0.25">
      <c r="A1879" s="37" t="s">
        <v>8219</v>
      </c>
      <c r="B1879">
        <v>253</v>
      </c>
    </row>
    <row r="1880" spans="1:2" x14ac:dyDescent="0.25">
      <c r="A1880" s="37" t="s">
        <v>8219</v>
      </c>
      <c r="B1880">
        <v>255</v>
      </c>
    </row>
    <row r="1881" spans="1:2" x14ac:dyDescent="0.25">
      <c r="A1881" s="37" t="s">
        <v>8219</v>
      </c>
      <c r="B1881">
        <v>259</v>
      </c>
    </row>
    <row r="1882" spans="1:2" x14ac:dyDescent="0.25">
      <c r="A1882" s="37" t="s">
        <v>8219</v>
      </c>
      <c r="B1882">
        <v>263</v>
      </c>
    </row>
    <row r="1883" spans="1:2" x14ac:dyDescent="0.25">
      <c r="A1883" s="37" t="s">
        <v>8219</v>
      </c>
      <c r="B1883">
        <v>263</v>
      </c>
    </row>
    <row r="1884" spans="1:2" x14ac:dyDescent="0.25">
      <c r="A1884" s="37" t="s">
        <v>8219</v>
      </c>
      <c r="B1884">
        <v>263</v>
      </c>
    </row>
    <row r="1885" spans="1:2" x14ac:dyDescent="0.25">
      <c r="A1885" s="37" t="s">
        <v>8219</v>
      </c>
      <c r="B1885">
        <v>263</v>
      </c>
    </row>
    <row r="1886" spans="1:2" x14ac:dyDescent="0.25">
      <c r="A1886" s="37" t="s">
        <v>8219</v>
      </c>
      <c r="B1886">
        <v>263</v>
      </c>
    </row>
    <row r="1887" spans="1:2" x14ac:dyDescent="0.25">
      <c r="A1887" s="37" t="s">
        <v>8219</v>
      </c>
      <c r="B1887">
        <v>264</v>
      </c>
    </row>
    <row r="1888" spans="1:2" x14ac:dyDescent="0.25">
      <c r="A1888" s="37" t="s">
        <v>8219</v>
      </c>
      <c r="B1888">
        <v>265</v>
      </c>
    </row>
    <row r="1889" spans="1:2" x14ac:dyDescent="0.25">
      <c r="A1889" s="37" t="s">
        <v>8219</v>
      </c>
      <c r="B1889">
        <v>265</v>
      </c>
    </row>
    <row r="1890" spans="1:2" x14ac:dyDescent="0.25">
      <c r="A1890" s="37" t="s">
        <v>8219</v>
      </c>
      <c r="B1890">
        <v>266</v>
      </c>
    </row>
    <row r="1891" spans="1:2" x14ac:dyDescent="0.25">
      <c r="A1891" s="37" t="s">
        <v>8219</v>
      </c>
      <c r="B1891">
        <v>266</v>
      </c>
    </row>
    <row r="1892" spans="1:2" x14ac:dyDescent="0.25">
      <c r="A1892" s="37" t="s">
        <v>8219</v>
      </c>
      <c r="B1892">
        <v>267</v>
      </c>
    </row>
    <row r="1893" spans="1:2" x14ac:dyDescent="0.25">
      <c r="A1893" s="37" t="s">
        <v>8219</v>
      </c>
      <c r="B1893">
        <v>269</v>
      </c>
    </row>
    <row r="1894" spans="1:2" x14ac:dyDescent="0.25">
      <c r="A1894" s="37" t="s">
        <v>8219</v>
      </c>
      <c r="B1894">
        <v>269</v>
      </c>
    </row>
    <row r="1895" spans="1:2" x14ac:dyDescent="0.25">
      <c r="A1895" s="37" t="s">
        <v>8219</v>
      </c>
      <c r="B1895">
        <v>269</v>
      </c>
    </row>
    <row r="1896" spans="1:2" x14ac:dyDescent="0.25">
      <c r="A1896" s="37" t="s">
        <v>8219</v>
      </c>
      <c r="B1896">
        <v>270</v>
      </c>
    </row>
    <row r="1897" spans="1:2" x14ac:dyDescent="0.25">
      <c r="A1897" s="37" t="s">
        <v>8219</v>
      </c>
      <c r="B1897">
        <v>271</v>
      </c>
    </row>
    <row r="1898" spans="1:2" x14ac:dyDescent="0.25">
      <c r="A1898" s="37" t="s">
        <v>8219</v>
      </c>
      <c r="B1898">
        <v>271</v>
      </c>
    </row>
    <row r="1899" spans="1:2" x14ac:dyDescent="0.25">
      <c r="A1899" s="37" t="s">
        <v>8219</v>
      </c>
      <c r="B1899">
        <v>271</v>
      </c>
    </row>
    <row r="1900" spans="1:2" x14ac:dyDescent="0.25">
      <c r="A1900" s="37" t="s">
        <v>8219</v>
      </c>
      <c r="B1900">
        <v>271</v>
      </c>
    </row>
    <row r="1901" spans="1:2" x14ac:dyDescent="0.25">
      <c r="A1901" s="37" t="s">
        <v>8219</v>
      </c>
      <c r="B1901">
        <v>273</v>
      </c>
    </row>
    <row r="1902" spans="1:2" x14ac:dyDescent="0.25">
      <c r="A1902" s="37" t="s">
        <v>8219</v>
      </c>
      <c r="B1902">
        <v>274</v>
      </c>
    </row>
    <row r="1903" spans="1:2" x14ac:dyDescent="0.25">
      <c r="A1903" s="37" t="s">
        <v>8219</v>
      </c>
      <c r="B1903">
        <v>274</v>
      </c>
    </row>
    <row r="1904" spans="1:2" x14ac:dyDescent="0.25">
      <c r="A1904" s="37" t="s">
        <v>8219</v>
      </c>
      <c r="B1904">
        <v>274</v>
      </c>
    </row>
    <row r="1905" spans="1:2" x14ac:dyDescent="0.25">
      <c r="A1905" s="37" t="s">
        <v>8219</v>
      </c>
      <c r="B1905">
        <v>275</v>
      </c>
    </row>
    <row r="1906" spans="1:2" x14ac:dyDescent="0.25">
      <c r="A1906" s="37" t="s">
        <v>8219</v>
      </c>
      <c r="B1906">
        <v>276</v>
      </c>
    </row>
    <row r="1907" spans="1:2" x14ac:dyDescent="0.25">
      <c r="A1907" s="37" t="s">
        <v>8219</v>
      </c>
      <c r="B1907">
        <v>277</v>
      </c>
    </row>
    <row r="1908" spans="1:2" x14ac:dyDescent="0.25">
      <c r="A1908" s="37" t="s">
        <v>8219</v>
      </c>
      <c r="B1908">
        <v>278</v>
      </c>
    </row>
    <row r="1909" spans="1:2" x14ac:dyDescent="0.25">
      <c r="A1909" s="37" t="s">
        <v>8219</v>
      </c>
      <c r="B1909">
        <v>279</v>
      </c>
    </row>
    <row r="1910" spans="1:2" x14ac:dyDescent="0.25">
      <c r="A1910" s="37" t="s">
        <v>8219</v>
      </c>
      <c r="B1910">
        <v>280</v>
      </c>
    </row>
    <row r="1911" spans="1:2" x14ac:dyDescent="0.25">
      <c r="A1911" s="37" t="s">
        <v>8219</v>
      </c>
      <c r="B1911">
        <v>282</v>
      </c>
    </row>
    <row r="1912" spans="1:2" x14ac:dyDescent="0.25">
      <c r="A1912" s="37" t="s">
        <v>8219</v>
      </c>
      <c r="B1912">
        <v>283</v>
      </c>
    </row>
    <row r="1913" spans="1:2" x14ac:dyDescent="0.25">
      <c r="A1913" s="37" t="s">
        <v>8219</v>
      </c>
      <c r="B1913">
        <v>284</v>
      </c>
    </row>
    <row r="1914" spans="1:2" x14ac:dyDescent="0.25">
      <c r="A1914" s="37" t="s">
        <v>8219</v>
      </c>
      <c r="B1914">
        <v>284</v>
      </c>
    </row>
    <row r="1915" spans="1:2" x14ac:dyDescent="0.25">
      <c r="A1915" s="37" t="s">
        <v>8219</v>
      </c>
      <c r="B1915">
        <v>284</v>
      </c>
    </row>
    <row r="1916" spans="1:2" x14ac:dyDescent="0.25">
      <c r="A1916" s="37" t="s">
        <v>8219</v>
      </c>
      <c r="B1916">
        <v>285</v>
      </c>
    </row>
    <row r="1917" spans="1:2" x14ac:dyDescent="0.25">
      <c r="A1917" s="37" t="s">
        <v>8219</v>
      </c>
      <c r="B1917">
        <v>286</v>
      </c>
    </row>
    <row r="1918" spans="1:2" x14ac:dyDescent="0.25">
      <c r="A1918" s="37" t="s">
        <v>8219</v>
      </c>
      <c r="B1918">
        <v>286</v>
      </c>
    </row>
    <row r="1919" spans="1:2" x14ac:dyDescent="0.25">
      <c r="A1919" s="37" t="s">
        <v>8219</v>
      </c>
      <c r="B1919">
        <v>286</v>
      </c>
    </row>
    <row r="1920" spans="1:2" x14ac:dyDescent="0.25">
      <c r="A1920" s="37" t="s">
        <v>8219</v>
      </c>
      <c r="B1920">
        <v>287</v>
      </c>
    </row>
    <row r="1921" spans="1:2" x14ac:dyDescent="0.25">
      <c r="A1921" s="37" t="s">
        <v>8219</v>
      </c>
      <c r="B1921">
        <v>288</v>
      </c>
    </row>
    <row r="1922" spans="1:2" x14ac:dyDescent="0.25">
      <c r="A1922" s="37" t="s">
        <v>8219</v>
      </c>
      <c r="B1922">
        <v>288</v>
      </c>
    </row>
    <row r="1923" spans="1:2" x14ac:dyDescent="0.25">
      <c r="A1923" s="37" t="s">
        <v>8219</v>
      </c>
      <c r="B1923">
        <v>290</v>
      </c>
    </row>
    <row r="1924" spans="1:2" x14ac:dyDescent="0.25">
      <c r="A1924" s="37" t="s">
        <v>8219</v>
      </c>
      <c r="B1924">
        <v>290</v>
      </c>
    </row>
    <row r="1925" spans="1:2" x14ac:dyDescent="0.25">
      <c r="A1925" s="37" t="s">
        <v>8219</v>
      </c>
      <c r="B1925">
        <v>290</v>
      </c>
    </row>
    <row r="1926" spans="1:2" x14ac:dyDescent="0.25">
      <c r="A1926" s="37" t="s">
        <v>8219</v>
      </c>
      <c r="B1926">
        <v>293</v>
      </c>
    </row>
    <row r="1927" spans="1:2" x14ac:dyDescent="0.25">
      <c r="A1927" s="37" t="s">
        <v>8219</v>
      </c>
      <c r="B1927">
        <v>294</v>
      </c>
    </row>
    <row r="1928" spans="1:2" x14ac:dyDescent="0.25">
      <c r="A1928" s="37" t="s">
        <v>8219</v>
      </c>
      <c r="B1928">
        <v>294</v>
      </c>
    </row>
    <row r="1929" spans="1:2" x14ac:dyDescent="0.25">
      <c r="A1929" s="37" t="s">
        <v>8219</v>
      </c>
      <c r="B1929">
        <v>296</v>
      </c>
    </row>
    <row r="1930" spans="1:2" x14ac:dyDescent="0.25">
      <c r="A1930" s="37" t="s">
        <v>8219</v>
      </c>
      <c r="B1930">
        <v>298</v>
      </c>
    </row>
    <row r="1931" spans="1:2" x14ac:dyDescent="0.25">
      <c r="A1931" s="37" t="s">
        <v>8219</v>
      </c>
      <c r="B1931">
        <v>299</v>
      </c>
    </row>
    <row r="1932" spans="1:2" x14ac:dyDescent="0.25">
      <c r="A1932" s="37" t="s">
        <v>8219</v>
      </c>
      <c r="B1932">
        <v>301</v>
      </c>
    </row>
    <row r="1933" spans="1:2" x14ac:dyDescent="0.25">
      <c r="A1933" s="37" t="s">
        <v>8219</v>
      </c>
      <c r="B1933">
        <v>302</v>
      </c>
    </row>
    <row r="1934" spans="1:2" x14ac:dyDescent="0.25">
      <c r="A1934" s="37" t="s">
        <v>8219</v>
      </c>
      <c r="B1934">
        <v>302</v>
      </c>
    </row>
    <row r="1935" spans="1:2" x14ac:dyDescent="0.25">
      <c r="A1935" s="37" t="s">
        <v>8219</v>
      </c>
      <c r="B1935">
        <v>303</v>
      </c>
    </row>
    <row r="1936" spans="1:2" x14ac:dyDescent="0.25">
      <c r="A1936" s="37" t="s">
        <v>8219</v>
      </c>
      <c r="B1936">
        <v>303</v>
      </c>
    </row>
    <row r="1937" spans="1:2" x14ac:dyDescent="0.25">
      <c r="A1937" s="37" t="s">
        <v>8219</v>
      </c>
      <c r="B1937">
        <v>304</v>
      </c>
    </row>
    <row r="1938" spans="1:2" x14ac:dyDescent="0.25">
      <c r="A1938" s="37" t="s">
        <v>8219</v>
      </c>
      <c r="B1938">
        <v>305</v>
      </c>
    </row>
    <row r="1939" spans="1:2" x14ac:dyDescent="0.25">
      <c r="A1939" s="37" t="s">
        <v>8219</v>
      </c>
      <c r="B1939">
        <v>305</v>
      </c>
    </row>
    <row r="1940" spans="1:2" x14ac:dyDescent="0.25">
      <c r="A1940" s="37" t="s">
        <v>8219</v>
      </c>
      <c r="B1940">
        <v>306</v>
      </c>
    </row>
    <row r="1941" spans="1:2" x14ac:dyDescent="0.25">
      <c r="A1941" s="37" t="s">
        <v>8219</v>
      </c>
      <c r="B1941">
        <v>307</v>
      </c>
    </row>
    <row r="1942" spans="1:2" x14ac:dyDescent="0.25">
      <c r="A1942" s="37" t="s">
        <v>8219</v>
      </c>
      <c r="B1942">
        <v>308</v>
      </c>
    </row>
    <row r="1943" spans="1:2" x14ac:dyDescent="0.25">
      <c r="A1943" s="37" t="s">
        <v>8219</v>
      </c>
      <c r="B1943">
        <v>311</v>
      </c>
    </row>
    <row r="1944" spans="1:2" x14ac:dyDescent="0.25">
      <c r="A1944" s="37" t="s">
        <v>8219</v>
      </c>
      <c r="B1944">
        <v>314</v>
      </c>
    </row>
    <row r="1945" spans="1:2" x14ac:dyDescent="0.25">
      <c r="A1945" s="37" t="s">
        <v>8219</v>
      </c>
      <c r="B1945">
        <v>314</v>
      </c>
    </row>
    <row r="1946" spans="1:2" x14ac:dyDescent="0.25">
      <c r="A1946" s="37" t="s">
        <v>8219</v>
      </c>
      <c r="B1946">
        <v>315</v>
      </c>
    </row>
    <row r="1947" spans="1:2" x14ac:dyDescent="0.25">
      <c r="A1947" s="37" t="s">
        <v>8219</v>
      </c>
      <c r="B1947">
        <v>316</v>
      </c>
    </row>
    <row r="1948" spans="1:2" x14ac:dyDescent="0.25">
      <c r="A1948" s="37" t="s">
        <v>8219</v>
      </c>
      <c r="B1948">
        <v>320</v>
      </c>
    </row>
    <row r="1949" spans="1:2" x14ac:dyDescent="0.25">
      <c r="A1949" s="37" t="s">
        <v>8219</v>
      </c>
      <c r="B1949">
        <v>321</v>
      </c>
    </row>
    <row r="1950" spans="1:2" x14ac:dyDescent="0.25">
      <c r="A1950" s="37" t="s">
        <v>8219</v>
      </c>
      <c r="B1950">
        <v>321</v>
      </c>
    </row>
    <row r="1951" spans="1:2" x14ac:dyDescent="0.25">
      <c r="A1951" s="37" t="s">
        <v>8219</v>
      </c>
      <c r="B1951">
        <v>321</v>
      </c>
    </row>
    <row r="1952" spans="1:2" x14ac:dyDescent="0.25">
      <c r="A1952" s="37" t="s">
        <v>8219</v>
      </c>
      <c r="B1952">
        <v>322</v>
      </c>
    </row>
    <row r="1953" spans="1:2" x14ac:dyDescent="0.25">
      <c r="A1953" s="37" t="s">
        <v>8219</v>
      </c>
      <c r="B1953">
        <v>325</v>
      </c>
    </row>
    <row r="1954" spans="1:2" x14ac:dyDescent="0.25">
      <c r="A1954" s="37" t="s">
        <v>8219</v>
      </c>
      <c r="B1954">
        <v>325</v>
      </c>
    </row>
    <row r="1955" spans="1:2" x14ac:dyDescent="0.25">
      <c r="A1955" s="37" t="s">
        <v>8219</v>
      </c>
      <c r="B1955">
        <v>325</v>
      </c>
    </row>
    <row r="1956" spans="1:2" x14ac:dyDescent="0.25">
      <c r="A1956" s="37" t="s">
        <v>8219</v>
      </c>
      <c r="B1956">
        <v>328</v>
      </c>
    </row>
    <row r="1957" spans="1:2" x14ac:dyDescent="0.25">
      <c r="A1957" s="37" t="s">
        <v>8219</v>
      </c>
      <c r="B1957">
        <v>329</v>
      </c>
    </row>
    <row r="1958" spans="1:2" x14ac:dyDescent="0.25">
      <c r="A1958" s="37" t="s">
        <v>8219</v>
      </c>
      <c r="B1958">
        <v>329</v>
      </c>
    </row>
    <row r="1959" spans="1:2" x14ac:dyDescent="0.25">
      <c r="A1959" s="37" t="s">
        <v>8219</v>
      </c>
      <c r="B1959">
        <v>332</v>
      </c>
    </row>
    <row r="1960" spans="1:2" x14ac:dyDescent="0.25">
      <c r="A1960" s="37" t="s">
        <v>8219</v>
      </c>
      <c r="B1960">
        <v>335</v>
      </c>
    </row>
    <row r="1961" spans="1:2" x14ac:dyDescent="0.25">
      <c r="A1961" s="37" t="s">
        <v>8219</v>
      </c>
      <c r="B1961">
        <v>336</v>
      </c>
    </row>
    <row r="1962" spans="1:2" x14ac:dyDescent="0.25">
      <c r="A1962" s="37" t="s">
        <v>8219</v>
      </c>
      <c r="B1962">
        <v>336</v>
      </c>
    </row>
    <row r="1963" spans="1:2" x14ac:dyDescent="0.25">
      <c r="A1963" s="37" t="s">
        <v>8219</v>
      </c>
      <c r="B1963">
        <v>337</v>
      </c>
    </row>
    <row r="1964" spans="1:2" x14ac:dyDescent="0.25">
      <c r="A1964" s="37" t="s">
        <v>8219</v>
      </c>
      <c r="B1964">
        <v>337</v>
      </c>
    </row>
    <row r="1965" spans="1:2" x14ac:dyDescent="0.25">
      <c r="A1965" s="37" t="s">
        <v>8219</v>
      </c>
      <c r="B1965">
        <v>339</v>
      </c>
    </row>
    <row r="1966" spans="1:2" x14ac:dyDescent="0.25">
      <c r="A1966" s="37" t="s">
        <v>8219</v>
      </c>
      <c r="B1966">
        <v>340</v>
      </c>
    </row>
    <row r="1967" spans="1:2" x14ac:dyDescent="0.25">
      <c r="A1967" s="37" t="s">
        <v>8219</v>
      </c>
      <c r="B1967">
        <v>340</v>
      </c>
    </row>
    <row r="1968" spans="1:2" x14ac:dyDescent="0.25">
      <c r="A1968" s="37" t="s">
        <v>8219</v>
      </c>
      <c r="B1968">
        <v>340</v>
      </c>
    </row>
    <row r="1969" spans="1:2" x14ac:dyDescent="0.25">
      <c r="A1969" s="37" t="s">
        <v>8219</v>
      </c>
      <c r="B1969">
        <v>342</v>
      </c>
    </row>
    <row r="1970" spans="1:2" x14ac:dyDescent="0.25">
      <c r="A1970" s="37" t="s">
        <v>8219</v>
      </c>
      <c r="B1970">
        <v>343</v>
      </c>
    </row>
    <row r="1971" spans="1:2" x14ac:dyDescent="0.25">
      <c r="A1971" s="37" t="s">
        <v>8219</v>
      </c>
      <c r="B1971">
        <v>345</v>
      </c>
    </row>
    <row r="1972" spans="1:2" x14ac:dyDescent="0.25">
      <c r="A1972" s="37" t="s">
        <v>8219</v>
      </c>
      <c r="B1972">
        <v>348</v>
      </c>
    </row>
    <row r="1973" spans="1:2" x14ac:dyDescent="0.25">
      <c r="A1973" s="37" t="s">
        <v>8219</v>
      </c>
      <c r="B1973">
        <v>350</v>
      </c>
    </row>
    <row r="1974" spans="1:2" x14ac:dyDescent="0.25">
      <c r="A1974" s="37" t="s">
        <v>8219</v>
      </c>
      <c r="B1974">
        <v>351</v>
      </c>
    </row>
    <row r="1975" spans="1:2" x14ac:dyDescent="0.25">
      <c r="A1975" s="37" t="s">
        <v>8219</v>
      </c>
      <c r="B1975">
        <v>352</v>
      </c>
    </row>
    <row r="1976" spans="1:2" x14ac:dyDescent="0.25">
      <c r="A1976" s="37" t="s">
        <v>8219</v>
      </c>
      <c r="B1976">
        <v>353</v>
      </c>
    </row>
    <row r="1977" spans="1:2" x14ac:dyDescent="0.25">
      <c r="A1977" s="37" t="s">
        <v>8219</v>
      </c>
      <c r="B1977">
        <v>354</v>
      </c>
    </row>
    <row r="1978" spans="1:2" x14ac:dyDescent="0.25">
      <c r="A1978" s="37" t="s">
        <v>8219</v>
      </c>
      <c r="B1978">
        <v>354</v>
      </c>
    </row>
    <row r="1979" spans="1:2" x14ac:dyDescent="0.25">
      <c r="A1979" s="37" t="s">
        <v>8219</v>
      </c>
      <c r="B1979">
        <v>356</v>
      </c>
    </row>
    <row r="1980" spans="1:2" x14ac:dyDescent="0.25">
      <c r="A1980" s="37" t="s">
        <v>8219</v>
      </c>
      <c r="B1980">
        <v>361</v>
      </c>
    </row>
    <row r="1981" spans="1:2" x14ac:dyDescent="0.25">
      <c r="A1981" s="37" t="s">
        <v>8219</v>
      </c>
      <c r="B1981">
        <v>364</v>
      </c>
    </row>
    <row r="1982" spans="1:2" x14ac:dyDescent="0.25">
      <c r="A1982" s="37" t="s">
        <v>8219</v>
      </c>
      <c r="B1982">
        <v>365</v>
      </c>
    </row>
    <row r="1983" spans="1:2" x14ac:dyDescent="0.25">
      <c r="A1983" s="37" t="s">
        <v>8219</v>
      </c>
      <c r="B1983">
        <v>369</v>
      </c>
    </row>
    <row r="1984" spans="1:2" x14ac:dyDescent="0.25">
      <c r="A1984" s="37" t="s">
        <v>8219</v>
      </c>
      <c r="B1984">
        <v>369</v>
      </c>
    </row>
    <row r="1985" spans="1:2" x14ac:dyDescent="0.25">
      <c r="A1985" s="37" t="s">
        <v>8219</v>
      </c>
      <c r="B1985">
        <v>372</v>
      </c>
    </row>
    <row r="1986" spans="1:2" x14ac:dyDescent="0.25">
      <c r="A1986" s="37" t="s">
        <v>8219</v>
      </c>
      <c r="B1986">
        <v>375</v>
      </c>
    </row>
    <row r="1987" spans="1:2" x14ac:dyDescent="0.25">
      <c r="A1987" s="37" t="s">
        <v>8219</v>
      </c>
      <c r="B1987">
        <v>375</v>
      </c>
    </row>
    <row r="1988" spans="1:2" x14ac:dyDescent="0.25">
      <c r="A1988" s="37" t="s">
        <v>8219</v>
      </c>
      <c r="B1988">
        <v>376</v>
      </c>
    </row>
    <row r="1989" spans="1:2" x14ac:dyDescent="0.25">
      <c r="A1989" s="37" t="s">
        <v>8219</v>
      </c>
      <c r="B1989">
        <v>379</v>
      </c>
    </row>
    <row r="1990" spans="1:2" x14ac:dyDescent="0.25">
      <c r="A1990" s="37" t="s">
        <v>8219</v>
      </c>
      <c r="B1990">
        <v>379</v>
      </c>
    </row>
    <row r="1991" spans="1:2" x14ac:dyDescent="0.25">
      <c r="A1991" s="37" t="s">
        <v>8219</v>
      </c>
      <c r="B1991">
        <v>380</v>
      </c>
    </row>
    <row r="1992" spans="1:2" x14ac:dyDescent="0.25">
      <c r="A1992" s="37" t="s">
        <v>8219</v>
      </c>
      <c r="B1992">
        <v>383</v>
      </c>
    </row>
    <row r="1993" spans="1:2" x14ac:dyDescent="0.25">
      <c r="A1993" s="37" t="s">
        <v>8219</v>
      </c>
      <c r="B1993">
        <v>385</v>
      </c>
    </row>
    <row r="1994" spans="1:2" x14ac:dyDescent="0.25">
      <c r="A1994" s="37" t="s">
        <v>8219</v>
      </c>
      <c r="B1994">
        <v>388</v>
      </c>
    </row>
    <row r="1995" spans="1:2" x14ac:dyDescent="0.25">
      <c r="A1995" s="37" t="s">
        <v>8219</v>
      </c>
      <c r="B1995">
        <v>389</v>
      </c>
    </row>
    <row r="1996" spans="1:2" x14ac:dyDescent="0.25">
      <c r="A1996" s="37" t="s">
        <v>8219</v>
      </c>
      <c r="B1996">
        <v>391</v>
      </c>
    </row>
    <row r="1997" spans="1:2" x14ac:dyDescent="0.25">
      <c r="A1997" s="37" t="s">
        <v>8219</v>
      </c>
      <c r="B1997">
        <v>392</v>
      </c>
    </row>
    <row r="1998" spans="1:2" x14ac:dyDescent="0.25">
      <c r="A1998" s="37" t="s">
        <v>8219</v>
      </c>
      <c r="B1998">
        <v>392</v>
      </c>
    </row>
    <row r="1999" spans="1:2" x14ac:dyDescent="0.25">
      <c r="A1999" s="37" t="s">
        <v>8219</v>
      </c>
      <c r="B1999">
        <v>392</v>
      </c>
    </row>
    <row r="2000" spans="1:2" x14ac:dyDescent="0.25">
      <c r="A2000" s="37" t="s">
        <v>8219</v>
      </c>
      <c r="B2000">
        <v>394</v>
      </c>
    </row>
    <row r="2001" spans="1:2" x14ac:dyDescent="0.25">
      <c r="A2001" s="37" t="s">
        <v>8219</v>
      </c>
      <c r="B2001">
        <v>398</v>
      </c>
    </row>
    <row r="2002" spans="1:2" x14ac:dyDescent="0.25">
      <c r="A2002" s="37" t="s">
        <v>8219</v>
      </c>
      <c r="B2002">
        <v>398</v>
      </c>
    </row>
    <row r="2003" spans="1:2" x14ac:dyDescent="0.25">
      <c r="A2003" s="37" t="s">
        <v>8219</v>
      </c>
      <c r="B2003">
        <v>402</v>
      </c>
    </row>
    <row r="2004" spans="1:2" x14ac:dyDescent="0.25">
      <c r="A2004" s="37" t="s">
        <v>8219</v>
      </c>
      <c r="B2004">
        <v>403</v>
      </c>
    </row>
    <row r="2005" spans="1:2" x14ac:dyDescent="0.25">
      <c r="A2005" s="37" t="s">
        <v>8219</v>
      </c>
      <c r="B2005">
        <v>404</v>
      </c>
    </row>
    <row r="2006" spans="1:2" x14ac:dyDescent="0.25">
      <c r="A2006" s="37" t="s">
        <v>8219</v>
      </c>
      <c r="B2006">
        <v>404</v>
      </c>
    </row>
    <row r="2007" spans="1:2" x14ac:dyDescent="0.25">
      <c r="A2007" s="37" t="s">
        <v>8219</v>
      </c>
      <c r="B2007">
        <v>405</v>
      </c>
    </row>
    <row r="2008" spans="1:2" x14ac:dyDescent="0.25">
      <c r="A2008" s="37" t="s">
        <v>8219</v>
      </c>
      <c r="B2008">
        <v>405</v>
      </c>
    </row>
    <row r="2009" spans="1:2" x14ac:dyDescent="0.25">
      <c r="A2009" s="37" t="s">
        <v>8219</v>
      </c>
      <c r="B2009">
        <v>406</v>
      </c>
    </row>
    <row r="2010" spans="1:2" x14ac:dyDescent="0.25">
      <c r="A2010" s="37" t="s">
        <v>8219</v>
      </c>
      <c r="B2010">
        <v>410</v>
      </c>
    </row>
    <row r="2011" spans="1:2" x14ac:dyDescent="0.25">
      <c r="A2011" s="37" t="s">
        <v>8219</v>
      </c>
      <c r="B2011">
        <v>413</v>
      </c>
    </row>
    <row r="2012" spans="1:2" x14ac:dyDescent="0.25">
      <c r="A2012" s="37" t="s">
        <v>8219</v>
      </c>
      <c r="B2012">
        <v>415</v>
      </c>
    </row>
    <row r="2013" spans="1:2" x14ac:dyDescent="0.25">
      <c r="A2013" s="37" t="s">
        <v>8219</v>
      </c>
      <c r="B2013">
        <v>415</v>
      </c>
    </row>
    <row r="2014" spans="1:2" x14ac:dyDescent="0.25">
      <c r="A2014" s="37" t="s">
        <v>8219</v>
      </c>
      <c r="B2014">
        <v>424</v>
      </c>
    </row>
    <row r="2015" spans="1:2" x14ac:dyDescent="0.25">
      <c r="A2015" s="37" t="s">
        <v>8219</v>
      </c>
      <c r="B2015">
        <v>426</v>
      </c>
    </row>
    <row r="2016" spans="1:2" x14ac:dyDescent="0.25">
      <c r="A2016" s="37" t="s">
        <v>8219</v>
      </c>
      <c r="B2016">
        <v>426</v>
      </c>
    </row>
    <row r="2017" spans="1:2" x14ac:dyDescent="0.25">
      <c r="A2017" s="37" t="s">
        <v>8219</v>
      </c>
      <c r="B2017">
        <v>429</v>
      </c>
    </row>
    <row r="2018" spans="1:2" x14ac:dyDescent="0.25">
      <c r="A2018" s="37" t="s">
        <v>8219</v>
      </c>
      <c r="B2018">
        <v>433</v>
      </c>
    </row>
    <row r="2019" spans="1:2" x14ac:dyDescent="0.25">
      <c r="A2019" s="37" t="s">
        <v>8219</v>
      </c>
      <c r="B2019">
        <v>437</v>
      </c>
    </row>
    <row r="2020" spans="1:2" x14ac:dyDescent="0.25">
      <c r="A2020" s="37" t="s">
        <v>8219</v>
      </c>
      <c r="B2020">
        <v>438</v>
      </c>
    </row>
    <row r="2021" spans="1:2" x14ac:dyDescent="0.25">
      <c r="A2021" s="37" t="s">
        <v>8219</v>
      </c>
      <c r="B2021">
        <v>441</v>
      </c>
    </row>
    <row r="2022" spans="1:2" x14ac:dyDescent="0.25">
      <c r="A2022" s="37" t="s">
        <v>8219</v>
      </c>
      <c r="B2022">
        <v>443</v>
      </c>
    </row>
    <row r="2023" spans="1:2" x14ac:dyDescent="0.25">
      <c r="A2023" s="37" t="s">
        <v>8219</v>
      </c>
      <c r="B2023">
        <v>445</v>
      </c>
    </row>
    <row r="2024" spans="1:2" x14ac:dyDescent="0.25">
      <c r="A2024" s="37" t="s">
        <v>8219</v>
      </c>
      <c r="B2024">
        <v>447</v>
      </c>
    </row>
    <row r="2025" spans="1:2" x14ac:dyDescent="0.25">
      <c r="A2025" s="37" t="s">
        <v>8219</v>
      </c>
      <c r="B2025">
        <v>450</v>
      </c>
    </row>
    <row r="2026" spans="1:2" x14ac:dyDescent="0.25">
      <c r="A2026" s="37" t="s">
        <v>8219</v>
      </c>
      <c r="B2026">
        <v>452</v>
      </c>
    </row>
    <row r="2027" spans="1:2" x14ac:dyDescent="0.25">
      <c r="A2027" s="37" t="s">
        <v>8219</v>
      </c>
      <c r="B2027">
        <v>454</v>
      </c>
    </row>
    <row r="2028" spans="1:2" x14ac:dyDescent="0.25">
      <c r="A2028" s="37" t="s">
        <v>8219</v>
      </c>
      <c r="B2028">
        <v>455</v>
      </c>
    </row>
    <row r="2029" spans="1:2" x14ac:dyDescent="0.25">
      <c r="A2029" s="37" t="s">
        <v>8219</v>
      </c>
      <c r="B2029">
        <v>456</v>
      </c>
    </row>
    <row r="2030" spans="1:2" x14ac:dyDescent="0.25">
      <c r="A2030" s="37" t="s">
        <v>8219</v>
      </c>
      <c r="B2030">
        <v>465</v>
      </c>
    </row>
    <row r="2031" spans="1:2" x14ac:dyDescent="0.25">
      <c r="A2031" s="37" t="s">
        <v>8219</v>
      </c>
      <c r="B2031">
        <v>467</v>
      </c>
    </row>
    <row r="2032" spans="1:2" x14ac:dyDescent="0.25">
      <c r="A2032" s="37" t="s">
        <v>8219</v>
      </c>
      <c r="B2032">
        <v>470</v>
      </c>
    </row>
    <row r="2033" spans="1:2" x14ac:dyDescent="0.25">
      <c r="A2033" s="37" t="s">
        <v>8219</v>
      </c>
      <c r="B2033">
        <v>473</v>
      </c>
    </row>
    <row r="2034" spans="1:2" x14ac:dyDescent="0.25">
      <c r="A2034" s="37" t="s">
        <v>8219</v>
      </c>
      <c r="B2034">
        <v>478</v>
      </c>
    </row>
    <row r="2035" spans="1:2" x14ac:dyDescent="0.25">
      <c r="A2035" s="37" t="s">
        <v>8219</v>
      </c>
      <c r="B2035">
        <v>479</v>
      </c>
    </row>
    <row r="2036" spans="1:2" x14ac:dyDescent="0.25">
      <c r="A2036" s="37" t="s">
        <v>8219</v>
      </c>
      <c r="B2036">
        <v>480</v>
      </c>
    </row>
    <row r="2037" spans="1:2" x14ac:dyDescent="0.25">
      <c r="A2037" s="37" t="s">
        <v>8219</v>
      </c>
      <c r="B2037">
        <v>480</v>
      </c>
    </row>
    <row r="2038" spans="1:2" x14ac:dyDescent="0.25">
      <c r="A2038" s="37" t="s">
        <v>8219</v>
      </c>
      <c r="B2038">
        <v>489</v>
      </c>
    </row>
    <row r="2039" spans="1:2" x14ac:dyDescent="0.25">
      <c r="A2039" s="37" t="s">
        <v>8219</v>
      </c>
      <c r="B2039">
        <v>493</v>
      </c>
    </row>
    <row r="2040" spans="1:2" x14ac:dyDescent="0.25">
      <c r="A2040" s="37" t="s">
        <v>8219</v>
      </c>
      <c r="B2040">
        <v>493</v>
      </c>
    </row>
    <row r="2041" spans="1:2" x14ac:dyDescent="0.25">
      <c r="A2041" s="37" t="s">
        <v>8219</v>
      </c>
      <c r="B2041">
        <v>498</v>
      </c>
    </row>
    <row r="2042" spans="1:2" x14ac:dyDescent="0.25">
      <c r="A2042" s="37" t="s">
        <v>8219</v>
      </c>
      <c r="B2042">
        <v>498</v>
      </c>
    </row>
    <row r="2043" spans="1:2" x14ac:dyDescent="0.25">
      <c r="A2043" s="37" t="s">
        <v>8219</v>
      </c>
      <c r="B2043">
        <v>499</v>
      </c>
    </row>
    <row r="2044" spans="1:2" x14ac:dyDescent="0.25">
      <c r="A2044" s="37" t="s">
        <v>8219</v>
      </c>
      <c r="B2044">
        <v>508</v>
      </c>
    </row>
    <row r="2045" spans="1:2" x14ac:dyDescent="0.25">
      <c r="A2045" s="37" t="s">
        <v>8219</v>
      </c>
      <c r="B2045">
        <v>508</v>
      </c>
    </row>
    <row r="2046" spans="1:2" x14ac:dyDescent="0.25">
      <c r="A2046" s="37" t="s">
        <v>8219</v>
      </c>
      <c r="B2046">
        <v>508</v>
      </c>
    </row>
    <row r="2047" spans="1:2" x14ac:dyDescent="0.25">
      <c r="A2047" s="37" t="s">
        <v>8219</v>
      </c>
      <c r="B2047">
        <v>510</v>
      </c>
    </row>
    <row r="2048" spans="1:2" x14ac:dyDescent="0.25">
      <c r="A2048" s="37" t="s">
        <v>8219</v>
      </c>
      <c r="B2048">
        <v>512</v>
      </c>
    </row>
    <row r="2049" spans="1:2" x14ac:dyDescent="0.25">
      <c r="A2049" s="37" t="s">
        <v>8219</v>
      </c>
      <c r="B2049">
        <v>514</v>
      </c>
    </row>
    <row r="2050" spans="1:2" x14ac:dyDescent="0.25">
      <c r="A2050" s="37" t="s">
        <v>8219</v>
      </c>
      <c r="B2050">
        <v>524</v>
      </c>
    </row>
    <row r="2051" spans="1:2" x14ac:dyDescent="0.25">
      <c r="A2051" s="37" t="s">
        <v>8219</v>
      </c>
      <c r="B2051">
        <v>531</v>
      </c>
    </row>
    <row r="2052" spans="1:2" x14ac:dyDescent="0.25">
      <c r="A2052" s="37" t="s">
        <v>8219</v>
      </c>
      <c r="B2052">
        <v>537</v>
      </c>
    </row>
    <row r="2053" spans="1:2" x14ac:dyDescent="0.25">
      <c r="A2053" s="37" t="s">
        <v>8219</v>
      </c>
      <c r="B2053">
        <v>537</v>
      </c>
    </row>
    <row r="2054" spans="1:2" x14ac:dyDescent="0.25">
      <c r="A2054" s="37" t="s">
        <v>8219</v>
      </c>
      <c r="B2054">
        <v>539</v>
      </c>
    </row>
    <row r="2055" spans="1:2" x14ac:dyDescent="0.25">
      <c r="A2055" s="37" t="s">
        <v>8219</v>
      </c>
      <c r="B2055">
        <v>539</v>
      </c>
    </row>
    <row r="2056" spans="1:2" x14ac:dyDescent="0.25">
      <c r="A2056" s="37" t="s">
        <v>8219</v>
      </c>
      <c r="B2056">
        <v>541</v>
      </c>
    </row>
    <row r="2057" spans="1:2" x14ac:dyDescent="0.25">
      <c r="A2057" s="37" t="s">
        <v>8219</v>
      </c>
      <c r="B2057">
        <v>549</v>
      </c>
    </row>
    <row r="2058" spans="1:2" x14ac:dyDescent="0.25">
      <c r="A2058" s="37" t="s">
        <v>8219</v>
      </c>
      <c r="B2058">
        <v>551</v>
      </c>
    </row>
    <row r="2059" spans="1:2" x14ac:dyDescent="0.25">
      <c r="A2059" s="37" t="s">
        <v>8219</v>
      </c>
      <c r="B2059">
        <v>554</v>
      </c>
    </row>
    <row r="2060" spans="1:2" x14ac:dyDescent="0.25">
      <c r="A2060" s="37" t="s">
        <v>8219</v>
      </c>
      <c r="B2060">
        <v>555</v>
      </c>
    </row>
    <row r="2061" spans="1:2" x14ac:dyDescent="0.25">
      <c r="A2061" s="37" t="s">
        <v>8219</v>
      </c>
      <c r="B2061">
        <v>555</v>
      </c>
    </row>
    <row r="2062" spans="1:2" x14ac:dyDescent="0.25">
      <c r="A2062" s="37" t="s">
        <v>8219</v>
      </c>
      <c r="B2062">
        <v>557</v>
      </c>
    </row>
    <row r="2063" spans="1:2" x14ac:dyDescent="0.25">
      <c r="A2063" s="37" t="s">
        <v>8219</v>
      </c>
      <c r="B2063">
        <v>558</v>
      </c>
    </row>
    <row r="2064" spans="1:2" x14ac:dyDescent="0.25">
      <c r="A2064" s="37" t="s">
        <v>8219</v>
      </c>
      <c r="B2064">
        <v>560</v>
      </c>
    </row>
    <row r="2065" spans="1:2" x14ac:dyDescent="0.25">
      <c r="A2065" s="37" t="s">
        <v>8219</v>
      </c>
      <c r="B2065">
        <v>562</v>
      </c>
    </row>
    <row r="2066" spans="1:2" x14ac:dyDescent="0.25">
      <c r="A2066" s="37" t="s">
        <v>8219</v>
      </c>
      <c r="B2066">
        <v>563</v>
      </c>
    </row>
    <row r="2067" spans="1:2" x14ac:dyDescent="0.25">
      <c r="A2067" s="37" t="s">
        <v>8219</v>
      </c>
      <c r="B2067">
        <v>571</v>
      </c>
    </row>
    <row r="2068" spans="1:2" x14ac:dyDescent="0.25">
      <c r="A2068" s="37" t="s">
        <v>8219</v>
      </c>
      <c r="B2068">
        <v>574</v>
      </c>
    </row>
    <row r="2069" spans="1:2" x14ac:dyDescent="0.25">
      <c r="A2069" s="37" t="s">
        <v>8219</v>
      </c>
      <c r="B2069">
        <v>576</v>
      </c>
    </row>
    <row r="2070" spans="1:2" x14ac:dyDescent="0.25">
      <c r="A2070" s="37" t="s">
        <v>8219</v>
      </c>
      <c r="B2070">
        <v>577</v>
      </c>
    </row>
    <row r="2071" spans="1:2" x14ac:dyDescent="0.25">
      <c r="A2071" s="37" t="s">
        <v>8219</v>
      </c>
      <c r="B2071">
        <v>600</v>
      </c>
    </row>
    <row r="2072" spans="1:2" x14ac:dyDescent="0.25">
      <c r="A2072" s="37" t="s">
        <v>8219</v>
      </c>
      <c r="B2072">
        <v>607</v>
      </c>
    </row>
    <row r="2073" spans="1:2" x14ac:dyDescent="0.25">
      <c r="A2073" s="37" t="s">
        <v>8219</v>
      </c>
      <c r="B2073">
        <v>613</v>
      </c>
    </row>
    <row r="2074" spans="1:2" x14ac:dyDescent="0.25">
      <c r="A2074" s="37" t="s">
        <v>8219</v>
      </c>
      <c r="B2074">
        <v>614</v>
      </c>
    </row>
    <row r="2075" spans="1:2" x14ac:dyDescent="0.25">
      <c r="A2075" s="37" t="s">
        <v>8219</v>
      </c>
      <c r="B2075">
        <v>615</v>
      </c>
    </row>
    <row r="2076" spans="1:2" x14ac:dyDescent="0.25">
      <c r="A2076" s="37" t="s">
        <v>8219</v>
      </c>
      <c r="B2076">
        <v>621</v>
      </c>
    </row>
    <row r="2077" spans="1:2" x14ac:dyDescent="0.25">
      <c r="A2077" s="37" t="s">
        <v>8219</v>
      </c>
      <c r="B2077">
        <v>623</v>
      </c>
    </row>
    <row r="2078" spans="1:2" x14ac:dyDescent="0.25">
      <c r="A2078" s="37" t="s">
        <v>8219</v>
      </c>
      <c r="B2078">
        <v>625</v>
      </c>
    </row>
    <row r="2079" spans="1:2" x14ac:dyDescent="0.25">
      <c r="A2079" s="37" t="s">
        <v>8219</v>
      </c>
      <c r="B2079">
        <v>635</v>
      </c>
    </row>
    <row r="2080" spans="1:2" x14ac:dyDescent="0.25">
      <c r="A2080" s="37" t="s">
        <v>8219</v>
      </c>
      <c r="B2080">
        <v>644</v>
      </c>
    </row>
    <row r="2081" spans="1:2" x14ac:dyDescent="0.25">
      <c r="A2081" s="37" t="s">
        <v>8219</v>
      </c>
      <c r="B2081">
        <v>651</v>
      </c>
    </row>
    <row r="2082" spans="1:2" x14ac:dyDescent="0.25">
      <c r="A2082" s="37" t="s">
        <v>8219</v>
      </c>
      <c r="B2082">
        <v>660</v>
      </c>
    </row>
    <row r="2083" spans="1:2" x14ac:dyDescent="0.25">
      <c r="A2083" s="37" t="s">
        <v>8219</v>
      </c>
      <c r="B2083">
        <v>665</v>
      </c>
    </row>
    <row r="2084" spans="1:2" x14ac:dyDescent="0.25">
      <c r="A2084" s="37" t="s">
        <v>8219</v>
      </c>
      <c r="B2084">
        <v>666</v>
      </c>
    </row>
    <row r="2085" spans="1:2" x14ac:dyDescent="0.25">
      <c r="A2085" s="37" t="s">
        <v>8219</v>
      </c>
      <c r="B2085">
        <v>670</v>
      </c>
    </row>
    <row r="2086" spans="1:2" x14ac:dyDescent="0.25">
      <c r="A2086" s="37" t="s">
        <v>8219</v>
      </c>
      <c r="B2086">
        <v>676</v>
      </c>
    </row>
    <row r="2087" spans="1:2" x14ac:dyDescent="0.25">
      <c r="A2087" s="37" t="s">
        <v>8219</v>
      </c>
      <c r="B2087">
        <v>680</v>
      </c>
    </row>
    <row r="2088" spans="1:2" x14ac:dyDescent="0.25">
      <c r="A2088" s="37" t="s">
        <v>8219</v>
      </c>
      <c r="B2088">
        <v>680</v>
      </c>
    </row>
    <row r="2089" spans="1:2" x14ac:dyDescent="0.25">
      <c r="A2089" s="37" t="s">
        <v>8219</v>
      </c>
      <c r="B2089">
        <v>682</v>
      </c>
    </row>
    <row r="2090" spans="1:2" x14ac:dyDescent="0.25">
      <c r="A2090" s="37" t="s">
        <v>8219</v>
      </c>
      <c r="B2090">
        <v>682</v>
      </c>
    </row>
    <row r="2091" spans="1:2" x14ac:dyDescent="0.25">
      <c r="A2091" s="37" t="s">
        <v>8219</v>
      </c>
      <c r="B2091">
        <v>688</v>
      </c>
    </row>
    <row r="2092" spans="1:2" x14ac:dyDescent="0.25">
      <c r="A2092" s="37" t="s">
        <v>8219</v>
      </c>
      <c r="B2092">
        <v>701</v>
      </c>
    </row>
    <row r="2093" spans="1:2" x14ac:dyDescent="0.25">
      <c r="A2093" s="37" t="s">
        <v>8219</v>
      </c>
      <c r="B2093">
        <v>707</v>
      </c>
    </row>
    <row r="2094" spans="1:2" x14ac:dyDescent="0.25">
      <c r="A2094" s="37" t="s">
        <v>8219</v>
      </c>
      <c r="B2094">
        <v>711</v>
      </c>
    </row>
    <row r="2095" spans="1:2" x14ac:dyDescent="0.25">
      <c r="A2095" s="37" t="s">
        <v>8219</v>
      </c>
      <c r="B2095">
        <v>714</v>
      </c>
    </row>
    <row r="2096" spans="1:2" x14ac:dyDescent="0.25">
      <c r="A2096" s="37" t="s">
        <v>8219</v>
      </c>
      <c r="B2096">
        <v>721</v>
      </c>
    </row>
    <row r="2097" spans="1:2" x14ac:dyDescent="0.25">
      <c r="A2097" s="37" t="s">
        <v>8219</v>
      </c>
      <c r="B2097">
        <v>729</v>
      </c>
    </row>
    <row r="2098" spans="1:2" x14ac:dyDescent="0.25">
      <c r="A2098" s="37" t="s">
        <v>8219</v>
      </c>
      <c r="B2098">
        <v>736</v>
      </c>
    </row>
    <row r="2099" spans="1:2" x14ac:dyDescent="0.25">
      <c r="A2099" s="37" t="s">
        <v>8219</v>
      </c>
      <c r="B2099">
        <v>740</v>
      </c>
    </row>
    <row r="2100" spans="1:2" x14ac:dyDescent="0.25">
      <c r="A2100" s="37" t="s">
        <v>8219</v>
      </c>
      <c r="B2100">
        <v>742</v>
      </c>
    </row>
    <row r="2101" spans="1:2" x14ac:dyDescent="0.25">
      <c r="A2101" s="37" t="s">
        <v>8219</v>
      </c>
      <c r="B2101">
        <v>760</v>
      </c>
    </row>
    <row r="2102" spans="1:2" x14ac:dyDescent="0.25">
      <c r="A2102" s="37" t="s">
        <v>8219</v>
      </c>
      <c r="B2102">
        <v>813</v>
      </c>
    </row>
    <row r="2103" spans="1:2" x14ac:dyDescent="0.25">
      <c r="A2103" s="37" t="s">
        <v>8219</v>
      </c>
      <c r="B2103">
        <v>821</v>
      </c>
    </row>
    <row r="2104" spans="1:2" x14ac:dyDescent="0.25">
      <c r="A2104" s="37" t="s">
        <v>8219</v>
      </c>
      <c r="B2104">
        <v>827</v>
      </c>
    </row>
    <row r="2105" spans="1:2" x14ac:dyDescent="0.25">
      <c r="A2105" s="37" t="s">
        <v>8219</v>
      </c>
      <c r="B2105">
        <v>834</v>
      </c>
    </row>
    <row r="2106" spans="1:2" x14ac:dyDescent="0.25">
      <c r="A2106" s="37" t="s">
        <v>8219</v>
      </c>
      <c r="B2106">
        <v>848</v>
      </c>
    </row>
    <row r="2107" spans="1:2" x14ac:dyDescent="0.25">
      <c r="A2107" s="37" t="s">
        <v>8219</v>
      </c>
      <c r="B2107">
        <v>859</v>
      </c>
    </row>
    <row r="2108" spans="1:2" x14ac:dyDescent="0.25">
      <c r="A2108" s="37" t="s">
        <v>8219</v>
      </c>
      <c r="B2108">
        <v>874</v>
      </c>
    </row>
    <row r="2109" spans="1:2" x14ac:dyDescent="0.25">
      <c r="A2109" s="37" t="s">
        <v>8219</v>
      </c>
      <c r="B2109">
        <v>878</v>
      </c>
    </row>
    <row r="2110" spans="1:2" x14ac:dyDescent="0.25">
      <c r="A2110" s="37" t="s">
        <v>8219</v>
      </c>
      <c r="B2110">
        <v>885</v>
      </c>
    </row>
    <row r="2111" spans="1:2" x14ac:dyDescent="0.25">
      <c r="A2111" s="37" t="s">
        <v>8219</v>
      </c>
      <c r="B2111">
        <v>897</v>
      </c>
    </row>
    <row r="2112" spans="1:2" x14ac:dyDescent="0.25">
      <c r="A2112" s="37" t="s">
        <v>8219</v>
      </c>
      <c r="B2112">
        <v>902</v>
      </c>
    </row>
    <row r="2113" spans="1:2" x14ac:dyDescent="0.25">
      <c r="A2113" s="37" t="s">
        <v>8219</v>
      </c>
      <c r="B2113">
        <v>916</v>
      </c>
    </row>
    <row r="2114" spans="1:2" x14ac:dyDescent="0.25">
      <c r="A2114" s="37" t="s">
        <v>8219</v>
      </c>
      <c r="B2114">
        <v>930</v>
      </c>
    </row>
    <row r="2115" spans="1:2" x14ac:dyDescent="0.25">
      <c r="A2115" s="37" t="s">
        <v>8219</v>
      </c>
      <c r="B2115">
        <v>942</v>
      </c>
    </row>
    <row r="2116" spans="1:2" x14ac:dyDescent="0.25">
      <c r="A2116" s="37" t="s">
        <v>8219</v>
      </c>
      <c r="B2116">
        <v>943</v>
      </c>
    </row>
    <row r="2117" spans="1:2" x14ac:dyDescent="0.25">
      <c r="A2117" s="37" t="s">
        <v>8219</v>
      </c>
      <c r="B2117">
        <v>944</v>
      </c>
    </row>
    <row r="2118" spans="1:2" x14ac:dyDescent="0.25">
      <c r="A2118" s="37" t="s">
        <v>8219</v>
      </c>
      <c r="B2118">
        <v>951</v>
      </c>
    </row>
    <row r="2119" spans="1:2" x14ac:dyDescent="0.25">
      <c r="A2119" s="37" t="s">
        <v>8219</v>
      </c>
      <c r="B2119">
        <v>963</v>
      </c>
    </row>
    <row r="2120" spans="1:2" x14ac:dyDescent="0.25">
      <c r="A2120" s="37" t="s">
        <v>8219</v>
      </c>
      <c r="B2120">
        <v>964</v>
      </c>
    </row>
    <row r="2121" spans="1:2" x14ac:dyDescent="0.25">
      <c r="A2121" s="37" t="s">
        <v>8219</v>
      </c>
      <c r="B2121">
        <v>971</v>
      </c>
    </row>
    <row r="2122" spans="1:2" x14ac:dyDescent="0.25">
      <c r="A2122" s="37" t="s">
        <v>8219</v>
      </c>
      <c r="B2122">
        <v>983</v>
      </c>
    </row>
    <row r="2123" spans="1:2" x14ac:dyDescent="0.25">
      <c r="A2123" s="37" t="s">
        <v>8219</v>
      </c>
      <c r="B2123">
        <v>988</v>
      </c>
    </row>
    <row r="2124" spans="1:2" x14ac:dyDescent="0.25">
      <c r="A2124" s="37" t="s">
        <v>8219</v>
      </c>
      <c r="B2124">
        <v>1013</v>
      </c>
    </row>
    <row r="2125" spans="1:2" x14ac:dyDescent="0.25">
      <c r="A2125" s="37" t="s">
        <v>8219</v>
      </c>
      <c r="B2125">
        <v>1019</v>
      </c>
    </row>
    <row r="2126" spans="1:2" x14ac:dyDescent="0.25">
      <c r="A2126" s="37" t="s">
        <v>8219</v>
      </c>
      <c r="B2126">
        <v>1021</v>
      </c>
    </row>
    <row r="2127" spans="1:2" x14ac:dyDescent="0.25">
      <c r="A2127" s="37" t="s">
        <v>8219</v>
      </c>
      <c r="B2127">
        <v>1049</v>
      </c>
    </row>
    <row r="2128" spans="1:2" x14ac:dyDescent="0.25">
      <c r="A2128" s="37" t="s">
        <v>8219</v>
      </c>
      <c r="B2128">
        <v>1062</v>
      </c>
    </row>
    <row r="2129" spans="1:2" x14ac:dyDescent="0.25">
      <c r="A2129" s="37" t="s">
        <v>8219</v>
      </c>
      <c r="B2129">
        <v>1071</v>
      </c>
    </row>
    <row r="2130" spans="1:2" x14ac:dyDescent="0.25">
      <c r="A2130" s="37" t="s">
        <v>8219</v>
      </c>
      <c r="B2130">
        <v>1088</v>
      </c>
    </row>
    <row r="2131" spans="1:2" x14ac:dyDescent="0.25">
      <c r="A2131" s="37" t="s">
        <v>8219</v>
      </c>
      <c r="B2131">
        <v>1095</v>
      </c>
    </row>
    <row r="2132" spans="1:2" x14ac:dyDescent="0.25">
      <c r="A2132" s="37" t="s">
        <v>8219</v>
      </c>
      <c r="B2132">
        <v>1104</v>
      </c>
    </row>
    <row r="2133" spans="1:2" x14ac:dyDescent="0.25">
      <c r="A2133" s="37" t="s">
        <v>8219</v>
      </c>
      <c r="B2133">
        <v>1107</v>
      </c>
    </row>
    <row r="2134" spans="1:2" x14ac:dyDescent="0.25">
      <c r="A2134" s="37" t="s">
        <v>8219</v>
      </c>
      <c r="B2134">
        <v>1113</v>
      </c>
    </row>
    <row r="2135" spans="1:2" x14ac:dyDescent="0.25">
      <c r="A2135" s="37" t="s">
        <v>8219</v>
      </c>
      <c r="B2135">
        <v>1151</v>
      </c>
    </row>
    <row r="2136" spans="1:2" x14ac:dyDescent="0.25">
      <c r="A2136" s="37" t="s">
        <v>8219</v>
      </c>
      <c r="B2136">
        <v>1204</v>
      </c>
    </row>
    <row r="2137" spans="1:2" x14ac:dyDescent="0.25">
      <c r="A2137" s="37" t="s">
        <v>8219</v>
      </c>
      <c r="B2137">
        <v>1224</v>
      </c>
    </row>
    <row r="2138" spans="1:2" x14ac:dyDescent="0.25">
      <c r="A2138" s="37" t="s">
        <v>8219</v>
      </c>
      <c r="B2138">
        <v>1251</v>
      </c>
    </row>
    <row r="2139" spans="1:2" x14ac:dyDescent="0.25">
      <c r="A2139" s="37" t="s">
        <v>8219</v>
      </c>
      <c r="B2139">
        <v>1260</v>
      </c>
    </row>
    <row r="2140" spans="1:2" x14ac:dyDescent="0.25">
      <c r="A2140" s="37" t="s">
        <v>8219</v>
      </c>
      <c r="B2140">
        <v>1281</v>
      </c>
    </row>
    <row r="2141" spans="1:2" x14ac:dyDescent="0.25">
      <c r="A2141" s="37" t="s">
        <v>8219</v>
      </c>
      <c r="B2141">
        <v>1328</v>
      </c>
    </row>
    <row r="2142" spans="1:2" x14ac:dyDescent="0.25">
      <c r="A2142" s="37" t="s">
        <v>8219</v>
      </c>
      <c r="B2142">
        <v>1356</v>
      </c>
    </row>
    <row r="2143" spans="1:2" x14ac:dyDescent="0.25">
      <c r="A2143" s="37" t="s">
        <v>8219</v>
      </c>
      <c r="B2143">
        <v>1364</v>
      </c>
    </row>
    <row r="2144" spans="1:2" x14ac:dyDescent="0.25">
      <c r="A2144" s="37" t="s">
        <v>8219</v>
      </c>
      <c r="B2144">
        <v>1373</v>
      </c>
    </row>
    <row r="2145" spans="1:2" x14ac:dyDescent="0.25">
      <c r="A2145" s="37" t="s">
        <v>8219</v>
      </c>
      <c r="B2145">
        <v>1375</v>
      </c>
    </row>
    <row r="2146" spans="1:2" x14ac:dyDescent="0.25">
      <c r="A2146" s="37" t="s">
        <v>8219</v>
      </c>
      <c r="B2146">
        <v>1420</v>
      </c>
    </row>
    <row r="2147" spans="1:2" x14ac:dyDescent="0.25">
      <c r="A2147" s="37" t="s">
        <v>8219</v>
      </c>
      <c r="B2147">
        <v>1510</v>
      </c>
    </row>
    <row r="2148" spans="1:2" x14ac:dyDescent="0.25">
      <c r="A2148" s="37" t="s">
        <v>8219</v>
      </c>
      <c r="B2148">
        <v>1513</v>
      </c>
    </row>
    <row r="2149" spans="1:2" x14ac:dyDescent="0.25">
      <c r="A2149" s="37" t="s">
        <v>8219</v>
      </c>
      <c r="B2149">
        <v>1530</v>
      </c>
    </row>
    <row r="2150" spans="1:2" x14ac:dyDescent="0.25">
      <c r="A2150" s="37" t="s">
        <v>8219</v>
      </c>
      <c r="B2150">
        <v>1556</v>
      </c>
    </row>
    <row r="2151" spans="1:2" x14ac:dyDescent="0.25">
      <c r="A2151" s="37" t="s">
        <v>8219</v>
      </c>
      <c r="B2151">
        <v>1596</v>
      </c>
    </row>
    <row r="2152" spans="1:2" x14ac:dyDescent="0.25">
      <c r="A2152" s="37" t="s">
        <v>8219</v>
      </c>
      <c r="B2152">
        <v>1633</v>
      </c>
    </row>
    <row r="2153" spans="1:2" x14ac:dyDescent="0.25">
      <c r="A2153" s="37" t="s">
        <v>8219</v>
      </c>
      <c r="B2153">
        <v>1637</v>
      </c>
    </row>
    <row r="2154" spans="1:2" x14ac:dyDescent="0.25">
      <c r="A2154" s="37" t="s">
        <v>8219</v>
      </c>
      <c r="B2154">
        <v>1670</v>
      </c>
    </row>
    <row r="2155" spans="1:2" x14ac:dyDescent="0.25">
      <c r="A2155" s="37" t="s">
        <v>8219</v>
      </c>
      <c r="B2155">
        <v>1737</v>
      </c>
    </row>
    <row r="2156" spans="1:2" x14ac:dyDescent="0.25">
      <c r="A2156" s="37" t="s">
        <v>8219</v>
      </c>
      <c r="B2156">
        <v>1762</v>
      </c>
    </row>
    <row r="2157" spans="1:2" x14ac:dyDescent="0.25">
      <c r="A2157" s="37" t="s">
        <v>8219</v>
      </c>
      <c r="B2157">
        <v>1780</v>
      </c>
    </row>
    <row r="2158" spans="1:2" x14ac:dyDescent="0.25">
      <c r="A2158" s="37" t="s">
        <v>8219</v>
      </c>
      <c r="B2158">
        <v>1789</v>
      </c>
    </row>
    <row r="2159" spans="1:2" x14ac:dyDescent="0.25">
      <c r="A2159" s="37" t="s">
        <v>8219</v>
      </c>
      <c r="B2159">
        <v>1876</v>
      </c>
    </row>
    <row r="2160" spans="1:2" x14ac:dyDescent="0.25">
      <c r="A2160" s="37" t="s">
        <v>8219</v>
      </c>
      <c r="B2160">
        <v>1887</v>
      </c>
    </row>
    <row r="2161" spans="1:2" x14ac:dyDescent="0.25">
      <c r="A2161" s="37" t="s">
        <v>8219</v>
      </c>
      <c r="B2161">
        <v>1945</v>
      </c>
    </row>
    <row r="2162" spans="1:2" x14ac:dyDescent="0.25">
      <c r="A2162" s="37" t="s">
        <v>8219</v>
      </c>
      <c r="B2162">
        <v>1980</v>
      </c>
    </row>
    <row r="2163" spans="1:2" x14ac:dyDescent="0.25">
      <c r="A2163" s="37" t="s">
        <v>8219</v>
      </c>
      <c r="B2163">
        <v>2035</v>
      </c>
    </row>
    <row r="2164" spans="1:2" x14ac:dyDescent="0.25">
      <c r="A2164" s="37" t="s">
        <v>8219</v>
      </c>
      <c r="B2164">
        <v>2051</v>
      </c>
    </row>
    <row r="2165" spans="1:2" x14ac:dyDescent="0.25">
      <c r="A2165" s="37" t="s">
        <v>8219</v>
      </c>
      <c r="B2165">
        <v>2139</v>
      </c>
    </row>
    <row r="2166" spans="1:2" x14ac:dyDescent="0.25">
      <c r="A2166" s="37" t="s">
        <v>8219</v>
      </c>
      <c r="B2166">
        <v>2165</v>
      </c>
    </row>
    <row r="2167" spans="1:2" x14ac:dyDescent="0.25">
      <c r="A2167" s="37" t="s">
        <v>8219</v>
      </c>
      <c r="B2167">
        <v>2174</v>
      </c>
    </row>
    <row r="2168" spans="1:2" x14ac:dyDescent="0.25">
      <c r="A2168" s="37" t="s">
        <v>8219</v>
      </c>
      <c r="B2168">
        <v>2436</v>
      </c>
    </row>
    <row r="2169" spans="1:2" x14ac:dyDescent="0.25">
      <c r="A2169" s="37" t="s">
        <v>8219</v>
      </c>
      <c r="B2169">
        <v>2478</v>
      </c>
    </row>
    <row r="2170" spans="1:2" x14ac:dyDescent="0.25">
      <c r="A2170" s="37" t="s">
        <v>8219</v>
      </c>
      <c r="B2170">
        <v>2525</v>
      </c>
    </row>
    <row r="2171" spans="1:2" x14ac:dyDescent="0.25">
      <c r="A2171" s="37" t="s">
        <v>8219</v>
      </c>
      <c r="B2171">
        <v>2602</v>
      </c>
    </row>
    <row r="2172" spans="1:2" x14ac:dyDescent="0.25">
      <c r="A2172" s="37" t="s">
        <v>8219</v>
      </c>
      <c r="B2172">
        <v>3238</v>
      </c>
    </row>
    <row r="2173" spans="1:2" x14ac:dyDescent="0.25">
      <c r="A2173" s="37" t="s">
        <v>8219</v>
      </c>
      <c r="B2173">
        <v>3355</v>
      </c>
    </row>
    <row r="2174" spans="1:2" x14ac:dyDescent="0.25">
      <c r="A2174" s="37" t="s">
        <v>8219</v>
      </c>
      <c r="B2174">
        <v>3468</v>
      </c>
    </row>
    <row r="2175" spans="1:2" x14ac:dyDescent="0.25">
      <c r="A2175" s="37" t="s">
        <v>8219</v>
      </c>
      <c r="B2175">
        <v>3562</v>
      </c>
    </row>
    <row r="2176" spans="1:2" x14ac:dyDescent="0.25">
      <c r="A2176" s="37" t="s">
        <v>8219</v>
      </c>
      <c r="B2176">
        <v>3663</v>
      </c>
    </row>
    <row r="2177" spans="1:2" x14ac:dyDescent="0.25">
      <c r="A2177" s="37" t="s">
        <v>8219</v>
      </c>
      <c r="B2177">
        <v>3863</v>
      </c>
    </row>
    <row r="2178" spans="1:2" x14ac:dyDescent="0.25">
      <c r="A2178" s="37" t="s">
        <v>8219</v>
      </c>
      <c r="B2178">
        <v>4245</v>
      </c>
    </row>
    <row r="2179" spans="1:2" x14ac:dyDescent="0.25">
      <c r="A2179" s="37" t="s">
        <v>8219</v>
      </c>
      <c r="B2179">
        <v>4330</v>
      </c>
    </row>
    <row r="2180" spans="1:2" x14ac:dyDescent="0.25">
      <c r="A2180" s="37" t="s">
        <v>8219</v>
      </c>
      <c r="B2180">
        <v>4562</v>
      </c>
    </row>
    <row r="2181" spans="1:2" x14ac:dyDescent="0.25">
      <c r="A2181" s="37" t="s">
        <v>8219</v>
      </c>
      <c r="B2181">
        <v>4883</v>
      </c>
    </row>
    <row r="2182" spans="1:2" x14ac:dyDescent="0.25">
      <c r="A2182" s="37" t="s">
        <v>8219</v>
      </c>
      <c r="B2182">
        <v>5812</v>
      </c>
    </row>
    <row r="2183" spans="1:2" x14ac:dyDescent="0.25">
      <c r="A2183" s="37" t="s">
        <v>8219</v>
      </c>
      <c r="B2183">
        <v>8200</v>
      </c>
    </row>
    <row r="2184" spans="1:2" x14ac:dyDescent="0.25">
      <c r="A2184" s="37" t="s">
        <v>8219</v>
      </c>
      <c r="B2184">
        <v>8359</v>
      </c>
    </row>
    <row r="2185" spans="1:2" x14ac:dyDescent="0.25">
      <c r="A2185" s="37" t="s">
        <v>8219</v>
      </c>
      <c r="B2185">
        <v>20242</v>
      </c>
    </row>
    <row r="2186" spans="1:2" x14ac:dyDescent="0.25">
      <c r="A2186" s="37" t="s">
        <v>8219</v>
      </c>
      <c r="B2186">
        <v>26457</v>
      </c>
    </row>
  </sheetData>
  <sortState ref="A2:B2185">
    <sortCondition ref="B2:B2185"/>
  </sortState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0B98E-4C4B-43A7-9EB5-D881D2729C0A}">
  <sheetPr codeName="Sheet7"/>
  <dimension ref="A2:J538"/>
  <sheetViews>
    <sheetView zoomScale="96" workbookViewId="0">
      <selection sqref="A1:H1048576"/>
    </sheetView>
  </sheetViews>
  <sheetFormatPr defaultRowHeight="15" x14ac:dyDescent="0.25"/>
  <cols>
    <col min="1" max="8" width="20.5703125" customWidth="1"/>
  </cols>
  <sheetData>
    <row r="2" spans="1:10" x14ac:dyDescent="0.25">
      <c r="A2" s="38" t="s">
        <v>8426</v>
      </c>
    </row>
    <row r="3" spans="1:10" x14ac:dyDescent="0.25">
      <c r="A3" s="9" t="s">
        <v>8362</v>
      </c>
      <c r="B3" s="9" t="s">
        <v>8364</v>
      </c>
    </row>
    <row r="4" spans="1:10" x14ac:dyDescent="0.25">
      <c r="A4" s="9" t="s">
        <v>8360</v>
      </c>
      <c r="B4" t="s">
        <v>8413</v>
      </c>
      <c r="C4" t="s">
        <v>8414</v>
      </c>
    </row>
    <row r="5" spans="1:10" x14ac:dyDescent="0.25">
      <c r="A5" s="10" t="s">
        <v>8220</v>
      </c>
      <c r="B5" s="11">
        <v>345</v>
      </c>
      <c r="C5" s="11">
        <v>4</v>
      </c>
    </row>
    <row r="6" spans="1:10" x14ac:dyDescent="0.25">
      <c r="A6" s="10" t="s">
        <v>8221</v>
      </c>
      <c r="B6" s="11">
        <v>1464</v>
      </c>
      <c r="C6" s="11">
        <v>66</v>
      </c>
    </row>
    <row r="7" spans="1:10" x14ac:dyDescent="0.25">
      <c r="A7" s="10" t="s">
        <v>8222</v>
      </c>
      <c r="B7" s="11">
        <v>49</v>
      </c>
      <c r="C7" s="11">
        <v>1</v>
      </c>
    </row>
    <row r="8" spans="1:10" x14ac:dyDescent="0.25">
      <c r="A8" s="10" t="s">
        <v>8219</v>
      </c>
      <c r="B8" s="11">
        <v>1699</v>
      </c>
      <c r="C8" s="11">
        <v>486</v>
      </c>
    </row>
    <row r="9" spans="1:10" x14ac:dyDescent="0.25">
      <c r="A9" s="10" t="s">
        <v>8361</v>
      </c>
      <c r="B9" s="11">
        <v>3557</v>
      </c>
      <c r="C9" s="11">
        <v>557</v>
      </c>
    </row>
    <row r="12" spans="1:10" ht="15.75" thickBot="1" x14ac:dyDescent="0.3">
      <c r="A12" s="48" t="s">
        <v>8415</v>
      </c>
    </row>
    <row r="13" spans="1:10" ht="15.75" thickBot="1" x14ac:dyDescent="0.3">
      <c r="A13" s="29" t="s">
        <v>8415</v>
      </c>
      <c r="B13" s="32" t="s">
        <v>8382</v>
      </c>
      <c r="C13" s="33" t="s">
        <v>8383</v>
      </c>
      <c r="D13" s="33" t="s">
        <v>8384</v>
      </c>
      <c r="E13" s="33" t="s">
        <v>8385</v>
      </c>
      <c r="F13" s="33" t="s">
        <v>8386</v>
      </c>
      <c r="G13" s="33" t="s">
        <v>8387</v>
      </c>
      <c r="H13" s="34" t="s">
        <v>8388</v>
      </c>
    </row>
    <row r="14" spans="1:10" x14ac:dyDescent="0.25">
      <c r="A14" s="30" t="s">
        <v>8416</v>
      </c>
      <c r="B14" s="21">
        <f>COUNTIFS(Data!$U:$U,"&lt;=10",Data!$F:$F,"successful")</f>
        <v>33</v>
      </c>
      <c r="C14" s="19">
        <f>COUNTIFS(Data!$U:$U,"&lt;=10",Data!$F:$F,"failed")</f>
        <v>21</v>
      </c>
      <c r="D14" s="19">
        <f>COUNTIFS(Data!$U:$U,"&lt;=10",Data!$F:$F,"canceled")</f>
        <v>6</v>
      </c>
      <c r="E14" s="19">
        <f>SUM(B14:D14)</f>
        <v>60</v>
      </c>
      <c r="F14" s="20">
        <f>B14/E14</f>
        <v>0.55000000000000004</v>
      </c>
      <c r="G14" s="20">
        <f>C14/E14</f>
        <v>0.35</v>
      </c>
      <c r="H14" s="23">
        <f>D14/E14</f>
        <v>0.1</v>
      </c>
      <c r="I14" s="46"/>
      <c r="J14" s="46"/>
    </row>
    <row r="15" spans="1:10" x14ac:dyDescent="0.25">
      <c r="A15" s="42" t="s">
        <v>8417</v>
      </c>
      <c r="B15" s="22">
        <f>COUNTIFS(Data!$U:$U,"&gt;=11",Data!$U:$U,"&lt;=20",Data!$F:$F,"successful")</f>
        <v>212</v>
      </c>
      <c r="C15" s="17">
        <f>COUNTIFS(Data!$U:$U,"&gt;=11",Data!$U:$U,"&lt;=20",Data!$F:$F,"failed")</f>
        <v>92</v>
      </c>
      <c r="D15" s="17">
        <f>COUNTIFS(Data!$U:$U,"&gt;=11",Data!$U:$U,"&lt;=20",Data!$F:$F,"canceled")</f>
        <v>10</v>
      </c>
      <c r="E15" s="17">
        <f t="shared" ref="E15:E23" si="0">SUM(B15:D15)</f>
        <v>314</v>
      </c>
      <c r="F15" s="18">
        <f t="shared" ref="F15:F23" si="1">B15/E15</f>
        <v>0.67515923566878977</v>
      </c>
      <c r="G15" s="18">
        <f t="shared" ref="G15:G23" si="2">C15/E15</f>
        <v>0.2929936305732484</v>
      </c>
      <c r="H15" s="24">
        <f t="shared" ref="H15:H23" si="3">D15/E15</f>
        <v>3.1847133757961783E-2</v>
      </c>
      <c r="I15" s="46"/>
      <c r="J15" s="46"/>
    </row>
    <row r="16" spans="1:10" x14ac:dyDescent="0.25">
      <c r="A16" s="43" t="s">
        <v>8418</v>
      </c>
      <c r="B16" s="22">
        <f>COUNTIFS(Data!$U:$U,"&gt;=21",Data!$U:$U,"&lt;=30",Data!$F:$F,"successful")</f>
        <v>1065</v>
      </c>
      <c r="C16" s="17">
        <f>COUNTIFS(Data!$U:$U,"&gt;=21",Data!$U:$U,"&lt;=30",Data!$F:$F,"failed")</f>
        <v>779</v>
      </c>
      <c r="D16" s="17">
        <f>COUNTIFS(Data!$U:$U,"&gt;=21",Data!$U:$U,"&lt;=30",Data!$F:$F,"canceled")</f>
        <v>176</v>
      </c>
      <c r="E16" s="17">
        <f t="shared" si="0"/>
        <v>2020</v>
      </c>
      <c r="F16" s="18">
        <f t="shared" si="1"/>
        <v>0.52722772277227725</v>
      </c>
      <c r="G16" s="18">
        <f t="shared" si="2"/>
        <v>0.38564356435643565</v>
      </c>
      <c r="H16" s="24">
        <f t="shared" si="3"/>
        <v>8.7128712871287123E-2</v>
      </c>
      <c r="I16" s="46"/>
      <c r="J16" s="46"/>
    </row>
    <row r="17" spans="1:10" x14ac:dyDescent="0.25">
      <c r="A17" s="43" t="s">
        <v>8419</v>
      </c>
      <c r="B17" s="22">
        <f>COUNTIFS(Data!$U:$U,"&gt;=31",Data!$U:$U,"&lt;=40",Data!$F:$F,"successful")</f>
        <v>358</v>
      </c>
      <c r="C17" s="17">
        <f>COUNTIFS(Data!$U:$U,"&gt;=31",Data!$U:$U,"&lt;=40",Data!$F:$F,"failed")</f>
        <v>155</v>
      </c>
      <c r="D17" s="17">
        <f>COUNTIFS(Data!$U:$U,"&gt;=31",Data!$U:$U,"&lt;=40",Data!$F:$F,"canceled")</f>
        <v>33</v>
      </c>
      <c r="E17" s="17">
        <f t="shared" si="0"/>
        <v>546</v>
      </c>
      <c r="F17" s="18">
        <f t="shared" si="1"/>
        <v>0.65567765567765568</v>
      </c>
      <c r="G17" s="18">
        <f t="shared" si="2"/>
        <v>0.28388278388278387</v>
      </c>
      <c r="H17" s="24">
        <f t="shared" si="3"/>
        <v>6.043956043956044E-2</v>
      </c>
      <c r="I17" s="46"/>
      <c r="J17" s="46"/>
    </row>
    <row r="18" spans="1:10" x14ac:dyDescent="0.25">
      <c r="A18" s="43" t="s">
        <v>8420</v>
      </c>
      <c r="B18" s="22">
        <f>COUNTIFS(Data!$U:$U,"&gt;=41",Data!$U:$U,"&lt;=50",Data!$F:$F,"successful")</f>
        <v>147</v>
      </c>
      <c r="C18" s="17">
        <f>COUNTIFS(Data!$U:$U,"&gt;=41",Data!$U:$U,"&lt;=50",Data!$F:$F,"failed")</f>
        <v>117</v>
      </c>
      <c r="D18" s="17">
        <f>COUNTIFS(Data!$U:$U,"&gt;=41",Data!$U:$U,"&lt;=50",Data!$F:$F,"canceled")</f>
        <v>40</v>
      </c>
      <c r="E18" s="17">
        <f t="shared" si="0"/>
        <v>304</v>
      </c>
      <c r="F18" s="18">
        <f t="shared" si="1"/>
        <v>0.48355263157894735</v>
      </c>
      <c r="G18" s="18">
        <f t="shared" si="2"/>
        <v>0.38486842105263158</v>
      </c>
      <c r="H18" s="24">
        <f t="shared" si="3"/>
        <v>0.13157894736842105</v>
      </c>
      <c r="I18" s="46"/>
      <c r="J18" s="46"/>
    </row>
    <row r="19" spans="1:10" x14ac:dyDescent="0.25">
      <c r="A19" s="43" t="s">
        <v>8421</v>
      </c>
      <c r="B19" s="22">
        <f>COUNTIFS(Data!$U:$U,"&gt;=51",Data!$U:$U,"&lt;=60",Data!$F:$F,"successful")</f>
        <v>135</v>
      </c>
      <c r="C19" s="17">
        <f>COUNTIFS(Data!$U:$U,"&gt;=51",Data!$U:$U,"&lt;=60",Data!$F:$F,"failed")</f>
        <v>220</v>
      </c>
      <c r="D19" s="17">
        <f>COUNTIFS(Data!$U:$U,"&gt;=51",Data!$U:$U,"&lt;=60",Data!$F:$F,"canceledl")</f>
        <v>0</v>
      </c>
      <c r="E19" s="17">
        <f t="shared" si="0"/>
        <v>355</v>
      </c>
      <c r="F19" s="18">
        <f t="shared" si="1"/>
        <v>0.38028169014084506</v>
      </c>
      <c r="G19" s="18">
        <f t="shared" si="2"/>
        <v>0.61971830985915488</v>
      </c>
      <c r="H19" s="24">
        <f t="shared" si="3"/>
        <v>0</v>
      </c>
      <c r="I19" s="46"/>
      <c r="J19" s="46"/>
    </row>
    <row r="20" spans="1:10" x14ac:dyDescent="0.25">
      <c r="A20" s="43" t="s">
        <v>8422</v>
      </c>
      <c r="B20" s="22">
        <f>COUNTIFS(Data!$U:$U,"&gt;=61",Data!$U:$U,"&lt;=70",Data!$F:$F,"successful")</f>
        <v>10</v>
      </c>
      <c r="C20" s="17">
        <f>COUNTIFS(Data!$U:$U,"&gt;=61",Data!$U:$U,"&lt;=70",Data!$F:$F,"failed")</f>
        <v>0</v>
      </c>
      <c r="D20" s="17">
        <f>COUNTIFS(Data!$U:$U,"&gt;=61",Data!$U:$U,"&lt;=70",Data!$F:$F,"canceled")</f>
        <v>1</v>
      </c>
      <c r="E20" s="17">
        <f t="shared" si="0"/>
        <v>11</v>
      </c>
      <c r="F20" s="18">
        <f t="shared" si="1"/>
        <v>0.90909090909090906</v>
      </c>
      <c r="G20" s="18">
        <f t="shared" si="2"/>
        <v>0</v>
      </c>
      <c r="H20" s="24">
        <f t="shared" si="3"/>
        <v>9.0909090909090912E-2</v>
      </c>
      <c r="I20" s="46"/>
      <c r="J20" s="46"/>
    </row>
    <row r="21" spans="1:10" x14ac:dyDescent="0.25">
      <c r="A21" s="43" t="s">
        <v>8423</v>
      </c>
      <c r="B21" s="22">
        <f>COUNTIFS(Data!$U:$U,"&gt;=71",Data!$U:$U,"&lt;=80",Data!$F:$F,"successful")</f>
        <v>6</v>
      </c>
      <c r="C21" s="17">
        <f>COUNTIFS(Data!$U:$U,"&gt;=71",Data!$U:$U,"&lt;=80",Data!$F:$F,"failed")</f>
        <v>1</v>
      </c>
      <c r="D21" s="17">
        <f>COUNTIFS(Data!$U:$U,"&gt;=71",Data!$U:$U,"&lt;=80",Data!$F:$F,"canceled")</f>
        <v>0</v>
      </c>
      <c r="E21" s="17">
        <f t="shared" si="0"/>
        <v>7</v>
      </c>
      <c r="F21" s="18">
        <f t="shared" si="1"/>
        <v>0.8571428571428571</v>
      </c>
      <c r="G21" s="18">
        <f t="shared" si="2"/>
        <v>0.14285714285714285</v>
      </c>
      <c r="H21" s="24">
        <f t="shared" si="3"/>
        <v>0</v>
      </c>
      <c r="I21" s="46"/>
      <c r="J21" s="46"/>
    </row>
    <row r="22" spans="1:10" x14ac:dyDescent="0.25">
      <c r="A22" s="43" t="s">
        <v>8424</v>
      </c>
      <c r="B22" s="22">
        <f>COUNTIFS(Data!$U:$U,"&gt;=81",Data!$U:$U,"&lt;=90",Data!$F:$F,"successful")</f>
        <v>8</v>
      </c>
      <c r="C22" s="17">
        <f>COUNTIFS(Data!$U:$U,"&gt;=81",Data!$U:$U,"&lt;=90",Data!$F:$F,"failed")</f>
        <v>1</v>
      </c>
      <c r="D22" s="17">
        <f>COUNTIFS(Data!$U:$U,"&gt;=81",Data!$U:$U,"&lt;=90",Data!$F:$F,"canceled")</f>
        <v>0</v>
      </c>
      <c r="E22" s="17">
        <f t="shared" si="0"/>
        <v>9</v>
      </c>
      <c r="F22" s="18">
        <f t="shared" si="1"/>
        <v>0.88888888888888884</v>
      </c>
      <c r="G22" s="18">
        <f t="shared" si="2"/>
        <v>0.1111111111111111</v>
      </c>
      <c r="H22" s="24">
        <f t="shared" si="3"/>
        <v>0</v>
      </c>
      <c r="I22" s="46"/>
      <c r="J22" s="46"/>
    </row>
    <row r="23" spans="1:10" ht="15.75" thickBot="1" x14ac:dyDescent="0.3">
      <c r="A23" s="44" t="s">
        <v>8425</v>
      </c>
      <c r="B23" s="25">
        <f>COUNTIFS(Data!$U:$U,"&gt;=91",Data!$U:$U,"&lt;=100",Data!$F:$F,"successful")</f>
        <v>0</v>
      </c>
      <c r="C23" s="26">
        <f>COUNTIFS(Data!$U:$U,"&gt;=91",Data!$U:$U,"&lt;=100",Data!$F:$F,"failed")</f>
        <v>0</v>
      </c>
      <c r="D23" s="26">
        <f>COUNTIFS(Data!$U:$U,"&gt;=91",Data!$U:$U,"&lt;=100",Data!$F:$F,"canceled")</f>
        <v>0</v>
      </c>
      <c r="E23" s="26">
        <f t="shared" si="0"/>
        <v>0</v>
      </c>
      <c r="F23" s="27" t="e">
        <f t="shared" si="1"/>
        <v>#DIV/0!</v>
      </c>
      <c r="G23" s="27" t="e">
        <f t="shared" si="2"/>
        <v>#DIV/0!</v>
      </c>
      <c r="H23" s="28" t="e">
        <f t="shared" si="3"/>
        <v>#DIV/0!</v>
      </c>
      <c r="I23" s="46"/>
      <c r="J23" s="46"/>
    </row>
    <row r="25" spans="1:10" x14ac:dyDescent="0.25">
      <c r="A25" s="47" t="s">
        <v>8427</v>
      </c>
      <c r="D25" s="45"/>
    </row>
    <row r="26" spans="1:10" x14ac:dyDescent="0.25">
      <c r="A26" s="9" t="s">
        <v>8362</v>
      </c>
      <c r="B26" s="9" t="s">
        <v>8364</v>
      </c>
    </row>
    <row r="27" spans="1:10" x14ac:dyDescent="0.25">
      <c r="A27" s="9" t="s">
        <v>8360</v>
      </c>
      <c r="B27" t="s">
        <v>8220</v>
      </c>
      <c r="C27" t="s">
        <v>8221</v>
      </c>
      <c r="D27" t="s">
        <v>8222</v>
      </c>
      <c r="E27" t="s">
        <v>8219</v>
      </c>
      <c r="F27" t="s">
        <v>8361</v>
      </c>
    </row>
    <row r="28" spans="1:10" x14ac:dyDescent="0.25">
      <c r="A28" s="10" t="s">
        <v>8239</v>
      </c>
      <c r="B28" s="11"/>
      <c r="C28" s="11">
        <v>2</v>
      </c>
      <c r="D28" s="11">
        <v>1</v>
      </c>
      <c r="E28" s="11">
        <v>3</v>
      </c>
      <c r="F28" s="11">
        <v>6</v>
      </c>
    </row>
    <row r="29" spans="1:10" x14ac:dyDescent="0.25">
      <c r="A29" s="10" t="s">
        <v>8226</v>
      </c>
      <c r="B29" s="11">
        <v>14</v>
      </c>
      <c r="C29" s="11">
        <v>41</v>
      </c>
      <c r="D29" s="11"/>
      <c r="E29" s="11">
        <v>19</v>
      </c>
      <c r="F29" s="11">
        <v>74</v>
      </c>
    </row>
    <row r="30" spans="1:10" x14ac:dyDescent="0.25">
      <c r="A30" s="10" t="s">
        <v>8242</v>
      </c>
      <c r="B30" s="11"/>
      <c r="C30" s="11">
        <v>1</v>
      </c>
      <c r="D30" s="11"/>
      <c r="E30" s="11">
        <v>1</v>
      </c>
      <c r="F30" s="11">
        <v>2</v>
      </c>
    </row>
    <row r="31" spans="1:10" x14ac:dyDescent="0.25">
      <c r="A31" s="10" t="s">
        <v>8229</v>
      </c>
      <c r="B31" s="11">
        <v>17</v>
      </c>
      <c r="C31" s="11">
        <v>64</v>
      </c>
      <c r="D31" s="11">
        <v>1</v>
      </c>
      <c r="E31" s="11">
        <v>64</v>
      </c>
      <c r="F31" s="11">
        <v>146</v>
      </c>
    </row>
    <row r="32" spans="1:10" x14ac:dyDescent="0.25">
      <c r="A32" s="10" t="s">
        <v>8240</v>
      </c>
      <c r="B32" s="11">
        <v>3</v>
      </c>
      <c r="C32" s="11">
        <v>2</v>
      </c>
      <c r="D32" s="11"/>
      <c r="E32" s="11">
        <v>1</v>
      </c>
      <c r="F32" s="11">
        <v>6</v>
      </c>
    </row>
    <row r="33" spans="1:6" x14ac:dyDescent="0.25">
      <c r="A33" s="10" t="s">
        <v>8236</v>
      </c>
      <c r="B33" s="11">
        <v>3</v>
      </c>
      <c r="C33" s="11">
        <v>27</v>
      </c>
      <c r="D33" s="11"/>
      <c r="E33" s="11">
        <v>23</v>
      </c>
      <c r="F33" s="11">
        <v>53</v>
      </c>
    </row>
    <row r="34" spans="1:6" x14ac:dyDescent="0.25">
      <c r="A34" s="10" t="s">
        <v>8232</v>
      </c>
      <c r="B34" s="11">
        <v>4</v>
      </c>
      <c r="C34" s="11">
        <v>6</v>
      </c>
      <c r="D34" s="11"/>
      <c r="E34" s="11">
        <v>4</v>
      </c>
      <c r="F34" s="11">
        <v>14</v>
      </c>
    </row>
    <row r="35" spans="1:6" x14ac:dyDescent="0.25">
      <c r="A35" s="10" t="s">
        <v>8227</v>
      </c>
      <c r="B35" s="11">
        <v>1</v>
      </c>
      <c r="C35" s="11">
        <v>9</v>
      </c>
      <c r="D35" s="11"/>
      <c r="E35" s="11">
        <v>11</v>
      </c>
      <c r="F35" s="11">
        <v>21</v>
      </c>
    </row>
    <row r="36" spans="1:6" x14ac:dyDescent="0.25">
      <c r="A36" s="10" t="s">
        <v>8230</v>
      </c>
      <c r="B36" s="11">
        <v>5</v>
      </c>
      <c r="C36" s="11">
        <v>10</v>
      </c>
      <c r="D36" s="11">
        <v>2</v>
      </c>
      <c r="E36" s="11">
        <v>10</v>
      </c>
      <c r="F36" s="11">
        <v>27</v>
      </c>
    </row>
    <row r="37" spans="1:6" x14ac:dyDescent="0.25">
      <c r="A37" s="10" t="s">
        <v>8225</v>
      </c>
      <c r="B37" s="11">
        <v>25</v>
      </c>
      <c r="C37" s="11">
        <v>205</v>
      </c>
      <c r="D37" s="11">
        <v>8</v>
      </c>
      <c r="E37" s="11">
        <v>366</v>
      </c>
      <c r="F37" s="11">
        <v>604</v>
      </c>
    </row>
    <row r="38" spans="1:6" x14ac:dyDescent="0.25">
      <c r="A38" s="10" t="s">
        <v>8231</v>
      </c>
      <c r="B38" s="11">
        <v>1</v>
      </c>
      <c r="C38" s="11">
        <v>2</v>
      </c>
      <c r="D38" s="11"/>
      <c r="E38" s="11"/>
      <c r="F38" s="11">
        <v>3</v>
      </c>
    </row>
    <row r="39" spans="1:6" x14ac:dyDescent="0.25">
      <c r="A39" s="10" t="s">
        <v>8241</v>
      </c>
      <c r="B39" s="11">
        <v>2</v>
      </c>
      <c r="C39" s="11">
        <v>4</v>
      </c>
      <c r="D39" s="11">
        <v>1</v>
      </c>
      <c r="E39" s="11">
        <v>8</v>
      </c>
      <c r="F39" s="11">
        <v>15</v>
      </c>
    </row>
    <row r="40" spans="1:6" x14ac:dyDescent="0.25">
      <c r="A40" s="10" t="s">
        <v>8237</v>
      </c>
      <c r="B40" s="11">
        <v>3</v>
      </c>
      <c r="C40" s="11">
        <v>19</v>
      </c>
      <c r="D40" s="11"/>
      <c r="E40" s="11">
        <v>7</v>
      </c>
      <c r="F40" s="11">
        <v>29</v>
      </c>
    </row>
    <row r="41" spans="1:6" x14ac:dyDescent="0.25">
      <c r="A41" s="10" t="s">
        <v>8243</v>
      </c>
      <c r="B41" s="11"/>
      <c r="C41" s="11"/>
      <c r="D41" s="11"/>
      <c r="E41" s="11">
        <v>2</v>
      </c>
      <c r="F41" s="11">
        <v>2</v>
      </c>
    </row>
    <row r="42" spans="1:6" x14ac:dyDescent="0.25">
      <c r="A42" s="10" t="s">
        <v>8238</v>
      </c>
      <c r="B42" s="11">
        <v>1</v>
      </c>
      <c r="C42" s="11">
        <v>8</v>
      </c>
      <c r="D42" s="11">
        <v>3</v>
      </c>
      <c r="E42" s="11"/>
      <c r="F42" s="11">
        <v>12</v>
      </c>
    </row>
    <row r="43" spans="1:6" x14ac:dyDescent="0.25">
      <c r="A43" s="10" t="s">
        <v>8233</v>
      </c>
      <c r="B43" s="11">
        <v>4</v>
      </c>
      <c r="C43" s="11">
        <v>14</v>
      </c>
      <c r="D43" s="11">
        <v>1</v>
      </c>
      <c r="E43" s="11">
        <v>2</v>
      </c>
      <c r="F43" s="11">
        <v>21</v>
      </c>
    </row>
    <row r="44" spans="1:6" x14ac:dyDescent="0.25">
      <c r="A44" s="10" t="s">
        <v>8234</v>
      </c>
      <c r="B44" s="11"/>
      <c r="C44" s="11">
        <v>5</v>
      </c>
      <c r="D44" s="11"/>
      <c r="E44" s="11">
        <v>2</v>
      </c>
      <c r="F44" s="11">
        <v>7</v>
      </c>
    </row>
    <row r="45" spans="1:6" x14ac:dyDescent="0.25">
      <c r="A45" s="10" t="s">
        <v>8228</v>
      </c>
      <c r="B45" s="11">
        <v>4</v>
      </c>
      <c r="C45" s="11">
        <v>5</v>
      </c>
      <c r="D45" s="11"/>
      <c r="E45" s="11">
        <v>3</v>
      </c>
      <c r="F45" s="11">
        <v>12</v>
      </c>
    </row>
    <row r="46" spans="1:6" x14ac:dyDescent="0.25">
      <c r="A46" s="10" t="s">
        <v>8235</v>
      </c>
      <c r="B46" s="11">
        <v>5</v>
      </c>
      <c r="C46" s="11">
        <v>9</v>
      </c>
      <c r="D46" s="11"/>
      <c r="E46" s="11">
        <v>7</v>
      </c>
      <c r="F46" s="11">
        <v>21</v>
      </c>
    </row>
    <row r="47" spans="1:6" x14ac:dyDescent="0.25">
      <c r="A47" s="10" t="s">
        <v>8244</v>
      </c>
      <c r="B47" s="11"/>
      <c r="C47" s="11"/>
      <c r="D47" s="11"/>
      <c r="E47" s="11">
        <v>1</v>
      </c>
      <c r="F47" s="11">
        <v>1</v>
      </c>
    </row>
    <row r="48" spans="1:6" x14ac:dyDescent="0.25">
      <c r="A48" s="10" t="s">
        <v>8224</v>
      </c>
      <c r="B48" s="11">
        <v>257</v>
      </c>
      <c r="C48" s="11">
        <v>1097</v>
      </c>
      <c r="D48" s="11">
        <v>33</v>
      </c>
      <c r="E48" s="11">
        <v>1651</v>
      </c>
      <c r="F48" s="11">
        <v>3038</v>
      </c>
    </row>
    <row r="49" spans="1:6" x14ac:dyDescent="0.25">
      <c r="A49" s="10" t="s">
        <v>8361</v>
      </c>
      <c r="B49" s="11">
        <v>349</v>
      </c>
      <c r="C49" s="11">
        <v>1530</v>
      </c>
      <c r="D49" s="11">
        <v>50</v>
      </c>
      <c r="E49" s="11">
        <v>2185</v>
      </c>
      <c r="F49" s="11">
        <v>4114</v>
      </c>
    </row>
    <row r="51" spans="1:6" x14ac:dyDescent="0.25">
      <c r="A51" s="10" t="s">
        <v>8428</v>
      </c>
    </row>
    <row r="52" spans="1:6" x14ac:dyDescent="0.25">
      <c r="A52" s="9" t="s">
        <v>8362</v>
      </c>
      <c r="B52" s="9" t="s">
        <v>8364</v>
      </c>
    </row>
    <row r="53" spans="1:6" x14ac:dyDescent="0.25">
      <c r="A53" s="9" t="s">
        <v>8360</v>
      </c>
      <c r="B53" t="s">
        <v>8219</v>
      </c>
      <c r="C53" t="s">
        <v>8361</v>
      </c>
    </row>
    <row r="54" spans="1:6" x14ac:dyDescent="0.25">
      <c r="A54" s="10">
        <v>1</v>
      </c>
      <c r="B54" s="11">
        <v>3</v>
      </c>
      <c r="C54" s="11">
        <v>3</v>
      </c>
    </row>
    <row r="55" spans="1:6" x14ac:dyDescent="0.25">
      <c r="A55" s="10">
        <v>2</v>
      </c>
      <c r="B55" s="11">
        <v>1</v>
      </c>
      <c r="C55" s="11">
        <v>1</v>
      </c>
    </row>
    <row r="56" spans="1:6" x14ac:dyDescent="0.25">
      <c r="A56" s="10">
        <v>3</v>
      </c>
      <c r="B56" s="11">
        <v>10</v>
      </c>
      <c r="C56" s="11">
        <v>10</v>
      </c>
    </row>
    <row r="57" spans="1:6" x14ac:dyDescent="0.25">
      <c r="A57" s="10">
        <v>4</v>
      </c>
      <c r="B57" s="11">
        <v>5</v>
      </c>
      <c r="C57" s="11">
        <v>5</v>
      </c>
    </row>
    <row r="58" spans="1:6" x14ac:dyDescent="0.25">
      <c r="A58" s="10">
        <v>5</v>
      </c>
      <c r="B58" s="11">
        <v>3</v>
      </c>
      <c r="C58" s="11">
        <v>3</v>
      </c>
    </row>
    <row r="59" spans="1:6" x14ac:dyDescent="0.25">
      <c r="A59" s="10">
        <v>6</v>
      </c>
      <c r="B59" s="11">
        <v>5</v>
      </c>
      <c r="C59" s="11">
        <v>5</v>
      </c>
    </row>
    <row r="60" spans="1:6" x14ac:dyDescent="0.25">
      <c r="A60" s="10">
        <v>7</v>
      </c>
      <c r="B60" s="11">
        <v>10</v>
      </c>
      <c r="C60" s="11">
        <v>10</v>
      </c>
    </row>
    <row r="61" spans="1:6" x14ac:dyDescent="0.25">
      <c r="A61" s="10">
        <v>8</v>
      </c>
      <c r="B61" s="11">
        <v>15</v>
      </c>
      <c r="C61" s="11">
        <v>15</v>
      </c>
    </row>
    <row r="62" spans="1:6" x14ac:dyDescent="0.25">
      <c r="A62" s="10">
        <v>9</v>
      </c>
      <c r="B62" s="11">
        <v>16</v>
      </c>
      <c r="C62" s="11">
        <v>16</v>
      </c>
    </row>
    <row r="63" spans="1:6" x14ac:dyDescent="0.25">
      <c r="A63" s="10">
        <v>10</v>
      </c>
      <c r="B63" s="11">
        <v>15</v>
      </c>
      <c r="C63" s="11">
        <v>15</v>
      </c>
    </row>
    <row r="64" spans="1:6" x14ac:dyDescent="0.25">
      <c r="A64" s="10">
        <v>11</v>
      </c>
      <c r="B64" s="11">
        <v>15</v>
      </c>
      <c r="C64" s="11">
        <v>15</v>
      </c>
    </row>
    <row r="65" spans="1:3" x14ac:dyDescent="0.25">
      <c r="A65" s="10">
        <v>12</v>
      </c>
      <c r="B65" s="11">
        <v>11</v>
      </c>
      <c r="C65" s="11">
        <v>11</v>
      </c>
    </row>
    <row r="66" spans="1:3" x14ac:dyDescent="0.25">
      <c r="A66" s="10">
        <v>13</v>
      </c>
      <c r="B66" s="11">
        <v>23</v>
      </c>
      <c r="C66" s="11">
        <v>23</v>
      </c>
    </row>
    <row r="67" spans="1:3" x14ac:dyDescent="0.25">
      <c r="A67" s="10">
        <v>14</v>
      </c>
      <c r="B67" s="11">
        <v>31</v>
      </c>
      <c r="C67" s="11">
        <v>31</v>
      </c>
    </row>
    <row r="68" spans="1:3" x14ac:dyDescent="0.25">
      <c r="A68" s="10">
        <v>15</v>
      </c>
      <c r="B68" s="11">
        <v>26</v>
      </c>
      <c r="C68" s="11">
        <v>26</v>
      </c>
    </row>
    <row r="69" spans="1:3" x14ac:dyDescent="0.25">
      <c r="A69" s="10">
        <v>16</v>
      </c>
      <c r="B69" s="11">
        <v>13</v>
      </c>
      <c r="C69" s="11">
        <v>13</v>
      </c>
    </row>
    <row r="70" spans="1:3" x14ac:dyDescent="0.25">
      <c r="A70" s="10">
        <v>17</v>
      </c>
      <c r="B70" s="11">
        <v>34</v>
      </c>
      <c r="C70" s="11">
        <v>34</v>
      </c>
    </row>
    <row r="71" spans="1:3" x14ac:dyDescent="0.25">
      <c r="A71" s="10">
        <v>18</v>
      </c>
      <c r="B71" s="11">
        <v>21</v>
      </c>
      <c r="C71" s="11">
        <v>21</v>
      </c>
    </row>
    <row r="72" spans="1:3" x14ac:dyDescent="0.25">
      <c r="A72" s="10">
        <v>19</v>
      </c>
      <c r="B72" s="11">
        <v>25</v>
      </c>
      <c r="C72" s="11">
        <v>25</v>
      </c>
    </row>
    <row r="73" spans="1:3" x14ac:dyDescent="0.25">
      <c r="A73" s="10">
        <v>20</v>
      </c>
      <c r="B73" s="11">
        <v>35</v>
      </c>
      <c r="C73" s="11">
        <v>35</v>
      </c>
    </row>
    <row r="74" spans="1:3" x14ac:dyDescent="0.25">
      <c r="A74" s="10">
        <v>21</v>
      </c>
      <c r="B74" s="11">
        <v>28</v>
      </c>
      <c r="C74" s="11">
        <v>28</v>
      </c>
    </row>
    <row r="75" spans="1:3" x14ac:dyDescent="0.25">
      <c r="A75" s="10">
        <v>22</v>
      </c>
      <c r="B75" s="11">
        <v>18</v>
      </c>
      <c r="C75" s="11">
        <v>18</v>
      </c>
    </row>
    <row r="76" spans="1:3" x14ac:dyDescent="0.25">
      <c r="A76" s="10">
        <v>23</v>
      </c>
      <c r="B76" s="11">
        <v>24</v>
      </c>
      <c r="C76" s="11">
        <v>24</v>
      </c>
    </row>
    <row r="77" spans="1:3" x14ac:dyDescent="0.25">
      <c r="A77" s="10">
        <v>24</v>
      </c>
      <c r="B77" s="11">
        <v>19</v>
      </c>
      <c r="C77" s="11">
        <v>19</v>
      </c>
    </row>
    <row r="78" spans="1:3" x14ac:dyDescent="0.25">
      <c r="A78" s="10">
        <v>25</v>
      </c>
      <c r="B78" s="11">
        <v>32</v>
      </c>
      <c r="C78" s="11">
        <v>32</v>
      </c>
    </row>
    <row r="79" spans="1:3" x14ac:dyDescent="0.25">
      <c r="A79" s="10">
        <v>26</v>
      </c>
      <c r="B79" s="11">
        <v>28</v>
      </c>
      <c r="C79" s="11">
        <v>28</v>
      </c>
    </row>
    <row r="80" spans="1:3" x14ac:dyDescent="0.25">
      <c r="A80" s="10">
        <v>27</v>
      </c>
      <c r="B80" s="11">
        <v>37</v>
      </c>
      <c r="C80" s="11">
        <v>37</v>
      </c>
    </row>
    <row r="81" spans="1:3" x14ac:dyDescent="0.25">
      <c r="A81" s="10">
        <v>28</v>
      </c>
      <c r="B81" s="11">
        <v>29</v>
      </c>
      <c r="C81" s="11">
        <v>29</v>
      </c>
    </row>
    <row r="82" spans="1:3" x14ac:dyDescent="0.25">
      <c r="A82" s="10">
        <v>29</v>
      </c>
      <c r="B82" s="11">
        <v>18</v>
      </c>
      <c r="C82" s="11">
        <v>18</v>
      </c>
    </row>
    <row r="83" spans="1:3" x14ac:dyDescent="0.25">
      <c r="A83" s="10">
        <v>30</v>
      </c>
      <c r="B83" s="11">
        <v>24</v>
      </c>
      <c r="C83" s="11">
        <v>24</v>
      </c>
    </row>
    <row r="84" spans="1:3" x14ac:dyDescent="0.25">
      <c r="A84" s="10">
        <v>31</v>
      </c>
      <c r="B84" s="11">
        <v>20</v>
      </c>
      <c r="C84" s="11">
        <v>20</v>
      </c>
    </row>
    <row r="85" spans="1:3" x14ac:dyDescent="0.25">
      <c r="A85" s="10">
        <v>32</v>
      </c>
      <c r="B85" s="11">
        <v>19</v>
      </c>
      <c r="C85" s="11">
        <v>19</v>
      </c>
    </row>
    <row r="86" spans="1:3" x14ac:dyDescent="0.25">
      <c r="A86" s="10">
        <v>33</v>
      </c>
      <c r="B86" s="11">
        <v>24</v>
      </c>
      <c r="C86" s="11">
        <v>24</v>
      </c>
    </row>
    <row r="87" spans="1:3" x14ac:dyDescent="0.25">
      <c r="A87" s="10">
        <v>34</v>
      </c>
      <c r="B87" s="11">
        <v>26</v>
      </c>
      <c r="C87" s="11">
        <v>26</v>
      </c>
    </row>
    <row r="88" spans="1:3" x14ac:dyDescent="0.25">
      <c r="A88" s="10">
        <v>35</v>
      </c>
      <c r="B88" s="11">
        <v>23</v>
      </c>
      <c r="C88" s="11">
        <v>23</v>
      </c>
    </row>
    <row r="89" spans="1:3" x14ac:dyDescent="0.25">
      <c r="A89" s="10">
        <v>36</v>
      </c>
      <c r="B89" s="11">
        <v>15</v>
      </c>
      <c r="C89" s="11">
        <v>15</v>
      </c>
    </row>
    <row r="90" spans="1:3" x14ac:dyDescent="0.25">
      <c r="A90" s="10">
        <v>37</v>
      </c>
      <c r="B90" s="11">
        <v>17</v>
      </c>
      <c r="C90" s="11">
        <v>17</v>
      </c>
    </row>
    <row r="91" spans="1:3" x14ac:dyDescent="0.25">
      <c r="A91" s="10">
        <v>38</v>
      </c>
      <c r="B91" s="11">
        <v>29</v>
      </c>
      <c r="C91" s="11">
        <v>29</v>
      </c>
    </row>
    <row r="92" spans="1:3" x14ac:dyDescent="0.25">
      <c r="A92" s="10">
        <v>39</v>
      </c>
      <c r="B92" s="11">
        <v>17</v>
      </c>
      <c r="C92" s="11">
        <v>17</v>
      </c>
    </row>
    <row r="93" spans="1:3" x14ac:dyDescent="0.25">
      <c r="A93" s="10">
        <v>40</v>
      </c>
      <c r="B93" s="11">
        <v>11</v>
      </c>
      <c r="C93" s="11">
        <v>11</v>
      </c>
    </row>
    <row r="94" spans="1:3" x14ac:dyDescent="0.25">
      <c r="A94" s="10">
        <v>41</v>
      </c>
      <c r="B94" s="11">
        <v>19</v>
      </c>
      <c r="C94" s="11">
        <v>19</v>
      </c>
    </row>
    <row r="95" spans="1:3" x14ac:dyDescent="0.25">
      <c r="A95" s="10">
        <v>42</v>
      </c>
      <c r="B95" s="11">
        <v>14</v>
      </c>
      <c r="C95" s="11">
        <v>14</v>
      </c>
    </row>
    <row r="96" spans="1:3" x14ac:dyDescent="0.25">
      <c r="A96" s="10">
        <v>43</v>
      </c>
      <c r="B96" s="11">
        <v>13</v>
      </c>
      <c r="C96" s="11">
        <v>13</v>
      </c>
    </row>
    <row r="97" spans="1:3" x14ac:dyDescent="0.25">
      <c r="A97" s="10">
        <v>44</v>
      </c>
      <c r="B97" s="11">
        <v>15</v>
      </c>
      <c r="C97" s="11">
        <v>15</v>
      </c>
    </row>
    <row r="98" spans="1:3" x14ac:dyDescent="0.25">
      <c r="A98" s="10">
        <v>45</v>
      </c>
      <c r="B98" s="11">
        <v>15</v>
      </c>
      <c r="C98" s="11">
        <v>15</v>
      </c>
    </row>
    <row r="99" spans="1:3" x14ac:dyDescent="0.25">
      <c r="A99" s="10">
        <v>46</v>
      </c>
      <c r="B99" s="11">
        <v>21</v>
      </c>
      <c r="C99" s="11">
        <v>21</v>
      </c>
    </row>
    <row r="100" spans="1:3" x14ac:dyDescent="0.25">
      <c r="A100" s="10">
        <v>47</v>
      </c>
      <c r="B100" s="11">
        <v>21</v>
      </c>
      <c r="C100" s="11">
        <v>21</v>
      </c>
    </row>
    <row r="101" spans="1:3" x14ac:dyDescent="0.25">
      <c r="A101" s="10">
        <v>48</v>
      </c>
      <c r="B101" s="11">
        <v>14</v>
      </c>
      <c r="C101" s="11">
        <v>14</v>
      </c>
    </row>
    <row r="102" spans="1:3" x14ac:dyDescent="0.25">
      <c r="A102" s="10">
        <v>49</v>
      </c>
      <c r="B102" s="11">
        <v>17</v>
      </c>
      <c r="C102" s="11">
        <v>17</v>
      </c>
    </row>
    <row r="103" spans="1:3" x14ac:dyDescent="0.25">
      <c r="A103" s="10">
        <v>50</v>
      </c>
      <c r="B103" s="11">
        <v>19</v>
      </c>
      <c r="C103" s="11">
        <v>19</v>
      </c>
    </row>
    <row r="104" spans="1:3" x14ac:dyDescent="0.25">
      <c r="A104" s="10">
        <v>51</v>
      </c>
      <c r="B104" s="11">
        <v>10</v>
      </c>
      <c r="C104" s="11">
        <v>10</v>
      </c>
    </row>
    <row r="105" spans="1:3" x14ac:dyDescent="0.25">
      <c r="A105" s="10">
        <v>52</v>
      </c>
      <c r="B105" s="11">
        <v>19</v>
      </c>
      <c r="C105" s="11">
        <v>19</v>
      </c>
    </row>
    <row r="106" spans="1:3" x14ac:dyDescent="0.25">
      <c r="A106" s="10">
        <v>53</v>
      </c>
      <c r="B106" s="11">
        <v>7</v>
      </c>
      <c r="C106" s="11">
        <v>7</v>
      </c>
    </row>
    <row r="107" spans="1:3" x14ac:dyDescent="0.25">
      <c r="A107" s="10">
        <v>54</v>
      </c>
      <c r="B107" s="11">
        <v>12</v>
      </c>
      <c r="C107" s="11">
        <v>12</v>
      </c>
    </row>
    <row r="108" spans="1:3" x14ac:dyDescent="0.25">
      <c r="A108" s="10">
        <v>55</v>
      </c>
      <c r="B108" s="11">
        <v>14</v>
      </c>
      <c r="C108" s="11">
        <v>14</v>
      </c>
    </row>
    <row r="109" spans="1:3" x14ac:dyDescent="0.25">
      <c r="A109" s="10">
        <v>56</v>
      </c>
      <c r="B109" s="11">
        <v>15</v>
      </c>
      <c r="C109" s="11">
        <v>15</v>
      </c>
    </row>
    <row r="110" spans="1:3" x14ac:dyDescent="0.25">
      <c r="A110" s="10">
        <v>57</v>
      </c>
      <c r="B110" s="11">
        <v>21</v>
      </c>
      <c r="C110" s="11">
        <v>21</v>
      </c>
    </row>
    <row r="111" spans="1:3" x14ac:dyDescent="0.25">
      <c r="A111" s="10">
        <v>58</v>
      </c>
      <c r="B111" s="11">
        <v>12</v>
      </c>
      <c r="C111" s="11">
        <v>12</v>
      </c>
    </row>
    <row r="112" spans="1:3" x14ac:dyDescent="0.25">
      <c r="A112" s="10">
        <v>59</v>
      </c>
      <c r="B112" s="11">
        <v>11</v>
      </c>
      <c r="C112" s="11">
        <v>11</v>
      </c>
    </row>
    <row r="113" spans="1:3" x14ac:dyDescent="0.25">
      <c r="A113" s="10">
        <v>60</v>
      </c>
      <c r="B113" s="11">
        <v>12</v>
      </c>
      <c r="C113" s="11">
        <v>12</v>
      </c>
    </row>
    <row r="114" spans="1:3" x14ac:dyDescent="0.25">
      <c r="A114" s="10">
        <v>61</v>
      </c>
      <c r="B114" s="11">
        <v>14</v>
      </c>
      <c r="C114" s="11">
        <v>14</v>
      </c>
    </row>
    <row r="115" spans="1:3" x14ac:dyDescent="0.25">
      <c r="A115" s="10">
        <v>62</v>
      </c>
      <c r="B115" s="11">
        <v>18</v>
      </c>
      <c r="C115" s="11">
        <v>18</v>
      </c>
    </row>
    <row r="116" spans="1:3" x14ac:dyDescent="0.25">
      <c r="A116" s="10">
        <v>63</v>
      </c>
      <c r="B116" s="11">
        <v>12</v>
      </c>
      <c r="C116" s="11">
        <v>12</v>
      </c>
    </row>
    <row r="117" spans="1:3" x14ac:dyDescent="0.25">
      <c r="A117" s="10">
        <v>64</v>
      </c>
      <c r="B117" s="11">
        <v>12</v>
      </c>
      <c r="C117" s="11">
        <v>12</v>
      </c>
    </row>
    <row r="118" spans="1:3" x14ac:dyDescent="0.25">
      <c r="A118" s="10">
        <v>65</v>
      </c>
      <c r="B118" s="11">
        <v>12</v>
      </c>
      <c r="C118" s="11">
        <v>12</v>
      </c>
    </row>
    <row r="119" spans="1:3" x14ac:dyDescent="0.25">
      <c r="A119" s="10">
        <v>66</v>
      </c>
      <c r="B119" s="11">
        <v>8</v>
      </c>
      <c r="C119" s="11">
        <v>8</v>
      </c>
    </row>
    <row r="120" spans="1:3" x14ac:dyDescent="0.25">
      <c r="A120" s="10">
        <v>67</v>
      </c>
      <c r="B120" s="11">
        <v>9</v>
      </c>
      <c r="C120" s="11">
        <v>9</v>
      </c>
    </row>
    <row r="121" spans="1:3" x14ac:dyDescent="0.25">
      <c r="A121" s="10">
        <v>68</v>
      </c>
      <c r="B121" s="11">
        <v>7</v>
      </c>
      <c r="C121" s="11">
        <v>7</v>
      </c>
    </row>
    <row r="122" spans="1:3" x14ac:dyDescent="0.25">
      <c r="A122" s="10">
        <v>69</v>
      </c>
      <c r="B122" s="11">
        <v>14</v>
      </c>
      <c r="C122" s="11">
        <v>14</v>
      </c>
    </row>
    <row r="123" spans="1:3" x14ac:dyDescent="0.25">
      <c r="A123" s="10">
        <v>70</v>
      </c>
      <c r="B123" s="11">
        <v>17</v>
      </c>
      <c r="C123" s="11">
        <v>17</v>
      </c>
    </row>
    <row r="124" spans="1:3" x14ac:dyDescent="0.25">
      <c r="A124" s="10">
        <v>71</v>
      </c>
      <c r="B124" s="11">
        <v>16</v>
      </c>
      <c r="C124" s="11">
        <v>16</v>
      </c>
    </row>
    <row r="125" spans="1:3" x14ac:dyDescent="0.25">
      <c r="A125" s="10">
        <v>72</v>
      </c>
      <c r="B125" s="11">
        <v>13</v>
      </c>
      <c r="C125" s="11">
        <v>13</v>
      </c>
    </row>
    <row r="126" spans="1:3" x14ac:dyDescent="0.25">
      <c r="A126" s="10">
        <v>73</v>
      </c>
      <c r="B126" s="11">
        <v>12</v>
      </c>
      <c r="C126" s="11">
        <v>12</v>
      </c>
    </row>
    <row r="127" spans="1:3" x14ac:dyDescent="0.25">
      <c r="A127" s="10">
        <v>74</v>
      </c>
      <c r="B127" s="11">
        <v>13</v>
      </c>
      <c r="C127" s="11">
        <v>13</v>
      </c>
    </row>
    <row r="128" spans="1:3" x14ac:dyDescent="0.25">
      <c r="A128" s="10">
        <v>75</v>
      </c>
      <c r="B128" s="11">
        <v>12</v>
      </c>
      <c r="C128" s="11">
        <v>12</v>
      </c>
    </row>
    <row r="129" spans="1:3" x14ac:dyDescent="0.25">
      <c r="A129" s="10">
        <v>76</v>
      </c>
      <c r="B129" s="11">
        <v>10</v>
      </c>
      <c r="C129" s="11">
        <v>10</v>
      </c>
    </row>
    <row r="130" spans="1:3" x14ac:dyDescent="0.25">
      <c r="A130" s="10">
        <v>77</v>
      </c>
      <c r="B130" s="11">
        <v>8</v>
      </c>
      <c r="C130" s="11">
        <v>8</v>
      </c>
    </row>
    <row r="131" spans="1:3" x14ac:dyDescent="0.25">
      <c r="A131" s="10">
        <v>78</v>
      </c>
      <c r="B131" s="11">
        <v>13</v>
      </c>
      <c r="C131" s="11">
        <v>13</v>
      </c>
    </row>
    <row r="132" spans="1:3" x14ac:dyDescent="0.25">
      <c r="A132" s="10">
        <v>79</v>
      </c>
      <c r="B132" s="11">
        <v>11</v>
      </c>
      <c r="C132" s="11">
        <v>11</v>
      </c>
    </row>
    <row r="133" spans="1:3" x14ac:dyDescent="0.25">
      <c r="A133" s="10">
        <v>80</v>
      </c>
      <c r="B133" s="11">
        <v>8</v>
      </c>
      <c r="C133" s="11">
        <v>8</v>
      </c>
    </row>
    <row r="134" spans="1:3" x14ac:dyDescent="0.25">
      <c r="A134" s="10">
        <v>81</v>
      </c>
      <c r="B134" s="11">
        <v>10</v>
      </c>
      <c r="C134" s="11">
        <v>10</v>
      </c>
    </row>
    <row r="135" spans="1:3" x14ac:dyDescent="0.25">
      <c r="A135" s="10">
        <v>82</v>
      </c>
      <c r="B135" s="11">
        <v>9</v>
      </c>
      <c r="C135" s="11">
        <v>9</v>
      </c>
    </row>
    <row r="136" spans="1:3" x14ac:dyDescent="0.25">
      <c r="A136" s="10">
        <v>83</v>
      </c>
      <c r="B136" s="11">
        <v>8</v>
      </c>
      <c r="C136" s="11">
        <v>8</v>
      </c>
    </row>
    <row r="137" spans="1:3" x14ac:dyDescent="0.25">
      <c r="A137" s="10">
        <v>84</v>
      </c>
      <c r="B137" s="11">
        <v>6</v>
      </c>
      <c r="C137" s="11">
        <v>6</v>
      </c>
    </row>
    <row r="138" spans="1:3" x14ac:dyDescent="0.25">
      <c r="A138" s="10">
        <v>85</v>
      </c>
      <c r="B138" s="11">
        <v>4</v>
      </c>
      <c r="C138" s="11">
        <v>4</v>
      </c>
    </row>
    <row r="139" spans="1:3" x14ac:dyDescent="0.25">
      <c r="A139" s="10">
        <v>86</v>
      </c>
      <c r="B139" s="11">
        <v>6</v>
      </c>
      <c r="C139" s="11">
        <v>6</v>
      </c>
    </row>
    <row r="140" spans="1:3" x14ac:dyDescent="0.25">
      <c r="A140" s="10">
        <v>87</v>
      </c>
      <c r="B140" s="11">
        <v>9</v>
      </c>
      <c r="C140" s="11">
        <v>9</v>
      </c>
    </row>
    <row r="141" spans="1:3" x14ac:dyDescent="0.25">
      <c r="A141" s="10">
        <v>88</v>
      </c>
      <c r="B141" s="11">
        <v>6</v>
      </c>
      <c r="C141" s="11">
        <v>6</v>
      </c>
    </row>
    <row r="142" spans="1:3" x14ac:dyDescent="0.25">
      <c r="A142" s="10">
        <v>89</v>
      </c>
      <c r="B142" s="11">
        <v>11</v>
      </c>
      <c r="C142" s="11">
        <v>11</v>
      </c>
    </row>
    <row r="143" spans="1:3" x14ac:dyDescent="0.25">
      <c r="A143" s="10">
        <v>90</v>
      </c>
      <c r="B143" s="11">
        <v>9</v>
      </c>
      <c r="C143" s="11">
        <v>9</v>
      </c>
    </row>
    <row r="144" spans="1:3" x14ac:dyDescent="0.25">
      <c r="A144" s="10">
        <v>91</v>
      </c>
      <c r="B144" s="11">
        <v>5</v>
      </c>
      <c r="C144" s="11">
        <v>5</v>
      </c>
    </row>
    <row r="145" spans="1:3" x14ac:dyDescent="0.25">
      <c r="A145" s="10">
        <v>92</v>
      </c>
      <c r="B145" s="11">
        <v>3</v>
      </c>
      <c r="C145" s="11">
        <v>3</v>
      </c>
    </row>
    <row r="146" spans="1:3" x14ac:dyDescent="0.25">
      <c r="A146" s="10">
        <v>93</v>
      </c>
      <c r="B146" s="11">
        <v>6</v>
      </c>
      <c r="C146" s="11">
        <v>6</v>
      </c>
    </row>
    <row r="147" spans="1:3" x14ac:dyDescent="0.25">
      <c r="A147" s="10">
        <v>94</v>
      </c>
      <c r="B147" s="11">
        <v>8</v>
      </c>
      <c r="C147" s="11">
        <v>8</v>
      </c>
    </row>
    <row r="148" spans="1:3" x14ac:dyDescent="0.25">
      <c r="A148" s="10">
        <v>95</v>
      </c>
      <c r="B148" s="11">
        <v>7</v>
      </c>
      <c r="C148" s="11">
        <v>7</v>
      </c>
    </row>
    <row r="149" spans="1:3" x14ac:dyDescent="0.25">
      <c r="A149" s="10">
        <v>96</v>
      </c>
      <c r="B149" s="11">
        <v>10</v>
      </c>
      <c r="C149" s="11">
        <v>10</v>
      </c>
    </row>
    <row r="150" spans="1:3" x14ac:dyDescent="0.25">
      <c r="A150" s="10">
        <v>97</v>
      </c>
      <c r="B150" s="11">
        <v>7</v>
      </c>
      <c r="C150" s="11">
        <v>7</v>
      </c>
    </row>
    <row r="151" spans="1:3" x14ac:dyDescent="0.25">
      <c r="A151" s="10">
        <v>98</v>
      </c>
      <c r="B151" s="11">
        <v>6</v>
      </c>
      <c r="C151" s="11">
        <v>6</v>
      </c>
    </row>
    <row r="152" spans="1:3" x14ac:dyDescent="0.25">
      <c r="A152" s="10">
        <v>99</v>
      </c>
      <c r="B152" s="11">
        <v>7</v>
      </c>
      <c r="C152" s="11">
        <v>7</v>
      </c>
    </row>
    <row r="153" spans="1:3" x14ac:dyDescent="0.25">
      <c r="A153" s="10">
        <v>100</v>
      </c>
      <c r="B153" s="11">
        <v>8</v>
      </c>
      <c r="C153" s="11">
        <v>8</v>
      </c>
    </row>
    <row r="154" spans="1:3" x14ac:dyDescent="0.25">
      <c r="A154" s="10">
        <v>101</v>
      </c>
      <c r="B154" s="11">
        <v>4</v>
      </c>
      <c r="C154" s="11">
        <v>4</v>
      </c>
    </row>
    <row r="155" spans="1:3" x14ac:dyDescent="0.25">
      <c r="A155" s="10">
        <v>102</v>
      </c>
      <c r="B155" s="11">
        <v>5</v>
      </c>
      <c r="C155" s="11">
        <v>5</v>
      </c>
    </row>
    <row r="156" spans="1:3" x14ac:dyDescent="0.25">
      <c r="A156" s="10">
        <v>103</v>
      </c>
      <c r="B156" s="11">
        <v>6</v>
      </c>
      <c r="C156" s="11">
        <v>6</v>
      </c>
    </row>
    <row r="157" spans="1:3" x14ac:dyDescent="0.25">
      <c r="A157" s="10">
        <v>104</v>
      </c>
      <c r="B157" s="11">
        <v>14</v>
      </c>
      <c r="C157" s="11">
        <v>14</v>
      </c>
    </row>
    <row r="158" spans="1:3" x14ac:dyDescent="0.25">
      <c r="A158" s="10">
        <v>105</v>
      </c>
      <c r="B158" s="11">
        <v>5</v>
      </c>
      <c r="C158" s="11">
        <v>5</v>
      </c>
    </row>
    <row r="159" spans="1:3" x14ac:dyDescent="0.25">
      <c r="A159" s="10">
        <v>106</v>
      </c>
      <c r="B159" s="11">
        <v>1</v>
      </c>
      <c r="C159" s="11">
        <v>1</v>
      </c>
    </row>
    <row r="160" spans="1:3" x14ac:dyDescent="0.25">
      <c r="A160" s="10">
        <v>107</v>
      </c>
      <c r="B160" s="11">
        <v>7</v>
      </c>
      <c r="C160" s="11">
        <v>7</v>
      </c>
    </row>
    <row r="161" spans="1:3" x14ac:dyDescent="0.25">
      <c r="A161" s="10">
        <v>108</v>
      </c>
      <c r="B161" s="11">
        <v>11</v>
      </c>
      <c r="C161" s="11">
        <v>11</v>
      </c>
    </row>
    <row r="162" spans="1:3" x14ac:dyDescent="0.25">
      <c r="A162" s="10">
        <v>109</v>
      </c>
      <c r="B162" s="11">
        <v>3</v>
      </c>
      <c r="C162" s="11">
        <v>3</v>
      </c>
    </row>
    <row r="163" spans="1:3" x14ac:dyDescent="0.25">
      <c r="A163" s="10">
        <v>110</v>
      </c>
      <c r="B163" s="11">
        <v>4</v>
      </c>
      <c r="C163" s="11">
        <v>4</v>
      </c>
    </row>
    <row r="164" spans="1:3" x14ac:dyDescent="0.25">
      <c r="A164" s="10">
        <v>111</v>
      </c>
      <c r="B164" s="11">
        <v>7</v>
      </c>
      <c r="C164" s="11">
        <v>7</v>
      </c>
    </row>
    <row r="165" spans="1:3" x14ac:dyDescent="0.25">
      <c r="A165" s="10">
        <v>112</v>
      </c>
      <c r="B165" s="11">
        <v>5</v>
      </c>
      <c r="C165" s="11">
        <v>5</v>
      </c>
    </row>
    <row r="166" spans="1:3" x14ac:dyDescent="0.25">
      <c r="A166" s="10">
        <v>113</v>
      </c>
      <c r="B166" s="11">
        <v>8</v>
      </c>
      <c r="C166" s="11">
        <v>8</v>
      </c>
    </row>
    <row r="167" spans="1:3" x14ac:dyDescent="0.25">
      <c r="A167" s="10">
        <v>114</v>
      </c>
      <c r="B167" s="11">
        <v>3</v>
      </c>
      <c r="C167" s="11">
        <v>3</v>
      </c>
    </row>
    <row r="168" spans="1:3" x14ac:dyDescent="0.25">
      <c r="A168" s="10">
        <v>115</v>
      </c>
      <c r="B168" s="11">
        <v>10</v>
      </c>
      <c r="C168" s="11">
        <v>10</v>
      </c>
    </row>
    <row r="169" spans="1:3" x14ac:dyDescent="0.25">
      <c r="A169" s="10">
        <v>116</v>
      </c>
      <c r="B169" s="11">
        <v>2</v>
      </c>
      <c r="C169" s="11">
        <v>2</v>
      </c>
    </row>
    <row r="170" spans="1:3" x14ac:dyDescent="0.25">
      <c r="A170" s="10">
        <v>117</v>
      </c>
      <c r="B170" s="11">
        <v>4</v>
      </c>
      <c r="C170" s="11">
        <v>4</v>
      </c>
    </row>
    <row r="171" spans="1:3" x14ac:dyDescent="0.25">
      <c r="A171" s="10">
        <v>118</v>
      </c>
      <c r="B171" s="11">
        <v>3</v>
      </c>
      <c r="C171" s="11">
        <v>3</v>
      </c>
    </row>
    <row r="172" spans="1:3" x14ac:dyDescent="0.25">
      <c r="A172" s="10">
        <v>119</v>
      </c>
      <c r="B172" s="11">
        <v>6</v>
      </c>
      <c r="C172" s="11">
        <v>6</v>
      </c>
    </row>
    <row r="173" spans="1:3" x14ac:dyDescent="0.25">
      <c r="A173" s="10">
        <v>120</v>
      </c>
      <c r="B173" s="11">
        <v>9</v>
      </c>
      <c r="C173" s="11">
        <v>9</v>
      </c>
    </row>
    <row r="174" spans="1:3" x14ac:dyDescent="0.25">
      <c r="A174" s="10">
        <v>121</v>
      </c>
      <c r="B174" s="11">
        <v>2</v>
      </c>
      <c r="C174" s="11">
        <v>2</v>
      </c>
    </row>
    <row r="175" spans="1:3" x14ac:dyDescent="0.25">
      <c r="A175" s="10">
        <v>122</v>
      </c>
      <c r="B175" s="11">
        <v>3</v>
      </c>
      <c r="C175" s="11">
        <v>3</v>
      </c>
    </row>
    <row r="176" spans="1:3" x14ac:dyDescent="0.25">
      <c r="A176" s="10">
        <v>123</v>
      </c>
      <c r="B176" s="11">
        <v>4</v>
      </c>
      <c r="C176" s="11">
        <v>4</v>
      </c>
    </row>
    <row r="177" spans="1:3" x14ac:dyDescent="0.25">
      <c r="A177" s="10">
        <v>124</v>
      </c>
      <c r="B177" s="11">
        <v>1</v>
      </c>
      <c r="C177" s="11">
        <v>1</v>
      </c>
    </row>
    <row r="178" spans="1:3" x14ac:dyDescent="0.25">
      <c r="A178" s="10">
        <v>125</v>
      </c>
      <c r="B178" s="11">
        <v>3</v>
      </c>
      <c r="C178" s="11">
        <v>3</v>
      </c>
    </row>
    <row r="179" spans="1:3" x14ac:dyDescent="0.25">
      <c r="A179" s="10">
        <v>126</v>
      </c>
      <c r="B179" s="11">
        <v>3</v>
      </c>
      <c r="C179" s="11">
        <v>3</v>
      </c>
    </row>
    <row r="180" spans="1:3" x14ac:dyDescent="0.25">
      <c r="A180" s="10">
        <v>127</v>
      </c>
      <c r="B180" s="11">
        <v>1</v>
      </c>
      <c r="C180" s="11">
        <v>1</v>
      </c>
    </row>
    <row r="181" spans="1:3" x14ac:dyDescent="0.25">
      <c r="A181" s="10">
        <v>128</v>
      </c>
      <c r="B181" s="11">
        <v>7</v>
      </c>
      <c r="C181" s="11">
        <v>7</v>
      </c>
    </row>
    <row r="182" spans="1:3" x14ac:dyDescent="0.25">
      <c r="A182" s="10">
        <v>129</v>
      </c>
      <c r="B182" s="11">
        <v>1</v>
      </c>
      <c r="C182" s="11">
        <v>1</v>
      </c>
    </row>
    <row r="183" spans="1:3" x14ac:dyDescent="0.25">
      <c r="A183" s="10">
        <v>130</v>
      </c>
      <c r="B183" s="11">
        <v>5</v>
      </c>
      <c r="C183" s="11">
        <v>5</v>
      </c>
    </row>
    <row r="184" spans="1:3" x14ac:dyDescent="0.25">
      <c r="A184" s="10">
        <v>131</v>
      </c>
      <c r="B184" s="11">
        <v>4</v>
      </c>
      <c r="C184" s="11">
        <v>4</v>
      </c>
    </row>
    <row r="185" spans="1:3" x14ac:dyDescent="0.25">
      <c r="A185" s="10">
        <v>132</v>
      </c>
      <c r="B185" s="11">
        <v>2</v>
      </c>
      <c r="C185" s="11">
        <v>2</v>
      </c>
    </row>
    <row r="186" spans="1:3" x14ac:dyDescent="0.25">
      <c r="A186" s="10">
        <v>133</v>
      </c>
      <c r="B186" s="11">
        <v>5</v>
      </c>
      <c r="C186" s="11">
        <v>5</v>
      </c>
    </row>
    <row r="187" spans="1:3" x14ac:dyDescent="0.25">
      <c r="A187" s="10">
        <v>134</v>
      </c>
      <c r="B187" s="11">
        <v>6</v>
      </c>
      <c r="C187" s="11">
        <v>6</v>
      </c>
    </row>
    <row r="188" spans="1:3" x14ac:dyDescent="0.25">
      <c r="A188" s="10">
        <v>135</v>
      </c>
      <c r="B188" s="11">
        <v>1</v>
      </c>
      <c r="C188" s="11">
        <v>1</v>
      </c>
    </row>
    <row r="189" spans="1:3" x14ac:dyDescent="0.25">
      <c r="A189" s="10">
        <v>136</v>
      </c>
      <c r="B189" s="11">
        <v>3</v>
      </c>
      <c r="C189" s="11">
        <v>3</v>
      </c>
    </row>
    <row r="190" spans="1:3" x14ac:dyDescent="0.25">
      <c r="A190" s="10">
        <v>137</v>
      </c>
      <c r="B190" s="11">
        <v>2</v>
      </c>
      <c r="C190" s="11">
        <v>2</v>
      </c>
    </row>
    <row r="191" spans="1:3" x14ac:dyDescent="0.25">
      <c r="A191" s="10">
        <v>138</v>
      </c>
      <c r="B191" s="11">
        <v>1</v>
      </c>
      <c r="C191" s="11">
        <v>1</v>
      </c>
    </row>
    <row r="192" spans="1:3" x14ac:dyDescent="0.25">
      <c r="A192" s="10">
        <v>139</v>
      </c>
      <c r="B192" s="11">
        <v>3</v>
      </c>
      <c r="C192" s="11">
        <v>3</v>
      </c>
    </row>
    <row r="193" spans="1:3" x14ac:dyDescent="0.25">
      <c r="A193" s="10">
        <v>140</v>
      </c>
      <c r="B193" s="11">
        <v>4</v>
      </c>
      <c r="C193" s="11">
        <v>4</v>
      </c>
    </row>
    <row r="194" spans="1:3" x14ac:dyDescent="0.25">
      <c r="A194" s="10">
        <v>141</v>
      </c>
      <c r="B194" s="11">
        <v>6</v>
      </c>
      <c r="C194" s="11">
        <v>6</v>
      </c>
    </row>
    <row r="195" spans="1:3" x14ac:dyDescent="0.25">
      <c r="A195" s="10">
        <v>142</v>
      </c>
      <c r="B195" s="11">
        <v>2</v>
      </c>
      <c r="C195" s="11">
        <v>2</v>
      </c>
    </row>
    <row r="196" spans="1:3" x14ac:dyDescent="0.25">
      <c r="A196" s="10">
        <v>143</v>
      </c>
      <c r="B196" s="11">
        <v>2</v>
      </c>
      <c r="C196" s="11">
        <v>2</v>
      </c>
    </row>
    <row r="197" spans="1:3" x14ac:dyDescent="0.25">
      <c r="A197" s="10">
        <v>144</v>
      </c>
      <c r="B197" s="11">
        <v>2</v>
      </c>
      <c r="C197" s="11">
        <v>2</v>
      </c>
    </row>
    <row r="198" spans="1:3" x14ac:dyDescent="0.25">
      <c r="A198" s="10">
        <v>145</v>
      </c>
      <c r="B198" s="11">
        <v>6</v>
      </c>
      <c r="C198" s="11">
        <v>6</v>
      </c>
    </row>
    <row r="199" spans="1:3" x14ac:dyDescent="0.25">
      <c r="A199" s="10">
        <v>146</v>
      </c>
      <c r="B199" s="11">
        <v>3</v>
      </c>
      <c r="C199" s="11">
        <v>3</v>
      </c>
    </row>
    <row r="200" spans="1:3" x14ac:dyDescent="0.25">
      <c r="A200" s="10">
        <v>147</v>
      </c>
      <c r="B200" s="11">
        <v>6</v>
      </c>
      <c r="C200" s="11">
        <v>6</v>
      </c>
    </row>
    <row r="201" spans="1:3" x14ac:dyDescent="0.25">
      <c r="A201" s="10">
        <v>148</v>
      </c>
      <c r="B201" s="11">
        <v>2</v>
      </c>
      <c r="C201" s="11">
        <v>2</v>
      </c>
    </row>
    <row r="202" spans="1:3" x14ac:dyDescent="0.25">
      <c r="A202" s="10">
        <v>149</v>
      </c>
      <c r="B202" s="11">
        <v>4</v>
      </c>
      <c r="C202" s="11">
        <v>4</v>
      </c>
    </row>
    <row r="203" spans="1:3" x14ac:dyDescent="0.25">
      <c r="A203" s="10">
        <v>150</v>
      </c>
      <c r="B203" s="11">
        <v>5</v>
      </c>
      <c r="C203" s="11">
        <v>5</v>
      </c>
    </row>
    <row r="204" spans="1:3" x14ac:dyDescent="0.25">
      <c r="A204" s="10">
        <v>151</v>
      </c>
      <c r="B204" s="11">
        <v>3</v>
      </c>
      <c r="C204" s="11">
        <v>3</v>
      </c>
    </row>
    <row r="205" spans="1:3" x14ac:dyDescent="0.25">
      <c r="A205" s="10">
        <v>152</v>
      </c>
      <c r="B205" s="11">
        <v>1</v>
      </c>
      <c r="C205" s="11">
        <v>1</v>
      </c>
    </row>
    <row r="206" spans="1:3" x14ac:dyDescent="0.25">
      <c r="A206" s="10">
        <v>153</v>
      </c>
      <c r="B206" s="11">
        <v>1</v>
      </c>
      <c r="C206" s="11">
        <v>1</v>
      </c>
    </row>
    <row r="207" spans="1:3" x14ac:dyDescent="0.25">
      <c r="A207" s="10">
        <v>154</v>
      </c>
      <c r="B207" s="11">
        <v>1</v>
      </c>
      <c r="C207" s="11">
        <v>1</v>
      </c>
    </row>
    <row r="208" spans="1:3" x14ac:dyDescent="0.25">
      <c r="A208" s="10">
        <v>156</v>
      </c>
      <c r="B208" s="11">
        <v>2</v>
      </c>
      <c r="C208" s="11">
        <v>2</v>
      </c>
    </row>
    <row r="209" spans="1:3" x14ac:dyDescent="0.25">
      <c r="A209" s="10">
        <v>157</v>
      </c>
      <c r="B209" s="11">
        <v>2</v>
      </c>
      <c r="C209" s="11">
        <v>2</v>
      </c>
    </row>
    <row r="210" spans="1:3" x14ac:dyDescent="0.25">
      <c r="A210" s="10">
        <v>158</v>
      </c>
      <c r="B210" s="11">
        <v>6</v>
      </c>
      <c r="C210" s="11">
        <v>6</v>
      </c>
    </row>
    <row r="211" spans="1:3" x14ac:dyDescent="0.25">
      <c r="A211" s="10">
        <v>159</v>
      </c>
      <c r="B211" s="11">
        <v>7</v>
      </c>
      <c r="C211" s="11">
        <v>7</v>
      </c>
    </row>
    <row r="212" spans="1:3" x14ac:dyDescent="0.25">
      <c r="A212" s="10">
        <v>160</v>
      </c>
      <c r="B212" s="11">
        <v>2</v>
      </c>
      <c r="C212" s="11">
        <v>2</v>
      </c>
    </row>
    <row r="213" spans="1:3" x14ac:dyDescent="0.25">
      <c r="A213" s="10">
        <v>162</v>
      </c>
      <c r="B213" s="11">
        <v>2</v>
      </c>
      <c r="C213" s="11">
        <v>2</v>
      </c>
    </row>
    <row r="214" spans="1:3" x14ac:dyDescent="0.25">
      <c r="A214" s="10">
        <v>163</v>
      </c>
      <c r="B214" s="11">
        <v>5</v>
      </c>
      <c r="C214" s="11">
        <v>5</v>
      </c>
    </row>
    <row r="215" spans="1:3" x14ac:dyDescent="0.25">
      <c r="A215" s="10">
        <v>165</v>
      </c>
      <c r="B215" s="11">
        <v>3</v>
      </c>
      <c r="C215" s="11">
        <v>3</v>
      </c>
    </row>
    <row r="216" spans="1:3" x14ac:dyDescent="0.25">
      <c r="A216" s="10">
        <v>166</v>
      </c>
      <c r="B216" s="11">
        <v>1</v>
      </c>
      <c r="C216" s="11">
        <v>1</v>
      </c>
    </row>
    <row r="217" spans="1:3" x14ac:dyDescent="0.25">
      <c r="A217" s="10">
        <v>167</v>
      </c>
      <c r="B217" s="11">
        <v>7</v>
      </c>
      <c r="C217" s="11">
        <v>7</v>
      </c>
    </row>
    <row r="218" spans="1:3" x14ac:dyDescent="0.25">
      <c r="A218" s="10">
        <v>168</v>
      </c>
      <c r="B218" s="11">
        <v>4</v>
      </c>
      <c r="C218" s="11">
        <v>4</v>
      </c>
    </row>
    <row r="219" spans="1:3" x14ac:dyDescent="0.25">
      <c r="A219" s="10">
        <v>169</v>
      </c>
      <c r="B219" s="11">
        <v>5</v>
      </c>
      <c r="C219" s="11">
        <v>5</v>
      </c>
    </row>
    <row r="220" spans="1:3" x14ac:dyDescent="0.25">
      <c r="A220" s="10">
        <v>170</v>
      </c>
      <c r="B220" s="11">
        <v>3</v>
      </c>
      <c r="C220" s="11">
        <v>3</v>
      </c>
    </row>
    <row r="221" spans="1:3" x14ac:dyDescent="0.25">
      <c r="A221" s="10">
        <v>171</v>
      </c>
      <c r="B221" s="11">
        <v>1</v>
      </c>
      <c r="C221" s="11">
        <v>1</v>
      </c>
    </row>
    <row r="222" spans="1:3" x14ac:dyDescent="0.25">
      <c r="A222" s="10">
        <v>172</v>
      </c>
      <c r="B222" s="11">
        <v>1</v>
      </c>
      <c r="C222" s="11">
        <v>1</v>
      </c>
    </row>
    <row r="223" spans="1:3" x14ac:dyDescent="0.25">
      <c r="A223" s="10">
        <v>173</v>
      </c>
      <c r="B223" s="11">
        <v>2</v>
      </c>
      <c r="C223" s="11">
        <v>2</v>
      </c>
    </row>
    <row r="224" spans="1:3" x14ac:dyDescent="0.25">
      <c r="A224" s="10">
        <v>174</v>
      </c>
      <c r="B224" s="11">
        <v>3</v>
      </c>
      <c r="C224" s="11">
        <v>3</v>
      </c>
    </row>
    <row r="225" spans="1:3" x14ac:dyDescent="0.25">
      <c r="A225" s="10">
        <v>175</v>
      </c>
      <c r="B225" s="11">
        <v>2</v>
      </c>
      <c r="C225" s="11">
        <v>2</v>
      </c>
    </row>
    <row r="226" spans="1:3" x14ac:dyDescent="0.25">
      <c r="A226" s="10">
        <v>176</v>
      </c>
      <c r="B226" s="11">
        <v>4</v>
      </c>
      <c r="C226" s="11">
        <v>4</v>
      </c>
    </row>
    <row r="227" spans="1:3" x14ac:dyDescent="0.25">
      <c r="A227" s="10">
        <v>177</v>
      </c>
      <c r="B227" s="11">
        <v>1</v>
      </c>
      <c r="C227" s="11">
        <v>1</v>
      </c>
    </row>
    <row r="228" spans="1:3" x14ac:dyDescent="0.25">
      <c r="A228" s="10">
        <v>178</v>
      </c>
      <c r="B228" s="11">
        <v>1</v>
      </c>
      <c r="C228" s="11">
        <v>1</v>
      </c>
    </row>
    <row r="229" spans="1:3" x14ac:dyDescent="0.25">
      <c r="A229" s="10">
        <v>179</v>
      </c>
      <c r="B229" s="11">
        <v>4</v>
      </c>
      <c r="C229" s="11">
        <v>4</v>
      </c>
    </row>
    <row r="230" spans="1:3" x14ac:dyDescent="0.25">
      <c r="A230" s="10">
        <v>180</v>
      </c>
      <c r="B230" s="11">
        <v>2</v>
      </c>
      <c r="C230" s="11">
        <v>2</v>
      </c>
    </row>
    <row r="231" spans="1:3" x14ac:dyDescent="0.25">
      <c r="A231" s="10">
        <v>181</v>
      </c>
      <c r="B231" s="11">
        <v>3</v>
      </c>
      <c r="C231" s="11">
        <v>3</v>
      </c>
    </row>
    <row r="232" spans="1:3" x14ac:dyDescent="0.25">
      <c r="A232" s="10">
        <v>182</v>
      </c>
      <c r="B232" s="11">
        <v>3</v>
      </c>
      <c r="C232" s="11">
        <v>3</v>
      </c>
    </row>
    <row r="233" spans="1:3" x14ac:dyDescent="0.25">
      <c r="A233" s="10">
        <v>183</v>
      </c>
      <c r="B233" s="11">
        <v>4</v>
      </c>
      <c r="C233" s="11">
        <v>4</v>
      </c>
    </row>
    <row r="234" spans="1:3" x14ac:dyDescent="0.25">
      <c r="A234" s="10">
        <v>184</v>
      </c>
      <c r="B234" s="11">
        <v>4</v>
      </c>
      <c r="C234" s="11">
        <v>4</v>
      </c>
    </row>
    <row r="235" spans="1:3" x14ac:dyDescent="0.25">
      <c r="A235" s="10">
        <v>185</v>
      </c>
      <c r="B235" s="11">
        <v>2</v>
      </c>
      <c r="C235" s="11">
        <v>2</v>
      </c>
    </row>
    <row r="236" spans="1:3" x14ac:dyDescent="0.25">
      <c r="A236" s="10">
        <v>186</v>
      </c>
      <c r="B236" s="11">
        <v>3</v>
      </c>
      <c r="C236" s="11">
        <v>3</v>
      </c>
    </row>
    <row r="237" spans="1:3" x14ac:dyDescent="0.25">
      <c r="A237" s="10">
        <v>187</v>
      </c>
      <c r="B237" s="11">
        <v>1</v>
      </c>
      <c r="C237" s="11">
        <v>1</v>
      </c>
    </row>
    <row r="238" spans="1:3" x14ac:dyDescent="0.25">
      <c r="A238" s="10">
        <v>188</v>
      </c>
      <c r="B238" s="11">
        <v>3</v>
      </c>
      <c r="C238" s="11">
        <v>3</v>
      </c>
    </row>
    <row r="239" spans="1:3" x14ac:dyDescent="0.25">
      <c r="A239" s="10">
        <v>189</v>
      </c>
      <c r="B239" s="11">
        <v>2</v>
      </c>
      <c r="C239" s="11">
        <v>2</v>
      </c>
    </row>
    <row r="240" spans="1:3" x14ac:dyDescent="0.25">
      <c r="A240" s="10">
        <v>190</v>
      </c>
      <c r="B240" s="11">
        <v>2</v>
      </c>
      <c r="C240" s="11">
        <v>2</v>
      </c>
    </row>
    <row r="241" spans="1:3" x14ac:dyDescent="0.25">
      <c r="A241" s="10">
        <v>191</v>
      </c>
      <c r="B241" s="11">
        <v>5</v>
      </c>
      <c r="C241" s="11">
        <v>5</v>
      </c>
    </row>
    <row r="242" spans="1:3" x14ac:dyDescent="0.25">
      <c r="A242" s="10">
        <v>193</v>
      </c>
      <c r="B242" s="11">
        <v>3</v>
      </c>
      <c r="C242" s="11">
        <v>3</v>
      </c>
    </row>
    <row r="243" spans="1:3" x14ac:dyDescent="0.25">
      <c r="A243" s="10">
        <v>194</v>
      </c>
      <c r="B243" s="11">
        <v>2</v>
      </c>
      <c r="C243" s="11">
        <v>2</v>
      </c>
    </row>
    <row r="244" spans="1:3" x14ac:dyDescent="0.25">
      <c r="A244" s="10">
        <v>196</v>
      </c>
      <c r="B244" s="11">
        <v>3</v>
      </c>
      <c r="C244" s="11">
        <v>3</v>
      </c>
    </row>
    <row r="245" spans="1:3" x14ac:dyDescent="0.25">
      <c r="A245" s="10">
        <v>197</v>
      </c>
      <c r="B245" s="11">
        <v>2</v>
      </c>
      <c r="C245" s="11">
        <v>2</v>
      </c>
    </row>
    <row r="246" spans="1:3" x14ac:dyDescent="0.25">
      <c r="A246" s="10">
        <v>199</v>
      </c>
      <c r="B246" s="11">
        <v>3</v>
      </c>
      <c r="C246" s="11">
        <v>3</v>
      </c>
    </row>
    <row r="247" spans="1:3" x14ac:dyDescent="0.25">
      <c r="A247" s="10">
        <v>200</v>
      </c>
      <c r="B247" s="11">
        <v>2</v>
      </c>
      <c r="C247" s="11">
        <v>2</v>
      </c>
    </row>
    <row r="248" spans="1:3" x14ac:dyDescent="0.25">
      <c r="A248" s="10">
        <v>202</v>
      </c>
      <c r="B248" s="11">
        <v>4</v>
      </c>
      <c r="C248" s="11">
        <v>4</v>
      </c>
    </row>
    <row r="249" spans="1:3" x14ac:dyDescent="0.25">
      <c r="A249" s="10">
        <v>203</v>
      </c>
      <c r="B249" s="11">
        <v>1</v>
      </c>
      <c r="C249" s="11">
        <v>1</v>
      </c>
    </row>
    <row r="250" spans="1:3" x14ac:dyDescent="0.25">
      <c r="A250" s="10">
        <v>204</v>
      </c>
      <c r="B250" s="11">
        <v>2</v>
      </c>
      <c r="C250" s="11">
        <v>2</v>
      </c>
    </row>
    <row r="251" spans="1:3" x14ac:dyDescent="0.25">
      <c r="A251" s="10">
        <v>205</v>
      </c>
      <c r="B251" s="11">
        <v>4</v>
      </c>
      <c r="C251" s="11">
        <v>4</v>
      </c>
    </row>
    <row r="252" spans="1:3" x14ac:dyDescent="0.25">
      <c r="A252" s="10">
        <v>206</v>
      </c>
      <c r="B252" s="11">
        <v>5</v>
      </c>
      <c r="C252" s="11">
        <v>5</v>
      </c>
    </row>
    <row r="253" spans="1:3" x14ac:dyDescent="0.25">
      <c r="A253" s="10">
        <v>207</v>
      </c>
      <c r="B253" s="11">
        <v>2</v>
      </c>
      <c r="C253" s="11">
        <v>2</v>
      </c>
    </row>
    <row r="254" spans="1:3" x14ac:dyDescent="0.25">
      <c r="A254" s="10">
        <v>208</v>
      </c>
      <c r="B254" s="11">
        <v>1</v>
      </c>
      <c r="C254" s="11">
        <v>1</v>
      </c>
    </row>
    <row r="255" spans="1:3" x14ac:dyDescent="0.25">
      <c r="A255" s="10">
        <v>209</v>
      </c>
      <c r="B255" s="11">
        <v>1</v>
      </c>
      <c r="C255" s="11">
        <v>1</v>
      </c>
    </row>
    <row r="256" spans="1:3" x14ac:dyDescent="0.25">
      <c r="A256" s="10">
        <v>210</v>
      </c>
      <c r="B256" s="11">
        <v>1</v>
      </c>
      <c r="C256" s="11">
        <v>1</v>
      </c>
    </row>
    <row r="257" spans="1:3" x14ac:dyDescent="0.25">
      <c r="A257" s="10">
        <v>211</v>
      </c>
      <c r="B257" s="11">
        <v>3</v>
      </c>
      <c r="C257" s="11">
        <v>3</v>
      </c>
    </row>
    <row r="258" spans="1:3" x14ac:dyDescent="0.25">
      <c r="A258" s="10">
        <v>213</v>
      </c>
      <c r="B258" s="11">
        <v>2</v>
      </c>
      <c r="C258" s="11">
        <v>2</v>
      </c>
    </row>
    <row r="259" spans="1:3" x14ac:dyDescent="0.25">
      <c r="A259" s="10">
        <v>215</v>
      </c>
      <c r="B259" s="11">
        <v>1</v>
      </c>
      <c r="C259" s="11">
        <v>1</v>
      </c>
    </row>
    <row r="260" spans="1:3" x14ac:dyDescent="0.25">
      <c r="A260" s="10">
        <v>216</v>
      </c>
      <c r="B260" s="11">
        <v>1</v>
      </c>
      <c r="C260" s="11">
        <v>1</v>
      </c>
    </row>
    <row r="261" spans="1:3" x14ac:dyDescent="0.25">
      <c r="A261" s="10">
        <v>217</v>
      </c>
      <c r="B261" s="11">
        <v>2</v>
      </c>
      <c r="C261" s="11">
        <v>2</v>
      </c>
    </row>
    <row r="262" spans="1:3" x14ac:dyDescent="0.25">
      <c r="A262" s="10">
        <v>218</v>
      </c>
      <c r="B262" s="11">
        <v>2</v>
      </c>
      <c r="C262" s="11">
        <v>2</v>
      </c>
    </row>
    <row r="263" spans="1:3" x14ac:dyDescent="0.25">
      <c r="A263" s="10">
        <v>220</v>
      </c>
      <c r="B263" s="11">
        <v>1</v>
      </c>
      <c r="C263" s="11">
        <v>1</v>
      </c>
    </row>
    <row r="264" spans="1:3" x14ac:dyDescent="0.25">
      <c r="A264" s="10">
        <v>221</v>
      </c>
      <c r="B264" s="11">
        <v>3</v>
      </c>
      <c r="C264" s="11">
        <v>3</v>
      </c>
    </row>
    <row r="265" spans="1:3" x14ac:dyDescent="0.25">
      <c r="A265" s="10">
        <v>222</v>
      </c>
      <c r="B265" s="11">
        <v>2</v>
      </c>
      <c r="C265" s="11">
        <v>2</v>
      </c>
    </row>
    <row r="266" spans="1:3" x14ac:dyDescent="0.25">
      <c r="A266" s="10">
        <v>223</v>
      </c>
      <c r="B266" s="11">
        <v>1</v>
      </c>
      <c r="C266" s="11">
        <v>1</v>
      </c>
    </row>
    <row r="267" spans="1:3" x14ac:dyDescent="0.25">
      <c r="A267" s="10">
        <v>224</v>
      </c>
      <c r="B267" s="11">
        <v>1</v>
      </c>
      <c r="C267" s="11">
        <v>1</v>
      </c>
    </row>
    <row r="268" spans="1:3" x14ac:dyDescent="0.25">
      <c r="A268" s="10">
        <v>226</v>
      </c>
      <c r="B268" s="11">
        <v>3</v>
      </c>
      <c r="C268" s="11">
        <v>3</v>
      </c>
    </row>
    <row r="269" spans="1:3" x14ac:dyDescent="0.25">
      <c r="A269" s="10">
        <v>227</v>
      </c>
      <c r="B269" s="11">
        <v>1</v>
      </c>
      <c r="C269" s="11">
        <v>1</v>
      </c>
    </row>
    <row r="270" spans="1:3" x14ac:dyDescent="0.25">
      <c r="A270" s="10">
        <v>229</v>
      </c>
      <c r="B270" s="11">
        <v>2</v>
      </c>
      <c r="C270" s="11">
        <v>2</v>
      </c>
    </row>
    <row r="271" spans="1:3" x14ac:dyDescent="0.25">
      <c r="A271" s="10">
        <v>232</v>
      </c>
      <c r="B271" s="11">
        <v>1</v>
      </c>
      <c r="C271" s="11">
        <v>1</v>
      </c>
    </row>
    <row r="272" spans="1:3" x14ac:dyDescent="0.25">
      <c r="A272" s="10">
        <v>234</v>
      </c>
      <c r="B272" s="11">
        <v>2</v>
      </c>
      <c r="C272" s="11">
        <v>2</v>
      </c>
    </row>
    <row r="273" spans="1:3" x14ac:dyDescent="0.25">
      <c r="A273" s="10">
        <v>235</v>
      </c>
      <c r="B273" s="11">
        <v>2</v>
      </c>
      <c r="C273" s="11">
        <v>2</v>
      </c>
    </row>
    <row r="274" spans="1:3" x14ac:dyDescent="0.25">
      <c r="A274" s="10">
        <v>236</v>
      </c>
      <c r="B274" s="11">
        <v>3</v>
      </c>
      <c r="C274" s="11">
        <v>3</v>
      </c>
    </row>
    <row r="275" spans="1:3" x14ac:dyDescent="0.25">
      <c r="A275" s="10">
        <v>237</v>
      </c>
      <c r="B275" s="11">
        <v>3</v>
      </c>
      <c r="C275" s="11">
        <v>3</v>
      </c>
    </row>
    <row r="276" spans="1:3" x14ac:dyDescent="0.25">
      <c r="A276" s="10">
        <v>238</v>
      </c>
      <c r="B276" s="11">
        <v>4</v>
      </c>
      <c r="C276" s="11">
        <v>4</v>
      </c>
    </row>
    <row r="277" spans="1:3" x14ac:dyDescent="0.25">
      <c r="A277" s="10">
        <v>240</v>
      </c>
      <c r="B277" s="11">
        <v>1</v>
      </c>
      <c r="C277" s="11">
        <v>1</v>
      </c>
    </row>
    <row r="278" spans="1:3" x14ac:dyDescent="0.25">
      <c r="A278" s="10">
        <v>241</v>
      </c>
      <c r="B278" s="11">
        <v>3</v>
      </c>
      <c r="C278" s="11">
        <v>3</v>
      </c>
    </row>
    <row r="279" spans="1:3" x14ac:dyDescent="0.25">
      <c r="A279" s="10">
        <v>242</v>
      </c>
      <c r="B279" s="11">
        <v>1</v>
      </c>
      <c r="C279" s="11">
        <v>1</v>
      </c>
    </row>
    <row r="280" spans="1:3" x14ac:dyDescent="0.25">
      <c r="A280" s="10">
        <v>244</v>
      </c>
      <c r="B280" s="11">
        <v>2</v>
      </c>
      <c r="C280" s="11">
        <v>2</v>
      </c>
    </row>
    <row r="281" spans="1:3" x14ac:dyDescent="0.25">
      <c r="A281" s="10">
        <v>246</v>
      </c>
      <c r="B281" s="11">
        <v>2</v>
      </c>
      <c r="C281" s="11">
        <v>2</v>
      </c>
    </row>
    <row r="282" spans="1:3" x14ac:dyDescent="0.25">
      <c r="A282" s="10">
        <v>248</v>
      </c>
      <c r="B282" s="11">
        <v>1</v>
      </c>
      <c r="C282" s="11">
        <v>1</v>
      </c>
    </row>
    <row r="283" spans="1:3" x14ac:dyDescent="0.25">
      <c r="A283" s="10">
        <v>249</v>
      </c>
      <c r="B283" s="11">
        <v>2</v>
      </c>
      <c r="C283" s="11">
        <v>2</v>
      </c>
    </row>
    <row r="284" spans="1:3" x14ac:dyDescent="0.25">
      <c r="A284" s="10">
        <v>251</v>
      </c>
      <c r="B284" s="11">
        <v>3</v>
      </c>
      <c r="C284" s="11">
        <v>3</v>
      </c>
    </row>
    <row r="285" spans="1:3" x14ac:dyDescent="0.25">
      <c r="A285" s="10">
        <v>253</v>
      </c>
      <c r="B285" s="11">
        <v>3</v>
      </c>
      <c r="C285" s="11">
        <v>3</v>
      </c>
    </row>
    <row r="286" spans="1:3" x14ac:dyDescent="0.25">
      <c r="A286" s="10">
        <v>255</v>
      </c>
      <c r="B286" s="11">
        <v>1</v>
      </c>
      <c r="C286" s="11">
        <v>1</v>
      </c>
    </row>
    <row r="287" spans="1:3" x14ac:dyDescent="0.25">
      <c r="A287" s="10">
        <v>259</v>
      </c>
      <c r="B287" s="11">
        <v>1</v>
      </c>
      <c r="C287" s="11">
        <v>1</v>
      </c>
    </row>
    <row r="288" spans="1:3" x14ac:dyDescent="0.25">
      <c r="A288" s="10">
        <v>263</v>
      </c>
      <c r="B288" s="11">
        <v>5</v>
      </c>
      <c r="C288" s="11">
        <v>5</v>
      </c>
    </row>
    <row r="289" spans="1:3" x14ac:dyDescent="0.25">
      <c r="A289" s="10">
        <v>264</v>
      </c>
      <c r="B289" s="11">
        <v>1</v>
      </c>
      <c r="C289" s="11">
        <v>1</v>
      </c>
    </row>
    <row r="290" spans="1:3" x14ac:dyDescent="0.25">
      <c r="A290" s="10">
        <v>265</v>
      </c>
      <c r="B290" s="11">
        <v>2</v>
      </c>
      <c r="C290" s="11">
        <v>2</v>
      </c>
    </row>
    <row r="291" spans="1:3" x14ac:dyDescent="0.25">
      <c r="A291" s="10">
        <v>266</v>
      </c>
      <c r="B291" s="11">
        <v>2</v>
      </c>
      <c r="C291" s="11">
        <v>2</v>
      </c>
    </row>
    <row r="292" spans="1:3" x14ac:dyDescent="0.25">
      <c r="A292" s="10">
        <v>267</v>
      </c>
      <c r="B292" s="11">
        <v>1</v>
      </c>
      <c r="C292" s="11">
        <v>1</v>
      </c>
    </row>
    <row r="293" spans="1:3" x14ac:dyDescent="0.25">
      <c r="A293" s="10">
        <v>269</v>
      </c>
      <c r="B293" s="11">
        <v>3</v>
      </c>
      <c r="C293" s="11">
        <v>3</v>
      </c>
    </row>
    <row r="294" spans="1:3" x14ac:dyDescent="0.25">
      <c r="A294" s="10">
        <v>270</v>
      </c>
      <c r="B294" s="11">
        <v>1</v>
      </c>
      <c r="C294" s="11">
        <v>1</v>
      </c>
    </row>
    <row r="295" spans="1:3" x14ac:dyDescent="0.25">
      <c r="A295" s="10">
        <v>271</v>
      </c>
      <c r="B295" s="11">
        <v>4</v>
      </c>
      <c r="C295" s="11">
        <v>4</v>
      </c>
    </row>
    <row r="296" spans="1:3" x14ac:dyDescent="0.25">
      <c r="A296" s="10">
        <v>273</v>
      </c>
      <c r="B296" s="11">
        <v>1</v>
      </c>
      <c r="C296" s="11">
        <v>1</v>
      </c>
    </row>
    <row r="297" spans="1:3" x14ac:dyDescent="0.25">
      <c r="A297" s="10">
        <v>274</v>
      </c>
      <c r="B297" s="11">
        <v>3</v>
      </c>
      <c r="C297" s="11">
        <v>3</v>
      </c>
    </row>
    <row r="298" spans="1:3" x14ac:dyDescent="0.25">
      <c r="A298" s="10">
        <v>275</v>
      </c>
      <c r="B298" s="11">
        <v>1</v>
      </c>
      <c r="C298" s="11">
        <v>1</v>
      </c>
    </row>
    <row r="299" spans="1:3" x14ac:dyDescent="0.25">
      <c r="A299" s="10">
        <v>276</v>
      </c>
      <c r="B299" s="11">
        <v>1</v>
      </c>
      <c r="C299" s="11">
        <v>1</v>
      </c>
    </row>
    <row r="300" spans="1:3" x14ac:dyDescent="0.25">
      <c r="A300" s="10">
        <v>277</v>
      </c>
      <c r="B300" s="11">
        <v>1</v>
      </c>
      <c r="C300" s="11">
        <v>1</v>
      </c>
    </row>
    <row r="301" spans="1:3" x14ac:dyDescent="0.25">
      <c r="A301" s="10">
        <v>278</v>
      </c>
      <c r="B301" s="11">
        <v>1</v>
      </c>
      <c r="C301" s="11">
        <v>1</v>
      </c>
    </row>
    <row r="302" spans="1:3" x14ac:dyDescent="0.25">
      <c r="A302" s="10">
        <v>279</v>
      </c>
      <c r="B302" s="11">
        <v>1</v>
      </c>
      <c r="C302" s="11">
        <v>1</v>
      </c>
    </row>
    <row r="303" spans="1:3" x14ac:dyDescent="0.25">
      <c r="A303" s="10">
        <v>280</v>
      </c>
      <c r="B303" s="11">
        <v>1</v>
      </c>
      <c r="C303" s="11">
        <v>1</v>
      </c>
    </row>
    <row r="304" spans="1:3" x14ac:dyDescent="0.25">
      <c r="A304" s="10">
        <v>282</v>
      </c>
      <c r="B304" s="11">
        <v>1</v>
      </c>
      <c r="C304" s="11">
        <v>1</v>
      </c>
    </row>
    <row r="305" spans="1:3" x14ac:dyDescent="0.25">
      <c r="A305" s="10">
        <v>283</v>
      </c>
      <c r="B305" s="11">
        <v>1</v>
      </c>
      <c r="C305" s="11">
        <v>1</v>
      </c>
    </row>
    <row r="306" spans="1:3" x14ac:dyDescent="0.25">
      <c r="A306" s="10">
        <v>284</v>
      </c>
      <c r="B306" s="11">
        <v>3</v>
      </c>
      <c r="C306" s="11">
        <v>3</v>
      </c>
    </row>
    <row r="307" spans="1:3" x14ac:dyDescent="0.25">
      <c r="A307" s="10">
        <v>285</v>
      </c>
      <c r="B307" s="11">
        <v>1</v>
      </c>
      <c r="C307" s="11">
        <v>1</v>
      </c>
    </row>
    <row r="308" spans="1:3" x14ac:dyDescent="0.25">
      <c r="A308" s="10">
        <v>286</v>
      </c>
      <c r="B308" s="11">
        <v>3</v>
      </c>
      <c r="C308" s="11">
        <v>3</v>
      </c>
    </row>
    <row r="309" spans="1:3" x14ac:dyDescent="0.25">
      <c r="A309" s="10">
        <v>287</v>
      </c>
      <c r="B309" s="11">
        <v>1</v>
      </c>
      <c r="C309" s="11">
        <v>1</v>
      </c>
    </row>
    <row r="310" spans="1:3" x14ac:dyDescent="0.25">
      <c r="A310" s="10">
        <v>288</v>
      </c>
      <c r="B310" s="11">
        <v>2</v>
      </c>
      <c r="C310" s="11">
        <v>2</v>
      </c>
    </row>
    <row r="311" spans="1:3" x14ac:dyDescent="0.25">
      <c r="A311" s="10">
        <v>290</v>
      </c>
      <c r="B311" s="11">
        <v>3</v>
      </c>
      <c r="C311" s="11">
        <v>3</v>
      </c>
    </row>
    <row r="312" spans="1:3" x14ac:dyDescent="0.25">
      <c r="A312" s="10">
        <v>293</v>
      </c>
      <c r="B312" s="11">
        <v>1</v>
      </c>
      <c r="C312" s="11">
        <v>1</v>
      </c>
    </row>
    <row r="313" spans="1:3" x14ac:dyDescent="0.25">
      <c r="A313" s="10">
        <v>294</v>
      </c>
      <c r="B313" s="11">
        <v>2</v>
      </c>
      <c r="C313" s="11">
        <v>2</v>
      </c>
    </row>
    <row r="314" spans="1:3" x14ac:dyDescent="0.25">
      <c r="A314" s="10">
        <v>296</v>
      </c>
      <c r="B314" s="11">
        <v>1</v>
      </c>
      <c r="C314" s="11">
        <v>1</v>
      </c>
    </row>
    <row r="315" spans="1:3" x14ac:dyDescent="0.25">
      <c r="A315" s="10">
        <v>298</v>
      </c>
      <c r="B315" s="11">
        <v>1</v>
      </c>
      <c r="C315" s="11">
        <v>1</v>
      </c>
    </row>
    <row r="316" spans="1:3" x14ac:dyDescent="0.25">
      <c r="A316" s="10">
        <v>299</v>
      </c>
      <c r="B316" s="11">
        <v>1</v>
      </c>
      <c r="C316" s="11">
        <v>1</v>
      </c>
    </row>
    <row r="317" spans="1:3" x14ac:dyDescent="0.25">
      <c r="A317" s="10">
        <v>301</v>
      </c>
      <c r="B317" s="11">
        <v>1</v>
      </c>
      <c r="C317" s="11">
        <v>1</v>
      </c>
    </row>
    <row r="318" spans="1:3" x14ac:dyDescent="0.25">
      <c r="A318" s="10">
        <v>302</v>
      </c>
      <c r="B318" s="11">
        <v>2</v>
      </c>
      <c r="C318" s="11">
        <v>2</v>
      </c>
    </row>
    <row r="319" spans="1:3" x14ac:dyDescent="0.25">
      <c r="A319" s="10">
        <v>303</v>
      </c>
      <c r="B319" s="11">
        <v>2</v>
      </c>
      <c r="C319" s="11">
        <v>2</v>
      </c>
    </row>
    <row r="320" spans="1:3" x14ac:dyDescent="0.25">
      <c r="A320" s="10">
        <v>304</v>
      </c>
      <c r="B320" s="11">
        <v>1</v>
      </c>
      <c r="C320" s="11">
        <v>1</v>
      </c>
    </row>
    <row r="321" spans="1:3" x14ac:dyDescent="0.25">
      <c r="A321" s="10">
        <v>305</v>
      </c>
      <c r="B321" s="11">
        <v>2</v>
      </c>
      <c r="C321" s="11">
        <v>2</v>
      </c>
    </row>
    <row r="322" spans="1:3" x14ac:dyDescent="0.25">
      <c r="A322" s="10">
        <v>306</v>
      </c>
      <c r="B322" s="11">
        <v>1</v>
      </c>
      <c r="C322" s="11">
        <v>1</v>
      </c>
    </row>
    <row r="323" spans="1:3" x14ac:dyDescent="0.25">
      <c r="A323" s="10">
        <v>307</v>
      </c>
      <c r="B323" s="11">
        <v>1</v>
      </c>
      <c r="C323" s="11">
        <v>1</v>
      </c>
    </row>
    <row r="324" spans="1:3" x14ac:dyDescent="0.25">
      <c r="A324" s="10">
        <v>308</v>
      </c>
      <c r="B324" s="11">
        <v>1</v>
      </c>
      <c r="C324" s="11">
        <v>1</v>
      </c>
    </row>
    <row r="325" spans="1:3" x14ac:dyDescent="0.25">
      <c r="A325" s="10">
        <v>311</v>
      </c>
      <c r="B325" s="11">
        <v>1</v>
      </c>
      <c r="C325" s="11">
        <v>1</v>
      </c>
    </row>
    <row r="326" spans="1:3" x14ac:dyDescent="0.25">
      <c r="A326" s="10">
        <v>314</v>
      </c>
      <c r="B326" s="11">
        <v>2</v>
      </c>
      <c r="C326" s="11">
        <v>2</v>
      </c>
    </row>
    <row r="327" spans="1:3" x14ac:dyDescent="0.25">
      <c r="A327" s="10">
        <v>315</v>
      </c>
      <c r="B327" s="11">
        <v>1</v>
      </c>
      <c r="C327" s="11">
        <v>1</v>
      </c>
    </row>
    <row r="328" spans="1:3" x14ac:dyDescent="0.25">
      <c r="A328" s="10">
        <v>316</v>
      </c>
      <c r="B328" s="11">
        <v>1</v>
      </c>
      <c r="C328" s="11">
        <v>1</v>
      </c>
    </row>
    <row r="329" spans="1:3" x14ac:dyDescent="0.25">
      <c r="A329" s="10">
        <v>320</v>
      </c>
      <c r="B329" s="11">
        <v>1</v>
      </c>
      <c r="C329" s="11">
        <v>1</v>
      </c>
    </row>
    <row r="330" spans="1:3" x14ac:dyDescent="0.25">
      <c r="A330" s="10">
        <v>321</v>
      </c>
      <c r="B330" s="11">
        <v>3</v>
      </c>
      <c r="C330" s="11">
        <v>3</v>
      </c>
    </row>
    <row r="331" spans="1:3" x14ac:dyDescent="0.25">
      <c r="A331" s="10">
        <v>322</v>
      </c>
      <c r="B331" s="11">
        <v>1</v>
      </c>
      <c r="C331" s="11">
        <v>1</v>
      </c>
    </row>
    <row r="332" spans="1:3" x14ac:dyDescent="0.25">
      <c r="A332" s="10">
        <v>325</v>
      </c>
      <c r="B332" s="11">
        <v>3</v>
      </c>
      <c r="C332" s="11">
        <v>3</v>
      </c>
    </row>
    <row r="333" spans="1:3" x14ac:dyDescent="0.25">
      <c r="A333" s="10">
        <v>328</v>
      </c>
      <c r="B333" s="11">
        <v>1</v>
      </c>
      <c r="C333" s="11">
        <v>1</v>
      </c>
    </row>
    <row r="334" spans="1:3" x14ac:dyDescent="0.25">
      <c r="A334" s="10">
        <v>329</v>
      </c>
      <c r="B334" s="11">
        <v>2</v>
      </c>
      <c r="C334" s="11">
        <v>2</v>
      </c>
    </row>
    <row r="335" spans="1:3" x14ac:dyDescent="0.25">
      <c r="A335" s="10">
        <v>332</v>
      </c>
      <c r="B335" s="11">
        <v>1</v>
      </c>
      <c r="C335" s="11">
        <v>1</v>
      </c>
    </row>
    <row r="336" spans="1:3" x14ac:dyDescent="0.25">
      <c r="A336" s="10">
        <v>335</v>
      </c>
      <c r="B336" s="11">
        <v>1</v>
      </c>
      <c r="C336" s="11">
        <v>1</v>
      </c>
    </row>
    <row r="337" spans="1:3" x14ac:dyDescent="0.25">
      <c r="A337" s="10">
        <v>336</v>
      </c>
      <c r="B337" s="11">
        <v>2</v>
      </c>
      <c r="C337" s="11">
        <v>2</v>
      </c>
    </row>
    <row r="338" spans="1:3" x14ac:dyDescent="0.25">
      <c r="A338" s="10">
        <v>337</v>
      </c>
      <c r="B338" s="11">
        <v>2</v>
      </c>
      <c r="C338" s="11">
        <v>2</v>
      </c>
    </row>
    <row r="339" spans="1:3" x14ac:dyDescent="0.25">
      <c r="A339" s="10">
        <v>339</v>
      </c>
      <c r="B339" s="11">
        <v>1</v>
      </c>
      <c r="C339" s="11">
        <v>1</v>
      </c>
    </row>
    <row r="340" spans="1:3" x14ac:dyDescent="0.25">
      <c r="A340" s="10">
        <v>340</v>
      </c>
      <c r="B340" s="11">
        <v>3</v>
      </c>
      <c r="C340" s="11">
        <v>3</v>
      </c>
    </row>
    <row r="341" spans="1:3" x14ac:dyDescent="0.25">
      <c r="A341" s="10">
        <v>342</v>
      </c>
      <c r="B341" s="11">
        <v>1</v>
      </c>
      <c r="C341" s="11">
        <v>1</v>
      </c>
    </row>
    <row r="342" spans="1:3" x14ac:dyDescent="0.25">
      <c r="A342" s="10">
        <v>343</v>
      </c>
      <c r="B342" s="11">
        <v>1</v>
      </c>
      <c r="C342" s="11">
        <v>1</v>
      </c>
    </row>
    <row r="343" spans="1:3" x14ac:dyDescent="0.25">
      <c r="A343" s="10">
        <v>345</v>
      </c>
      <c r="B343" s="11">
        <v>1</v>
      </c>
      <c r="C343" s="11">
        <v>1</v>
      </c>
    </row>
    <row r="344" spans="1:3" x14ac:dyDescent="0.25">
      <c r="A344" s="10">
        <v>348</v>
      </c>
      <c r="B344" s="11">
        <v>1</v>
      </c>
      <c r="C344" s="11">
        <v>1</v>
      </c>
    </row>
    <row r="345" spans="1:3" x14ac:dyDescent="0.25">
      <c r="A345" s="10">
        <v>350</v>
      </c>
      <c r="B345" s="11">
        <v>1</v>
      </c>
      <c r="C345" s="11">
        <v>1</v>
      </c>
    </row>
    <row r="346" spans="1:3" x14ac:dyDescent="0.25">
      <c r="A346" s="10">
        <v>351</v>
      </c>
      <c r="B346" s="11">
        <v>1</v>
      </c>
      <c r="C346" s="11">
        <v>1</v>
      </c>
    </row>
    <row r="347" spans="1:3" x14ac:dyDescent="0.25">
      <c r="A347" s="10">
        <v>352</v>
      </c>
      <c r="B347" s="11">
        <v>1</v>
      </c>
      <c r="C347" s="11">
        <v>1</v>
      </c>
    </row>
    <row r="348" spans="1:3" x14ac:dyDescent="0.25">
      <c r="A348" s="10">
        <v>353</v>
      </c>
      <c r="B348" s="11">
        <v>1</v>
      </c>
      <c r="C348" s="11">
        <v>1</v>
      </c>
    </row>
    <row r="349" spans="1:3" x14ac:dyDescent="0.25">
      <c r="A349" s="10">
        <v>354</v>
      </c>
      <c r="B349" s="11">
        <v>2</v>
      </c>
      <c r="C349" s="11">
        <v>2</v>
      </c>
    </row>
    <row r="350" spans="1:3" x14ac:dyDescent="0.25">
      <c r="A350" s="10">
        <v>356</v>
      </c>
      <c r="B350" s="11">
        <v>1</v>
      </c>
      <c r="C350" s="11">
        <v>1</v>
      </c>
    </row>
    <row r="351" spans="1:3" x14ac:dyDescent="0.25">
      <c r="A351" s="10">
        <v>361</v>
      </c>
      <c r="B351" s="11">
        <v>1</v>
      </c>
      <c r="C351" s="11">
        <v>1</v>
      </c>
    </row>
    <row r="352" spans="1:3" x14ac:dyDescent="0.25">
      <c r="A352" s="10">
        <v>364</v>
      </c>
      <c r="B352" s="11">
        <v>1</v>
      </c>
      <c r="C352" s="11">
        <v>1</v>
      </c>
    </row>
    <row r="353" spans="1:3" x14ac:dyDescent="0.25">
      <c r="A353" s="10">
        <v>365</v>
      </c>
      <c r="B353" s="11">
        <v>1</v>
      </c>
      <c r="C353" s="11">
        <v>1</v>
      </c>
    </row>
    <row r="354" spans="1:3" x14ac:dyDescent="0.25">
      <c r="A354" s="10">
        <v>369</v>
      </c>
      <c r="B354" s="11">
        <v>2</v>
      </c>
      <c r="C354" s="11">
        <v>2</v>
      </c>
    </row>
    <row r="355" spans="1:3" x14ac:dyDescent="0.25">
      <c r="A355" s="10">
        <v>372</v>
      </c>
      <c r="B355" s="11">
        <v>1</v>
      </c>
      <c r="C355" s="11">
        <v>1</v>
      </c>
    </row>
    <row r="356" spans="1:3" x14ac:dyDescent="0.25">
      <c r="A356" s="10">
        <v>375</v>
      </c>
      <c r="B356" s="11">
        <v>2</v>
      </c>
      <c r="C356" s="11">
        <v>2</v>
      </c>
    </row>
    <row r="357" spans="1:3" x14ac:dyDescent="0.25">
      <c r="A357" s="10">
        <v>376</v>
      </c>
      <c r="B357" s="11">
        <v>1</v>
      </c>
      <c r="C357" s="11">
        <v>1</v>
      </c>
    </row>
    <row r="358" spans="1:3" x14ac:dyDescent="0.25">
      <c r="A358" s="10">
        <v>379</v>
      </c>
      <c r="B358" s="11">
        <v>2</v>
      </c>
      <c r="C358" s="11">
        <v>2</v>
      </c>
    </row>
    <row r="359" spans="1:3" x14ac:dyDescent="0.25">
      <c r="A359" s="10">
        <v>380</v>
      </c>
      <c r="B359" s="11">
        <v>1</v>
      </c>
      <c r="C359" s="11">
        <v>1</v>
      </c>
    </row>
    <row r="360" spans="1:3" x14ac:dyDescent="0.25">
      <c r="A360" s="10">
        <v>383</v>
      </c>
      <c r="B360" s="11">
        <v>1</v>
      </c>
      <c r="C360" s="11">
        <v>1</v>
      </c>
    </row>
    <row r="361" spans="1:3" x14ac:dyDescent="0.25">
      <c r="A361" s="10">
        <v>385</v>
      </c>
      <c r="B361" s="11">
        <v>1</v>
      </c>
      <c r="C361" s="11">
        <v>1</v>
      </c>
    </row>
    <row r="362" spans="1:3" x14ac:dyDescent="0.25">
      <c r="A362" s="10">
        <v>388</v>
      </c>
      <c r="B362" s="11">
        <v>1</v>
      </c>
      <c r="C362" s="11">
        <v>1</v>
      </c>
    </row>
    <row r="363" spans="1:3" x14ac:dyDescent="0.25">
      <c r="A363" s="10">
        <v>389</v>
      </c>
      <c r="B363" s="11">
        <v>1</v>
      </c>
      <c r="C363" s="11">
        <v>1</v>
      </c>
    </row>
    <row r="364" spans="1:3" x14ac:dyDescent="0.25">
      <c r="A364" s="10">
        <v>391</v>
      </c>
      <c r="B364" s="11">
        <v>1</v>
      </c>
      <c r="C364" s="11">
        <v>1</v>
      </c>
    </row>
    <row r="365" spans="1:3" x14ac:dyDescent="0.25">
      <c r="A365" s="10">
        <v>392</v>
      </c>
      <c r="B365" s="11">
        <v>3</v>
      </c>
      <c r="C365" s="11">
        <v>3</v>
      </c>
    </row>
    <row r="366" spans="1:3" x14ac:dyDescent="0.25">
      <c r="A366" s="10">
        <v>394</v>
      </c>
      <c r="B366" s="11">
        <v>1</v>
      </c>
      <c r="C366" s="11">
        <v>1</v>
      </c>
    </row>
    <row r="367" spans="1:3" x14ac:dyDescent="0.25">
      <c r="A367" s="10">
        <v>398</v>
      </c>
      <c r="B367" s="11">
        <v>2</v>
      </c>
      <c r="C367" s="11">
        <v>2</v>
      </c>
    </row>
    <row r="368" spans="1:3" x14ac:dyDescent="0.25">
      <c r="A368" s="10">
        <v>402</v>
      </c>
      <c r="B368" s="11">
        <v>1</v>
      </c>
      <c r="C368" s="11">
        <v>1</v>
      </c>
    </row>
    <row r="369" spans="1:3" x14ac:dyDescent="0.25">
      <c r="A369" s="10">
        <v>403</v>
      </c>
      <c r="B369" s="11">
        <v>1</v>
      </c>
      <c r="C369" s="11">
        <v>1</v>
      </c>
    </row>
    <row r="370" spans="1:3" x14ac:dyDescent="0.25">
      <c r="A370" s="10">
        <v>404</v>
      </c>
      <c r="B370" s="11">
        <v>2</v>
      </c>
      <c r="C370" s="11">
        <v>2</v>
      </c>
    </row>
    <row r="371" spans="1:3" x14ac:dyDescent="0.25">
      <c r="A371" s="10">
        <v>405</v>
      </c>
      <c r="B371" s="11">
        <v>2</v>
      </c>
      <c r="C371" s="11">
        <v>2</v>
      </c>
    </row>
    <row r="372" spans="1:3" x14ac:dyDescent="0.25">
      <c r="A372" s="10">
        <v>406</v>
      </c>
      <c r="B372" s="11">
        <v>1</v>
      </c>
      <c r="C372" s="11">
        <v>1</v>
      </c>
    </row>
    <row r="373" spans="1:3" x14ac:dyDescent="0.25">
      <c r="A373" s="10">
        <v>410</v>
      </c>
      <c r="B373" s="11">
        <v>1</v>
      </c>
      <c r="C373" s="11">
        <v>1</v>
      </c>
    </row>
    <row r="374" spans="1:3" x14ac:dyDescent="0.25">
      <c r="A374" s="10">
        <v>413</v>
      </c>
      <c r="B374" s="11">
        <v>1</v>
      </c>
      <c r="C374" s="11">
        <v>1</v>
      </c>
    </row>
    <row r="375" spans="1:3" x14ac:dyDescent="0.25">
      <c r="A375" s="10">
        <v>415</v>
      </c>
      <c r="B375" s="11">
        <v>2</v>
      </c>
      <c r="C375" s="11">
        <v>2</v>
      </c>
    </row>
    <row r="376" spans="1:3" x14ac:dyDescent="0.25">
      <c r="A376" s="10">
        <v>424</v>
      </c>
      <c r="B376" s="11">
        <v>1</v>
      </c>
      <c r="C376" s="11">
        <v>1</v>
      </c>
    </row>
    <row r="377" spans="1:3" x14ac:dyDescent="0.25">
      <c r="A377" s="10">
        <v>426</v>
      </c>
      <c r="B377" s="11">
        <v>2</v>
      </c>
      <c r="C377" s="11">
        <v>2</v>
      </c>
    </row>
    <row r="378" spans="1:3" x14ac:dyDescent="0.25">
      <c r="A378" s="10">
        <v>429</v>
      </c>
      <c r="B378" s="11">
        <v>1</v>
      </c>
      <c r="C378" s="11">
        <v>1</v>
      </c>
    </row>
    <row r="379" spans="1:3" x14ac:dyDescent="0.25">
      <c r="A379" s="10">
        <v>433</v>
      </c>
      <c r="B379" s="11">
        <v>1</v>
      </c>
      <c r="C379" s="11">
        <v>1</v>
      </c>
    </row>
    <row r="380" spans="1:3" x14ac:dyDescent="0.25">
      <c r="A380" s="10">
        <v>437</v>
      </c>
      <c r="B380" s="11">
        <v>1</v>
      </c>
      <c r="C380" s="11">
        <v>1</v>
      </c>
    </row>
    <row r="381" spans="1:3" x14ac:dyDescent="0.25">
      <c r="A381" s="10">
        <v>438</v>
      </c>
      <c r="B381" s="11">
        <v>1</v>
      </c>
      <c r="C381" s="11">
        <v>1</v>
      </c>
    </row>
    <row r="382" spans="1:3" x14ac:dyDescent="0.25">
      <c r="A382" s="10">
        <v>441</v>
      </c>
      <c r="B382" s="11">
        <v>1</v>
      </c>
      <c r="C382" s="11">
        <v>1</v>
      </c>
    </row>
    <row r="383" spans="1:3" x14ac:dyDescent="0.25">
      <c r="A383" s="10">
        <v>443</v>
      </c>
      <c r="B383" s="11">
        <v>1</v>
      </c>
      <c r="C383" s="11">
        <v>1</v>
      </c>
    </row>
    <row r="384" spans="1:3" x14ac:dyDescent="0.25">
      <c r="A384" s="10">
        <v>445</v>
      </c>
      <c r="B384" s="11">
        <v>1</v>
      </c>
      <c r="C384" s="11">
        <v>1</v>
      </c>
    </row>
    <row r="385" spans="1:3" x14ac:dyDescent="0.25">
      <c r="A385" s="10">
        <v>447</v>
      </c>
      <c r="B385" s="11">
        <v>1</v>
      </c>
      <c r="C385" s="11">
        <v>1</v>
      </c>
    </row>
    <row r="386" spans="1:3" x14ac:dyDescent="0.25">
      <c r="A386" s="10">
        <v>450</v>
      </c>
      <c r="B386" s="11">
        <v>1</v>
      </c>
      <c r="C386" s="11">
        <v>1</v>
      </c>
    </row>
    <row r="387" spans="1:3" x14ac:dyDescent="0.25">
      <c r="A387" s="10">
        <v>452</v>
      </c>
      <c r="B387" s="11">
        <v>1</v>
      </c>
      <c r="C387" s="11">
        <v>1</v>
      </c>
    </row>
    <row r="388" spans="1:3" x14ac:dyDescent="0.25">
      <c r="A388" s="10">
        <v>454</v>
      </c>
      <c r="B388" s="11">
        <v>1</v>
      </c>
      <c r="C388" s="11">
        <v>1</v>
      </c>
    </row>
    <row r="389" spans="1:3" x14ac:dyDescent="0.25">
      <c r="A389" s="10">
        <v>455</v>
      </c>
      <c r="B389" s="11">
        <v>1</v>
      </c>
      <c r="C389" s="11">
        <v>1</v>
      </c>
    </row>
    <row r="390" spans="1:3" x14ac:dyDescent="0.25">
      <c r="A390" s="10">
        <v>456</v>
      </c>
      <c r="B390" s="11">
        <v>1</v>
      </c>
      <c r="C390" s="11">
        <v>1</v>
      </c>
    </row>
    <row r="391" spans="1:3" x14ac:dyDescent="0.25">
      <c r="A391" s="10">
        <v>465</v>
      </c>
      <c r="B391" s="11">
        <v>1</v>
      </c>
      <c r="C391" s="11">
        <v>1</v>
      </c>
    </row>
    <row r="392" spans="1:3" x14ac:dyDescent="0.25">
      <c r="A392" s="10">
        <v>467</v>
      </c>
      <c r="B392" s="11">
        <v>1</v>
      </c>
      <c r="C392" s="11">
        <v>1</v>
      </c>
    </row>
    <row r="393" spans="1:3" x14ac:dyDescent="0.25">
      <c r="A393" s="10">
        <v>470</v>
      </c>
      <c r="B393" s="11">
        <v>1</v>
      </c>
      <c r="C393" s="11">
        <v>1</v>
      </c>
    </row>
    <row r="394" spans="1:3" x14ac:dyDescent="0.25">
      <c r="A394" s="10">
        <v>473</v>
      </c>
      <c r="B394" s="11">
        <v>1</v>
      </c>
      <c r="C394" s="11">
        <v>1</v>
      </c>
    </row>
    <row r="395" spans="1:3" x14ac:dyDescent="0.25">
      <c r="A395" s="10">
        <v>478</v>
      </c>
      <c r="B395" s="11">
        <v>1</v>
      </c>
      <c r="C395" s="11">
        <v>1</v>
      </c>
    </row>
    <row r="396" spans="1:3" x14ac:dyDescent="0.25">
      <c r="A396" s="10">
        <v>479</v>
      </c>
      <c r="B396" s="11">
        <v>1</v>
      </c>
      <c r="C396" s="11">
        <v>1</v>
      </c>
    </row>
    <row r="397" spans="1:3" x14ac:dyDescent="0.25">
      <c r="A397" s="10">
        <v>480</v>
      </c>
      <c r="B397" s="11">
        <v>2</v>
      </c>
      <c r="C397" s="11">
        <v>2</v>
      </c>
    </row>
    <row r="398" spans="1:3" x14ac:dyDescent="0.25">
      <c r="A398" s="10">
        <v>489</v>
      </c>
      <c r="B398" s="11">
        <v>1</v>
      </c>
      <c r="C398" s="11">
        <v>1</v>
      </c>
    </row>
    <row r="399" spans="1:3" x14ac:dyDescent="0.25">
      <c r="A399" s="10">
        <v>493</v>
      </c>
      <c r="B399" s="11">
        <v>2</v>
      </c>
      <c r="C399" s="11">
        <v>2</v>
      </c>
    </row>
    <row r="400" spans="1:3" x14ac:dyDescent="0.25">
      <c r="A400" s="10">
        <v>498</v>
      </c>
      <c r="B400" s="11">
        <v>2</v>
      </c>
      <c r="C400" s="11">
        <v>2</v>
      </c>
    </row>
    <row r="401" spans="1:3" x14ac:dyDescent="0.25">
      <c r="A401" s="10">
        <v>499</v>
      </c>
      <c r="B401" s="11">
        <v>1</v>
      </c>
      <c r="C401" s="11">
        <v>1</v>
      </c>
    </row>
    <row r="402" spans="1:3" x14ac:dyDescent="0.25">
      <c r="A402" s="10">
        <v>508</v>
      </c>
      <c r="B402" s="11">
        <v>3</v>
      </c>
      <c r="C402" s="11">
        <v>3</v>
      </c>
    </row>
    <row r="403" spans="1:3" x14ac:dyDescent="0.25">
      <c r="A403" s="10">
        <v>510</v>
      </c>
      <c r="B403" s="11">
        <v>1</v>
      </c>
      <c r="C403" s="11">
        <v>1</v>
      </c>
    </row>
    <row r="404" spans="1:3" x14ac:dyDescent="0.25">
      <c r="A404" s="10">
        <v>512</v>
      </c>
      <c r="B404" s="11">
        <v>1</v>
      </c>
      <c r="C404" s="11">
        <v>1</v>
      </c>
    </row>
    <row r="405" spans="1:3" x14ac:dyDescent="0.25">
      <c r="A405" s="10">
        <v>514</v>
      </c>
      <c r="B405" s="11">
        <v>1</v>
      </c>
      <c r="C405" s="11">
        <v>1</v>
      </c>
    </row>
    <row r="406" spans="1:3" x14ac:dyDescent="0.25">
      <c r="A406" s="10">
        <v>524</v>
      </c>
      <c r="B406" s="11">
        <v>1</v>
      </c>
      <c r="C406" s="11">
        <v>1</v>
      </c>
    </row>
    <row r="407" spans="1:3" x14ac:dyDescent="0.25">
      <c r="A407" s="10">
        <v>531</v>
      </c>
      <c r="B407" s="11">
        <v>1</v>
      </c>
      <c r="C407" s="11">
        <v>1</v>
      </c>
    </row>
    <row r="408" spans="1:3" x14ac:dyDescent="0.25">
      <c r="A408" s="10">
        <v>537</v>
      </c>
      <c r="B408" s="11">
        <v>2</v>
      </c>
      <c r="C408" s="11">
        <v>2</v>
      </c>
    </row>
    <row r="409" spans="1:3" x14ac:dyDescent="0.25">
      <c r="A409" s="10">
        <v>539</v>
      </c>
      <c r="B409" s="11">
        <v>2</v>
      </c>
      <c r="C409" s="11">
        <v>2</v>
      </c>
    </row>
    <row r="410" spans="1:3" x14ac:dyDescent="0.25">
      <c r="A410" s="10">
        <v>541</v>
      </c>
      <c r="B410" s="11">
        <v>1</v>
      </c>
      <c r="C410" s="11">
        <v>1</v>
      </c>
    </row>
    <row r="411" spans="1:3" x14ac:dyDescent="0.25">
      <c r="A411" s="10">
        <v>549</v>
      </c>
      <c r="B411" s="11">
        <v>1</v>
      </c>
      <c r="C411" s="11">
        <v>1</v>
      </c>
    </row>
    <row r="412" spans="1:3" x14ac:dyDescent="0.25">
      <c r="A412" s="10">
        <v>551</v>
      </c>
      <c r="B412" s="11">
        <v>1</v>
      </c>
      <c r="C412" s="11">
        <v>1</v>
      </c>
    </row>
    <row r="413" spans="1:3" x14ac:dyDescent="0.25">
      <c r="A413" s="10">
        <v>554</v>
      </c>
      <c r="B413" s="11">
        <v>1</v>
      </c>
      <c r="C413" s="11">
        <v>1</v>
      </c>
    </row>
    <row r="414" spans="1:3" x14ac:dyDescent="0.25">
      <c r="A414" s="10">
        <v>555</v>
      </c>
      <c r="B414" s="11">
        <v>2</v>
      </c>
      <c r="C414" s="11">
        <v>2</v>
      </c>
    </row>
    <row r="415" spans="1:3" x14ac:dyDescent="0.25">
      <c r="A415" s="10">
        <v>557</v>
      </c>
      <c r="B415" s="11">
        <v>1</v>
      </c>
      <c r="C415" s="11">
        <v>1</v>
      </c>
    </row>
    <row r="416" spans="1:3" x14ac:dyDescent="0.25">
      <c r="A416" s="10">
        <v>558</v>
      </c>
      <c r="B416" s="11">
        <v>1</v>
      </c>
      <c r="C416" s="11">
        <v>1</v>
      </c>
    </row>
    <row r="417" spans="1:3" x14ac:dyDescent="0.25">
      <c r="A417" s="10">
        <v>560</v>
      </c>
      <c r="B417" s="11">
        <v>1</v>
      </c>
      <c r="C417" s="11">
        <v>1</v>
      </c>
    </row>
    <row r="418" spans="1:3" x14ac:dyDescent="0.25">
      <c r="A418" s="10">
        <v>562</v>
      </c>
      <c r="B418" s="11">
        <v>1</v>
      </c>
      <c r="C418" s="11">
        <v>1</v>
      </c>
    </row>
    <row r="419" spans="1:3" x14ac:dyDescent="0.25">
      <c r="A419" s="10">
        <v>563</v>
      </c>
      <c r="B419" s="11">
        <v>1</v>
      </c>
      <c r="C419" s="11">
        <v>1</v>
      </c>
    </row>
    <row r="420" spans="1:3" x14ac:dyDescent="0.25">
      <c r="A420" s="10">
        <v>571</v>
      </c>
      <c r="B420" s="11">
        <v>1</v>
      </c>
      <c r="C420" s="11">
        <v>1</v>
      </c>
    </row>
    <row r="421" spans="1:3" x14ac:dyDescent="0.25">
      <c r="A421" s="10">
        <v>574</v>
      </c>
      <c r="B421" s="11">
        <v>1</v>
      </c>
      <c r="C421" s="11">
        <v>1</v>
      </c>
    </row>
    <row r="422" spans="1:3" x14ac:dyDescent="0.25">
      <c r="A422" s="10">
        <v>576</v>
      </c>
      <c r="B422" s="11">
        <v>1</v>
      </c>
      <c r="C422" s="11">
        <v>1</v>
      </c>
    </row>
    <row r="423" spans="1:3" x14ac:dyDescent="0.25">
      <c r="A423" s="10">
        <v>577</v>
      </c>
      <c r="B423" s="11">
        <v>1</v>
      </c>
      <c r="C423" s="11">
        <v>1</v>
      </c>
    </row>
    <row r="424" spans="1:3" x14ac:dyDescent="0.25">
      <c r="A424" s="10">
        <v>600</v>
      </c>
      <c r="B424" s="11">
        <v>1</v>
      </c>
      <c r="C424" s="11">
        <v>1</v>
      </c>
    </row>
    <row r="425" spans="1:3" x14ac:dyDescent="0.25">
      <c r="A425" s="10">
        <v>607</v>
      </c>
      <c r="B425" s="11">
        <v>1</v>
      </c>
      <c r="C425" s="11">
        <v>1</v>
      </c>
    </row>
    <row r="426" spans="1:3" x14ac:dyDescent="0.25">
      <c r="A426" s="10">
        <v>613</v>
      </c>
      <c r="B426" s="11">
        <v>1</v>
      </c>
      <c r="C426" s="11">
        <v>1</v>
      </c>
    </row>
    <row r="427" spans="1:3" x14ac:dyDescent="0.25">
      <c r="A427" s="10">
        <v>614</v>
      </c>
      <c r="B427" s="11">
        <v>1</v>
      </c>
      <c r="C427" s="11">
        <v>1</v>
      </c>
    </row>
    <row r="428" spans="1:3" x14ac:dyDescent="0.25">
      <c r="A428" s="10">
        <v>615</v>
      </c>
      <c r="B428" s="11">
        <v>1</v>
      </c>
      <c r="C428" s="11">
        <v>1</v>
      </c>
    </row>
    <row r="429" spans="1:3" x14ac:dyDescent="0.25">
      <c r="A429" s="10">
        <v>621</v>
      </c>
      <c r="B429" s="11">
        <v>1</v>
      </c>
      <c r="C429" s="11">
        <v>1</v>
      </c>
    </row>
    <row r="430" spans="1:3" x14ac:dyDescent="0.25">
      <c r="A430" s="10">
        <v>623</v>
      </c>
      <c r="B430" s="11">
        <v>1</v>
      </c>
      <c r="C430" s="11">
        <v>1</v>
      </c>
    </row>
    <row r="431" spans="1:3" x14ac:dyDescent="0.25">
      <c r="A431" s="10">
        <v>625</v>
      </c>
      <c r="B431" s="11">
        <v>1</v>
      </c>
      <c r="C431" s="11">
        <v>1</v>
      </c>
    </row>
    <row r="432" spans="1:3" x14ac:dyDescent="0.25">
      <c r="A432" s="10">
        <v>635</v>
      </c>
      <c r="B432" s="11">
        <v>1</v>
      </c>
      <c r="C432" s="11">
        <v>1</v>
      </c>
    </row>
    <row r="433" spans="1:3" x14ac:dyDescent="0.25">
      <c r="A433" s="10">
        <v>644</v>
      </c>
      <c r="B433" s="11">
        <v>1</v>
      </c>
      <c r="C433" s="11">
        <v>1</v>
      </c>
    </row>
    <row r="434" spans="1:3" x14ac:dyDescent="0.25">
      <c r="A434" s="10">
        <v>651</v>
      </c>
      <c r="B434" s="11">
        <v>1</v>
      </c>
      <c r="C434" s="11">
        <v>1</v>
      </c>
    </row>
    <row r="435" spans="1:3" x14ac:dyDescent="0.25">
      <c r="A435" s="10">
        <v>660</v>
      </c>
      <c r="B435" s="11">
        <v>1</v>
      </c>
      <c r="C435" s="11">
        <v>1</v>
      </c>
    </row>
    <row r="436" spans="1:3" x14ac:dyDescent="0.25">
      <c r="A436" s="10">
        <v>665</v>
      </c>
      <c r="B436" s="11">
        <v>1</v>
      </c>
      <c r="C436" s="11">
        <v>1</v>
      </c>
    </row>
    <row r="437" spans="1:3" x14ac:dyDescent="0.25">
      <c r="A437" s="10">
        <v>666</v>
      </c>
      <c r="B437" s="11">
        <v>1</v>
      </c>
      <c r="C437" s="11">
        <v>1</v>
      </c>
    </row>
    <row r="438" spans="1:3" x14ac:dyDescent="0.25">
      <c r="A438" s="10">
        <v>670</v>
      </c>
      <c r="B438" s="11">
        <v>1</v>
      </c>
      <c r="C438" s="11">
        <v>1</v>
      </c>
    </row>
    <row r="439" spans="1:3" x14ac:dyDescent="0.25">
      <c r="A439" s="10">
        <v>676</v>
      </c>
      <c r="B439" s="11">
        <v>1</v>
      </c>
      <c r="C439" s="11">
        <v>1</v>
      </c>
    </row>
    <row r="440" spans="1:3" x14ac:dyDescent="0.25">
      <c r="A440" s="10">
        <v>680</v>
      </c>
      <c r="B440" s="11">
        <v>2</v>
      </c>
      <c r="C440" s="11">
        <v>2</v>
      </c>
    </row>
    <row r="441" spans="1:3" x14ac:dyDescent="0.25">
      <c r="A441" s="10">
        <v>682</v>
      </c>
      <c r="B441" s="11">
        <v>2</v>
      </c>
      <c r="C441" s="11">
        <v>2</v>
      </c>
    </row>
    <row r="442" spans="1:3" x14ac:dyDescent="0.25">
      <c r="A442" s="10">
        <v>688</v>
      </c>
      <c r="B442" s="11">
        <v>1</v>
      </c>
      <c r="C442" s="11">
        <v>1</v>
      </c>
    </row>
    <row r="443" spans="1:3" x14ac:dyDescent="0.25">
      <c r="A443" s="10">
        <v>701</v>
      </c>
      <c r="B443" s="11">
        <v>1</v>
      </c>
      <c r="C443" s="11">
        <v>1</v>
      </c>
    </row>
    <row r="444" spans="1:3" x14ac:dyDescent="0.25">
      <c r="A444" s="10">
        <v>707</v>
      </c>
      <c r="B444" s="11">
        <v>1</v>
      </c>
      <c r="C444" s="11">
        <v>1</v>
      </c>
    </row>
    <row r="445" spans="1:3" x14ac:dyDescent="0.25">
      <c r="A445" s="10">
        <v>711</v>
      </c>
      <c r="B445" s="11">
        <v>1</v>
      </c>
      <c r="C445" s="11">
        <v>1</v>
      </c>
    </row>
    <row r="446" spans="1:3" x14ac:dyDescent="0.25">
      <c r="A446" s="10">
        <v>714</v>
      </c>
      <c r="B446" s="11">
        <v>1</v>
      </c>
      <c r="C446" s="11">
        <v>1</v>
      </c>
    </row>
    <row r="447" spans="1:3" x14ac:dyDescent="0.25">
      <c r="A447" s="10">
        <v>721</v>
      </c>
      <c r="B447" s="11">
        <v>1</v>
      </c>
      <c r="C447" s="11">
        <v>1</v>
      </c>
    </row>
    <row r="448" spans="1:3" x14ac:dyDescent="0.25">
      <c r="A448" s="10">
        <v>729</v>
      </c>
      <c r="B448" s="11">
        <v>1</v>
      </c>
      <c r="C448" s="11">
        <v>1</v>
      </c>
    </row>
    <row r="449" spans="1:3" x14ac:dyDescent="0.25">
      <c r="A449" s="10">
        <v>736</v>
      </c>
      <c r="B449" s="11">
        <v>1</v>
      </c>
      <c r="C449" s="11">
        <v>1</v>
      </c>
    </row>
    <row r="450" spans="1:3" x14ac:dyDescent="0.25">
      <c r="A450" s="10">
        <v>740</v>
      </c>
      <c r="B450" s="11">
        <v>1</v>
      </c>
      <c r="C450" s="11">
        <v>1</v>
      </c>
    </row>
    <row r="451" spans="1:3" x14ac:dyDescent="0.25">
      <c r="A451" s="10">
        <v>742</v>
      </c>
      <c r="B451" s="11">
        <v>1</v>
      </c>
      <c r="C451" s="11">
        <v>1</v>
      </c>
    </row>
    <row r="452" spans="1:3" x14ac:dyDescent="0.25">
      <c r="A452" s="10">
        <v>760</v>
      </c>
      <c r="B452" s="11">
        <v>1</v>
      </c>
      <c r="C452" s="11">
        <v>1</v>
      </c>
    </row>
    <row r="453" spans="1:3" x14ac:dyDescent="0.25">
      <c r="A453" s="10">
        <v>813</v>
      </c>
      <c r="B453" s="11">
        <v>1</v>
      </c>
      <c r="C453" s="11">
        <v>1</v>
      </c>
    </row>
    <row r="454" spans="1:3" x14ac:dyDescent="0.25">
      <c r="A454" s="10">
        <v>821</v>
      </c>
      <c r="B454" s="11">
        <v>1</v>
      </c>
      <c r="C454" s="11">
        <v>1</v>
      </c>
    </row>
    <row r="455" spans="1:3" x14ac:dyDescent="0.25">
      <c r="A455" s="10">
        <v>827</v>
      </c>
      <c r="B455" s="11">
        <v>1</v>
      </c>
      <c r="C455" s="11">
        <v>1</v>
      </c>
    </row>
    <row r="456" spans="1:3" x14ac:dyDescent="0.25">
      <c r="A456" s="10">
        <v>834</v>
      </c>
      <c r="B456" s="11">
        <v>1</v>
      </c>
      <c r="C456" s="11">
        <v>1</v>
      </c>
    </row>
    <row r="457" spans="1:3" x14ac:dyDescent="0.25">
      <c r="A457" s="10">
        <v>848</v>
      </c>
      <c r="B457" s="11">
        <v>1</v>
      </c>
      <c r="C457" s="11">
        <v>1</v>
      </c>
    </row>
    <row r="458" spans="1:3" x14ac:dyDescent="0.25">
      <c r="A458" s="10">
        <v>859</v>
      </c>
      <c r="B458" s="11">
        <v>1</v>
      </c>
      <c r="C458" s="11">
        <v>1</v>
      </c>
    </row>
    <row r="459" spans="1:3" x14ac:dyDescent="0.25">
      <c r="A459" s="10">
        <v>874</v>
      </c>
      <c r="B459" s="11">
        <v>1</v>
      </c>
      <c r="C459" s="11">
        <v>1</v>
      </c>
    </row>
    <row r="460" spans="1:3" x14ac:dyDescent="0.25">
      <c r="A460" s="10">
        <v>878</v>
      </c>
      <c r="B460" s="11">
        <v>1</v>
      </c>
      <c r="C460" s="11">
        <v>1</v>
      </c>
    </row>
    <row r="461" spans="1:3" x14ac:dyDescent="0.25">
      <c r="A461" s="10">
        <v>885</v>
      </c>
      <c r="B461" s="11">
        <v>1</v>
      </c>
      <c r="C461" s="11">
        <v>1</v>
      </c>
    </row>
    <row r="462" spans="1:3" x14ac:dyDescent="0.25">
      <c r="A462" s="10">
        <v>897</v>
      </c>
      <c r="B462" s="11">
        <v>1</v>
      </c>
      <c r="C462" s="11">
        <v>1</v>
      </c>
    </row>
    <row r="463" spans="1:3" x14ac:dyDescent="0.25">
      <c r="A463" s="10">
        <v>902</v>
      </c>
      <c r="B463" s="11">
        <v>1</v>
      </c>
      <c r="C463" s="11">
        <v>1</v>
      </c>
    </row>
    <row r="464" spans="1:3" x14ac:dyDescent="0.25">
      <c r="A464" s="10">
        <v>916</v>
      </c>
      <c r="B464" s="11">
        <v>1</v>
      </c>
      <c r="C464" s="11">
        <v>1</v>
      </c>
    </row>
    <row r="465" spans="1:3" x14ac:dyDescent="0.25">
      <c r="A465" s="10">
        <v>930</v>
      </c>
      <c r="B465" s="11">
        <v>1</v>
      </c>
      <c r="C465" s="11">
        <v>1</v>
      </c>
    </row>
    <row r="466" spans="1:3" x14ac:dyDescent="0.25">
      <c r="A466" s="10">
        <v>942</v>
      </c>
      <c r="B466" s="11">
        <v>1</v>
      </c>
      <c r="C466" s="11">
        <v>1</v>
      </c>
    </row>
    <row r="467" spans="1:3" x14ac:dyDescent="0.25">
      <c r="A467" s="10">
        <v>943</v>
      </c>
      <c r="B467" s="11">
        <v>1</v>
      </c>
      <c r="C467" s="11">
        <v>1</v>
      </c>
    </row>
    <row r="468" spans="1:3" x14ac:dyDescent="0.25">
      <c r="A468" s="10">
        <v>944</v>
      </c>
      <c r="B468" s="11">
        <v>1</v>
      </c>
      <c r="C468" s="11">
        <v>1</v>
      </c>
    </row>
    <row r="469" spans="1:3" x14ac:dyDescent="0.25">
      <c r="A469" s="10">
        <v>951</v>
      </c>
      <c r="B469" s="11">
        <v>1</v>
      </c>
      <c r="C469" s="11">
        <v>1</v>
      </c>
    </row>
    <row r="470" spans="1:3" x14ac:dyDescent="0.25">
      <c r="A470" s="10">
        <v>963</v>
      </c>
      <c r="B470" s="11">
        <v>1</v>
      </c>
      <c r="C470" s="11">
        <v>1</v>
      </c>
    </row>
    <row r="471" spans="1:3" x14ac:dyDescent="0.25">
      <c r="A471" s="10">
        <v>964</v>
      </c>
      <c r="B471" s="11">
        <v>1</v>
      </c>
      <c r="C471" s="11">
        <v>1</v>
      </c>
    </row>
    <row r="472" spans="1:3" x14ac:dyDescent="0.25">
      <c r="A472" s="10">
        <v>971</v>
      </c>
      <c r="B472" s="11">
        <v>1</v>
      </c>
      <c r="C472" s="11">
        <v>1</v>
      </c>
    </row>
    <row r="473" spans="1:3" x14ac:dyDescent="0.25">
      <c r="A473" s="10">
        <v>983</v>
      </c>
      <c r="B473" s="11">
        <v>1</v>
      </c>
      <c r="C473" s="11">
        <v>1</v>
      </c>
    </row>
    <row r="474" spans="1:3" x14ac:dyDescent="0.25">
      <c r="A474" s="10">
        <v>988</v>
      </c>
      <c r="B474" s="11">
        <v>1</v>
      </c>
      <c r="C474" s="11">
        <v>1</v>
      </c>
    </row>
    <row r="475" spans="1:3" x14ac:dyDescent="0.25">
      <c r="A475" s="10">
        <v>1013</v>
      </c>
      <c r="B475" s="11">
        <v>1</v>
      </c>
      <c r="C475" s="11">
        <v>1</v>
      </c>
    </row>
    <row r="476" spans="1:3" x14ac:dyDescent="0.25">
      <c r="A476" s="10">
        <v>1019</v>
      </c>
      <c r="B476" s="11">
        <v>1</v>
      </c>
      <c r="C476" s="11">
        <v>1</v>
      </c>
    </row>
    <row r="477" spans="1:3" x14ac:dyDescent="0.25">
      <c r="A477" s="10">
        <v>1021</v>
      </c>
      <c r="B477" s="11">
        <v>1</v>
      </c>
      <c r="C477" s="11">
        <v>1</v>
      </c>
    </row>
    <row r="478" spans="1:3" x14ac:dyDescent="0.25">
      <c r="A478" s="10">
        <v>1049</v>
      </c>
      <c r="B478" s="11">
        <v>1</v>
      </c>
      <c r="C478" s="11">
        <v>1</v>
      </c>
    </row>
    <row r="479" spans="1:3" x14ac:dyDescent="0.25">
      <c r="A479" s="10">
        <v>1062</v>
      </c>
      <c r="B479" s="11">
        <v>1</v>
      </c>
      <c r="C479" s="11">
        <v>1</v>
      </c>
    </row>
    <row r="480" spans="1:3" x14ac:dyDescent="0.25">
      <c r="A480" s="10">
        <v>1071</v>
      </c>
      <c r="B480" s="11">
        <v>1</v>
      </c>
      <c r="C480" s="11">
        <v>1</v>
      </c>
    </row>
    <row r="481" spans="1:3" x14ac:dyDescent="0.25">
      <c r="A481" s="10">
        <v>1088</v>
      </c>
      <c r="B481" s="11">
        <v>1</v>
      </c>
      <c r="C481" s="11">
        <v>1</v>
      </c>
    </row>
    <row r="482" spans="1:3" x14ac:dyDescent="0.25">
      <c r="A482" s="10">
        <v>1095</v>
      </c>
      <c r="B482" s="11">
        <v>1</v>
      </c>
      <c r="C482" s="11">
        <v>1</v>
      </c>
    </row>
    <row r="483" spans="1:3" x14ac:dyDescent="0.25">
      <c r="A483" s="10">
        <v>1104</v>
      </c>
      <c r="B483" s="11">
        <v>1</v>
      </c>
      <c r="C483" s="11">
        <v>1</v>
      </c>
    </row>
    <row r="484" spans="1:3" x14ac:dyDescent="0.25">
      <c r="A484" s="10">
        <v>1107</v>
      </c>
      <c r="B484" s="11">
        <v>1</v>
      </c>
      <c r="C484" s="11">
        <v>1</v>
      </c>
    </row>
    <row r="485" spans="1:3" x14ac:dyDescent="0.25">
      <c r="A485" s="10">
        <v>1113</v>
      </c>
      <c r="B485" s="11">
        <v>1</v>
      </c>
      <c r="C485" s="11">
        <v>1</v>
      </c>
    </row>
    <row r="486" spans="1:3" x14ac:dyDescent="0.25">
      <c r="A486" s="10">
        <v>1151</v>
      </c>
      <c r="B486" s="11">
        <v>1</v>
      </c>
      <c r="C486" s="11">
        <v>1</v>
      </c>
    </row>
    <row r="487" spans="1:3" x14ac:dyDescent="0.25">
      <c r="A487" s="10">
        <v>1204</v>
      </c>
      <c r="B487" s="11">
        <v>1</v>
      </c>
      <c r="C487" s="11">
        <v>1</v>
      </c>
    </row>
    <row r="488" spans="1:3" x14ac:dyDescent="0.25">
      <c r="A488" s="10">
        <v>1224</v>
      </c>
      <c r="B488" s="11">
        <v>1</v>
      </c>
      <c r="C488" s="11">
        <v>1</v>
      </c>
    </row>
    <row r="489" spans="1:3" x14ac:dyDescent="0.25">
      <c r="A489" s="10">
        <v>1251</v>
      </c>
      <c r="B489" s="11">
        <v>1</v>
      </c>
      <c r="C489" s="11">
        <v>1</v>
      </c>
    </row>
    <row r="490" spans="1:3" x14ac:dyDescent="0.25">
      <c r="A490" s="10">
        <v>1260</v>
      </c>
      <c r="B490" s="11">
        <v>1</v>
      </c>
      <c r="C490" s="11">
        <v>1</v>
      </c>
    </row>
    <row r="491" spans="1:3" x14ac:dyDescent="0.25">
      <c r="A491" s="10">
        <v>1281</v>
      </c>
      <c r="B491" s="11">
        <v>1</v>
      </c>
      <c r="C491" s="11">
        <v>1</v>
      </c>
    </row>
    <row r="492" spans="1:3" x14ac:dyDescent="0.25">
      <c r="A492" s="10">
        <v>1328</v>
      </c>
      <c r="B492" s="11">
        <v>1</v>
      </c>
      <c r="C492" s="11">
        <v>1</v>
      </c>
    </row>
    <row r="493" spans="1:3" x14ac:dyDescent="0.25">
      <c r="A493" s="10">
        <v>1356</v>
      </c>
      <c r="B493" s="11">
        <v>1</v>
      </c>
      <c r="C493" s="11">
        <v>1</v>
      </c>
    </row>
    <row r="494" spans="1:3" x14ac:dyDescent="0.25">
      <c r="A494" s="10">
        <v>1364</v>
      </c>
      <c r="B494" s="11">
        <v>1</v>
      </c>
      <c r="C494" s="11">
        <v>1</v>
      </c>
    </row>
    <row r="495" spans="1:3" x14ac:dyDescent="0.25">
      <c r="A495" s="10">
        <v>1373</v>
      </c>
      <c r="B495" s="11">
        <v>1</v>
      </c>
      <c r="C495" s="11">
        <v>1</v>
      </c>
    </row>
    <row r="496" spans="1:3" x14ac:dyDescent="0.25">
      <c r="A496" s="10">
        <v>1375</v>
      </c>
      <c r="B496" s="11">
        <v>1</v>
      </c>
      <c r="C496" s="11">
        <v>1</v>
      </c>
    </row>
    <row r="497" spans="1:3" x14ac:dyDescent="0.25">
      <c r="A497" s="10">
        <v>1420</v>
      </c>
      <c r="B497" s="11">
        <v>1</v>
      </c>
      <c r="C497" s="11">
        <v>1</v>
      </c>
    </row>
    <row r="498" spans="1:3" x14ac:dyDescent="0.25">
      <c r="A498" s="10">
        <v>1510</v>
      </c>
      <c r="B498" s="11">
        <v>1</v>
      </c>
      <c r="C498" s="11">
        <v>1</v>
      </c>
    </row>
    <row r="499" spans="1:3" x14ac:dyDescent="0.25">
      <c r="A499" s="10">
        <v>1513</v>
      </c>
      <c r="B499" s="11">
        <v>1</v>
      </c>
      <c r="C499" s="11">
        <v>1</v>
      </c>
    </row>
    <row r="500" spans="1:3" x14ac:dyDescent="0.25">
      <c r="A500" s="10">
        <v>1530</v>
      </c>
      <c r="B500" s="11">
        <v>1</v>
      </c>
      <c r="C500" s="11">
        <v>1</v>
      </c>
    </row>
    <row r="501" spans="1:3" x14ac:dyDescent="0.25">
      <c r="A501" s="10">
        <v>1556</v>
      </c>
      <c r="B501" s="11">
        <v>1</v>
      </c>
      <c r="C501" s="11">
        <v>1</v>
      </c>
    </row>
    <row r="502" spans="1:3" x14ac:dyDescent="0.25">
      <c r="A502" s="10">
        <v>1596</v>
      </c>
      <c r="B502" s="11">
        <v>1</v>
      </c>
      <c r="C502" s="11">
        <v>1</v>
      </c>
    </row>
    <row r="503" spans="1:3" x14ac:dyDescent="0.25">
      <c r="A503" s="10">
        <v>1633</v>
      </c>
      <c r="B503" s="11">
        <v>1</v>
      </c>
      <c r="C503" s="11">
        <v>1</v>
      </c>
    </row>
    <row r="504" spans="1:3" x14ac:dyDescent="0.25">
      <c r="A504" s="10">
        <v>1637</v>
      </c>
      <c r="B504" s="11">
        <v>1</v>
      </c>
      <c r="C504" s="11">
        <v>1</v>
      </c>
    </row>
    <row r="505" spans="1:3" x14ac:dyDescent="0.25">
      <c r="A505" s="10">
        <v>1670</v>
      </c>
      <c r="B505" s="11">
        <v>1</v>
      </c>
      <c r="C505" s="11">
        <v>1</v>
      </c>
    </row>
    <row r="506" spans="1:3" x14ac:dyDescent="0.25">
      <c r="A506" s="10">
        <v>1737</v>
      </c>
      <c r="B506" s="11">
        <v>1</v>
      </c>
      <c r="C506" s="11">
        <v>1</v>
      </c>
    </row>
    <row r="507" spans="1:3" x14ac:dyDescent="0.25">
      <c r="A507" s="10">
        <v>1762</v>
      </c>
      <c r="B507" s="11">
        <v>1</v>
      </c>
      <c r="C507" s="11">
        <v>1</v>
      </c>
    </row>
    <row r="508" spans="1:3" x14ac:dyDescent="0.25">
      <c r="A508" s="10">
        <v>1780</v>
      </c>
      <c r="B508" s="11">
        <v>1</v>
      </c>
      <c r="C508" s="11">
        <v>1</v>
      </c>
    </row>
    <row r="509" spans="1:3" x14ac:dyDescent="0.25">
      <c r="A509" s="10">
        <v>1789</v>
      </c>
      <c r="B509" s="11">
        <v>1</v>
      </c>
      <c r="C509" s="11">
        <v>1</v>
      </c>
    </row>
    <row r="510" spans="1:3" x14ac:dyDescent="0.25">
      <c r="A510" s="10">
        <v>1876</v>
      </c>
      <c r="B510" s="11">
        <v>1</v>
      </c>
      <c r="C510" s="11">
        <v>1</v>
      </c>
    </row>
    <row r="511" spans="1:3" x14ac:dyDescent="0.25">
      <c r="A511" s="10">
        <v>1887</v>
      </c>
      <c r="B511" s="11">
        <v>1</v>
      </c>
      <c r="C511" s="11">
        <v>1</v>
      </c>
    </row>
    <row r="512" spans="1:3" x14ac:dyDescent="0.25">
      <c r="A512" s="10">
        <v>1945</v>
      </c>
      <c r="B512" s="11">
        <v>1</v>
      </c>
      <c r="C512" s="11">
        <v>1</v>
      </c>
    </row>
    <row r="513" spans="1:3" x14ac:dyDescent="0.25">
      <c r="A513" s="10">
        <v>1980</v>
      </c>
      <c r="B513" s="11">
        <v>1</v>
      </c>
      <c r="C513" s="11">
        <v>1</v>
      </c>
    </row>
    <row r="514" spans="1:3" x14ac:dyDescent="0.25">
      <c r="A514" s="10">
        <v>2035</v>
      </c>
      <c r="B514" s="11">
        <v>1</v>
      </c>
      <c r="C514" s="11">
        <v>1</v>
      </c>
    </row>
    <row r="515" spans="1:3" x14ac:dyDescent="0.25">
      <c r="A515" s="10">
        <v>2051</v>
      </c>
      <c r="B515" s="11">
        <v>1</v>
      </c>
      <c r="C515" s="11">
        <v>1</v>
      </c>
    </row>
    <row r="516" spans="1:3" x14ac:dyDescent="0.25">
      <c r="A516" s="10">
        <v>2139</v>
      </c>
      <c r="B516" s="11">
        <v>1</v>
      </c>
      <c r="C516" s="11">
        <v>1</v>
      </c>
    </row>
    <row r="517" spans="1:3" x14ac:dyDescent="0.25">
      <c r="A517" s="10">
        <v>2165</v>
      </c>
      <c r="B517" s="11">
        <v>1</v>
      </c>
      <c r="C517" s="11">
        <v>1</v>
      </c>
    </row>
    <row r="518" spans="1:3" x14ac:dyDescent="0.25">
      <c r="A518" s="10">
        <v>2174</v>
      </c>
      <c r="B518" s="11">
        <v>1</v>
      </c>
      <c r="C518" s="11">
        <v>1</v>
      </c>
    </row>
    <row r="519" spans="1:3" x14ac:dyDescent="0.25">
      <c r="A519" s="10">
        <v>2436</v>
      </c>
      <c r="B519" s="11">
        <v>1</v>
      </c>
      <c r="C519" s="11">
        <v>1</v>
      </c>
    </row>
    <row r="520" spans="1:3" x14ac:dyDescent="0.25">
      <c r="A520" s="10">
        <v>2478</v>
      </c>
      <c r="B520" s="11">
        <v>1</v>
      </c>
      <c r="C520" s="11">
        <v>1</v>
      </c>
    </row>
    <row r="521" spans="1:3" x14ac:dyDescent="0.25">
      <c r="A521" s="10">
        <v>2525</v>
      </c>
      <c r="B521" s="11">
        <v>1</v>
      </c>
      <c r="C521" s="11">
        <v>1</v>
      </c>
    </row>
    <row r="522" spans="1:3" x14ac:dyDescent="0.25">
      <c r="A522" s="10">
        <v>2602</v>
      </c>
      <c r="B522" s="11">
        <v>1</v>
      </c>
      <c r="C522" s="11">
        <v>1</v>
      </c>
    </row>
    <row r="523" spans="1:3" x14ac:dyDescent="0.25">
      <c r="A523" s="10">
        <v>3238</v>
      </c>
      <c r="B523" s="11">
        <v>1</v>
      </c>
      <c r="C523" s="11">
        <v>1</v>
      </c>
    </row>
    <row r="524" spans="1:3" x14ac:dyDescent="0.25">
      <c r="A524" s="10">
        <v>3355</v>
      </c>
      <c r="B524" s="11">
        <v>1</v>
      </c>
      <c r="C524" s="11">
        <v>1</v>
      </c>
    </row>
    <row r="525" spans="1:3" x14ac:dyDescent="0.25">
      <c r="A525" s="10">
        <v>3468</v>
      </c>
      <c r="B525" s="11">
        <v>1</v>
      </c>
      <c r="C525" s="11">
        <v>1</v>
      </c>
    </row>
    <row r="526" spans="1:3" x14ac:dyDescent="0.25">
      <c r="A526" s="10">
        <v>3562</v>
      </c>
      <c r="B526" s="11">
        <v>1</v>
      </c>
      <c r="C526" s="11">
        <v>1</v>
      </c>
    </row>
    <row r="527" spans="1:3" x14ac:dyDescent="0.25">
      <c r="A527" s="10">
        <v>3663</v>
      </c>
      <c r="B527" s="11">
        <v>1</v>
      </c>
      <c r="C527" s="11">
        <v>1</v>
      </c>
    </row>
    <row r="528" spans="1:3" x14ac:dyDescent="0.25">
      <c r="A528" s="10">
        <v>3863</v>
      </c>
      <c r="B528" s="11">
        <v>1</v>
      </c>
      <c r="C528" s="11">
        <v>1</v>
      </c>
    </row>
    <row r="529" spans="1:3" x14ac:dyDescent="0.25">
      <c r="A529" s="10">
        <v>4245</v>
      </c>
      <c r="B529" s="11">
        <v>1</v>
      </c>
      <c r="C529" s="11">
        <v>1</v>
      </c>
    </row>
    <row r="530" spans="1:3" x14ac:dyDescent="0.25">
      <c r="A530" s="10">
        <v>4330</v>
      </c>
      <c r="B530" s="11">
        <v>1</v>
      </c>
      <c r="C530" s="11">
        <v>1</v>
      </c>
    </row>
    <row r="531" spans="1:3" x14ac:dyDescent="0.25">
      <c r="A531" s="10">
        <v>4562</v>
      </c>
      <c r="B531" s="11">
        <v>1</v>
      </c>
      <c r="C531" s="11">
        <v>1</v>
      </c>
    </row>
    <row r="532" spans="1:3" x14ac:dyDescent="0.25">
      <c r="A532" s="10">
        <v>4883</v>
      </c>
      <c r="B532" s="11">
        <v>1</v>
      </c>
      <c r="C532" s="11">
        <v>1</v>
      </c>
    </row>
    <row r="533" spans="1:3" x14ac:dyDescent="0.25">
      <c r="A533" s="10">
        <v>5812</v>
      </c>
      <c r="B533" s="11">
        <v>1</v>
      </c>
      <c r="C533" s="11">
        <v>1</v>
      </c>
    </row>
    <row r="534" spans="1:3" x14ac:dyDescent="0.25">
      <c r="A534" s="10">
        <v>8200</v>
      </c>
      <c r="B534" s="11">
        <v>1</v>
      </c>
      <c r="C534" s="11">
        <v>1</v>
      </c>
    </row>
    <row r="535" spans="1:3" x14ac:dyDescent="0.25">
      <c r="A535" s="10">
        <v>8359</v>
      </c>
      <c r="B535" s="11">
        <v>1</v>
      </c>
      <c r="C535" s="11">
        <v>1</v>
      </c>
    </row>
    <row r="536" spans="1:3" x14ac:dyDescent="0.25">
      <c r="A536" s="10">
        <v>20242</v>
      </c>
      <c r="B536" s="11">
        <v>1</v>
      </c>
      <c r="C536" s="11">
        <v>1</v>
      </c>
    </row>
    <row r="537" spans="1:3" x14ac:dyDescent="0.25">
      <c r="A537" s="10">
        <v>26457</v>
      </c>
      <c r="B537" s="11">
        <v>1</v>
      </c>
      <c r="C537" s="11">
        <v>1</v>
      </c>
    </row>
    <row r="538" spans="1:3" x14ac:dyDescent="0.25">
      <c r="A538" s="10" t="s">
        <v>8361</v>
      </c>
      <c r="B538" s="11">
        <v>2185</v>
      </c>
      <c r="C538" s="11">
        <v>2185</v>
      </c>
    </row>
  </sheetData>
  <pageMargins left="0.7" right="0.7" top="0.75" bottom="0.75" header="0.3" footer="0.3"/>
  <pageSetup orientation="portrait" horizontalDpi="300" verticalDpi="30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Pivot1</vt:lpstr>
      <vt:lpstr>Pivot2</vt:lpstr>
      <vt:lpstr>Pivot3</vt:lpstr>
      <vt:lpstr>Bonus</vt:lpstr>
      <vt:lpstr>StatAnalysis</vt:lpstr>
      <vt:lpstr>KGConclusions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Kendall Gouldthorpe</cp:lastModifiedBy>
  <dcterms:created xsi:type="dcterms:W3CDTF">2017-04-20T15:17:24Z</dcterms:created>
  <dcterms:modified xsi:type="dcterms:W3CDTF">2019-06-17T00:09:42Z</dcterms:modified>
</cp:coreProperties>
</file>