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20" windowHeight="11910" activeTab="7"/>
  </bookViews>
  <sheets>
    <sheet name="extractions" sheetId="1" r:id="rId1"/>
    <sheet name="cDNAs to send" sheetId="2" r:id="rId2"/>
    <sheet name="Sheet3" sheetId="3" r:id="rId3"/>
    <sheet name="dna" sheetId="4" r:id="rId4"/>
    <sheet name="new ext" sheetId="5" r:id="rId5"/>
    <sheet name="box2" sheetId="6" r:id="rId6"/>
    <sheet name="allocations" sheetId="7" r:id="rId7"/>
    <sheet name="crosses" sheetId="8" r:id="rId8"/>
  </sheets>
  <definedNames>
    <definedName name="_xlnm._FilterDatabase" localSheetId="5" hidden="1">'box2'!$A$1:$N$87</definedName>
    <definedName name="_xlnm._FilterDatabase" localSheetId="1" hidden="1">'cDNAs to send'!$A$1:$N$112</definedName>
    <definedName name="_xlnm._FilterDatabase" localSheetId="0" hidden="1">extractions!$A$1:$X$295</definedName>
    <definedName name="_xlnm.Print_Area" localSheetId="5">'box2'!$A$1:$M$68</definedName>
    <definedName name="_xlnm.Print_Area" localSheetId="1">'cDNAs to send'!$A$1:$L$74</definedName>
    <definedName name="_xlnm.Print_Area" localSheetId="0">extractions!$A$116:$I$270</definedName>
    <definedName name="_xlnm.Print_Area" localSheetId="4">'new ext'!$A$1:$L$30</definedName>
    <definedName name="_xlnm.Print_Area" localSheetId="2">Sheet3!$A$1:$R$23</definedName>
    <definedName name="_xlnm.Print_Titles" localSheetId="5">'box2'!$1:$1</definedName>
    <definedName name="_xlnm.Print_Titles" localSheetId="1">'cDNAs to send'!$1:$1</definedName>
    <definedName name="_xlnm.Print_Titles" localSheetId="0">extractions!$1:$1</definedName>
  </definedNames>
  <calcPr calcId="125725" concurrentCalc="0"/>
</workbook>
</file>

<file path=xl/calcChain.xml><?xml version="1.0" encoding="utf-8"?>
<calcChain xmlns="http://schemas.openxmlformats.org/spreadsheetml/2006/main">
  <c r="M38" i="6"/>
  <c r="L38"/>
  <c r="M31"/>
  <c r="L31"/>
  <c r="M30"/>
  <c r="L30"/>
  <c r="M43"/>
  <c r="L43"/>
  <c r="M42"/>
  <c r="L42"/>
  <c r="M10"/>
  <c r="L10"/>
  <c r="M67"/>
  <c r="L67"/>
  <c r="M19"/>
  <c r="L19"/>
  <c r="M57"/>
  <c r="L57"/>
  <c r="M7"/>
  <c r="L7"/>
  <c r="M66"/>
  <c r="L66"/>
  <c r="M13"/>
  <c r="L13"/>
  <c r="M50"/>
  <c r="L50"/>
  <c r="M65"/>
  <c r="L65"/>
  <c r="M5"/>
  <c r="L5"/>
  <c r="M64"/>
  <c r="L64"/>
  <c r="M35"/>
  <c r="L35"/>
  <c r="M21"/>
  <c r="L21"/>
  <c r="M20"/>
  <c r="L20"/>
  <c r="M63"/>
  <c r="L63"/>
  <c r="M33"/>
  <c r="L33"/>
  <c r="M32"/>
  <c r="L32"/>
  <c r="M62"/>
  <c r="L62"/>
  <c r="M23"/>
  <c r="L23"/>
  <c r="M40"/>
  <c r="L40"/>
  <c r="M61"/>
  <c r="L61"/>
  <c r="X248" i="1"/>
  <c r="X249"/>
  <c r="X250"/>
  <c r="X251"/>
  <c r="X252"/>
  <c r="X253"/>
  <c r="X254"/>
  <c r="X255"/>
  <c r="X256"/>
  <c r="X257"/>
  <c r="X258"/>
  <c r="X259"/>
  <c r="X260"/>
  <c r="X261"/>
  <c r="X262"/>
  <c r="X77"/>
  <c r="X173"/>
  <c r="X218"/>
  <c r="X119"/>
  <c r="X22"/>
  <c r="X147"/>
  <c r="X51"/>
  <c r="X128"/>
  <c r="X10"/>
  <c r="X122"/>
  <c r="X154"/>
  <c r="X214"/>
  <c r="X202"/>
  <c r="X237"/>
  <c r="X243"/>
  <c r="X96"/>
  <c r="X170"/>
  <c r="X182"/>
  <c r="X141"/>
  <c r="W261"/>
  <c r="W262"/>
  <c r="W77"/>
  <c r="W173"/>
  <c r="W218"/>
  <c r="W119"/>
  <c r="W22"/>
  <c r="W147"/>
  <c r="W51"/>
  <c r="W128"/>
  <c r="W10"/>
  <c r="W122"/>
  <c r="W154"/>
  <c r="W214"/>
  <c r="W202"/>
  <c r="W237"/>
  <c r="W243"/>
  <c r="W96"/>
  <c r="W170"/>
  <c r="W182"/>
  <c r="W141"/>
  <c r="W260"/>
  <c r="W259"/>
  <c r="W258"/>
  <c r="W257"/>
  <c r="W256"/>
  <c r="W255"/>
  <c r="W254"/>
  <c r="W253"/>
  <c r="W252"/>
  <c r="W251"/>
  <c r="W250"/>
  <c r="W249"/>
  <c r="W248"/>
  <c r="N183"/>
  <c r="N142"/>
  <c r="N248"/>
  <c r="N249"/>
  <c r="N250"/>
  <c r="N251"/>
  <c r="N252"/>
  <c r="N253"/>
  <c r="N254"/>
  <c r="N255"/>
  <c r="N256"/>
  <c r="N257"/>
  <c r="N258"/>
  <c r="N259"/>
  <c r="N260"/>
  <c r="N261"/>
  <c r="N262"/>
  <c r="K249"/>
  <c r="K250"/>
  <c r="K251"/>
  <c r="K252"/>
  <c r="K253"/>
  <c r="K254"/>
  <c r="K255"/>
  <c r="K256"/>
  <c r="K257"/>
  <c r="K258"/>
  <c r="K259"/>
  <c r="K260"/>
  <c r="K261"/>
  <c r="K262"/>
  <c r="K183"/>
  <c r="K142"/>
  <c r="K248"/>
  <c r="X15"/>
  <c r="X39"/>
  <c r="X41"/>
  <c r="X106"/>
  <c r="X32"/>
  <c r="X76"/>
  <c r="X189"/>
  <c r="X172"/>
  <c r="X115"/>
  <c r="X146"/>
  <c r="X110"/>
  <c r="X127"/>
  <c r="X11"/>
  <c r="X121"/>
  <c r="X107"/>
  <c r="X153"/>
  <c r="X16"/>
  <c r="X213"/>
  <c r="X59"/>
  <c r="X33"/>
  <c r="X133"/>
  <c r="X244"/>
  <c r="X95"/>
  <c r="X42"/>
  <c r="X183"/>
  <c r="X142"/>
  <c r="W200"/>
  <c r="W136"/>
  <c r="W165"/>
  <c r="W46"/>
  <c r="W15"/>
  <c r="W39"/>
  <c r="W41"/>
  <c r="W106"/>
  <c r="W32"/>
  <c r="W76"/>
  <c r="W189"/>
  <c r="W172"/>
  <c r="W115"/>
  <c r="W146"/>
  <c r="W110"/>
  <c r="W127"/>
  <c r="W11"/>
  <c r="W121"/>
  <c r="W107"/>
  <c r="W153"/>
  <c r="W16"/>
  <c r="W213"/>
  <c r="W59"/>
  <c r="W33"/>
  <c r="W133"/>
  <c r="W244"/>
  <c r="W95"/>
  <c r="W42"/>
  <c r="W183"/>
  <c r="W142"/>
  <c r="N42"/>
  <c r="P42"/>
  <c r="K42"/>
  <c r="N33"/>
  <c r="P33"/>
  <c r="K33"/>
  <c r="N16"/>
  <c r="P16"/>
  <c r="K16"/>
  <c r="N107"/>
  <c r="P107"/>
  <c r="K107"/>
  <c r="N39"/>
  <c r="P39"/>
  <c r="N41"/>
  <c r="P41"/>
  <c r="N106"/>
  <c r="P106"/>
  <c r="N32"/>
  <c r="P32"/>
  <c r="K39"/>
  <c r="K41"/>
  <c r="K106"/>
  <c r="K32"/>
  <c r="N200"/>
  <c r="P200"/>
  <c r="N136"/>
  <c r="P136"/>
  <c r="N165"/>
  <c r="P165"/>
  <c r="N46"/>
  <c r="P46"/>
  <c r="N15"/>
  <c r="P15"/>
  <c r="K200"/>
  <c r="K136"/>
  <c r="K165"/>
  <c r="K46"/>
  <c r="K15"/>
  <c r="N56"/>
  <c r="P56"/>
  <c r="K56"/>
  <c r="N114"/>
  <c r="L109" i="2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3"/>
  <c r="K83"/>
  <c r="L84"/>
  <c r="K84"/>
  <c r="L82"/>
  <c r="K82"/>
  <c r="L81"/>
  <c r="K81"/>
  <c r="L80"/>
  <c r="K80"/>
  <c r="L79"/>
  <c r="K79"/>
  <c r="X135" i="1"/>
  <c r="X136"/>
  <c r="X131"/>
  <c r="X167"/>
  <c r="X168"/>
  <c r="X199"/>
  <c r="X200"/>
  <c r="X186"/>
  <c r="X92"/>
  <c r="X93"/>
  <c r="X7"/>
  <c r="X217"/>
  <c r="X165"/>
  <c r="X46"/>
  <c r="X47"/>
  <c r="X239"/>
  <c r="X219"/>
  <c r="H2" i="4"/>
  <c r="H3"/>
  <c r="H4"/>
  <c r="H5"/>
  <c r="H6"/>
  <c r="H7"/>
  <c r="H8"/>
  <c r="H9"/>
  <c r="H12"/>
  <c r="H10"/>
  <c r="H11"/>
  <c r="G2"/>
  <c r="G3"/>
  <c r="G4"/>
  <c r="G5"/>
  <c r="G6"/>
  <c r="G7"/>
  <c r="G8"/>
  <c r="G9"/>
  <c r="G12"/>
  <c r="G10"/>
  <c r="G11"/>
  <c r="X205" i="1"/>
  <c r="X206"/>
  <c r="X159"/>
  <c r="X36"/>
  <c r="X37"/>
  <c r="X208"/>
  <c r="X30"/>
  <c r="X264"/>
  <c r="X233"/>
  <c r="X8"/>
  <c r="X9"/>
  <c r="X124"/>
  <c r="X125"/>
  <c r="X4"/>
  <c r="X48"/>
  <c r="X49"/>
  <c r="X178"/>
  <c r="X19"/>
  <c r="X20"/>
  <c r="X73"/>
  <c r="X74"/>
  <c r="X225"/>
  <c r="X240"/>
  <c r="X241"/>
  <c r="X242"/>
  <c r="X245"/>
  <c r="X246"/>
  <c r="X247"/>
  <c r="W239"/>
  <c r="W219"/>
  <c r="W225"/>
  <c r="W240"/>
  <c r="W241"/>
  <c r="W242"/>
  <c r="W245"/>
  <c r="W246"/>
  <c r="W247"/>
  <c r="N295"/>
  <c r="P295"/>
  <c r="N161"/>
  <c r="P161"/>
  <c r="N164"/>
  <c r="P164"/>
  <c r="N167"/>
  <c r="P167"/>
  <c r="N186"/>
  <c r="P186"/>
  <c r="N195"/>
  <c r="P195"/>
  <c r="N18"/>
  <c r="P18"/>
  <c r="N144"/>
  <c r="P144"/>
  <c r="N112"/>
  <c r="P112"/>
  <c r="N105"/>
  <c r="P105"/>
  <c r="N9"/>
  <c r="P9"/>
  <c r="N91"/>
  <c r="P91"/>
  <c r="N131"/>
  <c r="P131"/>
  <c r="N159"/>
  <c r="P159"/>
  <c r="N178"/>
  <c r="P178"/>
  <c r="N196"/>
  <c r="P196"/>
  <c r="N113"/>
  <c r="P113"/>
  <c r="N19"/>
  <c r="P19"/>
  <c r="N264"/>
  <c r="P264"/>
  <c r="N4"/>
  <c r="P4"/>
  <c r="N54"/>
  <c r="P54"/>
  <c r="N61"/>
  <c r="P61"/>
  <c r="N69"/>
  <c r="P69"/>
  <c r="N58"/>
  <c r="P58"/>
  <c r="N265"/>
  <c r="P265"/>
  <c r="N162"/>
  <c r="P162"/>
  <c r="N157"/>
  <c r="P157"/>
  <c r="N151"/>
  <c r="P151"/>
  <c r="N187"/>
  <c r="P187"/>
  <c r="N209"/>
  <c r="P209"/>
  <c r="N20"/>
  <c r="P20"/>
  <c r="N74"/>
  <c r="P74"/>
  <c r="N29"/>
  <c r="P29"/>
  <c r="N30"/>
  <c r="P30"/>
  <c r="N233"/>
  <c r="P233"/>
  <c r="N31"/>
  <c r="P31"/>
  <c r="N135"/>
  <c r="P135"/>
  <c r="N86"/>
  <c r="P86"/>
  <c r="N70"/>
  <c r="P70"/>
  <c r="N62"/>
  <c r="P62"/>
  <c r="N37"/>
  <c r="P37"/>
  <c r="N230"/>
  <c r="P230"/>
  <c r="N93"/>
  <c r="P93"/>
  <c r="N168"/>
  <c r="P168"/>
  <c r="N206"/>
  <c r="P206"/>
  <c r="N49"/>
  <c r="P49"/>
  <c r="N125"/>
  <c r="P125"/>
  <c r="N109"/>
  <c r="P109"/>
  <c r="N239"/>
  <c r="P239"/>
  <c r="N219"/>
  <c r="P219"/>
  <c r="N225"/>
  <c r="P225"/>
  <c r="N240"/>
  <c r="P240"/>
  <c r="N241"/>
  <c r="P241"/>
  <c r="N242"/>
  <c r="P242"/>
  <c r="N245"/>
  <c r="P245"/>
  <c r="N246"/>
  <c r="P246"/>
  <c r="N247"/>
  <c r="P247"/>
  <c r="K242"/>
  <c r="K245"/>
  <c r="K246"/>
  <c r="K247"/>
  <c r="K241"/>
  <c r="K295"/>
  <c r="K161"/>
  <c r="K164"/>
  <c r="K167"/>
  <c r="K186"/>
  <c r="K195"/>
  <c r="K18"/>
  <c r="K144"/>
  <c r="K112"/>
  <c r="K105"/>
  <c r="K9"/>
  <c r="K91"/>
  <c r="K131"/>
  <c r="K159"/>
  <c r="K178"/>
  <c r="K196"/>
  <c r="K113"/>
  <c r="K19"/>
  <c r="K264"/>
  <c r="K4"/>
  <c r="K54"/>
  <c r="K61"/>
  <c r="K69"/>
  <c r="K58"/>
  <c r="K265"/>
  <c r="K162"/>
  <c r="K157"/>
  <c r="K151"/>
  <c r="K187"/>
  <c r="K209"/>
  <c r="K20"/>
  <c r="K74"/>
  <c r="K29"/>
  <c r="K30"/>
  <c r="K233"/>
  <c r="K31"/>
  <c r="K135"/>
  <c r="K86"/>
  <c r="K70"/>
  <c r="K62"/>
  <c r="K37"/>
  <c r="K230"/>
  <c r="K93"/>
  <c r="K168"/>
  <c r="K206"/>
  <c r="K49"/>
  <c r="K125"/>
  <c r="K109"/>
  <c r="K239"/>
  <c r="K219"/>
  <c r="K225"/>
  <c r="K240"/>
  <c r="X177"/>
  <c r="X14"/>
  <c r="W157"/>
  <c r="X157"/>
  <c r="W151"/>
  <c r="X151"/>
  <c r="W187"/>
  <c r="X187"/>
  <c r="W209"/>
  <c r="X209"/>
  <c r="W20"/>
  <c r="W74"/>
  <c r="W29"/>
  <c r="X29"/>
  <c r="W30"/>
  <c r="W233"/>
  <c r="W31"/>
  <c r="X31"/>
  <c r="W135"/>
  <c r="W86"/>
  <c r="X86"/>
  <c r="W70"/>
  <c r="X70"/>
  <c r="W62"/>
  <c r="X62"/>
  <c r="W37"/>
  <c r="W230"/>
  <c r="X230"/>
  <c r="W93"/>
  <c r="W168"/>
  <c r="W206"/>
  <c r="W49"/>
  <c r="W125"/>
  <c r="W109"/>
  <c r="X109"/>
  <c r="L74" i="2"/>
  <c r="K74"/>
  <c r="L59"/>
  <c r="K59"/>
  <c r="L45"/>
  <c r="K45"/>
  <c r="L16"/>
  <c r="K16"/>
  <c r="L27"/>
  <c r="K27"/>
  <c r="L41"/>
  <c r="K41"/>
  <c r="L15"/>
  <c r="K15"/>
  <c r="L54"/>
  <c r="K54"/>
  <c r="L28"/>
  <c r="K28"/>
  <c r="L49"/>
  <c r="K49"/>
  <c r="L21"/>
  <c r="K21"/>
  <c r="L62"/>
  <c r="K62"/>
  <c r="L20"/>
  <c r="K20"/>
  <c r="L60"/>
  <c r="K60"/>
  <c r="L55"/>
  <c r="K55"/>
  <c r="L44"/>
  <c r="K44"/>
  <c r="L38"/>
  <c r="K38"/>
  <c r="L35"/>
  <c r="K35"/>
  <c r="L71"/>
  <c r="K71"/>
  <c r="L57"/>
  <c r="K57"/>
  <c r="L46"/>
  <c r="K46"/>
  <c r="L25"/>
  <c r="K25"/>
  <c r="L10"/>
  <c r="K10"/>
  <c r="L4"/>
  <c r="K4"/>
  <c r="L69"/>
  <c r="K69"/>
  <c r="L68"/>
  <c r="K68"/>
  <c r="L64"/>
  <c r="K64"/>
  <c r="L63"/>
  <c r="K63"/>
  <c r="L18"/>
  <c r="K18"/>
  <c r="L7"/>
  <c r="K7"/>
  <c r="L33"/>
  <c r="K33"/>
  <c r="L17"/>
  <c r="K17"/>
  <c r="L73"/>
  <c r="K73"/>
  <c r="L70"/>
  <c r="K70"/>
  <c r="L72"/>
  <c r="K72"/>
  <c r="L61"/>
  <c r="K61"/>
  <c r="L30"/>
  <c r="K30"/>
  <c r="L23"/>
  <c r="K23"/>
  <c r="L24"/>
  <c r="K24"/>
  <c r="L12"/>
  <c r="K12"/>
  <c r="L42"/>
  <c r="K42"/>
  <c r="L19"/>
  <c r="K19"/>
  <c r="L5"/>
  <c r="K5"/>
  <c r="L31"/>
  <c r="K31"/>
  <c r="L52"/>
  <c r="K52"/>
  <c r="L51"/>
  <c r="K51"/>
  <c r="L48"/>
  <c r="K48"/>
  <c r="L40"/>
  <c r="K40"/>
  <c r="L37"/>
  <c r="K37"/>
  <c r="L34"/>
  <c r="K34"/>
  <c r="L32"/>
  <c r="K32"/>
  <c r="L14"/>
  <c r="K14"/>
  <c r="L11"/>
  <c r="K11"/>
  <c r="L9"/>
  <c r="K9"/>
  <c r="L6"/>
  <c r="K6"/>
  <c r="L66"/>
  <c r="K66"/>
  <c r="L2"/>
  <c r="K2"/>
  <c r="L56"/>
  <c r="K56"/>
  <c r="L67"/>
  <c r="K67"/>
  <c r="L43"/>
  <c r="K43"/>
  <c r="L29"/>
  <c r="K29"/>
  <c r="L8"/>
  <c r="K8"/>
  <c r="L58"/>
  <c r="K58"/>
  <c r="L47"/>
  <c r="K47"/>
  <c r="L3"/>
  <c r="K3"/>
  <c r="L65"/>
  <c r="K65"/>
  <c r="L36"/>
  <c r="K36"/>
  <c r="L22"/>
  <c r="K22"/>
  <c r="L39"/>
  <c r="K39"/>
  <c r="L50"/>
  <c r="K50"/>
  <c r="L13"/>
  <c r="K13"/>
  <c r="L26"/>
  <c r="K26"/>
  <c r="L53"/>
  <c r="K53"/>
  <c r="X162" i="1"/>
  <c r="W162"/>
  <c r="X58"/>
  <c r="W58"/>
  <c r="X265"/>
  <c r="W265"/>
  <c r="X56"/>
  <c r="W56"/>
  <c r="X69"/>
  <c r="W69"/>
  <c r="X65"/>
  <c r="W65"/>
  <c r="X54"/>
  <c r="W54"/>
  <c r="W4"/>
  <c r="D277"/>
  <c r="D275"/>
  <c r="D276"/>
  <c r="W264"/>
  <c r="W19"/>
  <c r="W113"/>
  <c r="W196"/>
  <c r="W178"/>
  <c r="W159"/>
  <c r="W131"/>
  <c r="W91"/>
  <c r="W9"/>
  <c r="W105"/>
  <c r="W112"/>
  <c r="W144"/>
  <c r="W18"/>
  <c r="W195"/>
  <c r="W186"/>
  <c r="W167"/>
  <c r="W164"/>
  <c r="W161"/>
  <c r="X113"/>
  <c r="X196"/>
  <c r="X238"/>
  <c r="X295"/>
  <c r="X161"/>
  <c r="X164"/>
  <c r="X195"/>
  <c r="X18"/>
  <c r="X144"/>
  <c r="X112"/>
  <c r="X105"/>
  <c r="X91"/>
  <c r="W217"/>
  <c r="W220"/>
  <c r="X220"/>
  <c r="W227"/>
  <c r="X227"/>
  <c r="W234"/>
  <c r="X234"/>
  <c r="W231"/>
  <c r="X231"/>
  <c r="X222"/>
  <c r="W222"/>
  <c r="W235"/>
  <c r="X235"/>
  <c r="P90"/>
  <c r="N3"/>
  <c r="P3"/>
  <c r="N5"/>
  <c r="P5"/>
  <c r="N6"/>
  <c r="P6"/>
  <c r="N7"/>
  <c r="P7"/>
  <c r="N8"/>
  <c r="P8"/>
  <c r="N12"/>
  <c r="P12"/>
  <c r="N13"/>
  <c r="P13"/>
  <c r="N14"/>
  <c r="P14"/>
  <c r="N17"/>
  <c r="P17"/>
  <c r="N23"/>
  <c r="P23"/>
  <c r="N24"/>
  <c r="P24"/>
  <c r="N25"/>
  <c r="P25"/>
  <c r="N26"/>
  <c r="P26"/>
  <c r="N27"/>
  <c r="P27"/>
  <c r="N28"/>
  <c r="P28"/>
  <c r="N34"/>
  <c r="P34"/>
  <c r="N35"/>
  <c r="P35"/>
  <c r="N36"/>
  <c r="P36"/>
  <c r="N43"/>
  <c r="P43"/>
  <c r="N44"/>
  <c r="P44"/>
  <c r="N45"/>
  <c r="P45"/>
  <c r="N48"/>
  <c r="P48"/>
  <c r="N52"/>
  <c r="P52"/>
  <c r="N53"/>
  <c r="P53"/>
  <c r="N55"/>
  <c r="P55"/>
  <c r="N57"/>
  <c r="P57"/>
  <c r="N60"/>
  <c r="P60"/>
  <c r="N63"/>
  <c r="P63"/>
  <c r="N64"/>
  <c r="P64"/>
  <c r="N65"/>
  <c r="P65"/>
  <c r="N66"/>
  <c r="P66"/>
  <c r="N67"/>
  <c r="P67"/>
  <c r="N68"/>
  <c r="P68"/>
  <c r="N71"/>
  <c r="P71"/>
  <c r="N72"/>
  <c r="P72"/>
  <c r="N73"/>
  <c r="P73"/>
  <c r="N78"/>
  <c r="P78"/>
  <c r="N79"/>
  <c r="P79"/>
  <c r="N80"/>
  <c r="P80"/>
  <c r="N81"/>
  <c r="P81"/>
  <c r="N82"/>
  <c r="P82"/>
  <c r="N83"/>
  <c r="P83"/>
  <c r="N84"/>
  <c r="P84"/>
  <c r="N85"/>
  <c r="P85"/>
  <c r="N87"/>
  <c r="P87"/>
  <c r="N88"/>
  <c r="P88"/>
  <c r="N89"/>
  <c r="P89"/>
  <c r="N90"/>
  <c r="N92"/>
  <c r="P92"/>
  <c r="N97"/>
  <c r="P97"/>
  <c r="N98"/>
  <c r="P98"/>
  <c r="N99"/>
  <c r="P99"/>
  <c r="N100"/>
  <c r="P100"/>
  <c r="N101"/>
  <c r="P101"/>
  <c r="N102"/>
  <c r="P102"/>
  <c r="N103"/>
  <c r="P103"/>
  <c r="N104"/>
  <c r="P104"/>
  <c r="N108"/>
  <c r="P108"/>
  <c r="N111"/>
  <c r="P111"/>
  <c r="P114"/>
  <c r="N116"/>
  <c r="P116"/>
  <c r="N117"/>
  <c r="P117"/>
  <c r="N118"/>
  <c r="P118"/>
  <c r="N120"/>
  <c r="P120"/>
  <c r="N123"/>
  <c r="P123"/>
  <c r="N124"/>
  <c r="P124"/>
  <c r="N129"/>
  <c r="P129"/>
  <c r="N130"/>
  <c r="P130"/>
  <c r="N132"/>
  <c r="P132"/>
  <c r="N134"/>
  <c r="P134"/>
  <c r="N138"/>
  <c r="P138"/>
  <c r="N139"/>
  <c r="P139"/>
  <c r="N140"/>
  <c r="P140"/>
  <c r="N143"/>
  <c r="P143"/>
  <c r="N145"/>
  <c r="P145"/>
  <c r="N148"/>
  <c r="P148"/>
  <c r="N149"/>
  <c r="P149"/>
  <c r="N150"/>
  <c r="P150"/>
  <c r="N152"/>
  <c r="P152"/>
  <c r="N155"/>
  <c r="P155"/>
  <c r="N156"/>
  <c r="P156"/>
  <c r="N158"/>
  <c r="P158"/>
  <c r="N160"/>
  <c r="P160"/>
  <c r="N163"/>
  <c r="P163"/>
  <c r="N166"/>
  <c r="P166"/>
  <c r="N171"/>
  <c r="P171"/>
  <c r="N174"/>
  <c r="P174"/>
  <c r="N175"/>
  <c r="P175"/>
  <c r="N176"/>
  <c r="P176"/>
  <c r="N177"/>
  <c r="P177"/>
  <c r="N179"/>
  <c r="P179"/>
  <c r="N180"/>
  <c r="P180"/>
  <c r="N181"/>
  <c r="P181"/>
  <c r="N184"/>
  <c r="P184"/>
  <c r="N185"/>
  <c r="P185"/>
  <c r="N188"/>
  <c r="P188"/>
  <c r="N190"/>
  <c r="P190"/>
  <c r="N191"/>
  <c r="P191"/>
  <c r="N192"/>
  <c r="P192"/>
  <c r="N193"/>
  <c r="P193"/>
  <c r="N194"/>
  <c r="P194"/>
  <c r="N197"/>
  <c r="P197"/>
  <c r="N198"/>
  <c r="P198"/>
  <c r="N199"/>
  <c r="P199"/>
  <c r="N203"/>
  <c r="P203"/>
  <c r="N204"/>
  <c r="P204"/>
  <c r="N205"/>
  <c r="P205"/>
  <c r="N208"/>
  <c r="P208"/>
  <c r="N210"/>
  <c r="P210"/>
  <c r="N211"/>
  <c r="P211"/>
  <c r="N212"/>
  <c r="P212"/>
  <c r="N215"/>
  <c r="P215"/>
  <c r="N216"/>
  <c r="P216"/>
  <c r="N217"/>
  <c r="P217"/>
  <c r="N220"/>
  <c r="P220"/>
  <c r="N221"/>
  <c r="P221"/>
  <c r="N222"/>
  <c r="P222"/>
  <c r="N223"/>
  <c r="P223"/>
  <c r="N224"/>
  <c r="P224"/>
  <c r="N226"/>
  <c r="P226"/>
  <c r="N227"/>
  <c r="P227"/>
  <c r="N228"/>
  <c r="P228"/>
  <c r="N229"/>
  <c r="P229"/>
  <c r="N231"/>
  <c r="P231"/>
  <c r="N232"/>
  <c r="P232"/>
  <c r="N234"/>
  <c r="P234"/>
  <c r="N235"/>
  <c r="P235"/>
  <c r="N236"/>
  <c r="P236"/>
  <c r="N238"/>
  <c r="P238"/>
  <c r="N2"/>
  <c r="P2"/>
  <c r="X223"/>
  <c r="X224"/>
  <c r="X226"/>
  <c r="X228"/>
  <c r="X229"/>
  <c r="X232"/>
  <c r="X236"/>
  <c r="X221"/>
  <c r="X90"/>
  <c r="W90"/>
  <c r="X12"/>
  <c r="X6"/>
  <c r="W3"/>
  <c r="W5"/>
  <c r="W6"/>
  <c r="W7"/>
  <c r="W8"/>
  <c r="W12"/>
  <c r="W13"/>
  <c r="W14"/>
  <c r="W17"/>
  <c r="W23"/>
  <c r="W24"/>
  <c r="W25"/>
  <c r="W26"/>
  <c r="W27"/>
  <c r="W28"/>
  <c r="W34"/>
  <c r="W35"/>
  <c r="W36"/>
  <c r="W43"/>
  <c r="W44"/>
  <c r="W45"/>
  <c r="W48"/>
  <c r="W52"/>
  <c r="W53"/>
  <c r="W55"/>
  <c r="W57"/>
  <c r="W60"/>
  <c r="W63"/>
  <c r="W64"/>
  <c r="W66"/>
  <c r="W67"/>
  <c r="W68"/>
  <c r="W71"/>
  <c r="W72"/>
  <c r="W73"/>
  <c r="W78"/>
  <c r="W79"/>
  <c r="W80"/>
  <c r="W81"/>
  <c r="W82"/>
  <c r="W83"/>
  <c r="W84"/>
  <c r="W85"/>
  <c r="W87"/>
  <c r="W88"/>
  <c r="W89"/>
  <c r="W92"/>
  <c r="W97"/>
  <c r="W98"/>
  <c r="W99"/>
  <c r="W100"/>
  <c r="W101"/>
  <c r="W102"/>
  <c r="W103"/>
  <c r="W104"/>
  <c r="W108"/>
  <c r="W111"/>
  <c r="W114"/>
  <c r="W116"/>
  <c r="W117"/>
  <c r="W118"/>
  <c r="W120"/>
  <c r="W123"/>
  <c r="W124"/>
  <c r="W129"/>
  <c r="W130"/>
  <c r="W132"/>
  <c r="W134"/>
  <c r="W138"/>
  <c r="W139"/>
  <c r="W140"/>
  <c r="W143"/>
  <c r="W145"/>
  <c r="W148"/>
  <c r="W149"/>
  <c r="W150"/>
  <c r="W152"/>
  <c r="W155"/>
  <c r="W156"/>
  <c r="W158"/>
  <c r="W160"/>
  <c r="W163"/>
  <c r="W166"/>
  <c r="W171"/>
  <c r="W174"/>
  <c r="W175"/>
  <c r="W176"/>
  <c r="W177"/>
  <c r="W179"/>
  <c r="W180"/>
  <c r="W181"/>
  <c r="W184"/>
  <c r="W185"/>
  <c r="W188"/>
  <c r="W190"/>
  <c r="W191"/>
  <c r="W192"/>
  <c r="W193"/>
  <c r="W194"/>
  <c r="W197"/>
  <c r="W198"/>
  <c r="W199"/>
  <c r="W203"/>
  <c r="W204"/>
  <c r="W205"/>
  <c r="W208"/>
  <c r="W210"/>
  <c r="W211"/>
  <c r="W212"/>
  <c r="W215"/>
  <c r="W216"/>
  <c r="W221"/>
  <c r="W223"/>
  <c r="W224"/>
  <c r="W226"/>
  <c r="W228"/>
  <c r="W229"/>
  <c r="W232"/>
  <c r="W236"/>
  <c r="W238"/>
  <c r="W2"/>
  <c r="K238"/>
  <c r="D278"/>
  <c r="K217"/>
  <c r="K220"/>
  <c r="K221"/>
  <c r="K222"/>
  <c r="K223"/>
  <c r="K224"/>
  <c r="K226"/>
  <c r="K227"/>
  <c r="K228"/>
  <c r="K229"/>
  <c r="K231"/>
  <c r="K232"/>
  <c r="K234"/>
  <c r="K235"/>
  <c r="K236"/>
  <c r="X3"/>
  <c r="X5"/>
  <c r="X13"/>
  <c r="X17"/>
  <c r="X23"/>
  <c r="X24"/>
  <c r="X25"/>
  <c r="X26"/>
  <c r="X27"/>
  <c r="X28"/>
  <c r="X34"/>
  <c r="X35"/>
  <c r="X43"/>
  <c r="X44"/>
  <c r="X45"/>
  <c r="X52"/>
  <c r="X53"/>
  <c r="X55"/>
  <c r="X57"/>
  <c r="X60"/>
  <c r="X63"/>
  <c r="X64"/>
  <c r="X66"/>
  <c r="X67"/>
  <c r="X68"/>
  <c r="X71"/>
  <c r="X72"/>
  <c r="X78"/>
  <c r="X79"/>
  <c r="X80"/>
  <c r="X81"/>
  <c r="X82"/>
  <c r="X83"/>
  <c r="X84"/>
  <c r="X85"/>
  <c r="X87"/>
  <c r="X88"/>
  <c r="X89"/>
  <c r="X97"/>
  <c r="X98"/>
  <c r="X99"/>
  <c r="X100"/>
  <c r="X101"/>
  <c r="X102"/>
  <c r="X103"/>
  <c r="X104"/>
  <c r="X108"/>
  <c r="X111"/>
  <c r="X114"/>
  <c r="X116"/>
  <c r="X117"/>
  <c r="X118"/>
  <c r="X120"/>
  <c r="X123"/>
  <c r="X129"/>
  <c r="X130"/>
  <c r="X132"/>
  <c r="X134"/>
  <c r="X138"/>
  <c r="X139"/>
  <c r="X140"/>
  <c r="X143"/>
  <c r="X145"/>
  <c r="X148"/>
  <c r="X149"/>
  <c r="X150"/>
  <c r="X152"/>
  <c r="X155"/>
  <c r="X156"/>
  <c r="X158"/>
  <c r="X160"/>
  <c r="X163"/>
  <c r="X166"/>
  <c r="X171"/>
  <c r="X174"/>
  <c r="X175"/>
  <c r="X176"/>
  <c r="X179"/>
  <c r="X180"/>
  <c r="X181"/>
  <c r="X184"/>
  <c r="X185"/>
  <c r="X188"/>
  <c r="X190"/>
  <c r="X191"/>
  <c r="X192"/>
  <c r="X193"/>
  <c r="X194"/>
  <c r="X197"/>
  <c r="X198"/>
  <c r="X203"/>
  <c r="X204"/>
  <c r="X210"/>
  <c r="X211"/>
  <c r="X212"/>
  <c r="X215"/>
  <c r="X216"/>
  <c r="X2"/>
  <c r="AG6"/>
  <c r="R12" i="3"/>
  <c r="L12"/>
  <c r="K92" i="1"/>
  <c r="L11" i="3"/>
  <c r="L10"/>
  <c r="L9"/>
  <c r="L6"/>
  <c r="L5"/>
  <c r="L4"/>
  <c r="L3"/>
  <c r="K208" i="1"/>
  <c r="K210"/>
  <c r="K211"/>
  <c r="K212"/>
  <c r="K215"/>
  <c r="K216"/>
  <c r="K166"/>
  <c r="K163"/>
  <c r="K160"/>
  <c r="K158"/>
  <c r="K156"/>
  <c r="K155"/>
  <c r="K152"/>
  <c r="K150"/>
  <c r="K149"/>
  <c r="K148"/>
  <c r="K145"/>
  <c r="K143"/>
  <c r="K140"/>
  <c r="K139"/>
  <c r="K138"/>
  <c r="K134"/>
  <c r="K132"/>
  <c r="K130"/>
  <c r="K129"/>
  <c r="K124"/>
  <c r="K123"/>
  <c r="K120"/>
  <c r="K118"/>
  <c r="K117"/>
  <c r="K116"/>
  <c r="K114"/>
  <c r="K111"/>
  <c r="K108"/>
  <c r="K104"/>
  <c r="K103"/>
  <c r="K102"/>
  <c r="K101"/>
  <c r="K100"/>
  <c r="K99"/>
  <c r="K98"/>
  <c r="K97"/>
  <c r="K90"/>
  <c r="K89"/>
  <c r="K88"/>
  <c r="K87"/>
  <c r="K85"/>
  <c r="K84"/>
  <c r="K83"/>
  <c r="K82"/>
  <c r="K81"/>
  <c r="K80"/>
  <c r="K79"/>
  <c r="K78"/>
  <c r="K73"/>
  <c r="K72"/>
  <c r="K71"/>
  <c r="K68"/>
  <c r="K67"/>
  <c r="K66"/>
  <c r="K65"/>
  <c r="K64"/>
  <c r="K63"/>
  <c r="K60"/>
  <c r="K57"/>
  <c r="K55"/>
  <c r="K53"/>
  <c r="K52"/>
  <c r="K48"/>
  <c r="K45"/>
  <c r="K44"/>
  <c r="K43"/>
  <c r="K36"/>
  <c r="K35"/>
  <c r="K34"/>
  <c r="K28"/>
  <c r="K27"/>
  <c r="K26"/>
  <c r="K25"/>
  <c r="K24"/>
  <c r="K23"/>
  <c r="K17"/>
  <c r="K14"/>
  <c r="K13"/>
  <c r="K12"/>
  <c r="K8"/>
  <c r="K7"/>
  <c r="K6"/>
  <c r="K5"/>
  <c r="K3"/>
  <c r="K2"/>
  <c r="K188"/>
  <c r="K190"/>
  <c r="K191"/>
  <c r="K192"/>
  <c r="K193"/>
  <c r="K194"/>
  <c r="K197"/>
  <c r="K198"/>
  <c r="K199"/>
  <c r="K203"/>
  <c r="K204"/>
  <c r="K205"/>
  <c r="K171"/>
  <c r="K174"/>
  <c r="K175"/>
  <c r="K176"/>
  <c r="K177"/>
  <c r="K179"/>
  <c r="K180"/>
  <c r="K181"/>
  <c r="K184"/>
  <c r="K185"/>
</calcChain>
</file>

<file path=xl/sharedStrings.xml><?xml version="1.0" encoding="utf-8"?>
<sst xmlns="http://schemas.openxmlformats.org/spreadsheetml/2006/main" count="3295" uniqueCount="396">
  <si>
    <t>Extraction Date</t>
  </si>
  <si>
    <t>Population</t>
  </si>
  <si>
    <t>Treatment</t>
  </si>
  <si>
    <t>Timepoint</t>
  </si>
  <si>
    <t>260/280</t>
  </si>
  <si>
    <t>260/230</t>
  </si>
  <si>
    <t>ng/uL</t>
  </si>
  <si>
    <t>TR001</t>
  </si>
  <si>
    <t>CA001</t>
  </si>
  <si>
    <t>RU008</t>
  </si>
  <si>
    <t>BG001</t>
  </si>
  <si>
    <t>Nov. 1, 2010</t>
  </si>
  <si>
    <t>D3</t>
  </si>
  <si>
    <t>D2</t>
  </si>
  <si>
    <t>D1</t>
  </si>
  <si>
    <t>T2</t>
  </si>
  <si>
    <t>Nov. 2, 2010</t>
  </si>
  <si>
    <t>US003</t>
  </si>
  <si>
    <t>US001</t>
  </si>
  <si>
    <t>C1</t>
  </si>
  <si>
    <t>C3</t>
  </si>
  <si>
    <t>C2</t>
  </si>
  <si>
    <t>Nov. 3, 2010</t>
  </si>
  <si>
    <t>T0</t>
  </si>
  <si>
    <t>Nov. 4,2010</t>
  </si>
  <si>
    <t>Nov. 5, 2010</t>
  </si>
  <si>
    <t>Nov. 8, 2010</t>
  </si>
  <si>
    <t>T1</t>
  </si>
  <si>
    <t>Extraction No.</t>
  </si>
  <si>
    <t>tot RNA ug</t>
  </si>
  <si>
    <t>vol uL</t>
  </si>
  <si>
    <t>Nov. 9, 2010</t>
  </si>
  <si>
    <t>Nov. 12, 2010</t>
  </si>
  <si>
    <t>Nov. 18, 2010</t>
  </si>
  <si>
    <t>conc?</t>
  </si>
  <si>
    <t>speed vac</t>
  </si>
  <si>
    <t>Conc 260/280</t>
  </si>
  <si>
    <t>Conc 280/230</t>
  </si>
  <si>
    <t>Conc ng/uL</t>
  </si>
  <si>
    <t>Conc tot RNA ug</t>
  </si>
  <si>
    <t>comment</t>
  </si>
  <si>
    <t>extraction fail</t>
  </si>
  <si>
    <t>Nov. 24, 2010</t>
  </si>
  <si>
    <t>TI</t>
  </si>
  <si>
    <t xml:space="preserve">?Tube No. </t>
  </si>
  <si>
    <t>some kinda fail</t>
  </si>
  <si>
    <t>low concentrations</t>
  </si>
  <si>
    <t>has duplicate</t>
  </si>
  <si>
    <t>cDNA trial run 11/18</t>
  </si>
  <si>
    <t>cDNA trial run 11/18. Kay pre-cDNA test for degradation w/heat 12/8.</t>
  </si>
  <si>
    <t>Kay pre-cDNA test for degradation w/heat 12/8.</t>
  </si>
  <si>
    <t>can combine</t>
  </si>
  <si>
    <t>29?</t>
  </si>
  <si>
    <t>for superase</t>
  </si>
  <si>
    <t>for column clean</t>
  </si>
  <si>
    <t>Box No.</t>
  </si>
  <si>
    <t>Conc vol uL</t>
  </si>
  <si>
    <t>Box #</t>
  </si>
  <si>
    <t>Conc ~ vol uL</t>
  </si>
  <si>
    <t>Conc ~ ng/ul</t>
  </si>
  <si>
    <t>extraction fail, insufficient material</t>
  </si>
  <si>
    <t>cDNA 260/280</t>
  </si>
  <si>
    <t>Ext #</t>
  </si>
  <si>
    <t>Ext. Date</t>
  </si>
  <si>
    <t>Treat</t>
  </si>
  <si>
    <t>Timept</t>
  </si>
  <si>
    <t>sp v</t>
  </si>
  <si>
    <t>cDNA pg/uL nd</t>
  </si>
  <si>
    <t>260/280 ext nd</t>
  </si>
  <si>
    <t>260/230 ext nd</t>
  </si>
  <si>
    <t>Conc 260/280 nd</t>
  </si>
  <si>
    <t>Conc 280/230 nd</t>
  </si>
  <si>
    <t>Conc ng/uL nd</t>
  </si>
  <si>
    <t>conc by SL</t>
  </si>
  <si>
    <t>cDNA vol (10)</t>
  </si>
  <si>
    <t>cDNA</t>
  </si>
  <si>
    <t xml:space="preserve"> sample status</t>
  </si>
  <si>
    <t>conc</t>
  </si>
  <si>
    <t>1 ug genomic DNA needed</t>
  </si>
  <si>
    <t>9 samples</t>
  </si>
  <si>
    <t>cDNA 260/230</t>
  </si>
  <si>
    <t>ice fell in tube!</t>
  </si>
  <si>
    <t>bio</t>
  </si>
  <si>
    <t>bio-d?</t>
  </si>
  <si>
    <t>need new extraction</t>
  </si>
  <si>
    <t>need new cDNA</t>
  </si>
  <si>
    <t>why is this here, bio was good?</t>
  </si>
  <si>
    <t>why is this here, conc good, no bio yet</t>
  </si>
  <si>
    <t>still needed!</t>
  </si>
  <si>
    <t>only 60 mg of tissue, Anh</t>
  </si>
  <si>
    <t>Anh</t>
  </si>
  <si>
    <t>probably not enough RNA left? Anh</t>
  </si>
  <si>
    <t>enough RNA left from ext 58? Also dup ext 20. Anh</t>
  </si>
  <si>
    <t>enough RNA left? Anh</t>
  </si>
  <si>
    <t>cDNA-dbled</t>
  </si>
  <si>
    <t>needed vol</t>
  </si>
  <si>
    <t>ship now:</t>
  </si>
  <si>
    <t>total</t>
  </si>
  <si>
    <t>tot - bad</t>
  </si>
  <si>
    <t>~86</t>
  </si>
  <si>
    <t>measured</t>
  </si>
  <si>
    <t>260s: 1.8 - 2.2</t>
  </si>
  <si>
    <t>can't find RNA</t>
  </si>
  <si>
    <t>Nov. 2010</t>
  </si>
  <si>
    <t>tot cDNA ug (0.5+)</t>
  </si>
  <si>
    <t>ext by KN, but not recorded</t>
  </si>
  <si>
    <t>ext. by Anh. 1st round cDNA failed.</t>
  </si>
  <si>
    <t>ext. by Anh. 1st round cDNA failed. See also ext 49.</t>
  </si>
  <si>
    <t>Conc ~ tot RNA ng (5000+)</t>
  </si>
  <si>
    <t>2nd synth</t>
  </si>
  <si>
    <t>combo synth</t>
  </si>
  <si>
    <t>16+128</t>
  </si>
  <si>
    <t>combo synth, two extractions (16 and 128)</t>
  </si>
  <si>
    <t>cDNA ng/uL nd</t>
  </si>
  <si>
    <t>cDNA ng/uL qb</t>
  </si>
  <si>
    <t>cDNA synth twice, this is record for 4/1/11. See lab book 9/28/11. Both bio'ed, both ok see 10/19/11</t>
  </si>
  <si>
    <t>cDNA ng/uL bioA</t>
  </si>
  <si>
    <t>wtf cDNA conc? Bioanalyze looks fine, maybe weak 6/30</t>
  </si>
  <si>
    <t>ext. by Anh. 1st round cDNA failed. bioA twice, est. from DNA 7500 14.07</t>
  </si>
  <si>
    <t>bio'd twice? See 10/19</t>
  </si>
  <si>
    <t>bio'd twice, see 10/25</t>
  </si>
  <si>
    <t>conc by SL, bio'd twice</t>
  </si>
  <si>
    <t>bio'd thrice? See 10/25</t>
  </si>
  <si>
    <t>bio'd twice, see 11/15</t>
  </si>
  <si>
    <t>combo synth, bio'd thrice</t>
  </si>
  <si>
    <t>bio'd twice, see 11/16</t>
  </si>
  <si>
    <t>bio'd twice? See 11/18</t>
  </si>
  <si>
    <t>conc by SL, bio'd twice? See 11/18</t>
  </si>
  <si>
    <t>a bit degraded</t>
  </si>
  <si>
    <t>Anh, bio'd 11/18</t>
  </si>
  <si>
    <t>conc by SL, bio'd 10/18</t>
  </si>
  <si>
    <t>bio'd 7/11/11</t>
  </si>
  <si>
    <t>Also dup ext 20 and 58. ext by Anh. 1st round cDNA failed. Bio'd 10/21</t>
  </si>
  <si>
    <t>starred</t>
  </si>
  <si>
    <t>some deg, no higher bands</t>
  </si>
  <si>
    <t xml:space="preserve">combo synth, both bio'd </t>
  </si>
  <si>
    <t>49.1+130</t>
  </si>
  <si>
    <t>weird band</t>
  </si>
  <si>
    <t>conc by SL, degraded, even after ampure</t>
  </si>
  <si>
    <t>degraded</t>
  </si>
  <si>
    <t>BioA trace file</t>
  </si>
  <si>
    <t>sent 11/29</t>
  </si>
  <si>
    <t>whoa what's with the number?</t>
  </si>
  <si>
    <t>conc by SL, bio 11/7, weak, some deg, cleaned w/ ampure, too weak for nanodrop - tot cDNA based on bioA</t>
  </si>
  <si>
    <t>2100 expert_High Sensitivity DNA Assay_DE72902337_2011-11-15_12-59-03</t>
  </si>
  <si>
    <t>2100 expert_High Sensitivity DNA Assay_DE72902337_2011-11-07_18-49-28</t>
  </si>
  <si>
    <t>combo synth, both bioA traces same file</t>
  </si>
  <si>
    <t>2100 expert_High Sensitivity DNA Assay_DE72902337_2011-10-18_18-06-36</t>
  </si>
  <si>
    <t>2100 expert_High Sensitivity DNA Assay_DE72902337_2011-11-08_14-49-47</t>
  </si>
  <si>
    <t>2100 expert_High Sensitivity DNA Assay_DE72902337_2011-10-18_18-06-36; 2100 expert_High Sensitivity DNA Assay_DE72902337_2011-11-08_14-49-47</t>
  </si>
  <si>
    <t>2100 expert_High Sensitivity DNA Assay_DE72902337_2011-11-16_13-43-38</t>
  </si>
  <si>
    <t>2100 expert_High Sensitivity DNA Assay_DE72902337_2011-10-21_13-59-26</t>
  </si>
  <si>
    <t>2100 expert_High Sensitivity DNA Assay_DE72902337_2011-10-17_16-16-33</t>
  </si>
  <si>
    <t>2100 expert_High Sensitivity DNA Assay_DE72902337_2011-10-19_12-54-20</t>
  </si>
  <si>
    <t>2100 expert_High Sensitivity DNA Assay_DE72902337_2011-10-19_12-54-20; 2100 expert_High Sensitivity DNA Assay_DE72902337_2011-10-19_14-45-08</t>
  </si>
  <si>
    <t>2100 expert_High Sensitivity DNA Assay_DE72902337_2011-10-19_14-45-08</t>
  </si>
  <si>
    <t>2100 expert_High Sensitivity DNA Assay_DE72902337_2011-11-18_15-47-15</t>
  </si>
  <si>
    <t>2100 expert_High Sensitivity DNA Assay_DE72902337_2011-11-08_15-43-28</t>
  </si>
  <si>
    <t>2100 expert_High Sensitivity DNA Assay_DE72902337_2011-10-27_15-44-30</t>
  </si>
  <si>
    <t>2100 expert_DNA 7500_DE72902337_2011-10-26_16-23-56</t>
  </si>
  <si>
    <t>2100 expert_DNA 7500_DE72902337_2011-10-25_16-06-44</t>
  </si>
  <si>
    <t>2100 expert_High Sensitivity DNA Assay_DE72902337_2011-10-24_13-34-13</t>
  </si>
  <si>
    <t>2100 expert_High Sensitivity DNA Assay_DE72902337_2011-10-21_15-51-04</t>
  </si>
  <si>
    <t>2100 expert_High Sensitivity DNA Assay_DE72902337_2011-10-18_16-29-08</t>
  </si>
  <si>
    <t>2100 expert_DNA 7500_DE72902337_2011-10-17_14-05-49</t>
  </si>
  <si>
    <t>2100 expert_High Sensitivity DNA Assay_DE04103651_2011-09-23_16-48-58</t>
  </si>
  <si>
    <t>2100 expert_High Sensitivity DNA Assay_DE72902439_2011-07-11_16-24-20</t>
  </si>
  <si>
    <t>2100 expert_High Sensitivity DNA Assay_DE72902439_2011-07-11_14-02-45</t>
  </si>
  <si>
    <t>2100 expert_High Sensitivity DNA Assay_DE72902439_2011-06-30_15-41-44</t>
  </si>
  <si>
    <t>bio'd twice</t>
  </si>
  <si>
    <t>Also dup ext 20 and 58. ext by Anh. 1st round cDNA failed</t>
  </si>
  <si>
    <t xml:space="preserve">CA001 </t>
  </si>
  <si>
    <t>Dec. 1, 2011</t>
  </si>
  <si>
    <t xml:space="preserve"> T2</t>
  </si>
  <si>
    <t>Dec. 1, 2012</t>
  </si>
  <si>
    <t>Dec. 1, 2013</t>
  </si>
  <si>
    <t>Dec. 1, 2014</t>
  </si>
  <si>
    <t>Dec. 1, 2015</t>
  </si>
  <si>
    <t>Dec. 1, 2016</t>
  </si>
  <si>
    <t>Dec. 1, 2017</t>
  </si>
  <si>
    <t>Dec. 1, 2018</t>
  </si>
  <si>
    <t>Dec. 1, 2019</t>
  </si>
  <si>
    <t>combo synth 37.0 + 37.1, both bio'd</t>
  </si>
  <si>
    <t>combo synth 10.2 + 10.3, both bio'd</t>
  </si>
  <si>
    <t>combo synth, 23 + 23.1, both bio'd</t>
  </si>
  <si>
    <t xml:space="preserve">US001 </t>
  </si>
  <si>
    <t>128+16</t>
  </si>
  <si>
    <t>combo synth, 16+128+128.1+16.2, 2 ext.</t>
  </si>
  <si>
    <t>combo synth, 50 + 50.1, both bio'd</t>
  </si>
  <si>
    <t>combo synth, 108 + 108.1, both bio'd</t>
  </si>
  <si>
    <t>combo synth, 67 + 67.1, both bio'd</t>
  </si>
  <si>
    <t>combo synth, 6 + 6.1, both bio'd</t>
  </si>
  <si>
    <t>combo synth, 86.1 + 86.2, both bio'd</t>
  </si>
  <si>
    <t>combo synth, 19 + 19.1, both bio'd</t>
  </si>
  <si>
    <t>sample name</t>
  </si>
  <si>
    <t>ext date</t>
  </si>
  <si>
    <t>ng/uL nd</t>
  </si>
  <si>
    <t>TR001-10-1</t>
  </si>
  <si>
    <t>SERG-1-7</t>
  </si>
  <si>
    <t>SERG-2-5</t>
  </si>
  <si>
    <t>SERG-1-5</t>
  </si>
  <si>
    <t>CA001-9-28</t>
  </si>
  <si>
    <t>CA001-18-1</t>
  </si>
  <si>
    <t>CA001-16-5</t>
  </si>
  <si>
    <t>TR001-9-12</t>
  </si>
  <si>
    <t>TR001-5-2</t>
  </si>
  <si>
    <t>TR001-3-3</t>
  </si>
  <si>
    <t>TR001-6-3</t>
  </si>
  <si>
    <t>~vol uL</t>
  </si>
  <si>
    <t>tot ug</t>
  </si>
  <si>
    <t>indiv from treat pool:</t>
  </si>
  <si>
    <t>?</t>
  </si>
  <si>
    <t>vol needed for 1 ug</t>
  </si>
  <si>
    <t>2100 expert_High Sensitivity DNA Assay_DE72902337_2011-12-07_17-13-53</t>
  </si>
  <si>
    <t>failed bio</t>
  </si>
  <si>
    <t>only 60 mg of tissue, Anh, bio weak</t>
  </si>
  <si>
    <t>2100 expert_High Sensitivity DNA Assay_DE72902337_2011-12-07_15-58-29</t>
  </si>
  <si>
    <t>Anh, not sure that sample sent is 120, maybe 120.1? cDNA on 11/7, bio 11/8 as empty?</t>
  </si>
  <si>
    <t>5+115</t>
  </si>
  <si>
    <t>, 2100 expert_High Sensitivity DNA Assay_DE72902337_2011-12-07_17-13-53</t>
  </si>
  <si>
    <t>combo synth, two extractions (5 and 1115), both bio'd</t>
  </si>
  <si>
    <t xml:space="preserve">2100 expert_High Sensitivity DNA Assay_DE72902337_2011-12-07_15-58-29, </t>
  </si>
  <si>
    <t>2100 expert_High Sensitivity DNA Assay_DE72902337_2011-11-29_17-20-56</t>
  </si>
  <si>
    <t xml:space="preserve">combo synth, 71.1 + 71.2, both bio'd </t>
  </si>
  <si>
    <t>2100 expert_High Sensitivity DNA Assay_DE72902337_2011-12-07_15-58-29, 2100 expert_High Sensitivity DNA Assay_DE72902337_2011-11-29_15-56-21</t>
  </si>
  <si>
    <t>2100 expert_High Sensitivity DNA Assay_DE72902337_2011-11-29_15-56-21</t>
  </si>
  <si>
    <t xml:space="preserve">2100 expert_High Sensitivity DNA Assay_DE72902337_2011-11-29_15-56-21, </t>
  </si>
  <si>
    <t>2100 expert_High Sensitivity DNA Assay_DE72902337_2011-11-29_14-50-39</t>
  </si>
  <si>
    <t xml:space="preserve">2100 expert_High Sensitivity DNA Assay_DE72902337_2011-11-29_14-50-39, </t>
  </si>
  <si>
    <t>2100 expert_DNA 7500_DE72902337_2011-10-26_16-23-56, 2100 expert_High Sensitivity DNA Assay_DE72902337_2011-11-07_18-49-28</t>
  </si>
  <si>
    <t>2nd synth, not sure which bioA trace file…</t>
  </si>
  <si>
    <t>2100 expert_High Sensitivity DNA Assay_DE72902337_2011-11-16_13-43-38, 2100 expert_High Sensitivity DNA Assay_DE72902337_2011-10-18_18-06-36</t>
  </si>
  <si>
    <t>2100 expert_High Sensitivity DNA Assay_DE72902337_2011-11-29_14-50-39, 2100 expert_High Sensitivity DNA Assay_DE72902337_2011-10-18_18-06-36</t>
  </si>
  <si>
    <t>2100 expert_High Sensitivity DNA Assay_DE72902337_2011-11-29_14-50-39, 2100 expert_High Sensitivity DNA Assay_DE72902337_2011-10-18_16-29-08</t>
  </si>
  <si>
    <t>2100 expert_High Sensitivity DNA Assay_DE72902337_2011-11-29_14-50-39, 2100 expert_High Sensitivity DNA Assay_DE72902439_2011-07-11_14-02-45</t>
  </si>
  <si>
    <t>2100 expert_High Sensitivity DNA Assay_DE72902337_2011-11-29_17-20-56, 2100 expert_High Sensitivity DNA Assay_DE72902439_2011-07-11_14-02-45</t>
  </si>
  <si>
    <t>2100 expert_High Sensitivity DNA Assay_DE72902337_2011-11-29_15-56-21, 2100 expert_High Sensitivity DNA Assay_DE72902337_2011-11-15_12-59-03</t>
  </si>
  <si>
    <t>combo synth, two extractions (5 and 115), both bio'd</t>
  </si>
  <si>
    <t>2100 expert_High Sensitivity DNA Assay_DE72902337_2011-12-07_15-58-29, 2100 expert_High Sensitivity DNA Assay_DE72902337_2011-12-07_17-13-53</t>
  </si>
  <si>
    <t>maybe from extraction 23…</t>
  </si>
  <si>
    <t>2100 expert_High Sensitivity DNA Assay_DE72902337_2012-01-23_13-40-17</t>
  </si>
  <si>
    <t>2100 expert_High Sensitivity DNA Assay_DE72902337_2012-01-23_14-47-52</t>
  </si>
  <si>
    <t>2100 expert_High Sensitivity DNA Assay_DE72902337_2012-01-23_15-45-54</t>
  </si>
  <si>
    <t>2100 expert_High Sensitivity DNA Assay_DE72902337_2012-01-23_14-47-52, 2100 expert_High Sensitivity DNA Assay_DE72902337_2012-01-23_15-45-54</t>
  </si>
  <si>
    <t>sample status</t>
  </si>
  <si>
    <t>backup</t>
  </si>
  <si>
    <t>2100 expert_High Sensitivity DNA Assay_DE72902337_2012-02-20_13-49-23</t>
  </si>
  <si>
    <t>2100 expert_High Sensitivity DNA Assay_DE72902337_2012-02-20_16-13-55</t>
  </si>
  <si>
    <t>2100 expert_High Sensitivity DNA Assay_DE72902337_2012-02-21_10-41-45</t>
  </si>
  <si>
    <t>combo</t>
  </si>
  <si>
    <t>2100 expert_High Sensitivity DNA Assay_DE72902337_2011-11-29_14-50-39, 2100 expert_High Sensitivity DNA Assay_DE72902439_2011-07-11_16-24-20</t>
  </si>
  <si>
    <t>2100 expert_High Sensitivity DNA Assay_DE72902337_2011-11-29_14-50-39, 2100 expert_DNA 7500_DE72902337_2011-10-25_16-06-44</t>
  </si>
  <si>
    <t>2100 expert_High Sensitivity DNA Assay_DE72902337_2011-11-29_15-56-21, 2100 expert_High Sensitivity DNA Assay_DE72902337_2011-11-07_18-49-28</t>
  </si>
  <si>
    <t>2100 expert_High Sensitivity DNA Assay_DE72902337_2011-12-07_15-58-29, 2100 expert_High Sensitivity DNA Assay_DE72902337_2011-10-19_12-54-20</t>
  </si>
  <si>
    <t>sent 2/21</t>
  </si>
  <si>
    <t>rack</t>
  </si>
  <si>
    <t>position</t>
  </si>
  <si>
    <t>barcode</t>
  </si>
  <si>
    <t>exp</t>
  </si>
  <si>
    <t>treat</t>
  </si>
  <si>
    <t>pop</t>
  </si>
  <si>
    <t>barcode = population - KN cross number - seed number</t>
  </si>
  <si>
    <t>BG001-8-3</t>
  </si>
  <si>
    <t>array</t>
  </si>
  <si>
    <t>control 1</t>
  </si>
  <si>
    <t>BG001-8-8</t>
  </si>
  <si>
    <t>BG001-9-11</t>
  </si>
  <si>
    <t>BG001-11-1</t>
  </si>
  <si>
    <t>control 2</t>
  </si>
  <si>
    <t>BG001-5-3</t>
  </si>
  <si>
    <t>BG001-9-4</t>
  </si>
  <si>
    <t>BG001-15-1</t>
  </si>
  <si>
    <t>control 3</t>
  </si>
  <si>
    <t>BG001-18-1</t>
  </si>
  <si>
    <t>BG001-7-2</t>
  </si>
  <si>
    <t>BG001-10-2</t>
  </si>
  <si>
    <t>dna</t>
  </si>
  <si>
    <t>BG001-18-5</t>
  </si>
  <si>
    <t>BG001-6-5</t>
  </si>
  <si>
    <t>BG001-17-5</t>
  </si>
  <si>
    <t>drought 1</t>
  </si>
  <si>
    <t>BG001-5-1</t>
  </si>
  <si>
    <t>BG001-7-1</t>
  </si>
  <si>
    <t>BG001-13-1</t>
  </si>
  <si>
    <t>drought 2</t>
  </si>
  <si>
    <t>BG001-6-2</t>
  </si>
  <si>
    <t>BG001-8-7</t>
  </si>
  <si>
    <t>BG001-11-3</t>
  </si>
  <si>
    <t>drought 3</t>
  </si>
  <si>
    <t>BG001-8-6</t>
  </si>
  <si>
    <t>BG001-9-3</t>
  </si>
  <si>
    <t>CA001-12-1</t>
  </si>
  <si>
    <t>CA001-9-15</t>
  </si>
  <si>
    <t>CA001-16-9</t>
  </si>
  <si>
    <t>CA001-20-2</t>
  </si>
  <si>
    <t>CA001-3-10</t>
  </si>
  <si>
    <t>CA001-5-20</t>
  </si>
  <si>
    <t>CA001-10-4</t>
  </si>
  <si>
    <t>CA001-19-2</t>
  </si>
  <si>
    <t>CA001-9-21</t>
  </si>
  <si>
    <t>CA001-12-7</t>
  </si>
  <si>
    <t>CA001-3-16</t>
  </si>
  <si>
    <t>CA001-9-29</t>
  </si>
  <si>
    <t>CA001-8-19</t>
  </si>
  <si>
    <t>CA001-9-2</t>
  </si>
  <si>
    <t>CA001-9-8</t>
  </si>
  <si>
    <t>CA001-12-19</t>
  </si>
  <si>
    <t>CA001-12-6</t>
  </si>
  <si>
    <t>CA001-8-10</t>
  </si>
  <si>
    <t>RU008-7-1</t>
  </si>
  <si>
    <t>RU008-9-1</t>
  </si>
  <si>
    <t>RU008-11-2</t>
  </si>
  <si>
    <t>RU008-9-3</t>
  </si>
  <si>
    <t>RU008-2-2</t>
  </si>
  <si>
    <t>RU008-8-3</t>
  </si>
  <si>
    <t>RU008-5-8</t>
  </si>
  <si>
    <t>RU008-9-4</t>
  </si>
  <si>
    <t>RU008-10-1</t>
  </si>
  <si>
    <t>RU008-5-7</t>
  </si>
  <si>
    <t>RU008-1-1</t>
  </si>
  <si>
    <t>RU008-5-3</t>
  </si>
  <si>
    <t>SAND-1-5</t>
  </si>
  <si>
    <t>SAND</t>
  </si>
  <si>
    <t>SAND-1-7</t>
  </si>
  <si>
    <t>SAND-2-5</t>
  </si>
  <si>
    <t>TR001-9-1</t>
  </si>
  <si>
    <t>TR001-9-5</t>
  </si>
  <si>
    <t>TR001-1-2</t>
  </si>
  <si>
    <t>TR001-6-1</t>
  </si>
  <si>
    <t>TR001-9-17</t>
  </si>
  <si>
    <t>TR001-9-19</t>
  </si>
  <si>
    <t>TR001-9-22</t>
  </si>
  <si>
    <t>TR001-9-7</t>
  </si>
  <si>
    <t>TR001-6-4</t>
  </si>
  <si>
    <t>TR001-9-21</t>
  </si>
  <si>
    <t>TR001-9-3</t>
  </si>
  <si>
    <t>TR001-6-5</t>
  </si>
  <si>
    <t>TR001-9-14</t>
  </si>
  <si>
    <t>TR001-9-16</t>
  </si>
  <si>
    <t>US001-2-2</t>
  </si>
  <si>
    <t>US001-4-9</t>
  </si>
  <si>
    <t>US001-8-3</t>
  </si>
  <si>
    <t>US001-2-5</t>
  </si>
  <si>
    <t>US001-4-8</t>
  </si>
  <si>
    <t>US001-9-1</t>
  </si>
  <si>
    <t>US001-4-2</t>
  </si>
  <si>
    <t>US001-6-5</t>
  </si>
  <si>
    <t>US001-7-5</t>
  </si>
  <si>
    <t>US001-10-8</t>
  </si>
  <si>
    <t>US001-4-6</t>
  </si>
  <si>
    <t>US001-7-2</t>
  </si>
  <si>
    <t>US001-8-1</t>
  </si>
  <si>
    <t>US001-9-4</t>
  </si>
  <si>
    <t>US001-9-6</t>
  </si>
  <si>
    <t>US001-10-6</t>
  </si>
  <si>
    <t>US001-7-8</t>
  </si>
  <si>
    <t>US001-9-5</t>
  </si>
  <si>
    <t>US003-16-3</t>
  </si>
  <si>
    <t>US003-3-20</t>
  </si>
  <si>
    <t>US003-6-2</t>
  </si>
  <si>
    <t>US003-13-3</t>
  </si>
  <si>
    <t>US003-16-9</t>
  </si>
  <si>
    <t>US003-7-7</t>
  </si>
  <si>
    <t>US003-11-10</t>
  </si>
  <si>
    <t>US003-16-4</t>
  </si>
  <si>
    <t>US003-7-9</t>
  </si>
  <si>
    <t>US003-12-4</t>
  </si>
  <si>
    <t>US003-3-3</t>
  </si>
  <si>
    <t>US003-3-6</t>
  </si>
  <si>
    <t>US003-17-2</t>
  </si>
  <si>
    <t>US003-5-6</t>
  </si>
  <si>
    <t>US003-9-9</t>
  </si>
  <si>
    <t>US003-11-9</t>
  </si>
  <si>
    <t>US003-14-4</t>
  </si>
  <si>
    <t>US003-7-12</t>
  </si>
  <si>
    <t>KN's number</t>
  </si>
  <si>
    <t>mat mom</t>
  </si>
  <si>
    <t>mat indiv</t>
  </si>
  <si>
    <t>X</t>
  </si>
  <si>
    <t>pat mom</t>
  </si>
  <si>
    <t>pat indiv</t>
  </si>
  <si>
    <t>1st cross date</t>
  </si>
  <si>
    <t>seed number</t>
  </si>
  <si>
    <t>total seed wt</t>
  </si>
  <si>
    <t>avg seed wt</t>
  </si>
  <si>
    <t>N</t>
  </si>
  <si>
    <t>M</t>
  </si>
  <si>
    <t>O</t>
  </si>
  <si>
    <t>L</t>
  </si>
  <si>
    <t>15?</t>
  </si>
  <si>
    <t>K</t>
  </si>
  <si>
    <t>17?</t>
  </si>
  <si>
    <t>18?</t>
  </si>
  <si>
    <t>A</t>
  </si>
  <si>
    <t>11?</t>
  </si>
  <si>
    <t>D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</si>
</sst>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2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right" wrapText="1"/>
    </xf>
    <xf numFmtId="2" fontId="0" fillId="3" borderId="0" xfId="0" applyNumberFormat="1" applyFill="1"/>
    <xf numFmtId="0" fontId="0" fillId="5" borderId="0" xfId="0" applyFill="1"/>
    <xf numFmtId="0" fontId="0" fillId="6" borderId="0" xfId="0" applyFill="1"/>
    <xf numFmtId="15" fontId="0" fillId="0" borderId="0" xfId="0" applyNumberFormat="1"/>
    <xf numFmtId="15" fontId="0" fillId="0" borderId="0" xfId="0" applyNumberFormat="1" applyFill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164" fontId="0" fillId="5" borderId="0" xfId="0" applyNumberForma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164" fontId="1" fillId="4" borderId="0" xfId="0" applyNumberFormat="1" applyFont="1" applyFill="1"/>
    <xf numFmtId="2" fontId="1" fillId="4" borderId="0" xfId="0" applyNumberFormat="1" applyFont="1" applyFill="1"/>
    <xf numFmtId="2" fontId="0" fillId="4" borderId="0" xfId="0" applyNumberFormat="1" applyFill="1"/>
    <xf numFmtId="165" fontId="0" fillId="0" borderId="0" xfId="0" applyNumberFormat="1" applyAlignment="1">
      <alignment wrapText="1"/>
    </xf>
    <xf numFmtId="165" fontId="0" fillId="0" borderId="0" xfId="0" applyNumberFormat="1"/>
    <xf numFmtId="165" fontId="0" fillId="4" borderId="0" xfId="0" applyNumberFormat="1" applyFill="1"/>
    <xf numFmtId="165" fontId="0" fillId="3" borderId="0" xfId="0" applyNumberFormat="1" applyFill="1"/>
    <xf numFmtId="165" fontId="1" fillId="4" borderId="0" xfId="0" applyNumberFormat="1" applyFont="1" applyFill="1"/>
    <xf numFmtId="0" fontId="0" fillId="0" borderId="0" xfId="0" applyAlignment="1">
      <alignment vertical="center"/>
    </xf>
    <xf numFmtId="0" fontId="0" fillId="0" borderId="0" xfId="0" applyFont="1"/>
    <xf numFmtId="165" fontId="0" fillId="8" borderId="0" xfId="0" applyNumberFormat="1" applyFill="1"/>
    <xf numFmtId="0" fontId="0" fillId="8" borderId="0" xfId="0" applyFill="1"/>
    <xf numFmtId="165" fontId="0" fillId="0" borderId="0" xfId="0" applyNumberFormat="1" applyFill="1"/>
    <xf numFmtId="0" fontId="1" fillId="0" borderId="0" xfId="0" applyFont="1" applyFill="1"/>
    <xf numFmtId="0" fontId="0" fillId="9" borderId="0" xfId="0" applyFill="1" applyAlignment="1">
      <alignment wrapText="1"/>
    </xf>
    <xf numFmtId="165" fontId="0" fillId="9" borderId="0" xfId="0" applyNumberFormat="1" applyFill="1"/>
    <xf numFmtId="165" fontId="0" fillId="0" borderId="0" xfId="0" applyNumberFormat="1" applyFill="1" applyAlignment="1">
      <alignment wrapText="1"/>
    </xf>
    <xf numFmtId="165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165" fontId="0" fillId="10" borderId="0" xfId="0" applyNumberFormat="1" applyFill="1"/>
    <xf numFmtId="0" fontId="0" fillId="10" borderId="0" xfId="0" applyFill="1"/>
    <xf numFmtId="164" fontId="0" fillId="10" borderId="0" xfId="0" applyNumberFormat="1" applyFill="1"/>
    <xf numFmtId="2" fontId="0" fillId="10" borderId="0" xfId="0" applyNumberFormat="1" applyFill="1"/>
    <xf numFmtId="0" fontId="2" fillId="2" borderId="0" xfId="0" applyFont="1" applyFill="1"/>
    <xf numFmtId="0" fontId="0" fillId="11" borderId="0" xfId="0" applyFill="1" applyAlignment="1">
      <alignment wrapText="1"/>
    </xf>
    <xf numFmtId="165" fontId="0" fillId="11" borderId="0" xfId="0" applyNumberFormat="1" applyFill="1"/>
    <xf numFmtId="0" fontId="0" fillId="0" borderId="0" xfId="0" applyFont="1" applyFill="1"/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/>
    <xf numFmtId="165" fontId="0" fillId="0" borderId="0" xfId="0" applyNumberFormat="1" applyFill="1"/>
    <xf numFmtId="0" fontId="0" fillId="0" borderId="0" xfId="0" applyFill="1"/>
    <xf numFmtId="165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ont="1" applyFill="1"/>
    <xf numFmtId="0" fontId="1" fillId="0" borderId="0" xfId="0" applyFont="1"/>
    <xf numFmtId="0" fontId="0" fillId="0" borderId="0" xfId="0" applyFill="1" applyBorder="1" applyAlignment="1">
      <alignment wrapText="1"/>
    </xf>
    <xf numFmtId="0" fontId="0" fillId="0" borderId="1" xfId="0" applyBorder="1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295"/>
  <sheetViews>
    <sheetView workbookViewId="0">
      <pane xSplit="6" ySplit="1" topLeftCell="AG2" activePane="bottomRight" state="frozen"/>
      <selection pane="topRight" activeCell="G1" sqref="G1"/>
      <selection pane="bottomLeft" activeCell="A2" sqref="A2"/>
      <selection pane="bottomRight" activeCell="AO2" sqref="AO2"/>
    </sheetView>
  </sheetViews>
  <sheetFormatPr defaultRowHeight="15"/>
  <cols>
    <col min="1" max="1" width="5.5703125" style="32" customWidth="1"/>
    <col min="2" max="2" width="7.28515625" customWidth="1"/>
    <col min="3" max="3" width="10.140625" style="20" customWidth="1"/>
    <col min="4" max="4" width="6" customWidth="1"/>
    <col min="5" max="5" width="4.28515625" customWidth="1"/>
    <col min="6" max="6" width="4.42578125" customWidth="1"/>
    <col min="7" max="8" width="7.5703125" customWidth="1"/>
    <col min="9" max="9" width="7.42578125" customWidth="1"/>
    <col min="10" max="10" width="5.42578125" customWidth="1"/>
    <col min="11" max="11" width="10" customWidth="1"/>
    <col min="12" max="13" width="5.5703125" customWidth="1"/>
    <col min="14" max="14" width="9" style="5" customWidth="1"/>
    <col min="15" max="15" width="7.42578125" customWidth="1"/>
    <col min="16" max="16" width="7.7109375" customWidth="1"/>
    <col min="17" max="18" width="6" customWidth="1"/>
    <col min="19" max="21" width="5.85546875" customWidth="1"/>
    <col min="22" max="23" width="7.7109375" customWidth="1"/>
    <col min="24" max="24" width="12.7109375" customWidth="1"/>
    <col min="25" max="25" width="66.7109375" style="3" customWidth="1"/>
    <col min="26" max="26" width="32.85546875" style="3" customWidth="1"/>
    <col min="27" max="27" width="2.7109375" customWidth="1"/>
    <col min="28" max="28" width="11.42578125" customWidth="1"/>
    <col min="31" max="33" width="11.42578125" customWidth="1"/>
    <col min="36" max="36" width="15" style="3" customWidth="1"/>
    <col min="37" max="37" width="18.28515625" style="3" customWidth="1"/>
    <col min="38" max="38" width="13.5703125" style="3" customWidth="1"/>
    <col min="39" max="51" width="9.140625" style="3"/>
  </cols>
  <sheetData>
    <row r="1" spans="1:51" s="7" customFormat="1" ht="45" customHeight="1">
      <c r="A1" s="31" t="s">
        <v>62</v>
      </c>
      <c r="B1" s="7" t="s">
        <v>76</v>
      </c>
      <c r="C1" s="19" t="s">
        <v>63</v>
      </c>
      <c r="D1" s="7" t="s">
        <v>1</v>
      </c>
      <c r="E1" s="7" t="s">
        <v>64</v>
      </c>
      <c r="F1" s="7" t="s">
        <v>65</v>
      </c>
      <c r="G1" s="7" t="s">
        <v>68</v>
      </c>
      <c r="H1" s="7" t="s">
        <v>69</v>
      </c>
      <c r="I1" s="7" t="s">
        <v>6</v>
      </c>
      <c r="J1" s="13" t="s">
        <v>30</v>
      </c>
      <c r="K1" s="7" t="s">
        <v>29</v>
      </c>
      <c r="L1" s="7" t="s">
        <v>34</v>
      </c>
      <c r="M1" s="7" t="s">
        <v>58</v>
      </c>
      <c r="N1" s="8" t="s">
        <v>59</v>
      </c>
      <c r="O1" s="7" t="s">
        <v>72</v>
      </c>
      <c r="P1" s="7" t="s">
        <v>108</v>
      </c>
      <c r="Q1" s="7" t="s">
        <v>61</v>
      </c>
      <c r="R1" s="7" t="s">
        <v>80</v>
      </c>
      <c r="S1" s="7" t="s">
        <v>113</v>
      </c>
      <c r="T1" s="7" t="s">
        <v>114</v>
      </c>
      <c r="U1" s="7" t="s">
        <v>116</v>
      </c>
      <c r="V1" s="7" t="s">
        <v>74</v>
      </c>
      <c r="W1" s="7" t="s">
        <v>95</v>
      </c>
      <c r="X1" s="7" t="s">
        <v>104</v>
      </c>
      <c r="Y1" s="9" t="s">
        <v>140</v>
      </c>
      <c r="Z1" s="9" t="s">
        <v>40</v>
      </c>
      <c r="AA1" s="7" t="s">
        <v>57</v>
      </c>
      <c r="AB1" s="7" t="s">
        <v>44</v>
      </c>
      <c r="AE1" s="7" t="s">
        <v>70</v>
      </c>
      <c r="AF1" s="7" t="s">
        <v>71</v>
      </c>
      <c r="AG1" s="7" t="s">
        <v>67</v>
      </c>
      <c r="AI1" s="7" t="s">
        <v>101</v>
      </c>
      <c r="AJ1" s="10" t="s">
        <v>45</v>
      </c>
      <c r="AK1" s="11" t="s">
        <v>46</v>
      </c>
      <c r="AL1" s="12" t="s">
        <v>47</v>
      </c>
      <c r="AM1" s="26" t="s">
        <v>100</v>
      </c>
      <c r="AN1" s="42" t="s">
        <v>141</v>
      </c>
      <c r="AO1" s="53" t="s">
        <v>254</v>
      </c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>
      <c r="A2" s="43">
        <v>1</v>
      </c>
      <c r="B2" s="61" t="s">
        <v>82</v>
      </c>
      <c r="C2" s="20" t="s">
        <v>11</v>
      </c>
      <c r="D2" t="s">
        <v>7</v>
      </c>
      <c r="E2" t="s">
        <v>12</v>
      </c>
      <c r="F2" t="s">
        <v>15</v>
      </c>
      <c r="G2">
        <v>2.0699999999999998</v>
      </c>
      <c r="H2">
        <v>2.36</v>
      </c>
      <c r="I2">
        <v>389.2</v>
      </c>
      <c r="J2">
        <v>40</v>
      </c>
      <c r="K2">
        <f t="shared" ref="K2:K9" si="0">I2*J2/1000</f>
        <v>15.568</v>
      </c>
      <c r="L2" t="s">
        <v>66</v>
      </c>
      <c r="M2">
        <v>12</v>
      </c>
      <c r="N2" s="5">
        <f t="shared" ref="N2:N9" si="1">(I2*J2)/M2</f>
        <v>1297.3333333333333</v>
      </c>
      <c r="P2">
        <f t="shared" ref="P2:P9" si="2">M2*N2</f>
        <v>15568</v>
      </c>
      <c r="Q2" s="61">
        <v>1.78</v>
      </c>
      <c r="R2" s="61">
        <v>2.06</v>
      </c>
      <c r="S2">
        <v>60.4</v>
      </c>
      <c r="U2">
        <v>3.3620000000000001</v>
      </c>
      <c r="V2" s="25">
        <v>8.5</v>
      </c>
      <c r="W2">
        <f t="shared" ref="W2:W20" si="3">0.5*1000/S2</f>
        <v>8.2781456953642394</v>
      </c>
      <c r="X2" s="61">
        <f t="shared" ref="X2:X20" si="4">V2*S2/1000</f>
        <v>0.51339999999999997</v>
      </c>
      <c r="Z2" s="63"/>
      <c r="AA2">
        <v>1</v>
      </c>
      <c r="AB2">
        <v>1</v>
      </c>
      <c r="AH2" s="61"/>
      <c r="AI2" s="61"/>
      <c r="AJ2" s="63"/>
      <c r="AK2" s="63"/>
      <c r="AL2" s="63"/>
      <c r="AM2" s="63"/>
      <c r="AN2" s="63"/>
      <c r="AO2" s="63"/>
    </row>
    <row r="3" spans="1:51">
      <c r="A3" s="60">
        <v>2</v>
      </c>
      <c r="B3" s="61" t="s">
        <v>82</v>
      </c>
      <c r="C3" s="20" t="s">
        <v>11</v>
      </c>
      <c r="D3" t="s">
        <v>7</v>
      </c>
      <c r="E3" s="61" t="s">
        <v>13</v>
      </c>
      <c r="F3" s="61" t="s">
        <v>15</v>
      </c>
      <c r="G3">
        <v>2.08</v>
      </c>
      <c r="H3">
        <v>2.38</v>
      </c>
      <c r="I3">
        <v>351.1</v>
      </c>
      <c r="J3">
        <v>40</v>
      </c>
      <c r="K3">
        <f t="shared" si="0"/>
        <v>14.044</v>
      </c>
      <c r="L3" t="s">
        <v>66</v>
      </c>
      <c r="M3">
        <v>14</v>
      </c>
      <c r="N3" s="5">
        <f t="shared" si="1"/>
        <v>1003.1428571428571</v>
      </c>
      <c r="P3">
        <f t="shared" si="2"/>
        <v>14044</v>
      </c>
      <c r="Q3" s="61">
        <v>1.76</v>
      </c>
      <c r="R3" s="61">
        <v>2.0099999999999998</v>
      </c>
      <c r="S3">
        <v>57.3</v>
      </c>
      <c r="U3" s="61">
        <v>5.6327999999999996</v>
      </c>
      <c r="V3" s="25">
        <v>6.5</v>
      </c>
      <c r="W3">
        <f t="shared" si="3"/>
        <v>8.7260034904013963</v>
      </c>
      <c r="X3" s="58">
        <f t="shared" si="4"/>
        <v>0.37245</v>
      </c>
      <c r="AA3">
        <v>1</v>
      </c>
      <c r="AB3">
        <v>1</v>
      </c>
      <c r="AC3" s="61"/>
      <c r="AD3" s="61"/>
      <c r="AH3" s="61"/>
      <c r="AI3" s="61"/>
      <c r="AJ3" s="63"/>
      <c r="AK3" s="63"/>
      <c r="AL3" s="63"/>
      <c r="AM3" s="63"/>
      <c r="AN3" s="63"/>
      <c r="AO3" s="63"/>
    </row>
    <row r="4" spans="1:51">
      <c r="A4" s="54">
        <v>2.1</v>
      </c>
      <c r="B4" t="s">
        <v>82</v>
      </c>
      <c r="D4" t="s">
        <v>7</v>
      </c>
      <c r="E4" s="61" t="s">
        <v>13</v>
      </c>
      <c r="F4" s="61" t="s">
        <v>15</v>
      </c>
      <c r="K4">
        <f t="shared" si="0"/>
        <v>0</v>
      </c>
      <c r="N4" s="5" t="e">
        <f t="shared" si="1"/>
        <v>#DIV/0!</v>
      </c>
      <c r="P4" t="e">
        <f t="shared" si="2"/>
        <v>#DIV/0!</v>
      </c>
      <c r="Q4" s="61">
        <v>1.94</v>
      </c>
      <c r="R4" s="61">
        <v>2.19</v>
      </c>
      <c r="S4">
        <v>70.5</v>
      </c>
      <c r="U4">
        <v>4.2748499999999998</v>
      </c>
      <c r="V4" s="25">
        <v>7</v>
      </c>
      <c r="W4">
        <f t="shared" si="3"/>
        <v>7.0921985815602833</v>
      </c>
      <c r="X4" s="63">
        <f t="shared" si="4"/>
        <v>0.49349999999999999</v>
      </c>
      <c r="AH4" s="61"/>
      <c r="AI4" s="61"/>
      <c r="AJ4" s="63"/>
      <c r="AK4" s="63"/>
      <c r="AL4" s="63"/>
      <c r="AM4" s="63"/>
      <c r="AN4" s="63"/>
      <c r="AO4" s="63"/>
    </row>
    <row r="5" spans="1:51">
      <c r="A5" s="43">
        <v>3</v>
      </c>
      <c r="B5" t="s">
        <v>82</v>
      </c>
      <c r="C5" s="20" t="s">
        <v>11</v>
      </c>
      <c r="D5" t="s">
        <v>8</v>
      </c>
      <c r="E5" s="61" t="s">
        <v>12</v>
      </c>
      <c r="F5" s="61" t="s">
        <v>15</v>
      </c>
      <c r="G5">
        <v>2.0099999999999998</v>
      </c>
      <c r="H5">
        <v>2.14</v>
      </c>
      <c r="I5">
        <v>460.6</v>
      </c>
      <c r="J5">
        <v>40</v>
      </c>
      <c r="K5">
        <f t="shared" si="0"/>
        <v>18.423999999999999</v>
      </c>
      <c r="L5" t="s">
        <v>66</v>
      </c>
      <c r="M5" s="56">
        <v>17</v>
      </c>
      <c r="N5" s="5">
        <f t="shared" si="1"/>
        <v>1083.7647058823529</v>
      </c>
      <c r="O5" s="25">
        <v>650.6</v>
      </c>
      <c r="P5">
        <f t="shared" si="2"/>
        <v>18424</v>
      </c>
      <c r="Q5" s="61">
        <v>1.85</v>
      </c>
      <c r="R5" s="61">
        <v>1.89</v>
      </c>
      <c r="S5">
        <v>61.1</v>
      </c>
      <c r="U5">
        <v>4.79366</v>
      </c>
      <c r="V5" s="25">
        <v>8</v>
      </c>
      <c r="W5">
        <f t="shared" si="3"/>
        <v>8.1833060556464812</v>
      </c>
      <c r="X5" s="61">
        <f t="shared" si="4"/>
        <v>0.48880000000000001</v>
      </c>
      <c r="AA5">
        <v>2</v>
      </c>
      <c r="AB5">
        <v>1</v>
      </c>
      <c r="AE5">
        <v>2.16</v>
      </c>
      <c r="AF5">
        <v>2.44</v>
      </c>
      <c r="AH5" s="2"/>
      <c r="AI5" s="2"/>
    </row>
    <row r="6" spans="1:51" s="4" customFormat="1">
      <c r="A6" s="60">
        <v>4</v>
      </c>
      <c r="B6" s="61" t="s">
        <v>82</v>
      </c>
      <c r="C6" s="20" t="s">
        <v>11</v>
      </c>
      <c r="D6" t="s">
        <v>9</v>
      </c>
      <c r="E6" s="61" t="s">
        <v>14</v>
      </c>
      <c r="F6" s="61" t="s">
        <v>15</v>
      </c>
      <c r="G6">
        <v>2.02</v>
      </c>
      <c r="H6">
        <v>1.88</v>
      </c>
      <c r="I6">
        <v>240.2</v>
      </c>
      <c r="J6" s="56">
        <v>40</v>
      </c>
      <c r="K6" s="56">
        <f t="shared" si="0"/>
        <v>9.6080000000000005</v>
      </c>
      <c r="L6" t="s">
        <v>66</v>
      </c>
      <c r="M6" s="56">
        <v>5.5</v>
      </c>
      <c r="N6" s="5">
        <f t="shared" si="1"/>
        <v>1746.909090909091</v>
      </c>
      <c r="O6"/>
      <c r="P6">
        <f t="shared" si="2"/>
        <v>9608</v>
      </c>
      <c r="Q6" s="61">
        <v>1.72</v>
      </c>
      <c r="R6" s="61">
        <v>1.8</v>
      </c>
      <c r="S6">
        <v>22.6</v>
      </c>
      <c r="T6"/>
      <c r="U6">
        <v>9.4296000000000006</v>
      </c>
      <c r="V6" s="25">
        <v>8</v>
      </c>
      <c r="W6">
        <f t="shared" si="3"/>
        <v>22.123893805309734</v>
      </c>
      <c r="X6" s="58">
        <f t="shared" si="4"/>
        <v>0.18080000000000002</v>
      </c>
      <c r="Y6" s="3"/>
      <c r="Z6" s="63"/>
      <c r="AA6">
        <v>1</v>
      </c>
      <c r="AB6">
        <v>1</v>
      </c>
      <c r="AC6"/>
      <c r="AD6"/>
      <c r="AE6">
        <v>1.76</v>
      </c>
      <c r="AF6">
        <v>1.85</v>
      </c>
      <c r="AG6">
        <f>S6*1000</f>
        <v>22600</v>
      </c>
      <c r="AH6" s="61"/>
      <c r="AI6" s="61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>
      <c r="A7" s="33">
        <v>5</v>
      </c>
      <c r="B7" s="59" t="s">
        <v>82</v>
      </c>
      <c r="C7" s="21" t="s">
        <v>11</v>
      </c>
      <c r="D7" s="59" t="s">
        <v>10</v>
      </c>
      <c r="E7" s="59" t="s">
        <v>14</v>
      </c>
      <c r="F7" s="59" t="s">
        <v>15</v>
      </c>
      <c r="G7" s="59">
        <v>2.04</v>
      </c>
      <c r="H7" s="59">
        <v>2.12</v>
      </c>
      <c r="I7" s="59">
        <v>169.5</v>
      </c>
      <c r="J7" s="59">
        <v>40</v>
      </c>
      <c r="K7" s="59">
        <f t="shared" si="0"/>
        <v>6.78</v>
      </c>
      <c r="L7" s="59"/>
      <c r="M7" s="59"/>
      <c r="N7" s="5" t="e">
        <f t="shared" si="1"/>
        <v>#DIV/0!</v>
      </c>
      <c r="O7" s="59"/>
      <c r="P7" t="e">
        <f t="shared" si="2"/>
        <v>#DIV/0!</v>
      </c>
      <c r="Q7" s="63">
        <v>1.85</v>
      </c>
      <c r="R7" s="59">
        <v>1.27</v>
      </c>
      <c r="S7">
        <v>31.3</v>
      </c>
      <c r="U7">
        <v>12.9558</v>
      </c>
      <c r="V7" s="25">
        <v>8</v>
      </c>
      <c r="W7">
        <f t="shared" si="3"/>
        <v>15.974440894568689</v>
      </c>
      <c r="X7" s="58">
        <f t="shared" si="4"/>
        <v>0.25040000000000001</v>
      </c>
      <c r="Y7" s="3" t="s">
        <v>216</v>
      </c>
      <c r="Z7" s="6" t="s">
        <v>60</v>
      </c>
      <c r="AA7" s="59">
        <v>1</v>
      </c>
      <c r="AB7" s="59">
        <v>1</v>
      </c>
      <c r="AC7" s="59"/>
      <c r="AD7" s="59"/>
      <c r="AE7" s="59"/>
      <c r="AF7" s="59"/>
      <c r="AH7" s="2"/>
      <c r="AI7" s="2"/>
    </row>
    <row r="8" spans="1:51">
      <c r="A8" s="60">
        <v>6</v>
      </c>
      <c r="B8" t="s">
        <v>82</v>
      </c>
      <c r="C8" s="20" t="s">
        <v>11</v>
      </c>
      <c r="D8" t="s">
        <v>8</v>
      </c>
      <c r="E8" s="61" t="s">
        <v>13</v>
      </c>
      <c r="F8" s="61" t="s">
        <v>15</v>
      </c>
      <c r="G8">
        <v>2.0299999999999998</v>
      </c>
      <c r="H8">
        <v>2.31</v>
      </c>
      <c r="I8">
        <v>460.5</v>
      </c>
      <c r="J8">
        <v>40</v>
      </c>
      <c r="K8">
        <f t="shared" si="0"/>
        <v>18.420000000000002</v>
      </c>
      <c r="L8" t="s">
        <v>66</v>
      </c>
      <c r="M8">
        <v>17</v>
      </c>
      <c r="N8" s="5">
        <f t="shared" si="1"/>
        <v>1083.5294117647059</v>
      </c>
      <c r="P8">
        <f t="shared" si="2"/>
        <v>18420</v>
      </c>
      <c r="Q8" s="59">
        <v>1.64</v>
      </c>
      <c r="R8" s="59">
        <v>1.6</v>
      </c>
      <c r="S8">
        <v>31.3</v>
      </c>
      <c r="U8">
        <v>1.639</v>
      </c>
      <c r="V8" s="25">
        <v>7.9</v>
      </c>
      <c r="W8">
        <f t="shared" si="3"/>
        <v>15.974440894568689</v>
      </c>
      <c r="X8" s="58">
        <f t="shared" si="4"/>
        <v>0.24727000000000002</v>
      </c>
      <c r="AA8" s="61">
        <v>1</v>
      </c>
      <c r="AB8">
        <v>1</v>
      </c>
    </row>
    <row r="9" spans="1:51">
      <c r="A9" s="60">
        <v>6.1</v>
      </c>
      <c r="B9" s="63" t="s">
        <v>82</v>
      </c>
      <c r="D9" t="s">
        <v>8</v>
      </c>
      <c r="E9" s="61" t="s">
        <v>13</v>
      </c>
      <c r="F9" s="61" t="s">
        <v>15</v>
      </c>
      <c r="K9">
        <f t="shared" si="0"/>
        <v>0</v>
      </c>
      <c r="N9" s="5" t="e">
        <f t="shared" si="1"/>
        <v>#DIV/0!</v>
      </c>
      <c r="P9" t="e">
        <f t="shared" si="2"/>
        <v>#DIV/0!</v>
      </c>
      <c r="Q9" s="63">
        <v>1.97</v>
      </c>
      <c r="R9" s="63">
        <v>1.95</v>
      </c>
      <c r="S9">
        <v>56.2</v>
      </c>
      <c r="U9" s="61">
        <v>12.97527</v>
      </c>
      <c r="V9" s="25">
        <v>5.8</v>
      </c>
      <c r="W9">
        <f t="shared" si="3"/>
        <v>8.8967971530249113</v>
      </c>
      <c r="X9" s="58">
        <f t="shared" si="4"/>
        <v>0.32595999999999997</v>
      </c>
      <c r="Y9" s="3" t="s">
        <v>222</v>
      </c>
      <c r="Z9" s="3" t="s">
        <v>109</v>
      </c>
      <c r="AC9" s="61"/>
      <c r="AD9" s="61"/>
    </row>
    <row r="10" spans="1:51">
      <c r="A10" s="60">
        <v>6.3</v>
      </c>
      <c r="B10" t="s">
        <v>75</v>
      </c>
      <c r="D10" t="s">
        <v>8</v>
      </c>
      <c r="E10" s="63" t="s">
        <v>13</v>
      </c>
      <c r="F10" s="63" t="s">
        <v>15</v>
      </c>
      <c r="Q10" s="61">
        <v>2.4300000000000002</v>
      </c>
      <c r="R10" s="61">
        <v>4.47</v>
      </c>
      <c r="S10">
        <v>28.1</v>
      </c>
      <c r="V10" s="61">
        <v>8.5</v>
      </c>
      <c r="W10">
        <f t="shared" si="3"/>
        <v>17.793594306049823</v>
      </c>
      <c r="X10" s="58">
        <f t="shared" si="4"/>
        <v>0.23885000000000003</v>
      </c>
      <c r="AA10" s="15"/>
    </row>
    <row r="11" spans="1:51">
      <c r="A11" s="54">
        <v>6.4</v>
      </c>
      <c r="B11" t="s">
        <v>82</v>
      </c>
      <c r="D11" s="61" t="s">
        <v>8</v>
      </c>
      <c r="E11" s="63" t="s">
        <v>13</v>
      </c>
      <c r="F11" s="63" t="s">
        <v>15</v>
      </c>
      <c r="O11" s="61"/>
      <c r="Q11" s="61">
        <v>1.91</v>
      </c>
      <c r="R11" s="59">
        <v>1.74</v>
      </c>
      <c r="S11" s="56">
        <v>36.1</v>
      </c>
      <c r="T11" s="56"/>
      <c r="U11" s="56"/>
      <c r="V11" s="61">
        <v>8.5</v>
      </c>
      <c r="W11">
        <f t="shared" si="3"/>
        <v>13.850415512465373</v>
      </c>
      <c r="X11" s="58">
        <f t="shared" si="4"/>
        <v>0.30685000000000001</v>
      </c>
      <c r="Y11" s="3" t="s">
        <v>240</v>
      </c>
      <c r="Z11" s="57"/>
      <c r="AA11" s="61"/>
      <c r="AH11" s="61"/>
      <c r="AI11" s="61"/>
    </row>
    <row r="12" spans="1:51">
      <c r="A12" s="43">
        <v>7</v>
      </c>
      <c r="B12" t="s">
        <v>82</v>
      </c>
      <c r="C12" s="20" t="s">
        <v>11</v>
      </c>
      <c r="D12" s="61" t="s">
        <v>10</v>
      </c>
      <c r="E12" s="61" t="s">
        <v>13</v>
      </c>
      <c r="F12" s="61" t="s">
        <v>15</v>
      </c>
      <c r="G12">
        <v>2.0099999999999998</v>
      </c>
      <c r="H12">
        <v>1.81</v>
      </c>
      <c r="I12">
        <v>258.5</v>
      </c>
      <c r="J12">
        <v>40</v>
      </c>
      <c r="K12">
        <f t="shared" ref="K12:K20" si="5">I12*J12/1000</f>
        <v>10.34</v>
      </c>
      <c r="L12" t="s">
        <v>66</v>
      </c>
      <c r="M12" s="63">
        <v>6.5</v>
      </c>
      <c r="N12" s="5">
        <f t="shared" ref="N12:N20" si="6">(I12*J12)/M12</f>
        <v>1590.7692307692307</v>
      </c>
      <c r="P12">
        <f t="shared" ref="P12:P20" si="7">M12*N12</f>
        <v>10340</v>
      </c>
      <c r="Q12" s="61">
        <v>1.77</v>
      </c>
      <c r="R12" s="61">
        <v>1.86</v>
      </c>
      <c r="S12">
        <v>127.9</v>
      </c>
      <c r="U12">
        <v>4.04535</v>
      </c>
      <c r="V12" s="25">
        <v>4</v>
      </c>
      <c r="W12">
        <f t="shared" si="3"/>
        <v>3.9093041438623923</v>
      </c>
      <c r="X12" s="61">
        <f t="shared" si="4"/>
        <v>0.51160000000000005</v>
      </c>
      <c r="AA12">
        <v>1</v>
      </c>
      <c r="AB12">
        <v>1</v>
      </c>
    </row>
    <row r="13" spans="1:51">
      <c r="A13" s="43">
        <v>8</v>
      </c>
      <c r="B13" s="61" t="s">
        <v>82</v>
      </c>
      <c r="C13" s="20" t="s">
        <v>11</v>
      </c>
      <c r="D13" s="61" t="s">
        <v>7</v>
      </c>
      <c r="E13" s="61" t="s">
        <v>14</v>
      </c>
      <c r="F13" s="61" t="s">
        <v>15</v>
      </c>
      <c r="G13" s="61">
        <v>2.04</v>
      </c>
      <c r="H13" s="61">
        <v>2.2200000000000002</v>
      </c>
      <c r="I13" s="61">
        <v>368.1</v>
      </c>
      <c r="J13" s="61">
        <v>40</v>
      </c>
      <c r="K13" s="61">
        <f t="shared" si="5"/>
        <v>14.724</v>
      </c>
      <c r="L13" s="61" t="s">
        <v>66</v>
      </c>
      <c r="M13" s="63">
        <v>10</v>
      </c>
      <c r="N13" s="5">
        <f t="shared" si="6"/>
        <v>1472.4</v>
      </c>
      <c r="O13" s="61"/>
      <c r="P13">
        <f t="shared" si="7"/>
        <v>14724</v>
      </c>
      <c r="Q13" s="59">
        <v>1.71</v>
      </c>
      <c r="R13" s="59">
        <v>1.3</v>
      </c>
      <c r="S13">
        <v>69.2</v>
      </c>
      <c r="U13">
        <v>4.8090000000000002</v>
      </c>
      <c r="V13" s="25">
        <v>7.4</v>
      </c>
      <c r="W13">
        <f t="shared" si="3"/>
        <v>7.2254335260115603</v>
      </c>
      <c r="X13" s="61">
        <f t="shared" si="4"/>
        <v>0.51208000000000009</v>
      </c>
      <c r="Z13" s="63"/>
      <c r="AA13" s="61">
        <v>1</v>
      </c>
      <c r="AB13" s="61">
        <v>1</v>
      </c>
      <c r="AC13" s="61"/>
      <c r="AD13" s="61"/>
      <c r="AE13" s="61"/>
      <c r="AF13" s="61"/>
      <c r="AH13" s="2"/>
      <c r="AI13" s="2"/>
    </row>
    <row r="14" spans="1:51">
      <c r="A14" s="43">
        <v>9</v>
      </c>
      <c r="B14" t="s">
        <v>82</v>
      </c>
      <c r="C14" s="20" t="s">
        <v>11</v>
      </c>
      <c r="D14" t="s">
        <v>9</v>
      </c>
      <c r="E14" s="61" t="s">
        <v>12</v>
      </c>
      <c r="F14" s="61" t="s">
        <v>15</v>
      </c>
      <c r="G14">
        <v>2.0099999999999998</v>
      </c>
      <c r="H14">
        <v>1.87</v>
      </c>
      <c r="I14">
        <v>202.3</v>
      </c>
      <c r="J14" s="63">
        <v>40</v>
      </c>
      <c r="K14" s="63">
        <f t="shared" si="5"/>
        <v>8.0920000000000005</v>
      </c>
      <c r="L14" t="s">
        <v>66</v>
      </c>
      <c r="M14" s="63">
        <v>5</v>
      </c>
      <c r="N14" s="5">
        <f t="shared" si="6"/>
        <v>1618.4</v>
      </c>
      <c r="O14" s="56"/>
      <c r="P14">
        <f t="shared" si="7"/>
        <v>8092</v>
      </c>
      <c r="Q14" s="61">
        <v>1.79</v>
      </c>
      <c r="R14" s="61">
        <v>1.9</v>
      </c>
      <c r="S14" s="56">
        <v>137.19999999999999</v>
      </c>
      <c r="T14" s="56"/>
      <c r="U14">
        <v>8.1890999999999998</v>
      </c>
      <c r="V14" s="25">
        <v>4</v>
      </c>
      <c r="W14">
        <f t="shared" si="3"/>
        <v>3.6443148688046652</v>
      </c>
      <c r="X14" s="61">
        <f t="shared" si="4"/>
        <v>0.54879999999999995</v>
      </c>
      <c r="AA14">
        <v>1</v>
      </c>
      <c r="AB14">
        <v>1</v>
      </c>
      <c r="AH14" s="61"/>
      <c r="AI14" s="61"/>
      <c r="AJ14" s="63"/>
      <c r="AK14" s="63"/>
      <c r="AL14" s="63"/>
      <c r="AM14" s="63"/>
      <c r="AN14" s="63"/>
      <c r="AO14" s="63"/>
    </row>
    <row r="15" spans="1:51" s="2" customFormat="1">
      <c r="A15" s="60">
        <v>9.1</v>
      </c>
      <c r="B15" s="61" t="s">
        <v>75</v>
      </c>
      <c r="C15" s="20"/>
      <c r="D15" t="s">
        <v>9</v>
      </c>
      <c r="E15" s="63" t="s">
        <v>12</v>
      </c>
      <c r="F15" s="63" t="s">
        <v>15</v>
      </c>
      <c r="G15">
        <v>2.13</v>
      </c>
      <c r="H15">
        <v>2.35</v>
      </c>
      <c r="I15">
        <v>166.9</v>
      </c>
      <c r="J15">
        <v>40</v>
      </c>
      <c r="K15">
        <f t="shared" si="5"/>
        <v>6.6760000000000002</v>
      </c>
      <c r="L15" t="s">
        <v>66</v>
      </c>
      <c r="M15">
        <v>5</v>
      </c>
      <c r="N15" s="5">
        <f t="shared" si="6"/>
        <v>1335.2</v>
      </c>
      <c r="O15"/>
      <c r="P15" s="56">
        <f t="shared" si="7"/>
        <v>6676</v>
      </c>
      <c r="Q15" s="63">
        <v>1.91</v>
      </c>
      <c r="R15" s="63">
        <v>1.93</v>
      </c>
      <c r="S15">
        <v>33.700000000000003</v>
      </c>
      <c r="T15"/>
      <c r="U15"/>
      <c r="V15" s="63">
        <v>8.5</v>
      </c>
      <c r="W15">
        <f t="shared" si="3"/>
        <v>14.836795252225517</v>
      </c>
      <c r="X15" s="58">
        <f t="shared" si="4"/>
        <v>0.28645000000000004</v>
      </c>
      <c r="Y15" s="3"/>
      <c r="Z15" s="3"/>
      <c r="AA15"/>
      <c r="AB15"/>
      <c r="AC15"/>
      <c r="AD15"/>
      <c r="AE15"/>
      <c r="AF15"/>
      <c r="AG15"/>
      <c r="AH15" s="61"/>
      <c r="AI15" s="61"/>
      <c r="AJ15" s="63"/>
      <c r="AK15" s="63"/>
      <c r="AL15" s="63"/>
      <c r="AM15" s="63"/>
      <c r="AN15" s="63"/>
      <c r="AO15" s="63"/>
    </row>
    <row r="16" spans="1:51" s="2" customFormat="1">
      <c r="A16" s="54">
        <v>9.1999999999999993</v>
      </c>
      <c r="B16" s="61" t="s">
        <v>82</v>
      </c>
      <c r="C16" s="20"/>
      <c r="D16" t="s">
        <v>9</v>
      </c>
      <c r="E16" s="63" t="s">
        <v>12</v>
      </c>
      <c r="F16" s="63" t="s">
        <v>15</v>
      </c>
      <c r="G16">
        <v>2.13</v>
      </c>
      <c r="H16">
        <v>2.35</v>
      </c>
      <c r="I16">
        <v>166.9</v>
      </c>
      <c r="J16">
        <v>40</v>
      </c>
      <c r="K16">
        <f t="shared" si="5"/>
        <v>6.6760000000000002</v>
      </c>
      <c r="L16" t="s">
        <v>66</v>
      </c>
      <c r="M16">
        <v>5</v>
      </c>
      <c r="N16" s="5">
        <f t="shared" si="6"/>
        <v>1335.2</v>
      </c>
      <c r="O16"/>
      <c r="P16">
        <f t="shared" si="7"/>
        <v>6676</v>
      </c>
      <c r="Q16" s="61">
        <v>1.84</v>
      </c>
      <c r="R16" s="61">
        <v>1.92</v>
      </c>
      <c r="S16">
        <v>48.3</v>
      </c>
      <c r="T16"/>
      <c r="U16"/>
      <c r="V16" s="61">
        <v>8.5</v>
      </c>
      <c r="W16">
        <f t="shared" si="3"/>
        <v>10.351966873706004</v>
      </c>
      <c r="X16" s="58">
        <f t="shared" si="4"/>
        <v>0.41054999999999997</v>
      </c>
      <c r="Y16" s="3" t="s">
        <v>241</v>
      </c>
      <c r="Z16" s="3"/>
      <c r="AA16" s="15"/>
      <c r="AB16"/>
      <c r="AC16"/>
      <c r="AD16"/>
      <c r="AE16"/>
      <c r="AF16"/>
      <c r="AG16"/>
      <c r="AH16" s="61"/>
      <c r="AI16" s="61"/>
      <c r="AJ16" s="63"/>
      <c r="AK16" s="63"/>
      <c r="AL16" s="63"/>
      <c r="AM16" s="63"/>
      <c r="AN16" s="63"/>
      <c r="AO16" s="63"/>
    </row>
    <row r="17" spans="1:51">
      <c r="A17" s="60">
        <v>10</v>
      </c>
      <c r="B17" t="s">
        <v>75</v>
      </c>
      <c r="C17" s="20" t="s">
        <v>11</v>
      </c>
      <c r="D17" s="61" t="s">
        <v>10</v>
      </c>
      <c r="E17" s="61" t="s">
        <v>12</v>
      </c>
      <c r="F17" s="61" t="s">
        <v>15</v>
      </c>
      <c r="G17">
        <v>2.0299999999999998</v>
      </c>
      <c r="H17">
        <v>2.04</v>
      </c>
      <c r="I17">
        <v>337.4</v>
      </c>
      <c r="J17">
        <v>40</v>
      </c>
      <c r="K17">
        <f t="shared" si="5"/>
        <v>13.496</v>
      </c>
      <c r="L17" t="s">
        <v>66</v>
      </c>
      <c r="M17" s="63">
        <v>6.5</v>
      </c>
      <c r="N17" s="5">
        <f t="shared" si="6"/>
        <v>2076.3076923076924</v>
      </c>
      <c r="P17">
        <f t="shared" si="7"/>
        <v>13496</v>
      </c>
      <c r="Q17" s="61">
        <v>1.78</v>
      </c>
      <c r="R17" s="61">
        <v>2.02</v>
      </c>
      <c r="S17">
        <v>33.5</v>
      </c>
      <c r="V17" s="25">
        <v>4.5</v>
      </c>
      <c r="W17">
        <f t="shared" si="3"/>
        <v>14.925373134328359</v>
      </c>
      <c r="X17" s="58">
        <f t="shared" si="4"/>
        <v>0.15075</v>
      </c>
      <c r="AA17" s="61">
        <v>1</v>
      </c>
      <c r="AB17">
        <v>1</v>
      </c>
    </row>
    <row r="18" spans="1:51">
      <c r="A18" s="60">
        <v>10.1</v>
      </c>
      <c r="B18" s="63" t="s">
        <v>75</v>
      </c>
      <c r="D18" t="s">
        <v>10</v>
      </c>
      <c r="E18" s="61" t="s">
        <v>12</v>
      </c>
      <c r="F18" s="61" t="s">
        <v>15</v>
      </c>
      <c r="J18" s="61"/>
      <c r="K18" s="61">
        <f t="shared" si="5"/>
        <v>0</v>
      </c>
      <c r="M18" s="61"/>
      <c r="N18" s="5" t="e">
        <f t="shared" si="6"/>
        <v>#DIV/0!</v>
      </c>
      <c r="P18" t="e">
        <f t="shared" si="7"/>
        <v>#DIV/0!</v>
      </c>
      <c r="Q18" s="63">
        <v>1.88</v>
      </c>
      <c r="R18" s="63">
        <v>1.85</v>
      </c>
      <c r="S18">
        <v>39</v>
      </c>
      <c r="V18" s="25">
        <v>9</v>
      </c>
      <c r="W18">
        <f t="shared" si="3"/>
        <v>12.820512820512821</v>
      </c>
      <c r="X18" s="58">
        <f t="shared" si="4"/>
        <v>0.35099999999999998</v>
      </c>
      <c r="Z18" s="3" t="s">
        <v>109</v>
      </c>
      <c r="AH18" s="61"/>
      <c r="AI18" s="61"/>
      <c r="AJ18" s="63"/>
      <c r="AK18" s="63"/>
      <c r="AL18" s="63"/>
      <c r="AM18" s="63"/>
      <c r="AN18" s="63"/>
      <c r="AO18" s="63"/>
    </row>
    <row r="19" spans="1:51" s="2" customFormat="1">
      <c r="A19" s="60">
        <v>10.199999999999999</v>
      </c>
      <c r="B19" t="s">
        <v>82</v>
      </c>
      <c r="C19" s="20"/>
      <c r="D19" t="s">
        <v>10</v>
      </c>
      <c r="E19" s="61" t="s">
        <v>12</v>
      </c>
      <c r="F19" s="61" t="s">
        <v>15</v>
      </c>
      <c r="G19"/>
      <c r="H19"/>
      <c r="I19"/>
      <c r="J19"/>
      <c r="K19">
        <f t="shared" si="5"/>
        <v>0</v>
      </c>
      <c r="L19"/>
      <c r="M19" s="61"/>
      <c r="N19" s="5" t="e">
        <f t="shared" si="6"/>
        <v>#DIV/0!</v>
      </c>
      <c r="O19"/>
      <c r="P19" t="e">
        <f t="shared" si="7"/>
        <v>#DIV/0!</v>
      </c>
      <c r="Q19" s="61">
        <v>1.79</v>
      </c>
      <c r="R19" s="61">
        <v>1.97</v>
      </c>
      <c r="S19" s="56">
        <v>39</v>
      </c>
      <c r="T19" s="56"/>
      <c r="U19" s="56">
        <v>11.6823</v>
      </c>
      <c r="V19" s="25">
        <v>9.6</v>
      </c>
      <c r="W19">
        <f t="shared" si="3"/>
        <v>12.820512820512821</v>
      </c>
      <c r="X19" s="58">
        <f t="shared" si="4"/>
        <v>0.37439999999999996</v>
      </c>
      <c r="Y19" s="3" t="s">
        <v>144</v>
      </c>
      <c r="Z19" s="57" t="s">
        <v>124</v>
      </c>
      <c r="AA19"/>
      <c r="AB19"/>
      <c r="AC19"/>
      <c r="AD19"/>
      <c r="AE19"/>
      <c r="AF19"/>
      <c r="AG19"/>
      <c r="AH19" s="61"/>
      <c r="AI19" s="61"/>
      <c r="AJ19" s="63"/>
      <c r="AK19" s="63"/>
      <c r="AL19" s="63"/>
      <c r="AM19" s="63"/>
      <c r="AN19" s="63"/>
      <c r="AO19" s="63"/>
    </row>
    <row r="20" spans="1:51">
      <c r="A20" s="60">
        <v>10.3</v>
      </c>
      <c r="B20" t="s">
        <v>82</v>
      </c>
      <c r="C20" s="23"/>
      <c r="D20" t="s">
        <v>10</v>
      </c>
      <c r="E20" s="61" t="s">
        <v>12</v>
      </c>
      <c r="F20" s="61" t="s">
        <v>15</v>
      </c>
      <c r="K20">
        <f t="shared" si="5"/>
        <v>0</v>
      </c>
      <c r="M20" s="61"/>
      <c r="N20" s="5" t="e">
        <f t="shared" si="6"/>
        <v>#DIV/0!</v>
      </c>
      <c r="P20" t="e">
        <f t="shared" si="7"/>
        <v>#DIV/0!</v>
      </c>
      <c r="Q20" s="63">
        <v>1.94</v>
      </c>
      <c r="R20" s="59">
        <v>1.48</v>
      </c>
      <c r="S20">
        <v>20.3</v>
      </c>
      <c r="U20">
        <v>7.7012999999999998</v>
      </c>
      <c r="V20" s="25">
        <v>8</v>
      </c>
      <c r="W20">
        <f t="shared" si="3"/>
        <v>24.630541871921181</v>
      </c>
      <c r="X20" s="58">
        <f t="shared" si="4"/>
        <v>0.16240000000000002</v>
      </c>
      <c r="Y20" s="3" t="s">
        <v>225</v>
      </c>
      <c r="AH20" s="61"/>
      <c r="AI20" s="61"/>
      <c r="AJ20" s="63"/>
      <c r="AK20" s="63"/>
      <c r="AL20" s="63"/>
      <c r="AM20" s="63"/>
      <c r="AN20" s="63"/>
      <c r="AO20" s="63"/>
    </row>
    <row r="21" spans="1:51">
      <c r="A21" s="54">
        <v>10.4</v>
      </c>
      <c r="B21" s="63" t="s">
        <v>82</v>
      </c>
      <c r="C21" s="23"/>
      <c r="D21" t="s">
        <v>10</v>
      </c>
      <c r="E21" s="61" t="s">
        <v>12</v>
      </c>
      <c r="F21" s="61" t="s">
        <v>15</v>
      </c>
      <c r="J21" s="61"/>
      <c r="K21" s="61"/>
      <c r="M21" s="61"/>
      <c r="Q21" s="63"/>
      <c r="R21" s="63"/>
      <c r="V21" s="25">
        <v>17.600000000000001</v>
      </c>
      <c r="X21" s="63">
        <v>0.53679999999999994</v>
      </c>
      <c r="Z21" s="3" t="s">
        <v>183</v>
      </c>
      <c r="AH21" s="2"/>
      <c r="AI21" s="2"/>
      <c r="AJ21" s="2"/>
      <c r="AK21" s="2"/>
      <c r="AL21" s="2"/>
      <c r="AM21" s="2"/>
      <c r="AN21" s="2"/>
      <c r="AO21" s="2"/>
    </row>
    <row r="22" spans="1:51" s="2" customFormat="1">
      <c r="A22" s="60">
        <v>10.5</v>
      </c>
      <c r="B22" t="s">
        <v>75</v>
      </c>
      <c r="C22" s="20"/>
      <c r="D22" t="s">
        <v>10</v>
      </c>
      <c r="E22" s="57" t="s">
        <v>12</v>
      </c>
      <c r="F22" s="57" t="s">
        <v>15</v>
      </c>
      <c r="G22"/>
      <c r="H22"/>
      <c r="I22"/>
      <c r="J22"/>
      <c r="K22"/>
      <c r="L22"/>
      <c r="M22"/>
      <c r="N22" s="5"/>
      <c r="O22"/>
      <c r="P22"/>
      <c r="Q22" s="61">
        <v>1.52</v>
      </c>
      <c r="R22" s="61">
        <v>1.1200000000000001</v>
      </c>
      <c r="S22">
        <v>9.1</v>
      </c>
      <c r="T22"/>
      <c r="U22"/>
      <c r="V22" s="61">
        <v>8.5</v>
      </c>
      <c r="W22">
        <f t="shared" ref="W22:W37" si="8">0.5*1000/S22</f>
        <v>54.945054945054949</v>
      </c>
      <c r="X22" s="58">
        <f t="shared" ref="X22:X37" si="9">V22*S22/1000</f>
        <v>7.7349999999999988E-2</v>
      </c>
      <c r="Y22" s="3"/>
      <c r="Z22" s="3"/>
      <c r="AA22" s="15"/>
      <c r="AB22"/>
      <c r="AC22"/>
      <c r="AD22"/>
      <c r="AE22"/>
      <c r="AF22"/>
      <c r="AG22"/>
      <c r="AH22" s="61"/>
      <c r="AI22" s="61"/>
      <c r="AJ22" s="63"/>
      <c r="AK22" s="63"/>
      <c r="AL22" s="63"/>
      <c r="AM22" s="63"/>
      <c r="AN22" s="63"/>
      <c r="AO22" s="63"/>
    </row>
    <row r="23" spans="1:51" s="2" customFormat="1">
      <c r="A23" s="43">
        <v>11</v>
      </c>
      <c r="B23" s="61" t="s">
        <v>82</v>
      </c>
      <c r="C23" s="20" t="s">
        <v>11</v>
      </c>
      <c r="D23" t="s">
        <v>8</v>
      </c>
      <c r="E23" s="61" t="s">
        <v>14</v>
      </c>
      <c r="F23" s="61" t="s">
        <v>15</v>
      </c>
      <c r="G23">
        <v>2.0299999999999998</v>
      </c>
      <c r="H23">
        <v>2.1800000000000002</v>
      </c>
      <c r="I23">
        <v>359.9</v>
      </c>
      <c r="J23">
        <v>40</v>
      </c>
      <c r="K23">
        <f t="shared" ref="K23:K37" si="10">I23*J23/1000</f>
        <v>14.396000000000001</v>
      </c>
      <c r="L23" t="s">
        <v>66</v>
      </c>
      <c r="M23" s="63">
        <v>13</v>
      </c>
      <c r="N23" s="5">
        <f t="shared" ref="N23:N37" si="11">(I23*J23)/M23</f>
        <v>1107.3846153846155</v>
      </c>
      <c r="O23"/>
      <c r="P23">
        <f t="shared" ref="P23:P37" si="12">M23*N23</f>
        <v>14396.000000000002</v>
      </c>
      <c r="Q23" s="61">
        <v>1.84</v>
      </c>
      <c r="R23" s="61">
        <v>2.14</v>
      </c>
      <c r="S23">
        <v>87.1</v>
      </c>
      <c r="T23"/>
      <c r="U23">
        <v>7.4092500000000001</v>
      </c>
      <c r="V23" s="25">
        <v>6.5</v>
      </c>
      <c r="W23">
        <f t="shared" si="8"/>
        <v>5.7405281285878305</v>
      </c>
      <c r="X23" s="63">
        <f t="shared" si="9"/>
        <v>0.56614999999999993</v>
      </c>
      <c r="Y23" s="3"/>
      <c r="Z23" s="3" t="s">
        <v>122</v>
      </c>
      <c r="AA23" s="61">
        <v>1</v>
      </c>
      <c r="AB23">
        <v>1</v>
      </c>
      <c r="AC23"/>
      <c r="AD23"/>
      <c r="AE23"/>
      <c r="AF23"/>
      <c r="AG23"/>
      <c r="AH23" s="61"/>
      <c r="AI23" s="61"/>
      <c r="AJ23" s="63"/>
      <c r="AK23" s="63"/>
      <c r="AL23" s="63"/>
      <c r="AM23" s="63"/>
      <c r="AN23" s="63"/>
      <c r="AO23" s="63"/>
    </row>
    <row r="24" spans="1:51" s="2" customFormat="1">
      <c r="A24" s="43">
        <v>12</v>
      </c>
      <c r="B24" t="s">
        <v>82</v>
      </c>
      <c r="C24" s="20" t="s">
        <v>11</v>
      </c>
      <c r="D24" t="s">
        <v>9</v>
      </c>
      <c r="E24" s="61" t="s">
        <v>13</v>
      </c>
      <c r="F24" s="61" t="s">
        <v>15</v>
      </c>
      <c r="G24">
        <v>1.98</v>
      </c>
      <c r="H24">
        <v>2.2999999999999998</v>
      </c>
      <c r="I24">
        <v>536.29999999999995</v>
      </c>
      <c r="J24" s="61">
        <v>40</v>
      </c>
      <c r="K24" s="61">
        <f t="shared" si="10"/>
        <v>21.452000000000002</v>
      </c>
      <c r="L24" t="s">
        <v>66</v>
      </c>
      <c r="M24" s="63">
        <v>14.3</v>
      </c>
      <c r="N24" s="5">
        <f t="shared" si="11"/>
        <v>1500.13986013986</v>
      </c>
      <c r="O24"/>
      <c r="P24">
        <f t="shared" si="12"/>
        <v>21452</v>
      </c>
      <c r="Q24" s="61">
        <v>1.83</v>
      </c>
      <c r="R24" s="61">
        <v>2.06</v>
      </c>
      <c r="S24">
        <v>77.2</v>
      </c>
      <c r="T24"/>
      <c r="U24">
        <v>4.6173799999999998</v>
      </c>
      <c r="V24" s="25">
        <v>8</v>
      </c>
      <c r="W24">
        <f t="shared" si="8"/>
        <v>6.4766839378238341</v>
      </c>
      <c r="X24" s="61">
        <f t="shared" si="9"/>
        <v>0.61760000000000004</v>
      </c>
      <c r="Y24" s="3"/>
      <c r="Z24" s="3"/>
      <c r="AA24">
        <v>1</v>
      </c>
      <c r="AB24">
        <v>1</v>
      </c>
      <c r="AC24"/>
      <c r="AD24"/>
      <c r="AE24"/>
      <c r="AF24"/>
      <c r="AG24"/>
      <c r="AH24" s="61"/>
      <c r="AI24" s="61"/>
      <c r="AJ24" s="63"/>
      <c r="AK24" s="63"/>
      <c r="AL24" s="63"/>
      <c r="AM24" s="63"/>
      <c r="AN24" s="63"/>
      <c r="AO24" s="63"/>
    </row>
    <row r="25" spans="1:51">
      <c r="A25" s="43">
        <v>13</v>
      </c>
      <c r="B25" s="61" t="s">
        <v>82</v>
      </c>
      <c r="C25" s="20" t="s">
        <v>16</v>
      </c>
      <c r="D25" t="s">
        <v>17</v>
      </c>
      <c r="E25" s="61" t="s">
        <v>19</v>
      </c>
      <c r="F25" s="61" t="s">
        <v>15</v>
      </c>
      <c r="G25">
        <v>1.99</v>
      </c>
      <c r="H25">
        <v>2.19</v>
      </c>
      <c r="I25">
        <v>477.2</v>
      </c>
      <c r="J25" s="63">
        <v>10</v>
      </c>
      <c r="K25" s="63">
        <f t="shared" si="10"/>
        <v>4.7720000000000002</v>
      </c>
      <c r="L25" t="s">
        <v>66</v>
      </c>
      <c r="M25" s="63">
        <v>5</v>
      </c>
      <c r="N25" s="5">
        <f t="shared" si="11"/>
        <v>954.4</v>
      </c>
      <c r="O25" s="56"/>
      <c r="P25">
        <f t="shared" si="12"/>
        <v>4772</v>
      </c>
      <c r="Q25" s="61">
        <v>1.89</v>
      </c>
      <c r="R25" s="61">
        <v>2.2200000000000002</v>
      </c>
      <c r="S25">
        <v>87.1</v>
      </c>
      <c r="U25">
        <v>4.6162599999999996</v>
      </c>
      <c r="V25" s="25">
        <v>8</v>
      </c>
      <c r="W25">
        <f t="shared" si="8"/>
        <v>5.7405281285878305</v>
      </c>
      <c r="X25" s="61">
        <f t="shared" si="9"/>
        <v>0.69679999999999997</v>
      </c>
      <c r="AA25">
        <v>1</v>
      </c>
      <c r="AB25">
        <v>1</v>
      </c>
      <c r="AH25" s="2"/>
      <c r="AI25" s="2"/>
    </row>
    <row r="26" spans="1:51">
      <c r="A26" s="43">
        <v>14</v>
      </c>
      <c r="B26" t="s">
        <v>82</v>
      </c>
      <c r="C26" s="22" t="s">
        <v>16</v>
      </c>
      <c r="D26" s="2" t="s">
        <v>10</v>
      </c>
      <c r="E26" s="2" t="s">
        <v>19</v>
      </c>
      <c r="F26" s="2" t="s">
        <v>15</v>
      </c>
      <c r="G26" s="2">
        <v>2.12</v>
      </c>
      <c r="H26" s="2">
        <v>2.44</v>
      </c>
      <c r="I26" s="2">
        <v>768.1</v>
      </c>
      <c r="J26" s="2">
        <v>10</v>
      </c>
      <c r="K26" s="2">
        <f t="shared" si="10"/>
        <v>7.681</v>
      </c>
      <c r="L26" s="2" t="s">
        <v>66</v>
      </c>
      <c r="M26" s="2">
        <v>5</v>
      </c>
      <c r="N26" s="14">
        <f t="shared" si="11"/>
        <v>1536.2</v>
      </c>
      <c r="O26" s="2"/>
      <c r="P26">
        <f t="shared" si="12"/>
        <v>7681</v>
      </c>
      <c r="Q26" s="2">
        <v>1.84</v>
      </c>
      <c r="R26" s="59">
        <v>2.3199999999999998</v>
      </c>
      <c r="S26" s="2">
        <v>111</v>
      </c>
      <c r="T26" s="2"/>
      <c r="U26" s="2">
        <v>5.4009999999999998</v>
      </c>
      <c r="V26" s="25">
        <v>8</v>
      </c>
      <c r="W26">
        <f t="shared" si="8"/>
        <v>4.5045045045045047</v>
      </c>
      <c r="X26" s="2">
        <f t="shared" si="9"/>
        <v>0.88800000000000001</v>
      </c>
      <c r="Z26" s="2"/>
      <c r="AA26" s="2">
        <v>1</v>
      </c>
      <c r="AB26" s="2">
        <v>1</v>
      </c>
      <c r="AC26" s="2"/>
      <c r="AD26" s="2"/>
      <c r="AE26" s="2"/>
      <c r="AF26" s="2"/>
      <c r="AG26" s="2"/>
      <c r="AH26" s="61"/>
      <c r="AI26" s="61"/>
    </row>
    <row r="27" spans="1:51">
      <c r="A27" s="43">
        <v>15</v>
      </c>
      <c r="B27" t="s">
        <v>82</v>
      </c>
      <c r="C27" s="22" t="s">
        <v>16</v>
      </c>
      <c r="D27" s="2" t="s">
        <v>7</v>
      </c>
      <c r="E27" s="2" t="s">
        <v>20</v>
      </c>
      <c r="F27" s="2" t="s">
        <v>15</v>
      </c>
      <c r="G27" s="2">
        <v>2.14</v>
      </c>
      <c r="H27" s="2">
        <v>2.52</v>
      </c>
      <c r="I27" s="2">
        <v>660.2</v>
      </c>
      <c r="J27" s="2">
        <v>10</v>
      </c>
      <c r="K27" s="2">
        <f t="shared" si="10"/>
        <v>6.6020000000000003</v>
      </c>
      <c r="L27" s="2" t="s">
        <v>66</v>
      </c>
      <c r="M27" s="2">
        <v>5</v>
      </c>
      <c r="N27" s="14">
        <f t="shared" si="11"/>
        <v>1320.4</v>
      </c>
      <c r="O27" s="2"/>
      <c r="P27">
        <f t="shared" si="12"/>
        <v>6602</v>
      </c>
      <c r="Q27" s="2">
        <v>1.87</v>
      </c>
      <c r="R27" s="2">
        <v>2.2200000000000002</v>
      </c>
      <c r="S27" s="2">
        <v>101.7</v>
      </c>
      <c r="T27" s="2"/>
      <c r="U27" s="2">
        <v>4.9909999999999997</v>
      </c>
      <c r="V27" s="25">
        <v>8</v>
      </c>
      <c r="W27">
        <f t="shared" si="8"/>
        <v>4.9164208456243852</v>
      </c>
      <c r="X27" s="2">
        <f t="shared" si="9"/>
        <v>0.81359999999999999</v>
      </c>
      <c r="Z27" s="2"/>
      <c r="AA27" s="2">
        <v>1</v>
      </c>
      <c r="AB27" s="2">
        <v>1</v>
      </c>
      <c r="AC27" s="2"/>
      <c r="AD27" s="2"/>
      <c r="AE27" s="2"/>
      <c r="AF27" s="2"/>
      <c r="AG27" s="2"/>
      <c r="AH27" s="61"/>
      <c r="AI27" s="61"/>
      <c r="AJ27" s="63"/>
      <c r="AK27" s="63"/>
      <c r="AL27" s="63"/>
      <c r="AM27" s="63"/>
      <c r="AN27" s="63"/>
      <c r="AO27" s="63"/>
    </row>
    <row r="28" spans="1:51">
      <c r="A28" s="60">
        <v>16</v>
      </c>
      <c r="B28" t="s">
        <v>82</v>
      </c>
      <c r="C28" s="20" t="s">
        <v>16</v>
      </c>
      <c r="D28" t="s">
        <v>18</v>
      </c>
      <c r="E28" s="61" t="s">
        <v>20</v>
      </c>
      <c r="F28" s="61" t="s">
        <v>15</v>
      </c>
      <c r="G28">
        <v>1.98</v>
      </c>
      <c r="H28">
        <v>2.25</v>
      </c>
      <c r="I28">
        <v>525.4</v>
      </c>
      <c r="J28" s="63">
        <v>10</v>
      </c>
      <c r="K28" s="63">
        <f t="shared" si="10"/>
        <v>5.2539999999999996</v>
      </c>
      <c r="L28" t="s">
        <v>66</v>
      </c>
      <c r="M28" s="63">
        <v>3</v>
      </c>
      <c r="N28" s="5">
        <f t="shared" si="11"/>
        <v>1751.3333333333333</v>
      </c>
      <c r="P28">
        <f t="shared" si="12"/>
        <v>5254</v>
      </c>
      <c r="Q28" s="59">
        <v>1.66</v>
      </c>
      <c r="R28" s="61">
        <v>2.0299999999999998</v>
      </c>
      <c r="S28">
        <v>35.200000000000003</v>
      </c>
      <c r="U28">
        <v>6.1260000000000003</v>
      </c>
      <c r="V28" s="25">
        <v>8</v>
      </c>
      <c r="W28">
        <f t="shared" si="8"/>
        <v>14.204545454545453</v>
      </c>
      <c r="X28" s="58">
        <f t="shared" si="9"/>
        <v>0.28160000000000002</v>
      </c>
      <c r="AA28" s="61">
        <v>1</v>
      </c>
      <c r="AB28">
        <v>1</v>
      </c>
    </row>
    <row r="29" spans="1:51">
      <c r="A29" s="60">
        <v>16.100000000000001</v>
      </c>
      <c r="B29" t="s">
        <v>82</v>
      </c>
      <c r="C29" s="23"/>
      <c r="D29" t="s">
        <v>18</v>
      </c>
      <c r="E29" s="61" t="s">
        <v>20</v>
      </c>
      <c r="F29" s="61" t="s">
        <v>15</v>
      </c>
      <c r="K29">
        <f t="shared" si="10"/>
        <v>0</v>
      </c>
      <c r="M29" s="61"/>
      <c r="N29" s="5" t="e">
        <f t="shared" si="11"/>
        <v>#DIV/0!</v>
      </c>
      <c r="O29" s="56"/>
      <c r="P29" t="e">
        <f t="shared" si="12"/>
        <v>#DIV/0!</v>
      </c>
      <c r="Q29" s="63">
        <v>2.1</v>
      </c>
      <c r="R29" s="59">
        <v>0.94</v>
      </c>
      <c r="S29">
        <v>12.5</v>
      </c>
      <c r="U29">
        <v>2.1446999999999998</v>
      </c>
      <c r="V29" s="25">
        <v>8</v>
      </c>
      <c r="W29">
        <f t="shared" si="8"/>
        <v>40</v>
      </c>
      <c r="X29" s="58">
        <f t="shared" si="9"/>
        <v>0.1</v>
      </c>
      <c r="AA29" s="61"/>
    </row>
    <row r="30" spans="1:51">
      <c r="A30" s="60">
        <v>16.2</v>
      </c>
      <c r="B30" t="s">
        <v>82</v>
      </c>
      <c r="C30" s="23"/>
      <c r="D30" t="s">
        <v>18</v>
      </c>
      <c r="E30" s="61" t="s">
        <v>20</v>
      </c>
      <c r="F30" s="61" t="s">
        <v>15</v>
      </c>
      <c r="I30" s="56"/>
      <c r="K30" s="56">
        <f t="shared" si="10"/>
        <v>0</v>
      </c>
      <c r="M30" s="61"/>
      <c r="N30" s="5" t="e">
        <f t="shared" si="11"/>
        <v>#DIV/0!</v>
      </c>
      <c r="P30" t="e">
        <f t="shared" si="12"/>
        <v>#DIV/0!</v>
      </c>
      <c r="Q30" s="63">
        <v>2.02</v>
      </c>
      <c r="R30" s="59">
        <v>1.37</v>
      </c>
      <c r="S30">
        <v>27.3</v>
      </c>
      <c r="U30">
        <v>11.1198</v>
      </c>
      <c r="V30" s="25">
        <v>6.9</v>
      </c>
      <c r="W30">
        <f t="shared" si="8"/>
        <v>18.315018315018314</v>
      </c>
      <c r="X30" s="58">
        <f t="shared" si="9"/>
        <v>0.18837000000000001</v>
      </c>
      <c r="Y30" s="3" t="s">
        <v>225</v>
      </c>
      <c r="Z30" s="57"/>
    </row>
    <row r="31" spans="1:51" s="4" customFormat="1">
      <c r="A31" s="60">
        <v>16.3</v>
      </c>
      <c r="B31" t="s">
        <v>82</v>
      </c>
      <c r="C31" s="23"/>
      <c r="D31" t="s">
        <v>18</v>
      </c>
      <c r="E31" s="61" t="s">
        <v>20</v>
      </c>
      <c r="F31" s="61" t="s">
        <v>15</v>
      </c>
      <c r="G31"/>
      <c r="H31"/>
      <c r="I31" s="56"/>
      <c r="J31" s="61"/>
      <c r="K31" s="61">
        <f t="shared" si="10"/>
        <v>0</v>
      </c>
      <c r="L31"/>
      <c r="M31" s="61"/>
      <c r="N31" s="5" t="e">
        <f t="shared" si="11"/>
        <v>#DIV/0!</v>
      </c>
      <c r="O31"/>
      <c r="P31" t="e">
        <f t="shared" si="12"/>
        <v>#DIV/0!</v>
      </c>
      <c r="Q31" s="63">
        <v>2.0499999999999998</v>
      </c>
      <c r="R31" s="59">
        <v>1.29</v>
      </c>
      <c r="S31">
        <v>12.4</v>
      </c>
      <c r="T31"/>
      <c r="U31">
        <v>6.1334999999999997</v>
      </c>
      <c r="V31" s="25">
        <v>8</v>
      </c>
      <c r="W31">
        <f t="shared" si="8"/>
        <v>40.322580645161288</v>
      </c>
      <c r="X31" s="58">
        <f t="shared" si="9"/>
        <v>9.9199999999999997E-2</v>
      </c>
      <c r="Y31" s="3"/>
      <c r="Z31" s="57"/>
      <c r="AA31"/>
      <c r="AB31"/>
      <c r="AC31"/>
      <c r="AD31"/>
      <c r="AE31"/>
      <c r="AF31"/>
      <c r="AG31"/>
      <c r="AH31" s="61"/>
      <c r="AI31" s="61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>
      <c r="A32" s="54">
        <v>16.399999999999999</v>
      </c>
      <c r="B32" t="s">
        <v>75</v>
      </c>
      <c r="D32" s="61" t="s">
        <v>18</v>
      </c>
      <c r="E32" s="63" t="s">
        <v>20</v>
      </c>
      <c r="F32" s="63" t="s">
        <v>15</v>
      </c>
      <c r="G32" s="61">
        <v>2.11</v>
      </c>
      <c r="H32" s="61">
        <v>2.38</v>
      </c>
      <c r="I32" s="61">
        <v>257.60000000000002</v>
      </c>
      <c r="J32" s="61">
        <v>36</v>
      </c>
      <c r="K32" s="61">
        <f t="shared" si="10"/>
        <v>9.2736000000000001</v>
      </c>
      <c r="L32" s="61" t="s">
        <v>66</v>
      </c>
      <c r="M32" s="61">
        <v>9</v>
      </c>
      <c r="N32" s="5">
        <f t="shared" si="11"/>
        <v>1030.4000000000001</v>
      </c>
      <c r="O32" s="61"/>
      <c r="P32">
        <f t="shared" si="12"/>
        <v>9273.6</v>
      </c>
      <c r="Q32" s="61">
        <v>1.9</v>
      </c>
      <c r="R32" s="61">
        <v>2.06</v>
      </c>
      <c r="S32" s="61">
        <v>41.1</v>
      </c>
      <c r="T32" s="61"/>
      <c r="U32" s="61"/>
      <c r="V32" s="61">
        <v>8.5</v>
      </c>
      <c r="W32">
        <f t="shared" si="8"/>
        <v>12.165450121654501</v>
      </c>
      <c r="X32" s="58">
        <f t="shared" si="9"/>
        <v>0.34935000000000005</v>
      </c>
      <c r="Z32" s="63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51">
      <c r="A33" s="54">
        <v>16.5</v>
      </c>
      <c r="B33" t="s">
        <v>82</v>
      </c>
      <c r="D33" s="61" t="s">
        <v>18</v>
      </c>
      <c r="E33" s="63" t="s">
        <v>20</v>
      </c>
      <c r="F33" s="63" t="s">
        <v>15</v>
      </c>
      <c r="G33" s="61">
        <v>2.11</v>
      </c>
      <c r="H33" s="61">
        <v>2.38</v>
      </c>
      <c r="I33" s="61">
        <v>257.60000000000002</v>
      </c>
      <c r="J33" s="61">
        <v>36</v>
      </c>
      <c r="K33" s="61">
        <f t="shared" si="10"/>
        <v>9.2736000000000001</v>
      </c>
      <c r="L33" s="61" t="s">
        <v>66</v>
      </c>
      <c r="M33" s="61">
        <v>9</v>
      </c>
      <c r="N33" s="5">
        <f t="shared" si="11"/>
        <v>1030.4000000000001</v>
      </c>
      <c r="O33" s="61"/>
      <c r="P33">
        <f t="shared" si="12"/>
        <v>9273.6</v>
      </c>
      <c r="Q33" s="61">
        <v>1.85</v>
      </c>
      <c r="R33" s="61">
        <v>2</v>
      </c>
      <c r="S33" s="61">
        <v>54.7</v>
      </c>
      <c r="T33" s="61"/>
      <c r="U33" s="61"/>
      <c r="V33" s="61">
        <v>8.5</v>
      </c>
      <c r="W33">
        <f t="shared" si="8"/>
        <v>9.1407678244972566</v>
      </c>
      <c r="X33" s="58">
        <f t="shared" si="9"/>
        <v>0.46495000000000003</v>
      </c>
      <c r="Y33" s="3" t="s">
        <v>241</v>
      </c>
      <c r="Z33" s="63"/>
      <c r="AA33" s="15"/>
      <c r="AB33" s="61"/>
      <c r="AC33" s="61"/>
      <c r="AD33" s="61"/>
      <c r="AE33" s="61"/>
      <c r="AF33" s="61"/>
      <c r="AG33" s="61"/>
      <c r="AH33" s="61"/>
      <c r="AI33" s="61"/>
      <c r="AJ33" s="63"/>
      <c r="AK33" s="63"/>
      <c r="AL33" s="63"/>
      <c r="AM33" s="63"/>
      <c r="AN33" s="63"/>
      <c r="AO33" s="63"/>
    </row>
    <row r="34" spans="1:51">
      <c r="A34" s="43">
        <v>17</v>
      </c>
      <c r="B34" t="s">
        <v>82</v>
      </c>
      <c r="C34" s="20" t="s">
        <v>16</v>
      </c>
      <c r="D34" t="s">
        <v>18</v>
      </c>
      <c r="E34" s="61" t="s">
        <v>21</v>
      </c>
      <c r="F34" s="61" t="s">
        <v>15</v>
      </c>
      <c r="G34">
        <v>2</v>
      </c>
      <c r="H34">
        <v>2.1800000000000002</v>
      </c>
      <c r="I34">
        <v>515</v>
      </c>
      <c r="J34" s="63">
        <v>10</v>
      </c>
      <c r="K34" s="63">
        <f t="shared" si="10"/>
        <v>5.15</v>
      </c>
      <c r="L34" t="s">
        <v>66</v>
      </c>
      <c r="M34" s="63">
        <v>5</v>
      </c>
      <c r="N34" s="5">
        <f t="shared" si="11"/>
        <v>1030</v>
      </c>
      <c r="P34">
        <f t="shared" si="12"/>
        <v>5150</v>
      </c>
      <c r="Q34" s="61">
        <v>1.89</v>
      </c>
      <c r="R34" s="59">
        <v>2.2599999999999998</v>
      </c>
      <c r="S34">
        <v>79.400000000000006</v>
      </c>
      <c r="U34">
        <v>4.9370000000000003</v>
      </c>
      <c r="V34" s="25">
        <v>8</v>
      </c>
      <c r="W34">
        <f t="shared" si="8"/>
        <v>6.2972292191435768</v>
      </c>
      <c r="X34" s="61">
        <f t="shared" si="9"/>
        <v>0.6352000000000001</v>
      </c>
      <c r="Z34" s="57"/>
      <c r="AA34" s="61">
        <v>1</v>
      </c>
      <c r="AB34">
        <v>1</v>
      </c>
    </row>
    <row r="35" spans="1:51">
      <c r="A35" s="43">
        <v>18</v>
      </c>
      <c r="B35" t="s">
        <v>82</v>
      </c>
      <c r="C35" s="22" t="s">
        <v>16</v>
      </c>
      <c r="D35" s="2" t="s">
        <v>10</v>
      </c>
      <c r="E35" s="2" t="s">
        <v>20</v>
      </c>
      <c r="F35" s="2" t="s">
        <v>15</v>
      </c>
      <c r="G35" s="2">
        <v>1.94</v>
      </c>
      <c r="H35" s="2">
        <v>2.17</v>
      </c>
      <c r="I35" s="2">
        <v>514.5</v>
      </c>
      <c r="J35" s="2">
        <v>10</v>
      </c>
      <c r="K35" s="2">
        <f t="shared" si="10"/>
        <v>5.1449999999999996</v>
      </c>
      <c r="L35" s="2" t="s">
        <v>66</v>
      </c>
      <c r="M35" s="2">
        <v>5.4</v>
      </c>
      <c r="N35" s="14">
        <f t="shared" si="11"/>
        <v>952.77777777777771</v>
      </c>
      <c r="O35" s="2"/>
      <c r="P35">
        <f t="shared" si="12"/>
        <v>5145</v>
      </c>
      <c r="Q35" s="2">
        <v>1.96</v>
      </c>
      <c r="R35" s="59">
        <v>2.2200000000000002</v>
      </c>
      <c r="S35" s="2">
        <v>63</v>
      </c>
      <c r="T35" s="2"/>
      <c r="U35" s="2">
        <v>7.3537499999999998</v>
      </c>
      <c r="V35" s="25">
        <v>8</v>
      </c>
      <c r="W35">
        <f t="shared" si="8"/>
        <v>7.9365079365079367</v>
      </c>
      <c r="X35" s="2">
        <f t="shared" si="9"/>
        <v>0.504</v>
      </c>
      <c r="Z35" s="2" t="s">
        <v>133</v>
      </c>
      <c r="AA35" s="2">
        <v>1</v>
      </c>
      <c r="AB35" s="2">
        <v>1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51">
      <c r="A36" s="60">
        <v>19</v>
      </c>
      <c r="B36" t="s">
        <v>82</v>
      </c>
      <c r="C36" s="20" t="s">
        <v>16</v>
      </c>
      <c r="D36" s="56" t="s">
        <v>17</v>
      </c>
      <c r="E36" s="61" t="s">
        <v>21</v>
      </c>
      <c r="F36" s="61" t="s">
        <v>15</v>
      </c>
      <c r="G36">
        <v>2.02</v>
      </c>
      <c r="H36">
        <v>2.2400000000000002</v>
      </c>
      <c r="I36">
        <v>461.5</v>
      </c>
      <c r="J36" s="63">
        <v>10</v>
      </c>
      <c r="K36" s="63">
        <f t="shared" si="10"/>
        <v>4.6150000000000002</v>
      </c>
      <c r="L36" t="s">
        <v>66</v>
      </c>
      <c r="M36" s="2">
        <v>2</v>
      </c>
      <c r="N36" s="5">
        <f t="shared" si="11"/>
        <v>2307.5</v>
      </c>
      <c r="P36">
        <f t="shared" si="12"/>
        <v>4615</v>
      </c>
      <c r="Q36" s="2">
        <v>1.83</v>
      </c>
      <c r="R36" s="2">
        <v>2.0699999999999998</v>
      </c>
      <c r="S36">
        <v>60.6</v>
      </c>
      <c r="U36">
        <v>5.5330000000000004</v>
      </c>
      <c r="V36" s="25">
        <v>7.6</v>
      </c>
      <c r="W36">
        <f t="shared" si="8"/>
        <v>8.2508250825082499</v>
      </c>
      <c r="X36" s="58">
        <f t="shared" si="9"/>
        <v>0.46056000000000002</v>
      </c>
      <c r="Y36" s="3" t="s">
        <v>166</v>
      </c>
      <c r="AA36" s="61">
        <v>1</v>
      </c>
      <c r="AB36">
        <v>1</v>
      </c>
      <c r="AH36" s="2"/>
      <c r="AI36" s="2"/>
      <c r="AJ36" s="2"/>
      <c r="AK36" s="2"/>
      <c r="AL36" s="2"/>
      <c r="AM36" s="2"/>
      <c r="AN36" s="2"/>
      <c r="AO36" s="2"/>
    </row>
    <row r="37" spans="1:51">
      <c r="A37" s="60">
        <v>19.100000000000001</v>
      </c>
      <c r="B37" t="s">
        <v>82</v>
      </c>
      <c r="D37" s="56" t="s">
        <v>17</v>
      </c>
      <c r="E37" s="63" t="s">
        <v>21</v>
      </c>
      <c r="F37" s="63" t="s">
        <v>15</v>
      </c>
      <c r="K37">
        <f t="shared" si="10"/>
        <v>0</v>
      </c>
      <c r="N37" s="5" t="e">
        <f t="shared" si="11"/>
        <v>#DIV/0!</v>
      </c>
      <c r="P37" t="e">
        <f t="shared" si="12"/>
        <v>#DIV/0!</v>
      </c>
      <c r="Q37" s="63">
        <v>1.88</v>
      </c>
      <c r="R37" s="59">
        <v>1.34</v>
      </c>
      <c r="S37">
        <v>28.4</v>
      </c>
      <c r="U37">
        <v>12.991199999999999</v>
      </c>
      <c r="V37" s="25">
        <v>7.4</v>
      </c>
      <c r="W37">
        <f t="shared" si="8"/>
        <v>17.605633802816904</v>
      </c>
      <c r="X37" s="58">
        <f t="shared" si="9"/>
        <v>0.21015999999999999</v>
      </c>
      <c r="Y37" s="3" t="s">
        <v>227</v>
      </c>
      <c r="Z37" s="57"/>
      <c r="AA37" s="61"/>
    </row>
    <row r="38" spans="1:51" s="2" customFormat="1">
      <c r="A38" s="54">
        <v>19.2</v>
      </c>
      <c r="B38" t="s">
        <v>82</v>
      </c>
      <c r="C38" s="20"/>
      <c r="D38" s="56" t="s">
        <v>17</v>
      </c>
      <c r="E38" s="63" t="s">
        <v>21</v>
      </c>
      <c r="F38" s="63" t="s">
        <v>15</v>
      </c>
      <c r="G38"/>
      <c r="H38"/>
      <c r="I38"/>
      <c r="J38"/>
      <c r="K38"/>
      <c r="L38"/>
      <c r="M38"/>
      <c r="N38" s="5"/>
      <c r="O38" s="61"/>
      <c r="P38"/>
      <c r="Q38" s="63"/>
      <c r="R38" s="63"/>
      <c r="S38"/>
      <c r="T38"/>
      <c r="U38"/>
      <c r="V38" s="25">
        <v>15</v>
      </c>
      <c r="W38"/>
      <c r="X38" s="63">
        <v>0.67071999999999998</v>
      </c>
      <c r="Y38" s="3"/>
      <c r="Z38" s="3" t="s">
        <v>193</v>
      </c>
      <c r="AA38" s="61"/>
      <c r="AB38"/>
      <c r="AC38"/>
      <c r="AD38"/>
      <c r="AE38"/>
      <c r="AF38"/>
      <c r="AG38"/>
      <c r="AH38" s="61"/>
      <c r="AI38" s="61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>
      <c r="A39" s="60">
        <v>19.3</v>
      </c>
      <c r="B39" t="s">
        <v>75</v>
      </c>
      <c r="D39" t="s">
        <v>17</v>
      </c>
      <c r="E39" s="63" t="s">
        <v>21</v>
      </c>
      <c r="F39" s="63" t="s">
        <v>15</v>
      </c>
      <c r="G39">
        <v>2.14</v>
      </c>
      <c r="H39">
        <v>2.36</v>
      </c>
      <c r="I39">
        <v>202.3</v>
      </c>
      <c r="J39">
        <v>11</v>
      </c>
      <c r="K39" s="58">
        <f>I39*J39/1000</f>
        <v>2.2253000000000003</v>
      </c>
      <c r="L39" t="s">
        <v>66</v>
      </c>
      <c r="M39">
        <v>2</v>
      </c>
      <c r="N39" s="5">
        <f>(I39*J39)/M39</f>
        <v>1112.6500000000001</v>
      </c>
      <c r="P39">
        <f>M39*N39</f>
        <v>2225.3000000000002</v>
      </c>
      <c r="Q39" s="63">
        <v>1.57</v>
      </c>
      <c r="R39" s="63">
        <v>1.06</v>
      </c>
      <c r="S39">
        <v>5.9</v>
      </c>
      <c r="V39" s="25">
        <v>8.5</v>
      </c>
      <c r="W39">
        <f>0.5*1000/S39</f>
        <v>84.745762711864401</v>
      </c>
      <c r="X39" s="63">
        <f>V39*S39/1000</f>
        <v>5.0150000000000007E-2</v>
      </c>
      <c r="Z39" s="63"/>
      <c r="AA39" s="61"/>
      <c r="AH39" s="61"/>
      <c r="AI39" s="61"/>
    </row>
    <row r="40" spans="1:51" s="2" customFormat="1">
      <c r="A40" s="54">
        <v>19.399999999999999</v>
      </c>
      <c r="B40" s="61" t="s">
        <v>82</v>
      </c>
      <c r="C40" s="20"/>
      <c r="D40" s="61" t="s">
        <v>8</v>
      </c>
      <c r="E40" s="63" t="s">
        <v>13</v>
      </c>
      <c r="F40" s="63" t="s">
        <v>15</v>
      </c>
      <c r="G40" s="61"/>
      <c r="H40" s="61"/>
      <c r="I40" s="61"/>
      <c r="J40" s="61"/>
      <c r="K40" s="61"/>
      <c r="L40" s="61"/>
      <c r="M40" s="61"/>
      <c r="N40" s="5"/>
      <c r="O40" s="61"/>
      <c r="P40"/>
      <c r="Q40" s="61"/>
      <c r="R40" s="61"/>
      <c r="S40"/>
      <c r="T40"/>
      <c r="U40" s="56"/>
      <c r="V40" s="25">
        <v>13.7</v>
      </c>
      <c r="W40"/>
      <c r="X40" s="61">
        <v>0.57323000000000002</v>
      </c>
      <c r="Y40" s="3"/>
      <c r="Z40" s="63" t="s">
        <v>191</v>
      </c>
      <c r="AA40" s="61"/>
      <c r="AB40" s="61"/>
      <c r="AC40" s="61"/>
      <c r="AD40" s="61"/>
      <c r="AE40" s="61"/>
      <c r="AF40" s="61"/>
      <c r="AG40"/>
      <c r="AH40" s="61"/>
      <c r="AI40" s="61"/>
      <c r="AJ40" s="63"/>
      <c r="AK40" s="63"/>
      <c r="AL40" s="63"/>
      <c r="AM40" s="63"/>
      <c r="AN40" s="63"/>
      <c r="AO40" s="6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>
      <c r="A41" s="60">
        <v>19.399999999999999</v>
      </c>
      <c r="B41" t="s">
        <v>75</v>
      </c>
      <c r="D41" s="61" t="s">
        <v>17</v>
      </c>
      <c r="E41" s="63" t="s">
        <v>21</v>
      </c>
      <c r="F41" s="63" t="s">
        <v>15</v>
      </c>
      <c r="G41" s="61">
        <v>2.15</v>
      </c>
      <c r="H41" s="61">
        <v>2.41</v>
      </c>
      <c r="I41" s="61">
        <v>133.30000000000001</v>
      </c>
      <c r="J41" s="61">
        <v>43</v>
      </c>
      <c r="K41" s="61">
        <f t="shared" ref="K41:K46" si="13">I41*J41/1000</f>
        <v>5.7319000000000004</v>
      </c>
      <c r="L41" s="61" t="s">
        <v>66</v>
      </c>
      <c r="M41" s="61">
        <v>5</v>
      </c>
      <c r="N41" s="5">
        <f t="shared" ref="N41:N46" si="14">(I41*J41)/M41</f>
        <v>1146.3800000000001</v>
      </c>
      <c r="O41" s="61"/>
      <c r="P41">
        <f t="shared" ref="P41:P46" si="15">M41*N41</f>
        <v>5731.9000000000005</v>
      </c>
      <c r="Q41" s="63">
        <v>1.94</v>
      </c>
      <c r="R41" s="63">
        <v>1.94</v>
      </c>
      <c r="S41" s="61">
        <v>41.2</v>
      </c>
      <c r="T41" s="61"/>
      <c r="U41" s="61"/>
      <c r="V41" s="25">
        <v>8.5</v>
      </c>
      <c r="W41">
        <f t="shared" ref="W41:W46" si="16">0.5*1000/S41</f>
        <v>12.135922330097086</v>
      </c>
      <c r="X41" s="63">
        <f t="shared" ref="X41:X49" si="17">V41*S41/1000</f>
        <v>0.35020000000000007</v>
      </c>
      <c r="Z41" s="63"/>
      <c r="AA41" s="61"/>
      <c r="AB41" s="61"/>
      <c r="AC41" s="61"/>
      <c r="AD41" s="61"/>
      <c r="AE41" s="61"/>
      <c r="AF41" s="61"/>
      <c r="AG41" s="61"/>
      <c r="AH41" s="61"/>
      <c r="AI41" s="61"/>
      <c r="AJ41" s="63"/>
      <c r="AK41" s="63"/>
      <c r="AL41" s="63"/>
      <c r="AM41" s="63"/>
      <c r="AN41" s="63"/>
      <c r="AO41" s="63"/>
    </row>
    <row r="42" spans="1:51">
      <c r="A42" s="60">
        <v>19.5</v>
      </c>
      <c r="B42" s="56" t="s">
        <v>82</v>
      </c>
      <c r="D42" t="s">
        <v>17</v>
      </c>
      <c r="E42" s="63" t="s">
        <v>21</v>
      </c>
      <c r="F42" s="63" t="s">
        <v>15</v>
      </c>
      <c r="G42">
        <v>2.15</v>
      </c>
      <c r="H42">
        <v>2.41</v>
      </c>
      <c r="I42">
        <v>133.30000000000001</v>
      </c>
      <c r="J42" s="61">
        <v>43</v>
      </c>
      <c r="K42" s="61">
        <f t="shared" si="13"/>
        <v>5.7319000000000004</v>
      </c>
      <c r="L42" t="s">
        <v>66</v>
      </c>
      <c r="M42" s="61">
        <v>5</v>
      </c>
      <c r="N42" s="5">
        <f t="shared" si="14"/>
        <v>1146.3800000000001</v>
      </c>
      <c r="P42">
        <f t="shared" si="15"/>
        <v>5731.9000000000005</v>
      </c>
      <c r="Q42" s="61">
        <v>1.82</v>
      </c>
      <c r="R42" s="59">
        <v>1.4</v>
      </c>
      <c r="S42" s="61">
        <v>17.2</v>
      </c>
      <c r="T42" s="61"/>
      <c r="U42" s="61"/>
      <c r="V42" s="61">
        <v>7.5</v>
      </c>
      <c r="W42">
        <f t="shared" si="16"/>
        <v>29.069767441860467</v>
      </c>
      <c r="X42" s="58">
        <f t="shared" si="17"/>
        <v>0.129</v>
      </c>
      <c r="Y42" s="3" t="s">
        <v>243</v>
      </c>
      <c r="Z42" s="63" t="s">
        <v>169</v>
      </c>
      <c r="AA42" s="15"/>
      <c r="AH42" s="61"/>
      <c r="AI42" s="61"/>
      <c r="AJ42" s="63"/>
      <c r="AK42" s="63"/>
      <c r="AL42" s="63"/>
      <c r="AM42" s="63"/>
      <c r="AN42" s="63"/>
      <c r="AO42" s="63"/>
    </row>
    <row r="43" spans="1:51" s="2" customFormat="1">
      <c r="A43" s="34">
        <v>20</v>
      </c>
      <c r="C43" s="22" t="s">
        <v>16</v>
      </c>
      <c r="D43" s="2" t="s">
        <v>9</v>
      </c>
      <c r="E43" s="2" t="s">
        <v>21</v>
      </c>
      <c r="F43" s="2" t="s">
        <v>15</v>
      </c>
      <c r="G43" s="2">
        <v>2.0299999999999998</v>
      </c>
      <c r="H43" s="2">
        <v>2.2400000000000002</v>
      </c>
      <c r="I43" s="2">
        <v>399.3</v>
      </c>
      <c r="J43" s="58">
        <v>10</v>
      </c>
      <c r="K43" s="58">
        <f t="shared" si="13"/>
        <v>3.9929999999999999</v>
      </c>
      <c r="M43" s="2">
        <v>10</v>
      </c>
      <c r="N43" s="5">
        <f t="shared" si="14"/>
        <v>399.3</v>
      </c>
      <c r="P43">
        <f t="shared" si="15"/>
        <v>3993</v>
      </c>
      <c r="S43"/>
      <c r="T43"/>
      <c r="U43"/>
      <c r="V43" s="61">
        <v>10</v>
      </c>
      <c r="W43" t="e">
        <f t="shared" si="16"/>
        <v>#DIV/0!</v>
      </c>
      <c r="X43" s="61">
        <f t="shared" si="17"/>
        <v>0</v>
      </c>
      <c r="Y43" s="3"/>
      <c r="AA43" s="2">
        <v>1</v>
      </c>
      <c r="AB43" s="2">
        <v>1</v>
      </c>
      <c r="AC43"/>
      <c r="AD43"/>
      <c r="AG4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>
      <c r="A44" s="34">
        <v>21</v>
      </c>
      <c r="B44" s="2" t="s">
        <v>77</v>
      </c>
      <c r="C44" s="22" t="s">
        <v>16</v>
      </c>
      <c r="D44" s="2" t="s">
        <v>10</v>
      </c>
      <c r="E44" s="2" t="s">
        <v>21</v>
      </c>
      <c r="F44" s="2" t="s">
        <v>15</v>
      </c>
      <c r="G44" s="2">
        <v>2</v>
      </c>
      <c r="H44" s="2">
        <v>2.2599999999999998</v>
      </c>
      <c r="I44" s="2">
        <v>529.5</v>
      </c>
      <c r="J44" s="2">
        <v>10</v>
      </c>
      <c r="K44" s="2">
        <f t="shared" si="13"/>
        <v>5.2949999999999999</v>
      </c>
      <c r="L44" s="2" t="s">
        <v>66</v>
      </c>
      <c r="M44" s="2"/>
      <c r="N44" s="14" t="e">
        <f t="shared" si="14"/>
        <v>#DIV/0!</v>
      </c>
      <c r="O44" s="2"/>
      <c r="P44" t="e">
        <f t="shared" si="15"/>
        <v>#DIV/0!</v>
      </c>
      <c r="Q44" s="2"/>
      <c r="R44" s="2"/>
      <c r="S44" s="2"/>
      <c r="T44" s="2"/>
      <c r="U44" s="2"/>
      <c r="V44" s="2">
        <v>10</v>
      </c>
      <c r="W44" t="e">
        <f t="shared" si="16"/>
        <v>#DIV/0!</v>
      </c>
      <c r="X44" s="2">
        <f t="shared" si="17"/>
        <v>0</v>
      </c>
      <c r="Z44" s="2"/>
      <c r="AA44" s="2">
        <v>1</v>
      </c>
      <c r="AB44" s="2">
        <v>1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51">
      <c r="A45" s="34">
        <v>22</v>
      </c>
      <c r="B45" t="s">
        <v>82</v>
      </c>
      <c r="C45" s="22" t="s">
        <v>16</v>
      </c>
      <c r="D45" s="2" t="s">
        <v>8</v>
      </c>
      <c r="E45" s="2" t="s">
        <v>20</v>
      </c>
      <c r="F45" s="2" t="s">
        <v>15</v>
      </c>
      <c r="G45" s="2">
        <v>2.12</v>
      </c>
      <c r="H45" s="2">
        <v>2.46</v>
      </c>
      <c r="I45" s="2">
        <v>750.6</v>
      </c>
      <c r="J45" s="2">
        <v>10</v>
      </c>
      <c r="K45" s="2">
        <f t="shared" si="13"/>
        <v>7.5060000000000002</v>
      </c>
      <c r="L45" s="2" t="s">
        <v>66</v>
      </c>
      <c r="M45" s="2">
        <v>2.5</v>
      </c>
      <c r="N45" s="14">
        <f t="shared" si="14"/>
        <v>3002.4</v>
      </c>
      <c r="O45" s="2"/>
      <c r="P45">
        <f t="shared" si="15"/>
        <v>7506</v>
      </c>
      <c r="Q45" s="2">
        <v>1.79</v>
      </c>
      <c r="R45" s="2">
        <v>2.12</v>
      </c>
      <c r="S45" s="2">
        <v>57.8</v>
      </c>
      <c r="T45" s="2"/>
      <c r="U45" s="2">
        <v>6.3579999999999997</v>
      </c>
      <c r="V45" s="25">
        <v>7.6</v>
      </c>
      <c r="W45">
        <f t="shared" si="16"/>
        <v>8.6505190311418687</v>
      </c>
      <c r="X45" s="58">
        <f t="shared" si="17"/>
        <v>0.43927999999999995</v>
      </c>
      <c r="Z45" s="2"/>
      <c r="AA45" s="2">
        <v>1</v>
      </c>
      <c r="AB45" s="2">
        <v>1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51">
      <c r="A46" s="60">
        <v>22.1</v>
      </c>
      <c r="B46" s="56" t="s">
        <v>82</v>
      </c>
      <c r="D46" t="s">
        <v>8</v>
      </c>
      <c r="E46" s="63" t="s">
        <v>20</v>
      </c>
      <c r="F46" s="63" t="s">
        <v>15</v>
      </c>
      <c r="K46">
        <f t="shared" si="13"/>
        <v>0</v>
      </c>
      <c r="M46" s="61"/>
      <c r="N46" s="5" t="e">
        <f t="shared" si="14"/>
        <v>#DIV/0!</v>
      </c>
      <c r="P46" t="e">
        <f t="shared" si="15"/>
        <v>#DIV/0!</v>
      </c>
      <c r="Q46" s="63">
        <v>1.85</v>
      </c>
      <c r="R46" s="63">
        <v>1.77</v>
      </c>
      <c r="S46">
        <v>45.1</v>
      </c>
      <c r="U46">
        <v>73.450199999999995</v>
      </c>
      <c r="V46" s="25">
        <v>8</v>
      </c>
      <c r="W46">
        <f t="shared" si="16"/>
        <v>11.086474501108647</v>
      </c>
      <c r="X46" s="58">
        <f t="shared" si="17"/>
        <v>0.36080000000000001</v>
      </c>
      <c r="Y46" s="3" t="s">
        <v>213</v>
      </c>
      <c r="AA46" s="61"/>
      <c r="AC46" s="61"/>
      <c r="AD46" s="61"/>
      <c r="AH46" s="61"/>
      <c r="AI46" s="61"/>
    </row>
    <row r="47" spans="1:51">
      <c r="A47" s="54">
        <v>22.2</v>
      </c>
      <c r="B47" s="61" t="s">
        <v>82</v>
      </c>
      <c r="D47" s="61" t="s">
        <v>8</v>
      </c>
      <c r="E47" s="63" t="s">
        <v>20</v>
      </c>
      <c r="F47" s="63" t="s">
        <v>15</v>
      </c>
      <c r="G47" s="61"/>
      <c r="H47" s="61"/>
      <c r="I47" s="61"/>
      <c r="J47" s="61"/>
      <c r="K47" s="61"/>
      <c r="L47" s="61"/>
      <c r="M47" s="61"/>
      <c r="O47" s="61"/>
      <c r="Q47" s="63">
        <v>1.98</v>
      </c>
      <c r="R47" s="63">
        <v>2.57</v>
      </c>
      <c r="S47">
        <v>178.3</v>
      </c>
      <c r="U47" s="56">
        <v>15.874499999999999</v>
      </c>
      <c r="V47" s="25">
        <v>8</v>
      </c>
      <c r="X47" s="63">
        <f t="shared" si="17"/>
        <v>1.4264000000000001</v>
      </c>
      <c r="Y47" s="3" t="s">
        <v>216</v>
      </c>
      <c r="Z47" s="63"/>
      <c r="AA47" s="61"/>
      <c r="AB47" s="61"/>
      <c r="AE47" s="61"/>
      <c r="AF47" s="61"/>
      <c r="AH47" s="61"/>
      <c r="AI47" s="61"/>
      <c r="AJ47" s="63"/>
      <c r="AK47" s="63"/>
      <c r="AL47" s="63"/>
      <c r="AM47" s="63"/>
      <c r="AN47" s="63"/>
      <c r="AO47" s="63"/>
    </row>
    <row r="48" spans="1:51" s="2" customFormat="1">
      <c r="A48" s="34">
        <v>23</v>
      </c>
      <c r="B48" s="61" t="s">
        <v>82</v>
      </c>
      <c r="C48" s="22" t="s">
        <v>16</v>
      </c>
      <c r="D48" s="2" t="s">
        <v>8</v>
      </c>
      <c r="E48" s="2" t="s">
        <v>19</v>
      </c>
      <c r="F48" s="2" t="s">
        <v>15</v>
      </c>
      <c r="G48" s="2">
        <v>2.14</v>
      </c>
      <c r="H48" s="2">
        <v>2.52</v>
      </c>
      <c r="I48" s="2">
        <v>742.4</v>
      </c>
      <c r="J48" s="2">
        <v>10</v>
      </c>
      <c r="K48" s="2">
        <f>I48*J48/1000</f>
        <v>7.4240000000000004</v>
      </c>
      <c r="L48" s="2" t="s">
        <v>66</v>
      </c>
      <c r="M48" s="2">
        <v>4</v>
      </c>
      <c r="N48" s="14">
        <f>(I48*J48)/M48</f>
        <v>1856</v>
      </c>
      <c r="P48">
        <f>M48*N48</f>
        <v>7424</v>
      </c>
      <c r="Q48" s="61">
        <v>1.83</v>
      </c>
      <c r="R48" s="61">
        <v>2.12</v>
      </c>
      <c r="S48" s="61">
        <v>57.9</v>
      </c>
      <c r="T48" s="61"/>
      <c r="U48" s="61">
        <v>5.718</v>
      </c>
      <c r="V48" s="25">
        <v>7.4</v>
      </c>
      <c r="W48">
        <f>0.5*1000/S48</f>
        <v>8.6355785837651133</v>
      </c>
      <c r="X48" s="58">
        <f t="shared" si="17"/>
        <v>0.42846000000000006</v>
      </c>
      <c r="Y48" s="3"/>
      <c r="Z48" s="2" t="s">
        <v>131</v>
      </c>
      <c r="AA48" s="2">
        <v>1</v>
      </c>
      <c r="AB48" s="2">
        <v>1</v>
      </c>
      <c r="AJ48" s="63"/>
      <c r="AK48" s="63"/>
      <c r="AL48" s="63"/>
      <c r="AM48" s="63"/>
      <c r="AN48" s="63"/>
      <c r="AO48" s="6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>
      <c r="A49" s="60">
        <v>23.1</v>
      </c>
      <c r="B49" s="61" t="s">
        <v>82</v>
      </c>
      <c r="D49" s="61" t="s">
        <v>8</v>
      </c>
      <c r="E49" s="63" t="s">
        <v>19</v>
      </c>
      <c r="F49" s="63" t="s">
        <v>15</v>
      </c>
      <c r="G49" s="61"/>
      <c r="H49" s="61"/>
      <c r="I49" s="61"/>
      <c r="J49" s="61"/>
      <c r="K49" s="61">
        <f>I49*J49/1000</f>
        <v>0</v>
      </c>
      <c r="L49" s="61"/>
      <c r="M49" s="61"/>
      <c r="N49" s="5" t="e">
        <f>(I49*J49)/M49</f>
        <v>#DIV/0!</v>
      </c>
      <c r="O49" s="61"/>
      <c r="P49" t="e">
        <f>M49*N49</f>
        <v>#DIV/0!</v>
      </c>
      <c r="Q49" s="63">
        <v>1.94</v>
      </c>
      <c r="R49" s="63">
        <v>1.83</v>
      </c>
      <c r="S49" s="61">
        <v>29.6</v>
      </c>
      <c r="T49" s="61"/>
      <c r="U49" s="61">
        <v>8.6687999999999992</v>
      </c>
      <c r="V49" s="25">
        <v>7.7</v>
      </c>
      <c r="W49">
        <f>0.5*1000/S49</f>
        <v>16.891891891891891</v>
      </c>
      <c r="X49" s="58">
        <f t="shared" si="17"/>
        <v>0.22792000000000001</v>
      </c>
      <c r="Y49" s="3" t="s">
        <v>227</v>
      </c>
      <c r="Z49" s="63"/>
      <c r="AA49" s="61"/>
      <c r="AB49" s="61"/>
      <c r="AC49" s="61"/>
      <c r="AD49" s="61"/>
      <c r="AE49" s="61"/>
      <c r="AF49" s="61"/>
      <c r="AG49" s="61"/>
      <c r="AH49" s="61"/>
      <c r="AI49" s="61"/>
      <c r="AJ49" s="63"/>
      <c r="AK49" s="63"/>
      <c r="AL49" s="63"/>
      <c r="AM49" s="63"/>
      <c r="AN49" s="63"/>
      <c r="AO49" s="63"/>
    </row>
    <row r="50" spans="1:51">
      <c r="A50" s="54">
        <v>23.2</v>
      </c>
      <c r="B50" t="s">
        <v>82</v>
      </c>
      <c r="D50" s="61" t="s">
        <v>8</v>
      </c>
      <c r="E50" s="63" t="s">
        <v>19</v>
      </c>
      <c r="F50" s="63" t="s">
        <v>15</v>
      </c>
      <c r="G50" s="61"/>
      <c r="H50" s="61"/>
      <c r="I50" s="61"/>
      <c r="J50" s="61"/>
      <c r="K50" s="61"/>
      <c r="L50" s="61"/>
      <c r="M50" s="61"/>
      <c r="O50" s="61"/>
      <c r="Q50" s="63"/>
      <c r="R50" s="63"/>
      <c r="S50" s="61"/>
      <c r="T50" s="61"/>
      <c r="U50" s="61"/>
      <c r="V50" s="25">
        <v>15.100000000000001</v>
      </c>
      <c r="X50" s="63">
        <v>0.65638000000000007</v>
      </c>
      <c r="Z50" s="63" t="s">
        <v>184</v>
      </c>
      <c r="AA50" s="61"/>
      <c r="AB50" s="61"/>
      <c r="AC50" s="61"/>
      <c r="AD50" s="61"/>
      <c r="AE50" s="61"/>
      <c r="AF50" s="61"/>
      <c r="AG50" s="61"/>
      <c r="AH50" s="2"/>
      <c r="AI50" s="2"/>
      <c r="AJ50" s="2"/>
      <c r="AK50" s="2"/>
      <c r="AL50" s="2"/>
      <c r="AM50" s="2"/>
      <c r="AN50" s="2"/>
      <c r="AO50" s="2"/>
    </row>
    <row r="51" spans="1:51">
      <c r="A51" s="60">
        <v>23.3</v>
      </c>
      <c r="B51" t="s">
        <v>75</v>
      </c>
      <c r="D51" t="s">
        <v>8</v>
      </c>
      <c r="E51" s="63" t="s">
        <v>19</v>
      </c>
      <c r="F51" s="63" t="s">
        <v>15</v>
      </c>
      <c r="J51" s="61"/>
      <c r="K51" s="61"/>
      <c r="M51" s="61"/>
      <c r="O51" s="61"/>
      <c r="Q51" s="61">
        <v>1.6</v>
      </c>
      <c r="R51" s="61">
        <v>1.1299999999999999</v>
      </c>
      <c r="S51" s="61">
        <v>23.9</v>
      </c>
      <c r="T51" s="61"/>
      <c r="V51" s="61">
        <v>8.5</v>
      </c>
      <c r="W51">
        <f t="shared" ref="W51:W60" si="18">0.5*1000/S51</f>
        <v>20.92050209205021</v>
      </c>
      <c r="X51" s="58">
        <f t="shared" ref="X51:X60" si="19">V51*S51/1000</f>
        <v>0.20314999999999997</v>
      </c>
      <c r="AA51" s="15"/>
    </row>
    <row r="52" spans="1:51">
      <c r="A52" s="34">
        <v>24</v>
      </c>
      <c r="B52" s="2"/>
      <c r="C52" s="22" t="s">
        <v>16</v>
      </c>
      <c r="D52" s="2" t="s">
        <v>9</v>
      </c>
      <c r="E52" s="2" t="s">
        <v>19</v>
      </c>
      <c r="F52" s="2" t="s">
        <v>15</v>
      </c>
      <c r="G52" s="2">
        <v>2.04</v>
      </c>
      <c r="H52" s="2">
        <v>2.14</v>
      </c>
      <c r="I52" s="2">
        <v>260.60000000000002</v>
      </c>
      <c r="J52" s="58">
        <v>10</v>
      </c>
      <c r="K52" s="58">
        <f t="shared" ref="K52:K58" si="20">I52*J52/1000</f>
        <v>2.6059999999999999</v>
      </c>
      <c r="L52" s="2"/>
      <c r="M52" s="2">
        <v>10</v>
      </c>
      <c r="N52" s="5">
        <f t="shared" ref="N52:N58" si="21">(I52*J52)/M52</f>
        <v>260.60000000000002</v>
      </c>
      <c r="O52" s="2"/>
      <c r="P52">
        <f t="shared" ref="P52:P58" si="22">M52*N52</f>
        <v>2606</v>
      </c>
      <c r="Q52" s="2"/>
      <c r="R52" s="2"/>
      <c r="U52" s="61"/>
      <c r="V52" s="61">
        <v>10</v>
      </c>
      <c r="W52" t="e">
        <f t="shared" si="18"/>
        <v>#DIV/0!</v>
      </c>
      <c r="X52" s="61">
        <f t="shared" si="19"/>
        <v>0</v>
      </c>
      <c r="Z52" s="2"/>
      <c r="AA52" s="2">
        <v>1</v>
      </c>
      <c r="AB52" s="2">
        <v>1</v>
      </c>
      <c r="AC52" s="61"/>
      <c r="AD52" s="61"/>
      <c r="AE52" s="2"/>
      <c r="AF52" s="2"/>
      <c r="AG52" s="61"/>
      <c r="AH52" s="61"/>
      <c r="AI52" s="61"/>
    </row>
    <row r="53" spans="1:51" s="2" customFormat="1">
      <c r="A53" s="60">
        <v>25</v>
      </c>
      <c r="B53" t="s">
        <v>75</v>
      </c>
      <c r="C53" s="20" t="s">
        <v>22</v>
      </c>
      <c r="D53" s="61" t="s">
        <v>8</v>
      </c>
      <c r="E53" s="61" t="s">
        <v>19</v>
      </c>
      <c r="F53" s="61" t="s">
        <v>23</v>
      </c>
      <c r="G53" s="61">
        <v>2.09</v>
      </c>
      <c r="H53" s="61">
        <v>2.37</v>
      </c>
      <c r="I53" s="61">
        <v>434.9</v>
      </c>
      <c r="J53" s="61">
        <v>40</v>
      </c>
      <c r="K53" s="61">
        <f t="shared" si="20"/>
        <v>17.396000000000001</v>
      </c>
      <c r="L53" s="61" t="s">
        <v>66</v>
      </c>
      <c r="M53" s="61">
        <v>14</v>
      </c>
      <c r="N53" s="5">
        <f t="shared" si="21"/>
        <v>1242.5714285714287</v>
      </c>
      <c r="O53" s="61"/>
      <c r="P53" s="61">
        <f t="shared" si="22"/>
        <v>17396</v>
      </c>
      <c r="Q53" s="61">
        <v>1.79</v>
      </c>
      <c r="R53" s="61">
        <v>2.06</v>
      </c>
      <c r="S53" s="61">
        <v>262.10000000000002</v>
      </c>
      <c r="T53" s="61"/>
      <c r="U53" s="61"/>
      <c r="V53" s="25">
        <v>1</v>
      </c>
      <c r="W53">
        <f t="shared" si="18"/>
        <v>1.907668828691339</v>
      </c>
      <c r="X53" s="58">
        <f t="shared" si="19"/>
        <v>0.2621</v>
      </c>
      <c r="Y53" s="3"/>
      <c r="Z53" s="63"/>
      <c r="AA53" s="61">
        <v>1</v>
      </c>
      <c r="AB53" s="61">
        <v>1</v>
      </c>
      <c r="AC53" s="61"/>
      <c r="AD53" s="61"/>
      <c r="AE53" s="61"/>
      <c r="AF53" s="61"/>
      <c r="AG53" s="61"/>
      <c r="AJ53" s="63"/>
      <c r="AK53" s="63"/>
      <c r="AL53" s="63"/>
      <c r="AM53" s="63"/>
      <c r="AN53" s="63"/>
      <c r="AO53" s="63"/>
    </row>
    <row r="54" spans="1:51" s="2" customFormat="1">
      <c r="A54" s="43">
        <v>25.1</v>
      </c>
      <c r="B54" s="56" t="s">
        <v>82</v>
      </c>
      <c r="C54" s="20"/>
      <c r="D54" t="s">
        <v>8</v>
      </c>
      <c r="E54" s="61" t="s">
        <v>19</v>
      </c>
      <c r="F54" s="61" t="s">
        <v>23</v>
      </c>
      <c r="G54"/>
      <c r="H54"/>
      <c r="I54"/>
      <c r="J54" s="61"/>
      <c r="K54" s="61">
        <f t="shared" si="20"/>
        <v>0</v>
      </c>
      <c r="L54"/>
      <c r="M54" s="61"/>
      <c r="N54" s="5" t="e">
        <f t="shared" si="21"/>
        <v>#DIV/0!</v>
      </c>
      <c r="O54"/>
      <c r="P54" t="e">
        <f t="shared" si="22"/>
        <v>#DIV/0!</v>
      </c>
      <c r="Q54" s="61">
        <v>1.89</v>
      </c>
      <c r="R54" s="61">
        <v>2.2000000000000002</v>
      </c>
      <c r="S54">
        <v>85.4</v>
      </c>
      <c r="T54"/>
      <c r="U54">
        <v>14.857799999999999</v>
      </c>
      <c r="V54" s="25">
        <v>7</v>
      </c>
      <c r="W54">
        <f t="shared" si="18"/>
        <v>5.8548009367681493</v>
      </c>
      <c r="X54" s="63">
        <f t="shared" si="19"/>
        <v>0.59780000000000011</v>
      </c>
      <c r="Y54" s="3"/>
      <c r="Z54" s="3"/>
      <c r="AA54" s="61"/>
      <c r="AB54"/>
      <c r="AC54"/>
      <c r="AD54"/>
      <c r="AE54"/>
      <c r="AF54"/>
      <c r="AG54"/>
      <c r="AH54" s="61"/>
      <c r="AI54" s="61"/>
      <c r="AJ54" s="63"/>
      <c r="AK54" s="63"/>
      <c r="AL54" s="63"/>
      <c r="AM54" s="63"/>
      <c r="AN54" s="63"/>
      <c r="AO54" s="63"/>
    </row>
    <row r="55" spans="1:51" s="2" customFormat="1">
      <c r="A55" s="43">
        <v>26</v>
      </c>
      <c r="B55" s="61" t="s">
        <v>82</v>
      </c>
      <c r="C55" s="20" t="s">
        <v>22</v>
      </c>
      <c r="D55" s="61" t="s">
        <v>9</v>
      </c>
      <c r="E55" s="61" t="s">
        <v>20</v>
      </c>
      <c r="F55" s="61" t="s">
        <v>23</v>
      </c>
      <c r="G55" s="61">
        <v>2.02</v>
      </c>
      <c r="H55" s="61">
        <v>2.2400000000000002</v>
      </c>
      <c r="I55" s="61">
        <v>570.20000000000005</v>
      </c>
      <c r="J55" s="61">
        <v>40</v>
      </c>
      <c r="K55" s="61">
        <f t="shared" si="20"/>
        <v>22.808</v>
      </c>
      <c r="L55" s="61" t="s">
        <v>66</v>
      </c>
      <c r="M55" s="61">
        <v>14</v>
      </c>
      <c r="N55" s="5">
        <f t="shared" si="21"/>
        <v>1629.1428571428571</v>
      </c>
      <c r="O55" s="61"/>
      <c r="P55">
        <f t="shared" si="22"/>
        <v>22808</v>
      </c>
      <c r="Q55" s="61">
        <v>1.77</v>
      </c>
      <c r="R55" s="61">
        <v>2.1</v>
      </c>
      <c r="S55">
        <v>201.5</v>
      </c>
      <c r="T55"/>
      <c r="U55">
        <v>8.43</v>
      </c>
      <c r="V55" s="25">
        <v>5.2</v>
      </c>
      <c r="W55">
        <f t="shared" si="18"/>
        <v>2.4813895781637716</v>
      </c>
      <c r="X55" s="61">
        <f t="shared" si="19"/>
        <v>1.0478000000000001</v>
      </c>
      <c r="Y55" s="3"/>
      <c r="Z55" s="63"/>
      <c r="AA55" s="61">
        <v>1</v>
      </c>
      <c r="AB55" s="61">
        <v>1</v>
      </c>
      <c r="AC55"/>
      <c r="AD55"/>
      <c r="AE55" s="61"/>
      <c r="AF55" s="61"/>
      <c r="AG55"/>
    </row>
    <row r="56" spans="1:51" s="2" customFormat="1">
      <c r="A56" s="60">
        <v>27</v>
      </c>
      <c r="B56" s="61" t="s">
        <v>82</v>
      </c>
      <c r="C56" s="20" t="s">
        <v>22</v>
      </c>
      <c r="D56" s="61" t="s">
        <v>7</v>
      </c>
      <c r="E56" s="61" t="s">
        <v>20</v>
      </c>
      <c r="F56" s="61" t="s">
        <v>23</v>
      </c>
      <c r="G56" s="61">
        <v>2.0499999999999998</v>
      </c>
      <c r="H56" s="61">
        <v>2.25</v>
      </c>
      <c r="I56" s="61">
        <v>485.4</v>
      </c>
      <c r="J56" s="61">
        <v>40</v>
      </c>
      <c r="K56" s="61">
        <f t="shared" si="20"/>
        <v>19.416</v>
      </c>
      <c r="L56" s="61" t="s">
        <v>66</v>
      </c>
      <c r="M56" s="61">
        <v>15.5</v>
      </c>
      <c r="N56" s="5">
        <f t="shared" si="21"/>
        <v>1252.6451612903227</v>
      </c>
      <c r="O56" s="61"/>
      <c r="P56">
        <f t="shared" si="22"/>
        <v>19416</v>
      </c>
      <c r="Q56" s="61">
        <v>1.89</v>
      </c>
      <c r="R56" s="61">
        <v>1.49</v>
      </c>
      <c r="S56" s="61">
        <v>95.6</v>
      </c>
      <c r="T56" s="61"/>
      <c r="U56" s="61">
        <v>4.6017200000000003</v>
      </c>
      <c r="V56" s="25">
        <v>3.8</v>
      </c>
      <c r="W56">
        <f t="shared" si="18"/>
        <v>5.2301255230125525</v>
      </c>
      <c r="X56" s="58">
        <f t="shared" si="19"/>
        <v>0.36327999999999999</v>
      </c>
      <c r="Y56" s="3" t="s">
        <v>153</v>
      </c>
      <c r="Z56" s="63"/>
      <c r="AA56" s="61"/>
      <c r="AB56" s="61"/>
      <c r="AC56" s="61"/>
      <c r="AD56" s="61"/>
      <c r="AE56" s="61"/>
      <c r="AF56" s="61"/>
      <c r="AG56" s="61"/>
      <c r="AH56" s="61"/>
      <c r="AI56" s="61"/>
      <c r="AJ56" s="63"/>
      <c r="AK56" s="63"/>
      <c r="AL56" s="63"/>
      <c r="AM56" s="63"/>
      <c r="AN56" s="63"/>
      <c r="AO56" s="63"/>
    </row>
    <row r="57" spans="1:51" s="2" customFormat="1">
      <c r="A57" s="60">
        <v>27.1</v>
      </c>
      <c r="B57" t="s">
        <v>82</v>
      </c>
      <c r="C57" s="20" t="s">
        <v>22</v>
      </c>
      <c r="D57" s="61" t="s">
        <v>7</v>
      </c>
      <c r="E57" s="61" t="s">
        <v>20</v>
      </c>
      <c r="F57" s="61" t="s">
        <v>23</v>
      </c>
      <c r="G57" s="61">
        <v>2.0499999999999998</v>
      </c>
      <c r="H57" s="61">
        <v>2.25</v>
      </c>
      <c r="I57" s="61">
        <v>485.4</v>
      </c>
      <c r="J57" s="61">
        <v>40</v>
      </c>
      <c r="K57" s="61">
        <f t="shared" si="20"/>
        <v>19.416</v>
      </c>
      <c r="L57" s="61" t="s">
        <v>66</v>
      </c>
      <c r="M57" s="61">
        <v>15.5</v>
      </c>
      <c r="N57" s="5">
        <f t="shared" si="21"/>
        <v>1252.6451612903227</v>
      </c>
      <c r="O57" s="61"/>
      <c r="P57">
        <f t="shared" si="22"/>
        <v>19416</v>
      </c>
      <c r="Q57" s="63">
        <v>2.0099999999999998</v>
      </c>
      <c r="R57" s="59">
        <v>1.44</v>
      </c>
      <c r="S57" s="61">
        <v>87.3</v>
      </c>
      <c r="T57" s="61"/>
      <c r="U57" s="61">
        <v>5.6281499999999998</v>
      </c>
      <c r="V57" s="25">
        <v>3.3</v>
      </c>
      <c r="W57">
        <f t="shared" si="18"/>
        <v>5.72737686139748</v>
      </c>
      <c r="X57" s="58">
        <f t="shared" si="19"/>
        <v>0.28808999999999996</v>
      </c>
      <c r="Y57" s="3" t="s">
        <v>155</v>
      </c>
      <c r="Z57" s="63" t="s">
        <v>115</v>
      </c>
      <c r="AA57" s="61">
        <v>1</v>
      </c>
      <c r="AB57" s="61">
        <v>1</v>
      </c>
      <c r="AC57" s="61"/>
      <c r="AD57" s="61"/>
      <c r="AE57" s="61"/>
      <c r="AF57" s="61"/>
      <c r="AG57" s="61"/>
      <c r="AH57" s="61"/>
      <c r="AI57" s="61"/>
      <c r="AJ57" s="63"/>
      <c r="AK57" s="63"/>
      <c r="AL57" s="63"/>
      <c r="AM57" s="63"/>
      <c r="AN57" s="63"/>
      <c r="AO57" s="63"/>
    </row>
    <row r="58" spans="1:51" s="2" customFormat="1">
      <c r="A58" s="43">
        <v>27.2</v>
      </c>
      <c r="B58" s="63" t="s">
        <v>82</v>
      </c>
      <c r="C58" s="20" t="s">
        <v>22</v>
      </c>
      <c r="D58" s="61" t="s">
        <v>7</v>
      </c>
      <c r="E58" s="61" t="s">
        <v>20</v>
      </c>
      <c r="F58" s="61" t="s">
        <v>23</v>
      </c>
      <c r="G58" s="61"/>
      <c r="H58" s="61"/>
      <c r="I58" s="61"/>
      <c r="J58" s="61"/>
      <c r="K58" s="61">
        <f t="shared" si="20"/>
        <v>0</v>
      </c>
      <c r="L58" s="61"/>
      <c r="M58" s="61"/>
      <c r="N58" s="5" t="e">
        <f t="shared" si="21"/>
        <v>#DIV/0!</v>
      </c>
      <c r="O58" s="61"/>
      <c r="P58" t="e">
        <f t="shared" si="22"/>
        <v>#DIV/0!</v>
      </c>
      <c r="Q58" s="63">
        <v>1.77</v>
      </c>
      <c r="R58" s="63">
        <v>1.32</v>
      </c>
      <c r="S58" s="61">
        <v>53.4</v>
      </c>
      <c r="T58" s="61"/>
      <c r="U58" s="61"/>
      <c r="V58" s="25">
        <v>11</v>
      </c>
      <c r="W58">
        <f t="shared" si="18"/>
        <v>9.3632958801498134</v>
      </c>
      <c r="X58" s="63">
        <f t="shared" si="19"/>
        <v>0.58739999999999992</v>
      </c>
      <c r="Y58" s="3"/>
      <c r="Z58" s="63" t="s">
        <v>135</v>
      </c>
      <c r="AA58" s="61"/>
      <c r="AB58" s="61"/>
      <c r="AC58" s="61"/>
      <c r="AD58" s="61"/>
      <c r="AE58" s="61"/>
      <c r="AF58" s="61"/>
      <c r="AG58" s="61"/>
      <c r="AH58" s="61"/>
      <c r="AI58" s="61"/>
      <c r="AJ58" s="63"/>
      <c r="AK58" s="63"/>
      <c r="AL58" s="63"/>
      <c r="AM58" s="63"/>
      <c r="AN58" s="63"/>
      <c r="AO58" s="6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>
      <c r="A59" s="54">
        <v>27.4</v>
      </c>
      <c r="B59" s="61" t="s">
        <v>82</v>
      </c>
      <c r="D59" s="61" t="s">
        <v>7</v>
      </c>
      <c r="E59" s="63" t="s">
        <v>20</v>
      </c>
      <c r="F59" s="63" t="s">
        <v>23</v>
      </c>
      <c r="G59" s="61"/>
      <c r="H59" s="61"/>
      <c r="I59" s="61"/>
      <c r="J59" s="61"/>
      <c r="K59" s="61"/>
      <c r="L59" s="61"/>
      <c r="M59" s="61"/>
      <c r="O59" s="61"/>
      <c r="Q59" s="61">
        <v>1.96</v>
      </c>
      <c r="R59" s="59">
        <v>1.79</v>
      </c>
      <c r="S59" s="61">
        <v>35.1</v>
      </c>
      <c r="T59" s="61"/>
      <c r="U59" s="61"/>
      <c r="V59" s="61">
        <v>8.5</v>
      </c>
      <c r="W59">
        <f t="shared" si="18"/>
        <v>14.245014245014245</v>
      </c>
      <c r="X59" s="58">
        <f t="shared" si="19"/>
        <v>0.29835</v>
      </c>
      <c r="Y59" s="3" t="s">
        <v>241</v>
      </c>
      <c r="Z59" s="63"/>
      <c r="AA59" s="15"/>
      <c r="AB59" s="61"/>
      <c r="AC59" s="61"/>
      <c r="AD59" s="61"/>
      <c r="AE59" s="61"/>
      <c r="AF59" s="61"/>
      <c r="AG59" s="61"/>
    </row>
    <row r="60" spans="1:51" s="2" customFormat="1">
      <c r="A60" s="60">
        <v>28</v>
      </c>
      <c r="B60" t="s">
        <v>82</v>
      </c>
      <c r="C60" s="20" t="s">
        <v>22</v>
      </c>
      <c r="D60" t="s">
        <v>9</v>
      </c>
      <c r="E60" s="61" t="s">
        <v>19</v>
      </c>
      <c r="F60" s="61" t="s">
        <v>23</v>
      </c>
      <c r="G60">
        <v>2.09</v>
      </c>
      <c r="H60">
        <v>1.69</v>
      </c>
      <c r="I60">
        <v>430.9</v>
      </c>
      <c r="J60" s="61">
        <v>40</v>
      </c>
      <c r="K60" s="61">
        <f t="shared" ref="K60:K74" si="23">I60*J60/1000</f>
        <v>17.236000000000001</v>
      </c>
      <c r="L60" t="s">
        <v>66</v>
      </c>
      <c r="M60" s="61">
        <v>15</v>
      </c>
      <c r="N60" s="5">
        <f t="shared" ref="N60:N74" si="24">(I60*J60)/M60</f>
        <v>1149.0666666666666</v>
      </c>
      <c r="O60"/>
      <c r="P60">
        <f t="shared" ref="P60:P74" si="25">M60*N60</f>
        <v>17236</v>
      </c>
      <c r="Q60" s="61">
        <v>1.92</v>
      </c>
      <c r="R60" s="59">
        <v>2.58</v>
      </c>
      <c r="S60">
        <v>116</v>
      </c>
      <c r="T60"/>
      <c r="U60"/>
      <c r="V60" s="25">
        <v>2</v>
      </c>
      <c r="W60">
        <f t="shared" si="18"/>
        <v>4.3103448275862073</v>
      </c>
      <c r="X60" s="1">
        <f t="shared" si="19"/>
        <v>0.23200000000000001</v>
      </c>
      <c r="Y60" s="3"/>
      <c r="Z60" s="3" t="s">
        <v>137</v>
      </c>
      <c r="AA60">
        <v>1</v>
      </c>
      <c r="AB60">
        <v>1</v>
      </c>
      <c r="AC60"/>
      <c r="AD60"/>
      <c r="AE60"/>
      <c r="AF60"/>
      <c r="AG60"/>
      <c r="AH60" s="61"/>
      <c r="AI60" s="61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s="2" customFormat="1">
      <c r="A61" s="60">
        <v>28.1</v>
      </c>
      <c r="B61" s="61" t="s">
        <v>82</v>
      </c>
      <c r="C61" s="20"/>
      <c r="D61" s="2" t="s">
        <v>9</v>
      </c>
      <c r="E61" s="2" t="s">
        <v>19</v>
      </c>
      <c r="F61" s="2" t="s">
        <v>23</v>
      </c>
      <c r="G61"/>
      <c r="H61"/>
      <c r="I61"/>
      <c r="J61" s="61"/>
      <c r="K61" s="61">
        <f t="shared" si="23"/>
        <v>0</v>
      </c>
      <c r="L61"/>
      <c r="M61" s="61"/>
      <c r="N61" s="5" t="e">
        <f t="shared" si="24"/>
        <v>#DIV/0!</v>
      </c>
      <c r="O61"/>
      <c r="P61" t="e">
        <f t="shared" si="25"/>
        <v>#DIV/0!</v>
      </c>
      <c r="Q61" s="61">
        <v>1.92</v>
      </c>
      <c r="R61" s="61">
        <v>2.2400000000000002</v>
      </c>
      <c r="S61">
        <v>97.4</v>
      </c>
      <c r="T61"/>
      <c r="U61">
        <v>12.028499999999999</v>
      </c>
      <c r="V61" s="25">
        <v>8</v>
      </c>
      <c r="W61"/>
      <c r="X61" s="61"/>
      <c r="Y61" s="3"/>
      <c r="Z61" s="3" t="s">
        <v>134</v>
      </c>
      <c r="AA61"/>
      <c r="AB61"/>
      <c r="AC61"/>
      <c r="AD61"/>
      <c r="AE61"/>
      <c r="AF61"/>
      <c r="AG61"/>
      <c r="AH61" s="61"/>
      <c r="AI61" s="61"/>
      <c r="AJ61" s="63"/>
      <c r="AK61" s="63"/>
      <c r="AL61" s="63"/>
      <c r="AM61" s="63"/>
      <c r="AN61" s="63"/>
      <c r="AO61" s="63"/>
    </row>
    <row r="62" spans="1:51">
      <c r="A62" s="54">
        <v>28.2</v>
      </c>
      <c r="B62" s="61" t="s">
        <v>82</v>
      </c>
      <c r="D62" s="61" t="s">
        <v>9</v>
      </c>
      <c r="E62" s="63" t="s">
        <v>19</v>
      </c>
      <c r="F62" s="63" t="s">
        <v>23</v>
      </c>
      <c r="G62" s="61"/>
      <c r="H62" s="61"/>
      <c r="I62" s="61"/>
      <c r="J62" s="61"/>
      <c r="K62" s="61">
        <f t="shared" si="23"/>
        <v>0</v>
      </c>
      <c r="L62" s="61"/>
      <c r="M62" s="61"/>
      <c r="N62" s="5" t="e">
        <f t="shared" si="24"/>
        <v>#DIV/0!</v>
      </c>
      <c r="O62" s="61"/>
      <c r="P62" t="e">
        <f t="shared" si="25"/>
        <v>#DIV/0!</v>
      </c>
      <c r="Q62" s="63">
        <v>2.02</v>
      </c>
      <c r="R62" s="59">
        <v>2.33</v>
      </c>
      <c r="S62" s="61">
        <v>66</v>
      </c>
      <c r="T62" s="61"/>
      <c r="U62" s="61">
        <v>18.062100000000001</v>
      </c>
      <c r="V62" s="25">
        <v>7.8</v>
      </c>
      <c r="W62">
        <f>0.5*1000/S62</f>
        <v>7.5757575757575761</v>
      </c>
      <c r="X62" s="63">
        <f>V62*S62/1000</f>
        <v>0.51479999999999992</v>
      </c>
      <c r="Z62" s="63"/>
      <c r="AA62" s="61"/>
      <c r="AB62" s="61"/>
      <c r="AC62" s="61"/>
      <c r="AD62" s="61"/>
      <c r="AE62" s="61"/>
      <c r="AF62" s="61"/>
      <c r="AG62" s="61"/>
      <c r="AH62" s="61"/>
      <c r="AI62" s="61"/>
      <c r="AJ62" s="63"/>
      <c r="AK62" s="63"/>
      <c r="AL62" s="63"/>
      <c r="AM62" s="63"/>
      <c r="AN62" s="63"/>
      <c r="AO62" s="63"/>
    </row>
    <row r="63" spans="1:51">
      <c r="A63" s="43">
        <v>29</v>
      </c>
      <c r="B63" t="s">
        <v>82</v>
      </c>
      <c r="C63" s="20" t="s">
        <v>22</v>
      </c>
      <c r="D63" t="s">
        <v>7</v>
      </c>
      <c r="E63" s="61" t="s">
        <v>21</v>
      </c>
      <c r="F63" s="61" t="s">
        <v>23</v>
      </c>
      <c r="G63">
        <v>2.1800000000000002</v>
      </c>
      <c r="H63">
        <v>2.42</v>
      </c>
      <c r="I63">
        <v>655.4</v>
      </c>
      <c r="J63" s="61">
        <v>40</v>
      </c>
      <c r="K63" s="61">
        <f t="shared" si="23"/>
        <v>26.216000000000001</v>
      </c>
      <c r="L63" t="s">
        <v>66</v>
      </c>
      <c r="M63" s="61">
        <v>21</v>
      </c>
      <c r="N63" s="5">
        <f t="shared" si="24"/>
        <v>1248.3809523809523</v>
      </c>
      <c r="P63">
        <f t="shared" si="25"/>
        <v>26216</v>
      </c>
      <c r="Q63" s="61">
        <v>1.87</v>
      </c>
      <c r="R63" s="61">
        <v>2.1800000000000002</v>
      </c>
      <c r="S63">
        <v>189.8</v>
      </c>
      <c r="U63">
        <v>7.4470000000000001</v>
      </c>
      <c r="V63" s="25">
        <v>8</v>
      </c>
      <c r="W63">
        <f>0.5*1000/S63</f>
        <v>2.6343519494204424</v>
      </c>
      <c r="X63" s="61">
        <f>V63*S63/1000</f>
        <v>1.5184000000000002</v>
      </c>
      <c r="AA63">
        <v>1</v>
      </c>
      <c r="AB63">
        <v>1</v>
      </c>
      <c r="AH63" s="27"/>
      <c r="AI63" s="27"/>
      <c r="AJ63" s="27"/>
      <c r="AK63" s="27"/>
      <c r="AL63" s="27"/>
      <c r="AM63" s="27"/>
      <c r="AN63" s="27"/>
      <c r="AO63" s="27"/>
    </row>
    <row r="64" spans="1:51" s="27" customFormat="1">
      <c r="A64" s="33">
        <v>30</v>
      </c>
      <c r="B64" s="59"/>
      <c r="C64" s="21" t="s">
        <v>22</v>
      </c>
      <c r="D64" s="59" t="s">
        <v>8</v>
      </c>
      <c r="E64" s="59" t="s">
        <v>21</v>
      </c>
      <c r="F64" s="59" t="s">
        <v>23</v>
      </c>
      <c r="G64" s="59">
        <v>2.08</v>
      </c>
      <c r="H64" s="59">
        <v>2.23</v>
      </c>
      <c r="I64" s="59">
        <v>422</v>
      </c>
      <c r="J64" s="59">
        <v>40</v>
      </c>
      <c r="K64" s="59">
        <f t="shared" si="23"/>
        <v>16.88</v>
      </c>
      <c r="L64" s="59"/>
      <c r="M64" s="59"/>
      <c r="N64" s="5" t="e">
        <f t="shared" si="24"/>
        <v>#DIV/0!</v>
      </c>
      <c r="O64" s="59"/>
      <c r="P64" t="e">
        <f t="shared" si="25"/>
        <v>#DIV/0!</v>
      </c>
      <c r="Q64" s="59"/>
      <c r="R64" s="59"/>
      <c r="S64"/>
      <c r="T64"/>
      <c r="U64"/>
      <c r="V64" s="61">
        <v>10</v>
      </c>
      <c r="W64" t="e">
        <f>0.5*1000/S64</f>
        <v>#DIV/0!</v>
      </c>
      <c r="X64" s="61">
        <f>V64*S64/1000</f>
        <v>0</v>
      </c>
      <c r="Y64" s="3"/>
      <c r="Z64" s="59" t="s">
        <v>41</v>
      </c>
      <c r="AA64" s="59">
        <v>1</v>
      </c>
      <c r="AB64" s="59">
        <v>1</v>
      </c>
      <c r="AC64" s="59"/>
      <c r="AD64" s="59"/>
      <c r="AE64" s="59"/>
      <c r="AF64" s="59"/>
      <c r="AG64"/>
      <c r="AH64" s="2"/>
      <c r="AI64" s="2"/>
      <c r="AJ64" s="63"/>
      <c r="AK64" s="63"/>
      <c r="AL64" s="63"/>
      <c r="AM64" s="63"/>
      <c r="AN64" s="63"/>
      <c r="AO64" s="63"/>
    </row>
    <row r="65" spans="1:51" s="2" customFormat="1">
      <c r="A65" s="60">
        <v>31</v>
      </c>
      <c r="B65" s="61" t="s">
        <v>83</v>
      </c>
      <c r="C65" s="20" t="s">
        <v>22</v>
      </c>
      <c r="D65" s="61" t="s">
        <v>18</v>
      </c>
      <c r="E65" s="61" t="s">
        <v>19</v>
      </c>
      <c r="F65" s="61" t="s">
        <v>23</v>
      </c>
      <c r="G65" s="61">
        <v>2.04</v>
      </c>
      <c r="H65" s="61">
        <v>2.14</v>
      </c>
      <c r="I65" s="61">
        <v>500</v>
      </c>
      <c r="J65" s="61">
        <v>40</v>
      </c>
      <c r="K65" s="61">
        <f t="shared" si="23"/>
        <v>20</v>
      </c>
      <c r="L65" s="61" t="s">
        <v>66</v>
      </c>
      <c r="M65" s="61">
        <v>20</v>
      </c>
      <c r="N65" s="5">
        <f t="shared" si="24"/>
        <v>1000</v>
      </c>
      <c r="O65" s="61"/>
      <c r="P65">
        <f t="shared" si="25"/>
        <v>20000</v>
      </c>
      <c r="Q65" s="59">
        <v>1.61</v>
      </c>
      <c r="R65" s="61">
        <v>1.98</v>
      </c>
      <c r="S65" s="59">
        <v>1207</v>
      </c>
      <c r="T65" s="59"/>
      <c r="U65" s="59">
        <v>9.9292499999999997</v>
      </c>
      <c r="V65" s="61">
        <v>8</v>
      </c>
      <c r="W65">
        <f>0.5*1000/U65</f>
        <v>50.356270614598287</v>
      </c>
      <c r="X65" s="59">
        <f>V65*U65/1000</f>
        <v>7.9433999999999991E-2</v>
      </c>
      <c r="Y65" s="3"/>
      <c r="Z65" s="59" t="s">
        <v>117</v>
      </c>
      <c r="AA65" s="61">
        <v>1</v>
      </c>
      <c r="AB65" s="61">
        <v>1</v>
      </c>
      <c r="AC65" s="61"/>
      <c r="AD65" s="61"/>
      <c r="AE65" s="61"/>
      <c r="AF65" s="61"/>
      <c r="AG65" s="61"/>
      <c r="AH65" s="61"/>
      <c r="AI65" s="61"/>
      <c r="AJ65" s="63"/>
      <c r="AK65" s="63"/>
      <c r="AL65" s="63"/>
      <c r="AM65" s="63"/>
      <c r="AN65" s="63"/>
      <c r="AO65" s="6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>
      <c r="A66" s="43">
        <v>32</v>
      </c>
      <c r="B66" t="s">
        <v>82</v>
      </c>
      <c r="C66" s="20" t="s">
        <v>22</v>
      </c>
      <c r="D66" s="61" t="s">
        <v>17</v>
      </c>
      <c r="E66" s="61" t="s">
        <v>20</v>
      </c>
      <c r="F66" s="61" t="s">
        <v>23</v>
      </c>
      <c r="G66" s="61">
        <v>2.0499999999999998</v>
      </c>
      <c r="H66" s="61">
        <v>2.21</v>
      </c>
      <c r="I66" s="61">
        <v>425.2</v>
      </c>
      <c r="J66" s="61">
        <v>40</v>
      </c>
      <c r="K66" s="61">
        <f t="shared" si="23"/>
        <v>17.007999999999999</v>
      </c>
      <c r="L66" s="61" t="s">
        <v>66</v>
      </c>
      <c r="M66" s="61">
        <v>17</v>
      </c>
      <c r="N66" s="5">
        <f t="shared" si="24"/>
        <v>1000.4705882352941</v>
      </c>
      <c r="O66" s="61"/>
      <c r="P66">
        <f t="shared" si="25"/>
        <v>17008</v>
      </c>
      <c r="Q66" s="59">
        <v>1.86</v>
      </c>
      <c r="R66" s="59">
        <v>2.2599999999999998</v>
      </c>
      <c r="S66" s="61">
        <v>139.1</v>
      </c>
      <c r="T66" s="61"/>
      <c r="U66" s="61">
        <v>14.18505</v>
      </c>
      <c r="V66" s="25">
        <v>6</v>
      </c>
      <c r="W66">
        <f t="shared" ref="W66:W74" si="26">0.5*1000/S66</f>
        <v>3.5945363048166787</v>
      </c>
      <c r="X66" s="61">
        <f t="shared" ref="X66:X74" si="27">V66*S66/1000</f>
        <v>0.8345999999999999</v>
      </c>
      <c r="Z66" s="63" t="s">
        <v>125</v>
      </c>
      <c r="AA66" s="61">
        <v>1</v>
      </c>
      <c r="AB66" s="61">
        <v>1</v>
      </c>
      <c r="AC66" s="61"/>
      <c r="AD66" s="61"/>
      <c r="AE66" s="61"/>
      <c r="AF66" s="61"/>
      <c r="AG66" s="61"/>
      <c r="AH66" s="2"/>
      <c r="AI66" s="2"/>
      <c r="AJ66" s="63"/>
      <c r="AK66" s="63"/>
      <c r="AL66" s="63"/>
      <c r="AM66" s="63"/>
      <c r="AN66" s="63"/>
      <c r="AO66" s="63"/>
    </row>
    <row r="67" spans="1:51" s="2" customFormat="1">
      <c r="A67" s="43">
        <v>33</v>
      </c>
      <c r="B67" s="61" t="s">
        <v>82</v>
      </c>
      <c r="C67" s="20" t="s">
        <v>22</v>
      </c>
      <c r="D67" s="61" t="s">
        <v>18</v>
      </c>
      <c r="E67" s="61" t="s">
        <v>21</v>
      </c>
      <c r="F67" s="61" t="s">
        <v>23</v>
      </c>
      <c r="G67" s="61">
        <v>2.0499999999999998</v>
      </c>
      <c r="H67" s="61">
        <v>2.3199999999999998</v>
      </c>
      <c r="I67" s="61">
        <v>506.7</v>
      </c>
      <c r="J67" s="61">
        <v>40</v>
      </c>
      <c r="K67" s="61">
        <f t="shared" si="23"/>
        <v>20.268000000000001</v>
      </c>
      <c r="L67" s="61" t="s">
        <v>66</v>
      </c>
      <c r="M67" s="61">
        <v>20</v>
      </c>
      <c r="N67" s="5">
        <f t="shared" si="24"/>
        <v>1013.4</v>
      </c>
      <c r="O67" s="61"/>
      <c r="P67">
        <f t="shared" si="25"/>
        <v>20268</v>
      </c>
      <c r="Q67" s="61">
        <v>1.87</v>
      </c>
      <c r="R67" s="61">
        <v>2.15</v>
      </c>
      <c r="S67">
        <v>144.19999999999999</v>
      </c>
      <c r="T67"/>
      <c r="U67">
        <v>6.7889999999999997</v>
      </c>
      <c r="V67" s="25">
        <v>8</v>
      </c>
      <c r="W67">
        <f t="shared" si="26"/>
        <v>3.4674063800277395</v>
      </c>
      <c r="X67" s="61">
        <f t="shared" si="27"/>
        <v>1.1536</v>
      </c>
      <c r="Y67" s="3"/>
      <c r="Z67" s="63"/>
      <c r="AA67" s="61">
        <v>1</v>
      </c>
      <c r="AB67" s="61">
        <v>1</v>
      </c>
      <c r="AC67" s="61"/>
      <c r="AD67" s="61"/>
      <c r="AE67" s="61"/>
      <c r="AF67" s="61"/>
      <c r="AG67" s="61"/>
      <c r="AH67" s="61"/>
      <c r="AI67" s="61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>
      <c r="A68" s="60">
        <v>34</v>
      </c>
      <c r="B68" s="61" t="s">
        <v>82</v>
      </c>
      <c r="C68" s="20" t="s">
        <v>22</v>
      </c>
      <c r="D68" s="61" t="s">
        <v>9</v>
      </c>
      <c r="E68" s="61" t="s">
        <v>21</v>
      </c>
      <c r="F68" s="61" t="s">
        <v>23</v>
      </c>
      <c r="G68" s="61">
        <v>2.09</v>
      </c>
      <c r="H68" s="61">
        <v>2.38</v>
      </c>
      <c r="I68" s="61">
        <v>441.6</v>
      </c>
      <c r="J68" s="61">
        <v>40</v>
      </c>
      <c r="K68" s="61">
        <f t="shared" si="23"/>
        <v>17.664000000000001</v>
      </c>
      <c r="L68" s="61" t="s">
        <v>66</v>
      </c>
      <c r="M68" s="61">
        <v>18</v>
      </c>
      <c r="N68" s="5">
        <f t="shared" si="24"/>
        <v>981.33333333333337</v>
      </c>
      <c r="O68" s="61"/>
      <c r="P68">
        <f t="shared" si="25"/>
        <v>17664</v>
      </c>
      <c r="Q68" s="61">
        <v>1.89</v>
      </c>
      <c r="R68" s="59">
        <v>2.2599999999999998</v>
      </c>
      <c r="S68" s="61">
        <v>185.3</v>
      </c>
      <c r="T68" s="61"/>
      <c r="U68" s="61"/>
      <c r="V68" s="25">
        <v>1</v>
      </c>
      <c r="W68">
        <f t="shared" si="26"/>
        <v>2.698327037236913</v>
      </c>
      <c r="X68" s="58">
        <f t="shared" si="27"/>
        <v>0.18530000000000002</v>
      </c>
      <c r="Z68" s="63"/>
      <c r="AA68" s="61">
        <v>1</v>
      </c>
      <c r="AB68" s="61">
        <v>1</v>
      </c>
      <c r="AE68" s="61"/>
      <c r="AF68" s="61"/>
      <c r="AH68" s="2"/>
      <c r="AI68" s="2"/>
    </row>
    <row r="69" spans="1:51" s="2" customFormat="1">
      <c r="A69" s="54">
        <v>34.1</v>
      </c>
      <c r="B69" t="s">
        <v>82</v>
      </c>
      <c r="C69" s="20"/>
      <c r="D69" s="63" t="s">
        <v>9</v>
      </c>
      <c r="E69" s="63" t="s">
        <v>21</v>
      </c>
      <c r="F69" s="63" t="s">
        <v>23</v>
      </c>
      <c r="G69"/>
      <c r="H69"/>
      <c r="I69"/>
      <c r="J69"/>
      <c r="K69">
        <f t="shared" si="23"/>
        <v>0</v>
      </c>
      <c r="L69"/>
      <c r="M69"/>
      <c r="N69" s="5" t="e">
        <f t="shared" si="24"/>
        <v>#DIV/0!</v>
      </c>
      <c r="O69"/>
      <c r="P69" t="e">
        <f t="shared" si="25"/>
        <v>#DIV/0!</v>
      </c>
      <c r="Q69" s="63">
        <v>1.95</v>
      </c>
      <c r="R69" s="59">
        <v>2.44</v>
      </c>
      <c r="S69">
        <v>113.6</v>
      </c>
      <c r="T69"/>
      <c r="U69">
        <v>15.911849999999999</v>
      </c>
      <c r="V69" s="25">
        <v>6.1</v>
      </c>
      <c r="W69">
        <f t="shared" si="26"/>
        <v>4.4014084507042259</v>
      </c>
      <c r="X69" s="63">
        <f t="shared" si="27"/>
        <v>0.69295999999999991</v>
      </c>
      <c r="Y69" s="3"/>
      <c r="Z69" s="3"/>
      <c r="AA69"/>
      <c r="AB69"/>
      <c r="AC69"/>
      <c r="AD69"/>
      <c r="AE69"/>
      <c r="AF69"/>
      <c r="AG69"/>
      <c r="AH69" s="61"/>
      <c r="AI69" s="61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s="1" customFormat="1">
      <c r="A70" s="60">
        <v>34.200000000000003</v>
      </c>
      <c r="B70" t="s">
        <v>82</v>
      </c>
      <c r="C70" s="20"/>
      <c r="D70" t="s">
        <v>9</v>
      </c>
      <c r="E70" s="61" t="s">
        <v>21</v>
      </c>
      <c r="F70" s="61" t="s">
        <v>23</v>
      </c>
      <c r="G70"/>
      <c r="H70"/>
      <c r="I70"/>
      <c r="J70"/>
      <c r="K70">
        <f t="shared" si="23"/>
        <v>0</v>
      </c>
      <c r="L70"/>
      <c r="M70"/>
      <c r="N70" s="5" t="e">
        <f t="shared" si="24"/>
        <v>#DIV/0!</v>
      </c>
      <c r="O70"/>
      <c r="P70" t="e">
        <f t="shared" si="25"/>
        <v>#DIV/0!</v>
      </c>
      <c r="Q70" s="56">
        <v>1.98</v>
      </c>
      <c r="R70" s="59">
        <v>1.28</v>
      </c>
      <c r="S70">
        <v>27.8</v>
      </c>
      <c r="T70"/>
      <c r="U70">
        <v>15.458550000000001</v>
      </c>
      <c r="V70" s="25">
        <v>8</v>
      </c>
      <c r="W70">
        <f t="shared" si="26"/>
        <v>17.985611510791365</v>
      </c>
      <c r="X70" s="58">
        <f t="shared" si="27"/>
        <v>0.22240000000000001</v>
      </c>
      <c r="Y70" s="3"/>
      <c r="Z70" s="3"/>
      <c r="AA70"/>
      <c r="AB70"/>
      <c r="AC70"/>
      <c r="AD70"/>
      <c r="AE70"/>
      <c r="AF70"/>
      <c r="AG70"/>
      <c r="AH70" s="61"/>
      <c r="AI70" s="61"/>
      <c r="AJ70" s="63"/>
      <c r="AK70" s="63"/>
      <c r="AL70" s="63"/>
      <c r="AM70" s="63"/>
      <c r="AN70" s="63"/>
      <c r="AO70" s="63"/>
    </row>
    <row r="71" spans="1:51">
      <c r="A71" s="43">
        <v>35</v>
      </c>
      <c r="B71" t="s">
        <v>82</v>
      </c>
      <c r="C71" s="20" t="s">
        <v>22</v>
      </c>
      <c r="D71" t="s">
        <v>10</v>
      </c>
      <c r="E71" s="61" t="s">
        <v>19</v>
      </c>
      <c r="F71" s="61" t="s">
        <v>23</v>
      </c>
      <c r="G71">
        <v>2.0499999999999998</v>
      </c>
      <c r="H71">
        <v>2.2200000000000002</v>
      </c>
      <c r="I71">
        <v>479.2</v>
      </c>
      <c r="J71">
        <v>40</v>
      </c>
      <c r="K71">
        <f t="shared" si="23"/>
        <v>19.167999999999999</v>
      </c>
      <c r="L71" t="s">
        <v>66</v>
      </c>
      <c r="M71">
        <v>19</v>
      </c>
      <c r="N71" s="5">
        <f t="shared" si="24"/>
        <v>1008.8421052631579</v>
      </c>
      <c r="P71">
        <f t="shared" si="25"/>
        <v>19168</v>
      </c>
      <c r="Q71" s="61">
        <v>1.89</v>
      </c>
      <c r="R71" s="59">
        <v>2.41</v>
      </c>
      <c r="S71">
        <v>100.6</v>
      </c>
      <c r="U71">
        <v>15.942</v>
      </c>
      <c r="V71" s="25">
        <v>8</v>
      </c>
      <c r="W71">
        <f t="shared" si="26"/>
        <v>4.9701789264413518</v>
      </c>
      <c r="X71" s="61">
        <f t="shared" si="27"/>
        <v>0.80479999999999996</v>
      </c>
      <c r="AA71" s="61">
        <v>1</v>
      </c>
      <c r="AB71">
        <v>1</v>
      </c>
      <c r="AH71" s="58"/>
      <c r="AI71" s="58"/>
      <c r="AJ71" s="58"/>
      <c r="AK71" s="58"/>
      <c r="AL71" s="58"/>
      <c r="AM71" s="58"/>
      <c r="AN71" s="58"/>
      <c r="AO71" s="58"/>
    </row>
    <row r="72" spans="1:51" s="2" customFormat="1">
      <c r="A72" s="43">
        <v>36</v>
      </c>
      <c r="B72" t="s">
        <v>82</v>
      </c>
      <c r="C72" s="20" t="s">
        <v>22</v>
      </c>
      <c r="D72" s="61" t="s">
        <v>17</v>
      </c>
      <c r="E72" s="61" t="s">
        <v>21</v>
      </c>
      <c r="F72" s="61" t="s">
        <v>23</v>
      </c>
      <c r="G72">
        <v>2.06</v>
      </c>
      <c r="H72">
        <v>2.14</v>
      </c>
      <c r="I72">
        <v>478.9</v>
      </c>
      <c r="J72">
        <v>40</v>
      </c>
      <c r="K72">
        <f t="shared" si="23"/>
        <v>19.155999999999999</v>
      </c>
      <c r="L72" t="s">
        <v>66</v>
      </c>
      <c r="M72">
        <v>13</v>
      </c>
      <c r="N72" s="5">
        <f t="shared" si="24"/>
        <v>1473.5384615384614</v>
      </c>
      <c r="O72"/>
      <c r="P72">
        <f t="shared" si="25"/>
        <v>19156</v>
      </c>
      <c r="Q72" s="61">
        <v>1.75</v>
      </c>
      <c r="R72" s="59">
        <v>1.51</v>
      </c>
      <c r="S72">
        <v>89.8</v>
      </c>
      <c r="T72"/>
      <c r="U72">
        <v>3.2968199999999999</v>
      </c>
      <c r="V72" s="25">
        <v>8</v>
      </c>
      <c r="W72">
        <f t="shared" si="26"/>
        <v>5.56792873051225</v>
      </c>
      <c r="X72" s="61">
        <f t="shared" si="27"/>
        <v>0.71839999999999993</v>
      </c>
      <c r="Y72" s="3"/>
      <c r="Z72" s="3"/>
      <c r="AA72">
        <v>1</v>
      </c>
      <c r="AB72">
        <v>1</v>
      </c>
      <c r="AC72" s="61"/>
      <c r="AD72" s="61"/>
      <c r="AE72"/>
      <c r="AF72"/>
      <c r="AG72"/>
      <c r="AH72" s="61"/>
      <c r="AI72" s="61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>
      <c r="A73" s="60">
        <v>37</v>
      </c>
      <c r="B73" t="s">
        <v>82</v>
      </c>
      <c r="C73" s="20" t="s">
        <v>24</v>
      </c>
      <c r="D73" t="s">
        <v>10</v>
      </c>
      <c r="E73" s="61" t="s">
        <v>21</v>
      </c>
      <c r="F73" s="61" t="s">
        <v>23</v>
      </c>
      <c r="G73">
        <v>2.0299999999999998</v>
      </c>
      <c r="H73">
        <v>2.2400000000000002</v>
      </c>
      <c r="I73">
        <v>543.9</v>
      </c>
      <c r="J73">
        <v>62</v>
      </c>
      <c r="K73">
        <f t="shared" si="23"/>
        <v>33.721799999999995</v>
      </c>
      <c r="L73" t="s">
        <v>66</v>
      </c>
      <c r="M73">
        <v>33</v>
      </c>
      <c r="N73" s="5">
        <f t="shared" si="24"/>
        <v>1021.8727272727272</v>
      </c>
      <c r="P73">
        <f t="shared" si="25"/>
        <v>33721.799999999996</v>
      </c>
      <c r="Q73" s="56">
        <v>1.91</v>
      </c>
      <c r="R73" s="63">
        <v>1.92</v>
      </c>
      <c r="S73">
        <v>53.6</v>
      </c>
      <c r="U73">
        <v>3.2631000000000001</v>
      </c>
      <c r="V73" s="25">
        <v>5.8</v>
      </c>
      <c r="W73">
        <f t="shared" si="26"/>
        <v>9.3283582089552244</v>
      </c>
      <c r="X73" s="58">
        <f t="shared" si="27"/>
        <v>0.31087999999999999</v>
      </c>
      <c r="Y73" s="3" t="s">
        <v>145</v>
      </c>
      <c r="AA73" s="61">
        <v>1</v>
      </c>
      <c r="AB73">
        <v>1</v>
      </c>
      <c r="AC73" s="2"/>
      <c r="AD73" s="2"/>
      <c r="AH73" s="2"/>
      <c r="AI73" s="2"/>
      <c r="AJ73" s="63"/>
      <c r="AK73" s="63"/>
      <c r="AL73" s="63"/>
      <c r="AM73" s="63"/>
      <c r="AN73" s="63"/>
      <c r="AO73" s="63"/>
    </row>
    <row r="74" spans="1:51">
      <c r="A74" s="60">
        <v>37.1</v>
      </c>
      <c r="B74" s="61" t="s">
        <v>82</v>
      </c>
      <c r="C74" s="23"/>
      <c r="D74" s="61" t="s">
        <v>10</v>
      </c>
      <c r="E74" s="61" t="s">
        <v>21</v>
      </c>
      <c r="F74" s="61" t="s">
        <v>23</v>
      </c>
      <c r="G74" s="61"/>
      <c r="H74" s="61"/>
      <c r="I74" s="61"/>
      <c r="J74" s="61"/>
      <c r="K74" s="61">
        <f t="shared" si="23"/>
        <v>0</v>
      </c>
      <c r="L74" s="61"/>
      <c r="M74" s="61"/>
      <c r="N74" s="5" t="e">
        <f t="shared" si="24"/>
        <v>#DIV/0!</v>
      </c>
      <c r="O74" s="61"/>
      <c r="P74" t="e">
        <f t="shared" si="25"/>
        <v>#DIV/0!</v>
      </c>
      <c r="Q74" s="63">
        <v>1.93</v>
      </c>
      <c r="R74" s="59">
        <v>1.53</v>
      </c>
      <c r="S74">
        <v>25.8</v>
      </c>
      <c r="U74">
        <v>9.2658000000000005</v>
      </c>
      <c r="V74" s="25">
        <v>8</v>
      </c>
      <c r="W74">
        <f t="shared" si="26"/>
        <v>19.379844961240309</v>
      </c>
      <c r="X74" s="58">
        <f t="shared" si="27"/>
        <v>0.2064</v>
      </c>
      <c r="Y74" s="3" t="s">
        <v>225</v>
      </c>
      <c r="Z74" s="63"/>
      <c r="AA74" s="61"/>
      <c r="AB74" s="61"/>
      <c r="AC74" s="61"/>
      <c r="AD74" s="61"/>
      <c r="AE74" s="61"/>
      <c r="AF74" s="61"/>
      <c r="AH74" s="61"/>
      <c r="AI74" s="61"/>
      <c r="AJ74" s="63"/>
      <c r="AK74" s="63"/>
      <c r="AL74" s="63"/>
      <c r="AM74" s="63"/>
      <c r="AN74" s="63"/>
      <c r="AO74" s="63"/>
    </row>
    <row r="75" spans="1:51">
      <c r="A75" s="54">
        <v>37.200000000000003</v>
      </c>
      <c r="B75" t="s">
        <v>82</v>
      </c>
      <c r="D75" t="s">
        <v>10</v>
      </c>
      <c r="E75" s="63" t="s">
        <v>21</v>
      </c>
      <c r="F75" s="63" t="s">
        <v>23</v>
      </c>
      <c r="Q75" s="63"/>
      <c r="R75" s="63"/>
      <c r="S75" s="61"/>
      <c r="T75" s="61"/>
      <c r="U75" s="61"/>
      <c r="V75" s="25">
        <v>13.8</v>
      </c>
      <c r="X75" s="63">
        <v>0.51727999999999996</v>
      </c>
      <c r="Z75" s="63" t="s">
        <v>182</v>
      </c>
      <c r="AH75" s="2"/>
      <c r="AI75" s="2"/>
      <c r="AJ75" s="2"/>
      <c r="AK75" s="2"/>
      <c r="AL75" s="2"/>
      <c r="AM75" s="2"/>
      <c r="AN75" s="2"/>
      <c r="AO75" s="2"/>
    </row>
    <row r="76" spans="1:51">
      <c r="A76" s="54">
        <v>37.4</v>
      </c>
      <c r="B76" t="s">
        <v>82</v>
      </c>
      <c r="D76" t="s">
        <v>10</v>
      </c>
      <c r="E76" s="63" t="s">
        <v>21</v>
      </c>
      <c r="F76" s="63" t="s">
        <v>23</v>
      </c>
      <c r="Q76" s="61">
        <v>1.87</v>
      </c>
      <c r="R76" s="59">
        <v>1.73</v>
      </c>
      <c r="S76">
        <v>38</v>
      </c>
      <c r="V76" s="61">
        <v>8.5</v>
      </c>
      <c r="W76">
        <f t="shared" ref="W76:W93" si="28">0.5*1000/S76</f>
        <v>13.157894736842104</v>
      </c>
      <c r="X76" s="58">
        <f t="shared" ref="X76:X93" si="29">V76*S76/1000</f>
        <v>0.32300000000000001</v>
      </c>
      <c r="Y76" s="3" t="s">
        <v>240</v>
      </c>
      <c r="AC76" s="61"/>
      <c r="AD76" s="61"/>
      <c r="AH76" s="61"/>
      <c r="AI76" s="61"/>
    </row>
    <row r="77" spans="1:51" s="2" customFormat="1">
      <c r="A77" s="60">
        <v>37.5</v>
      </c>
      <c r="B77" t="s">
        <v>75</v>
      </c>
      <c r="C77" s="20"/>
      <c r="D77" t="s">
        <v>10</v>
      </c>
      <c r="E77" s="63" t="s">
        <v>21</v>
      </c>
      <c r="F77" s="63" t="s">
        <v>23</v>
      </c>
      <c r="G77"/>
      <c r="H77"/>
      <c r="I77"/>
      <c r="J77"/>
      <c r="K77" s="56"/>
      <c r="L77"/>
      <c r="M77"/>
      <c r="N77" s="5"/>
      <c r="O77"/>
      <c r="P77"/>
      <c r="Q77" s="61">
        <v>1.51</v>
      </c>
      <c r="R77" s="61">
        <v>2.0499999999999998</v>
      </c>
      <c r="S77">
        <v>8.3000000000000007</v>
      </c>
      <c r="T77"/>
      <c r="U77"/>
      <c r="V77" s="61">
        <v>8.5</v>
      </c>
      <c r="W77">
        <f t="shared" si="28"/>
        <v>60.240963855421683</v>
      </c>
      <c r="X77" s="58">
        <f t="shared" si="29"/>
        <v>7.0550000000000015E-2</v>
      </c>
      <c r="Y77" s="3"/>
      <c r="Z77" s="3"/>
      <c r="AA77" s="15"/>
      <c r="AB77"/>
      <c r="AC77" s="61"/>
      <c r="AD77" s="61"/>
      <c r="AE77"/>
      <c r="AF77"/>
      <c r="AG77"/>
      <c r="AH77" s="61"/>
      <c r="AI77" s="61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s="4" customFormat="1">
      <c r="A78" s="43">
        <v>38</v>
      </c>
      <c r="B78" t="s">
        <v>82</v>
      </c>
      <c r="C78" s="20" t="s">
        <v>24</v>
      </c>
      <c r="D78" t="s">
        <v>10</v>
      </c>
      <c r="E78" s="61" t="s">
        <v>20</v>
      </c>
      <c r="F78" s="61" t="s">
        <v>23</v>
      </c>
      <c r="G78">
        <v>2.1</v>
      </c>
      <c r="H78">
        <v>2.35</v>
      </c>
      <c r="I78">
        <v>409.7</v>
      </c>
      <c r="J78">
        <v>62</v>
      </c>
      <c r="K78">
        <f t="shared" ref="K78:K93" si="30">I78*J78/1000</f>
        <v>25.401399999999999</v>
      </c>
      <c r="L78" t="s">
        <v>66</v>
      </c>
      <c r="M78">
        <v>19</v>
      </c>
      <c r="N78" s="5">
        <f t="shared" ref="N78:N93" si="31">(I78*J78)/M78</f>
        <v>1336.9157894736841</v>
      </c>
      <c r="O78" s="61"/>
      <c r="P78">
        <f t="shared" ref="P78:P89" si="32">M78*N78</f>
        <v>25401.399999999998</v>
      </c>
      <c r="Q78" s="61">
        <v>1.86</v>
      </c>
      <c r="R78" s="59">
        <v>2.2999999999999998</v>
      </c>
      <c r="S78">
        <v>98.8</v>
      </c>
      <c r="T78"/>
      <c r="U78">
        <v>4.8559999999999999</v>
      </c>
      <c r="V78" s="25">
        <v>8</v>
      </c>
      <c r="W78">
        <f t="shared" si="28"/>
        <v>5.0607287449392713</v>
      </c>
      <c r="X78" s="61">
        <f t="shared" si="29"/>
        <v>0.79039999999999999</v>
      </c>
      <c r="Y78" s="3"/>
      <c r="Z78" s="3"/>
      <c r="AA78" s="61">
        <v>1</v>
      </c>
      <c r="AB78">
        <v>1</v>
      </c>
      <c r="AC78"/>
      <c r="AD78"/>
      <c r="AE78"/>
      <c r="AF78"/>
      <c r="AG78"/>
      <c r="AH78" s="61"/>
      <c r="AI78" s="61"/>
      <c r="AJ78" s="63"/>
      <c r="AK78" s="63"/>
      <c r="AL78" s="63"/>
      <c r="AM78" s="63"/>
      <c r="AN78" s="63"/>
      <c r="AO78" s="63"/>
    </row>
    <row r="79" spans="1:51" s="2" customFormat="1">
      <c r="A79" s="43">
        <v>39</v>
      </c>
      <c r="B79" t="s">
        <v>82</v>
      </c>
      <c r="C79" s="20" t="s">
        <v>24</v>
      </c>
      <c r="D79" t="s">
        <v>10</v>
      </c>
      <c r="E79" s="61" t="s">
        <v>14</v>
      </c>
      <c r="F79" s="61" t="s">
        <v>23</v>
      </c>
      <c r="G79">
        <v>2.12</v>
      </c>
      <c r="H79">
        <v>2.2400000000000002</v>
      </c>
      <c r="I79">
        <v>332.5</v>
      </c>
      <c r="J79">
        <v>62</v>
      </c>
      <c r="K79">
        <f t="shared" si="30"/>
        <v>20.614999999999998</v>
      </c>
      <c r="L79" t="s">
        <v>66</v>
      </c>
      <c r="M79">
        <v>20</v>
      </c>
      <c r="N79" s="5">
        <f t="shared" si="31"/>
        <v>1030.75</v>
      </c>
      <c r="O79"/>
      <c r="P79">
        <f t="shared" si="32"/>
        <v>20615</v>
      </c>
      <c r="Q79">
        <v>1.85</v>
      </c>
      <c r="R79" s="61">
        <v>2.25</v>
      </c>
      <c r="S79">
        <v>91.4</v>
      </c>
      <c r="T79"/>
      <c r="U79">
        <v>5.1420000000000003</v>
      </c>
      <c r="V79" s="25">
        <v>8</v>
      </c>
      <c r="W79">
        <f t="shared" si="28"/>
        <v>5.4704595185995624</v>
      </c>
      <c r="X79" s="61">
        <f t="shared" si="29"/>
        <v>0.73120000000000007</v>
      </c>
      <c r="Y79" s="3"/>
      <c r="Z79" s="3"/>
      <c r="AA79" s="61">
        <v>1</v>
      </c>
      <c r="AB79">
        <v>1</v>
      </c>
      <c r="AE79"/>
      <c r="AF79"/>
      <c r="AG79"/>
      <c r="AH79" s="61"/>
      <c r="AI79" s="61"/>
      <c r="AJ79" s="63"/>
      <c r="AK79" s="63"/>
      <c r="AL79" s="63"/>
      <c r="AM79" s="63"/>
      <c r="AN79" s="63"/>
      <c r="AO79" s="6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>
      <c r="A80" s="43">
        <v>40</v>
      </c>
      <c r="B80" t="s">
        <v>82</v>
      </c>
      <c r="C80" s="20" t="s">
        <v>24</v>
      </c>
      <c r="D80" t="s">
        <v>10</v>
      </c>
      <c r="E80" s="61" t="s">
        <v>13</v>
      </c>
      <c r="F80" s="61" t="s">
        <v>23</v>
      </c>
      <c r="G80">
        <v>2.13</v>
      </c>
      <c r="H80">
        <v>2.36</v>
      </c>
      <c r="I80">
        <v>313.3</v>
      </c>
      <c r="J80">
        <v>62</v>
      </c>
      <c r="K80">
        <f t="shared" si="30"/>
        <v>19.424600000000002</v>
      </c>
      <c r="L80" t="s">
        <v>66</v>
      </c>
      <c r="M80">
        <v>19</v>
      </c>
      <c r="N80" s="5">
        <f t="shared" si="31"/>
        <v>1022.3473684210527</v>
      </c>
      <c r="P80">
        <f t="shared" si="32"/>
        <v>19424.600000000002</v>
      </c>
      <c r="Q80">
        <v>1.84</v>
      </c>
      <c r="R80" s="61">
        <v>2.25</v>
      </c>
      <c r="S80">
        <v>71.8</v>
      </c>
      <c r="U80">
        <v>4.0270000000000001</v>
      </c>
      <c r="V80" s="25">
        <v>8</v>
      </c>
      <c r="W80">
        <f t="shared" si="28"/>
        <v>6.9637883008356551</v>
      </c>
      <c r="X80" s="61">
        <f t="shared" si="29"/>
        <v>0.57440000000000002</v>
      </c>
      <c r="AA80" s="61">
        <v>1</v>
      </c>
      <c r="AB80">
        <v>1</v>
      </c>
    </row>
    <row r="81" spans="1:51" s="2" customFormat="1">
      <c r="A81" s="43">
        <v>41</v>
      </c>
      <c r="B81" t="s">
        <v>82</v>
      </c>
      <c r="C81" s="20" t="s">
        <v>24</v>
      </c>
      <c r="D81" t="s">
        <v>10</v>
      </c>
      <c r="E81" s="61" t="s">
        <v>12</v>
      </c>
      <c r="F81" s="61" t="s">
        <v>23</v>
      </c>
      <c r="G81">
        <v>2.1</v>
      </c>
      <c r="H81">
        <v>2.2799999999999998</v>
      </c>
      <c r="I81">
        <v>394.4</v>
      </c>
      <c r="J81">
        <v>62</v>
      </c>
      <c r="K81">
        <f t="shared" si="30"/>
        <v>24.4528</v>
      </c>
      <c r="L81" t="s">
        <v>66</v>
      </c>
      <c r="M81">
        <v>19</v>
      </c>
      <c r="N81" s="5">
        <f t="shared" si="31"/>
        <v>1286.9894736842105</v>
      </c>
      <c r="O81"/>
      <c r="P81">
        <f t="shared" si="32"/>
        <v>24452.799999999999</v>
      </c>
      <c r="Q81">
        <v>1.91</v>
      </c>
      <c r="R81" s="61">
        <v>2.19</v>
      </c>
      <c r="S81">
        <v>82.1</v>
      </c>
      <c r="T81"/>
      <c r="U81">
        <v>3.694</v>
      </c>
      <c r="V81" s="25">
        <v>8</v>
      </c>
      <c r="W81">
        <f t="shared" si="28"/>
        <v>6.0901339829476253</v>
      </c>
      <c r="X81" s="61">
        <f t="shared" si="29"/>
        <v>0.65679999999999994</v>
      </c>
      <c r="Y81" s="3"/>
      <c r="Z81" s="3"/>
      <c r="AA81">
        <v>1</v>
      </c>
      <c r="AB81">
        <v>1</v>
      </c>
      <c r="AC81" s="61"/>
      <c r="AD81" s="61"/>
      <c r="AE81"/>
      <c r="AF81"/>
      <c r="AG81"/>
      <c r="AH81" s="61"/>
      <c r="AI81" s="61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>
      <c r="A82" s="43">
        <v>42</v>
      </c>
      <c r="B82" t="s">
        <v>82</v>
      </c>
      <c r="C82" s="20" t="s">
        <v>24</v>
      </c>
      <c r="D82" t="s">
        <v>9</v>
      </c>
      <c r="E82" s="61" t="s">
        <v>14</v>
      </c>
      <c r="F82" s="61" t="s">
        <v>23</v>
      </c>
      <c r="G82">
        <v>2.11</v>
      </c>
      <c r="H82">
        <v>2.33</v>
      </c>
      <c r="I82">
        <v>382.4</v>
      </c>
      <c r="J82">
        <v>62</v>
      </c>
      <c r="K82">
        <f t="shared" si="30"/>
        <v>23.7088</v>
      </c>
      <c r="L82" t="s">
        <v>66</v>
      </c>
      <c r="M82">
        <v>18</v>
      </c>
      <c r="N82" s="5">
        <f t="shared" si="31"/>
        <v>1317.1555555555556</v>
      </c>
      <c r="O82" s="61"/>
      <c r="P82">
        <f t="shared" si="32"/>
        <v>23708.799999999999</v>
      </c>
      <c r="Q82">
        <v>1.91</v>
      </c>
      <c r="R82" s="61">
        <v>2.11</v>
      </c>
      <c r="S82">
        <v>99.3</v>
      </c>
      <c r="U82">
        <v>6.0140000000000002</v>
      </c>
      <c r="V82" s="25">
        <v>7.5</v>
      </c>
      <c r="W82">
        <f t="shared" si="28"/>
        <v>5.0352467270896275</v>
      </c>
      <c r="X82" s="61">
        <f t="shared" si="29"/>
        <v>0.74475000000000002</v>
      </c>
      <c r="AA82" s="61">
        <v>1</v>
      </c>
      <c r="AB82">
        <v>1</v>
      </c>
      <c r="AC82" s="2"/>
      <c r="AD82" s="2"/>
      <c r="AH82" s="2"/>
      <c r="AI82" s="2"/>
    </row>
    <row r="83" spans="1:51" s="2" customFormat="1">
      <c r="A83" s="43">
        <v>43</v>
      </c>
      <c r="B83" t="s">
        <v>82</v>
      </c>
      <c r="C83" s="20" t="s">
        <v>24</v>
      </c>
      <c r="D83" t="s">
        <v>9</v>
      </c>
      <c r="E83" s="56" t="s">
        <v>13</v>
      </c>
      <c r="F83" s="56" t="s">
        <v>23</v>
      </c>
      <c r="G83">
        <v>2.15</v>
      </c>
      <c r="H83">
        <v>2.41</v>
      </c>
      <c r="I83">
        <v>683.4</v>
      </c>
      <c r="J83">
        <v>62</v>
      </c>
      <c r="K83">
        <f t="shared" si="30"/>
        <v>42.370799999999996</v>
      </c>
      <c r="L83" t="s">
        <v>66</v>
      </c>
      <c r="M83">
        <v>20</v>
      </c>
      <c r="N83" s="5">
        <f t="shared" si="31"/>
        <v>2118.54</v>
      </c>
      <c r="O83" s="25">
        <v>1061.7</v>
      </c>
      <c r="P83">
        <f t="shared" si="32"/>
        <v>42370.8</v>
      </c>
      <c r="Q83" s="61">
        <v>1.93</v>
      </c>
      <c r="R83" s="61">
        <v>2.0299999999999998</v>
      </c>
      <c r="S83" s="61">
        <v>138.9</v>
      </c>
      <c r="T83" s="61"/>
      <c r="U83" s="61">
        <v>12.4</v>
      </c>
      <c r="V83" s="25">
        <v>8.1999999999999993</v>
      </c>
      <c r="W83">
        <f t="shared" si="28"/>
        <v>3.599712023038157</v>
      </c>
      <c r="X83" s="61">
        <f t="shared" si="29"/>
        <v>1.1389800000000001</v>
      </c>
      <c r="Y83" s="3"/>
      <c r="Z83" s="63" t="s">
        <v>48</v>
      </c>
      <c r="AA83">
        <v>2</v>
      </c>
      <c r="AB83">
        <v>1</v>
      </c>
      <c r="AC83" s="61"/>
      <c r="AD83" s="61"/>
      <c r="AE83">
        <v>2.16</v>
      </c>
      <c r="AF83">
        <v>2.46</v>
      </c>
      <c r="AG83"/>
      <c r="AH83" s="59"/>
      <c r="AI83" s="59"/>
      <c r="AJ83" s="59"/>
      <c r="AK83" s="59"/>
      <c r="AL83" s="59"/>
      <c r="AM83" s="59"/>
      <c r="AN83" s="59"/>
      <c r="AO83" s="59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>
      <c r="A84" s="43">
        <v>44</v>
      </c>
      <c r="B84" t="s">
        <v>82</v>
      </c>
      <c r="C84" s="20" t="s">
        <v>24</v>
      </c>
      <c r="D84" t="s">
        <v>9</v>
      </c>
      <c r="E84" s="56" t="s">
        <v>12</v>
      </c>
      <c r="F84" s="56" t="s">
        <v>23</v>
      </c>
      <c r="G84">
        <v>2.11</v>
      </c>
      <c r="H84">
        <v>2.23</v>
      </c>
      <c r="I84">
        <v>338.2</v>
      </c>
      <c r="J84">
        <v>62</v>
      </c>
      <c r="K84">
        <f t="shared" si="30"/>
        <v>20.968399999999999</v>
      </c>
      <c r="L84" t="s">
        <v>66</v>
      </c>
      <c r="M84">
        <v>20</v>
      </c>
      <c r="N84" s="5">
        <f t="shared" si="31"/>
        <v>1048.4199999999998</v>
      </c>
      <c r="O84" s="61"/>
      <c r="P84">
        <f t="shared" si="32"/>
        <v>20968.399999999998</v>
      </c>
      <c r="Q84" s="61">
        <v>1.84</v>
      </c>
      <c r="R84" s="59">
        <v>1.65</v>
      </c>
      <c r="S84" s="61">
        <v>106.7</v>
      </c>
      <c r="T84" s="61"/>
      <c r="U84">
        <v>6.7312500000000002</v>
      </c>
      <c r="V84" s="25">
        <v>5</v>
      </c>
      <c r="W84">
        <f t="shared" si="28"/>
        <v>4.6860356138706649</v>
      </c>
      <c r="X84" s="61">
        <f t="shared" si="29"/>
        <v>0.53349999999999997</v>
      </c>
      <c r="AA84">
        <v>1</v>
      </c>
      <c r="AB84">
        <v>1</v>
      </c>
      <c r="AH84" s="2"/>
      <c r="AI84" s="2"/>
    </row>
    <row r="85" spans="1:51" s="2" customFormat="1">
      <c r="A85" s="43">
        <v>45</v>
      </c>
      <c r="B85" t="s">
        <v>82</v>
      </c>
      <c r="C85" s="20" t="s">
        <v>24</v>
      </c>
      <c r="D85" t="s">
        <v>7</v>
      </c>
      <c r="E85" s="56" t="s">
        <v>19</v>
      </c>
      <c r="F85" s="56" t="s">
        <v>23</v>
      </c>
      <c r="G85">
        <v>2.04</v>
      </c>
      <c r="H85">
        <v>2.3199999999999998</v>
      </c>
      <c r="I85">
        <v>521.79999999999995</v>
      </c>
      <c r="J85">
        <v>62</v>
      </c>
      <c r="K85">
        <f t="shared" si="30"/>
        <v>32.351599999999998</v>
      </c>
      <c r="L85" t="s">
        <v>66</v>
      </c>
      <c r="M85">
        <v>31</v>
      </c>
      <c r="N85" s="5">
        <f t="shared" si="31"/>
        <v>1043.5999999999999</v>
      </c>
      <c r="O85"/>
      <c r="P85" s="61">
        <f t="shared" si="32"/>
        <v>32351.599999999999</v>
      </c>
      <c r="Q85" s="61">
        <v>1.86</v>
      </c>
      <c r="R85">
        <v>2.0699999999999998</v>
      </c>
      <c r="S85">
        <v>70</v>
      </c>
      <c r="T85"/>
      <c r="U85">
        <v>6.0467500000000003</v>
      </c>
      <c r="V85" s="25">
        <v>8.1999999999999993</v>
      </c>
      <c r="W85">
        <f t="shared" si="28"/>
        <v>7.1428571428571432</v>
      </c>
      <c r="X85" s="61">
        <f t="shared" si="29"/>
        <v>0.57399999999999995</v>
      </c>
      <c r="Y85" s="3"/>
      <c r="Z85" s="3"/>
      <c r="AA85">
        <v>1</v>
      </c>
      <c r="AB85">
        <v>1</v>
      </c>
      <c r="AC85" s="61"/>
      <c r="AD85" s="61"/>
      <c r="AE85"/>
      <c r="AF85"/>
      <c r="AG85"/>
      <c r="AH85" s="61"/>
      <c r="AI85" s="61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>
      <c r="A86" s="33">
        <v>45.1</v>
      </c>
      <c r="B86" t="s">
        <v>82</v>
      </c>
      <c r="C86" s="23"/>
      <c r="D86" s="61" t="s">
        <v>7</v>
      </c>
      <c r="E86" s="61" t="s">
        <v>12</v>
      </c>
      <c r="F86" s="61" t="s">
        <v>27</v>
      </c>
      <c r="G86" s="61"/>
      <c r="H86" s="61"/>
      <c r="I86" s="61"/>
      <c r="J86" s="61"/>
      <c r="K86" s="61">
        <f t="shared" si="30"/>
        <v>0</v>
      </c>
      <c r="L86" s="61"/>
      <c r="M86" s="61"/>
      <c r="N86" s="5" t="e">
        <f t="shared" si="31"/>
        <v>#DIV/0!</v>
      </c>
      <c r="O86" s="61"/>
      <c r="P86" t="e">
        <f t="shared" si="32"/>
        <v>#DIV/0!</v>
      </c>
      <c r="Q86" s="63">
        <v>2.0099999999999998</v>
      </c>
      <c r="R86" s="59">
        <v>1.45</v>
      </c>
      <c r="S86">
        <v>31.4</v>
      </c>
      <c r="U86">
        <v>10.86135</v>
      </c>
      <c r="V86" s="25">
        <v>8</v>
      </c>
      <c r="W86">
        <f t="shared" si="28"/>
        <v>15.923566878980893</v>
      </c>
      <c r="X86" s="58">
        <f t="shared" si="29"/>
        <v>0.25119999999999998</v>
      </c>
      <c r="Z86" s="63" t="s">
        <v>142</v>
      </c>
      <c r="AA86" s="61"/>
      <c r="AB86" s="61"/>
      <c r="AC86" s="61"/>
      <c r="AD86" s="61"/>
      <c r="AE86" s="61"/>
      <c r="AF86" s="61"/>
      <c r="AH86" s="61"/>
      <c r="AI86" s="61"/>
      <c r="AJ86" s="63"/>
      <c r="AK86" s="63"/>
      <c r="AL86" s="63"/>
      <c r="AM86" s="63"/>
      <c r="AN86" s="63"/>
      <c r="AO86" s="63"/>
    </row>
    <row r="87" spans="1:51">
      <c r="A87" s="43">
        <v>46</v>
      </c>
      <c r="B87" s="61" t="s">
        <v>82</v>
      </c>
      <c r="C87" s="20" t="s">
        <v>24</v>
      </c>
      <c r="D87" s="61" t="s">
        <v>7</v>
      </c>
      <c r="E87" s="61" t="s">
        <v>14</v>
      </c>
      <c r="F87" s="61" t="s">
        <v>23</v>
      </c>
      <c r="G87" s="61">
        <v>2.08</v>
      </c>
      <c r="H87" s="61">
        <v>2.35</v>
      </c>
      <c r="I87" s="61">
        <v>457.4</v>
      </c>
      <c r="J87" s="61">
        <v>62</v>
      </c>
      <c r="K87" s="61">
        <f t="shared" si="30"/>
        <v>28.358799999999999</v>
      </c>
      <c r="L87" s="61" t="s">
        <v>66</v>
      </c>
      <c r="M87" s="61">
        <v>21</v>
      </c>
      <c r="N87" s="5">
        <f t="shared" si="31"/>
        <v>1350.4190476190477</v>
      </c>
      <c r="O87" s="61"/>
      <c r="P87">
        <f t="shared" si="32"/>
        <v>28358.799999999999</v>
      </c>
      <c r="Q87" s="61">
        <v>1.83</v>
      </c>
      <c r="R87" s="61">
        <v>1.91</v>
      </c>
      <c r="S87" s="61">
        <v>82.9</v>
      </c>
      <c r="T87" s="61"/>
      <c r="U87" s="61">
        <v>23.456309999999998</v>
      </c>
      <c r="V87" s="25">
        <v>6.5</v>
      </c>
      <c r="W87">
        <f t="shared" si="28"/>
        <v>6.0313630880579003</v>
      </c>
      <c r="X87" s="61">
        <f t="shared" si="29"/>
        <v>0.53885000000000005</v>
      </c>
      <c r="Z87" s="63" t="s">
        <v>119</v>
      </c>
      <c r="AA87" s="61">
        <v>1</v>
      </c>
      <c r="AB87" s="61">
        <v>1</v>
      </c>
      <c r="AC87" s="61"/>
      <c r="AD87" s="61"/>
      <c r="AE87" s="61"/>
      <c r="AF87" s="61"/>
      <c r="AG87" s="61"/>
      <c r="AH87" s="2"/>
      <c r="AI87" s="2"/>
      <c r="AJ87" s="63"/>
      <c r="AK87" s="63"/>
      <c r="AL87" s="63"/>
      <c r="AM87" s="63"/>
      <c r="AN87" s="63"/>
      <c r="AO87" s="63"/>
    </row>
    <row r="88" spans="1:51">
      <c r="A88" s="43">
        <v>47</v>
      </c>
      <c r="B88" s="61" t="s">
        <v>82</v>
      </c>
      <c r="C88" s="20" t="s">
        <v>24</v>
      </c>
      <c r="D88" s="61" t="s">
        <v>7</v>
      </c>
      <c r="E88" s="61" t="s">
        <v>13</v>
      </c>
      <c r="F88" s="61" t="s">
        <v>23</v>
      </c>
      <c r="G88" s="61">
        <v>2.04</v>
      </c>
      <c r="H88" s="61">
        <v>2.27</v>
      </c>
      <c r="I88" s="61">
        <v>536.1</v>
      </c>
      <c r="J88" s="61">
        <v>62</v>
      </c>
      <c r="K88" s="61">
        <f t="shared" si="30"/>
        <v>33.238200000000006</v>
      </c>
      <c r="L88" s="61" t="s">
        <v>66</v>
      </c>
      <c r="M88" s="61">
        <v>9</v>
      </c>
      <c r="N88" s="5">
        <f t="shared" si="31"/>
        <v>3693.1333333333337</v>
      </c>
      <c r="O88" s="25">
        <v>2249.8000000000002</v>
      </c>
      <c r="P88">
        <f t="shared" si="32"/>
        <v>33238.200000000004</v>
      </c>
      <c r="Q88" s="61">
        <v>1.83</v>
      </c>
      <c r="R88" s="59">
        <v>2.29</v>
      </c>
      <c r="S88" s="61">
        <v>112.9</v>
      </c>
      <c r="T88" s="61"/>
      <c r="U88" s="61">
        <v>11.01615</v>
      </c>
      <c r="V88" s="25">
        <v>8</v>
      </c>
      <c r="W88">
        <f t="shared" si="28"/>
        <v>4.4286979627989371</v>
      </c>
      <c r="X88" s="61">
        <f t="shared" si="29"/>
        <v>0.9032</v>
      </c>
      <c r="Z88" s="63"/>
      <c r="AA88" s="61">
        <v>1</v>
      </c>
      <c r="AB88" s="61">
        <v>1</v>
      </c>
      <c r="AC88" s="2"/>
      <c r="AD88" s="2"/>
      <c r="AE88" s="61">
        <v>2.08</v>
      </c>
      <c r="AF88" s="61">
        <v>2.3199999999999998</v>
      </c>
      <c r="AG88" s="61"/>
      <c r="AH88" s="61"/>
      <c r="AI88" s="61"/>
    </row>
    <row r="89" spans="1:51" s="2" customFormat="1">
      <c r="A89" s="43">
        <v>48</v>
      </c>
      <c r="B89" s="61" t="s">
        <v>82</v>
      </c>
      <c r="C89" s="20" t="s">
        <v>24</v>
      </c>
      <c r="D89" s="61" t="s">
        <v>7</v>
      </c>
      <c r="E89" s="61" t="s">
        <v>12</v>
      </c>
      <c r="F89" s="61" t="s">
        <v>23</v>
      </c>
      <c r="G89" s="61">
        <v>2.0699999999999998</v>
      </c>
      <c r="H89" s="61">
        <v>2.2999999999999998</v>
      </c>
      <c r="I89" s="61">
        <v>478.8</v>
      </c>
      <c r="J89" s="61">
        <v>62</v>
      </c>
      <c r="K89" s="61">
        <f t="shared" si="30"/>
        <v>29.685600000000001</v>
      </c>
      <c r="L89" s="61" t="s">
        <v>66</v>
      </c>
      <c r="M89" s="61">
        <v>19</v>
      </c>
      <c r="N89" s="5">
        <f t="shared" si="31"/>
        <v>1562.4</v>
      </c>
      <c r="O89" s="61"/>
      <c r="P89">
        <f t="shared" si="32"/>
        <v>29685.600000000002</v>
      </c>
      <c r="Q89" s="61">
        <v>1.81</v>
      </c>
      <c r="R89" s="61">
        <v>1.81</v>
      </c>
      <c r="S89" s="61">
        <v>72.3</v>
      </c>
      <c r="T89" s="61"/>
      <c r="U89" s="61">
        <v>5.2425100000000002</v>
      </c>
      <c r="V89" s="25">
        <v>7</v>
      </c>
      <c r="W89">
        <f t="shared" si="28"/>
        <v>6.9156293222683267</v>
      </c>
      <c r="X89" s="61">
        <f t="shared" si="29"/>
        <v>0.50609999999999999</v>
      </c>
      <c r="Y89" s="3"/>
      <c r="Z89" s="63"/>
      <c r="AA89" s="61">
        <v>1</v>
      </c>
      <c r="AB89" s="61">
        <v>1</v>
      </c>
      <c r="AC89" s="61"/>
      <c r="AD89" s="61"/>
      <c r="AE89" s="61"/>
      <c r="AF89" s="61"/>
      <c r="AG89" s="61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>
      <c r="A90" s="60">
        <v>49</v>
      </c>
      <c r="B90" s="61" t="s">
        <v>75</v>
      </c>
      <c r="C90" s="20" t="s">
        <v>24</v>
      </c>
      <c r="D90" s="61" t="s">
        <v>18</v>
      </c>
      <c r="E90" s="61" t="s">
        <v>20</v>
      </c>
      <c r="F90" s="61" t="s">
        <v>23</v>
      </c>
      <c r="G90" s="61">
        <v>2.04</v>
      </c>
      <c r="H90" s="61">
        <v>2.27</v>
      </c>
      <c r="I90" s="61">
        <v>511.7</v>
      </c>
      <c r="J90" s="61">
        <v>62</v>
      </c>
      <c r="K90" s="61">
        <f t="shared" si="30"/>
        <v>31.725399999999997</v>
      </c>
      <c r="L90" s="61" t="s">
        <v>66</v>
      </c>
      <c r="M90" s="61">
        <v>9</v>
      </c>
      <c r="N90" s="5">
        <f t="shared" si="31"/>
        <v>3525.0444444444443</v>
      </c>
      <c r="O90" s="25">
        <v>2031.4</v>
      </c>
      <c r="P90">
        <f>M90*O90</f>
        <v>18282.600000000002</v>
      </c>
      <c r="Q90" s="59">
        <v>1.51</v>
      </c>
      <c r="R90" s="59">
        <v>4.97</v>
      </c>
      <c r="S90" s="59">
        <v>11.2</v>
      </c>
      <c r="T90" s="59"/>
      <c r="U90" s="61"/>
      <c r="V90" s="25">
        <v>7</v>
      </c>
      <c r="W90">
        <f t="shared" si="28"/>
        <v>44.642857142857146</v>
      </c>
      <c r="X90" s="58">
        <f t="shared" si="29"/>
        <v>7.8399999999999997E-2</v>
      </c>
      <c r="Z90" s="63"/>
      <c r="AA90" s="61">
        <v>1</v>
      </c>
      <c r="AB90" s="61">
        <v>1</v>
      </c>
      <c r="AC90" s="61"/>
      <c r="AD90" s="61"/>
      <c r="AE90" s="61">
        <v>2.09</v>
      </c>
      <c r="AF90" s="61">
        <v>2.3199999999999998</v>
      </c>
      <c r="AG90" s="61"/>
      <c r="AH90" s="61"/>
      <c r="AI90" s="61"/>
    </row>
    <row r="91" spans="1:51" s="2" customFormat="1">
      <c r="A91" s="60">
        <v>49.1</v>
      </c>
      <c r="B91" t="s">
        <v>82</v>
      </c>
      <c r="C91" s="20" t="s">
        <v>24</v>
      </c>
      <c r="D91" s="61" t="s">
        <v>18</v>
      </c>
      <c r="E91" s="61" t="s">
        <v>20</v>
      </c>
      <c r="F91" s="61" t="s">
        <v>23</v>
      </c>
      <c r="G91" s="61"/>
      <c r="H91" s="61"/>
      <c r="I91" s="61"/>
      <c r="J91" s="61"/>
      <c r="K91" s="61">
        <f t="shared" si="30"/>
        <v>0</v>
      </c>
      <c r="L91" s="61"/>
      <c r="M91" s="61"/>
      <c r="N91" s="5" t="e">
        <f t="shared" si="31"/>
        <v>#DIV/0!</v>
      </c>
      <c r="O91" s="61"/>
      <c r="P91" t="e">
        <f>M91*N91</f>
        <v>#DIV/0!</v>
      </c>
      <c r="Q91" s="63">
        <v>1.92</v>
      </c>
      <c r="R91" s="63">
        <v>2.1</v>
      </c>
      <c r="S91" s="61">
        <v>70.3</v>
      </c>
      <c r="T91" s="61"/>
      <c r="U91" s="63">
        <v>5.4396000000000004</v>
      </c>
      <c r="V91" s="25">
        <v>9</v>
      </c>
      <c r="W91">
        <f t="shared" si="28"/>
        <v>7.1123755334281649</v>
      </c>
      <c r="X91" s="63">
        <f t="shared" si="29"/>
        <v>0.63269999999999993</v>
      </c>
      <c r="Y91" s="3"/>
      <c r="Z91" s="63" t="s">
        <v>109</v>
      </c>
      <c r="AA91" s="61"/>
      <c r="AB91" s="61"/>
      <c r="AC91" s="61"/>
      <c r="AD91" s="61"/>
      <c r="AE91" s="61"/>
      <c r="AF91" s="61"/>
      <c r="AG91" s="61"/>
      <c r="AH91" s="61"/>
      <c r="AI91" s="61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>
      <c r="A92" s="60">
        <v>50</v>
      </c>
      <c r="B92" s="61" t="s">
        <v>82</v>
      </c>
      <c r="C92" s="20" t="s">
        <v>24</v>
      </c>
      <c r="D92" s="61" t="s">
        <v>17</v>
      </c>
      <c r="E92" s="61" t="s">
        <v>19</v>
      </c>
      <c r="F92" s="61" t="s">
        <v>23</v>
      </c>
      <c r="G92" s="61">
        <v>2.0699999999999998</v>
      </c>
      <c r="H92" s="61">
        <v>2.34</v>
      </c>
      <c r="I92" s="61">
        <v>484</v>
      </c>
      <c r="J92" s="61">
        <v>62</v>
      </c>
      <c r="K92" s="61">
        <f t="shared" si="30"/>
        <v>30.007999999999999</v>
      </c>
      <c r="L92" s="61" t="s">
        <v>66</v>
      </c>
      <c r="M92" s="61">
        <v>30</v>
      </c>
      <c r="N92" s="5">
        <f t="shared" si="31"/>
        <v>1000.2666666666667</v>
      </c>
      <c r="O92" s="61"/>
      <c r="P92" s="37">
        <f>M92*N92</f>
        <v>30008</v>
      </c>
      <c r="Q92" s="61">
        <v>1.9</v>
      </c>
      <c r="R92" s="61">
        <v>1.58</v>
      </c>
      <c r="S92">
        <v>24.7</v>
      </c>
      <c r="U92">
        <v>0.69793000000000005</v>
      </c>
      <c r="V92" s="25">
        <v>7</v>
      </c>
      <c r="W92">
        <f t="shared" si="28"/>
        <v>20.242914979757085</v>
      </c>
      <c r="X92" s="58">
        <f t="shared" si="29"/>
        <v>0.1729</v>
      </c>
      <c r="Y92" s="3" t="s">
        <v>147</v>
      </c>
      <c r="Z92" s="63"/>
      <c r="AA92" s="61">
        <v>1</v>
      </c>
      <c r="AB92" s="61">
        <v>1</v>
      </c>
      <c r="AC92" s="61"/>
      <c r="AD92" s="61"/>
      <c r="AE92" s="61"/>
      <c r="AF92" s="61"/>
      <c r="AH92" s="2"/>
      <c r="AI92" s="2"/>
    </row>
    <row r="93" spans="1:51" s="2" customFormat="1">
      <c r="A93" s="60">
        <v>50.1</v>
      </c>
      <c r="B93" s="61" t="s">
        <v>82</v>
      </c>
      <c r="C93" s="20"/>
      <c r="D93" s="61" t="s">
        <v>17</v>
      </c>
      <c r="E93" s="63" t="s">
        <v>19</v>
      </c>
      <c r="F93" s="63" t="s">
        <v>23</v>
      </c>
      <c r="G93" s="61"/>
      <c r="H93" s="61"/>
      <c r="I93" s="61"/>
      <c r="J93" s="61"/>
      <c r="K93" s="61">
        <f t="shared" si="30"/>
        <v>0</v>
      </c>
      <c r="L93" s="61"/>
      <c r="M93" s="61"/>
      <c r="N93" s="5" t="e">
        <f t="shared" si="31"/>
        <v>#DIV/0!</v>
      </c>
      <c r="O93" s="61"/>
      <c r="P93" t="e">
        <f>M93*N93</f>
        <v>#DIV/0!</v>
      </c>
      <c r="Q93" s="63">
        <v>1.95</v>
      </c>
      <c r="R93" s="59">
        <v>1.71</v>
      </c>
      <c r="S93" s="61">
        <v>40.1</v>
      </c>
      <c r="T93" s="61"/>
      <c r="U93" s="61">
        <v>15.02535</v>
      </c>
      <c r="V93" s="25">
        <v>8.5</v>
      </c>
      <c r="W93">
        <f t="shared" si="28"/>
        <v>12.468827930174562</v>
      </c>
      <c r="X93" s="1">
        <f t="shared" si="29"/>
        <v>0.34085000000000004</v>
      </c>
      <c r="Y93" s="3" t="s">
        <v>227</v>
      </c>
      <c r="Z93" s="63"/>
      <c r="AA93" s="61"/>
      <c r="AB93" s="61"/>
      <c r="AC93" s="61"/>
      <c r="AD93" s="61"/>
      <c r="AE93" s="61"/>
      <c r="AF93" s="61"/>
      <c r="AG93"/>
      <c r="AH93" s="61"/>
      <c r="AI93" s="61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>
      <c r="A94" s="54">
        <v>50.2</v>
      </c>
      <c r="B94" s="61" t="s">
        <v>82</v>
      </c>
      <c r="D94" s="61" t="s">
        <v>17</v>
      </c>
      <c r="E94" s="63" t="s">
        <v>19</v>
      </c>
      <c r="F94" s="63" t="s">
        <v>23</v>
      </c>
      <c r="G94" s="61"/>
      <c r="H94" s="61"/>
      <c r="I94" s="61"/>
      <c r="J94" s="61"/>
      <c r="K94" s="61"/>
      <c r="L94" s="61"/>
      <c r="M94" s="61"/>
      <c r="O94" s="61"/>
      <c r="P94" s="61"/>
      <c r="Q94" s="63"/>
      <c r="R94" s="63"/>
      <c r="U94" s="61"/>
      <c r="V94" s="25">
        <v>15.5</v>
      </c>
      <c r="X94" s="63">
        <v>0.51375000000000004</v>
      </c>
      <c r="Z94" s="63" t="s">
        <v>188</v>
      </c>
      <c r="AA94" s="61"/>
      <c r="AB94" s="61"/>
      <c r="AC94" s="61"/>
      <c r="AD94" s="61"/>
      <c r="AE94" s="61"/>
      <c r="AF94" s="61"/>
      <c r="AH94" s="61"/>
      <c r="AI94" s="61"/>
    </row>
    <row r="95" spans="1:51">
      <c r="A95" s="62">
        <v>50.4</v>
      </c>
      <c r="B95" s="61" t="s">
        <v>82</v>
      </c>
      <c r="D95" s="61" t="s">
        <v>17</v>
      </c>
      <c r="E95" s="63" t="s">
        <v>19</v>
      </c>
      <c r="F95" s="63" t="s">
        <v>23</v>
      </c>
      <c r="G95" s="61"/>
      <c r="H95" s="61"/>
      <c r="I95" s="61"/>
      <c r="J95" s="61"/>
      <c r="K95" s="61"/>
      <c r="L95" s="61"/>
      <c r="M95" s="61"/>
      <c r="O95" s="61"/>
      <c r="P95" s="61"/>
      <c r="Q95" s="61">
        <v>1.98</v>
      </c>
      <c r="R95" s="59">
        <v>1.67</v>
      </c>
      <c r="S95" s="61">
        <v>23.8</v>
      </c>
      <c r="T95" s="61"/>
      <c r="U95" s="61"/>
      <c r="V95" s="61">
        <v>8.5</v>
      </c>
      <c r="W95">
        <f t="shared" ref="W95:W125" si="33">0.5*1000/S95</f>
        <v>21.008403361344538</v>
      </c>
      <c r="X95" s="58">
        <f t="shared" ref="X95:X125" si="34">V95*S95/1000</f>
        <v>0.20230000000000001</v>
      </c>
      <c r="Y95" s="3" t="s">
        <v>241</v>
      </c>
      <c r="Z95" s="63"/>
      <c r="AA95" s="15"/>
      <c r="AB95" s="61"/>
      <c r="AC95" s="61"/>
      <c r="AD95" s="61"/>
      <c r="AE95" s="61"/>
      <c r="AF95" s="61"/>
      <c r="AG95" s="61"/>
      <c r="AH95" s="61"/>
      <c r="AI95" s="61"/>
    </row>
    <row r="96" spans="1:51">
      <c r="A96" s="54">
        <v>50.5</v>
      </c>
      <c r="B96" s="61" t="s">
        <v>75</v>
      </c>
      <c r="D96" s="61" t="s">
        <v>17</v>
      </c>
      <c r="E96" s="63" t="s">
        <v>19</v>
      </c>
      <c r="F96" s="63" t="s">
        <v>23</v>
      </c>
      <c r="G96" s="61"/>
      <c r="H96" s="61"/>
      <c r="I96" s="61"/>
      <c r="J96" s="61"/>
      <c r="K96" s="61"/>
      <c r="L96" s="61"/>
      <c r="M96" s="61"/>
      <c r="O96" s="61"/>
      <c r="Q96" s="61">
        <v>1.82</v>
      </c>
      <c r="R96" s="61">
        <v>1.72</v>
      </c>
      <c r="S96" s="61">
        <v>29.8</v>
      </c>
      <c r="T96" s="61"/>
      <c r="U96" s="61"/>
      <c r="V96" s="61">
        <v>8.5</v>
      </c>
      <c r="W96">
        <f t="shared" si="33"/>
        <v>16.778523489932887</v>
      </c>
      <c r="X96" s="58">
        <f t="shared" si="34"/>
        <v>0.25330000000000003</v>
      </c>
      <c r="Z96" s="63"/>
      <c r="AA96" s="15"/>
      <c r="AB96" s="61"/>
      <c r="AC96" s="61"/>
      <c r="AD96" s="61"/>
      <c r="AE96" s="61"/>
      <c r="AF96" s="61"/>
      <c r="AG96" s="61"/>
    </row>
    <row r="97" spans="1:35">
      <c r="A97" s="43">
        <v>51</v>
      </c>
      <c r="B97" s="61" t="s">
        <v>82</v>
      </c>
      <c r="C97" s="22" t="s">
        <v>25</v>
      </c>
      <c r="D97" s="2" t="s">
        <v>9</v>
      </c>
      <c r="E97" s="2" t="s">
        <v>20</v>
      </c>
      <c r="F97" s="2" t="s">
        <v>15</v>
      </c>
      <c r="G97" s="2">
        <v>2.02</v>
      </c>
      <c r="H97" s="2">
        <v>2.14</v>
      </c>
      <c r="I97" s="2">
        <v>296.10000000000002</v>
      </c>
      <c r="J97" s="2">
        <v>62</v>
      </c>
      <c r="K97" s="2">
        <f t="shared" ref="K97:K109" si="35">I97*J97/1000</f>
        <v>18.3582</v>
      </c>
      <c r="L97" s="2"/>
      <c r="M97" s="2">
        <v>18</v>
      </c>
      <c r="N97" s="5">
        <f t="shared" ref="N97:N109" si="36">(I97*J97)/M97</f>
        <v>1019.9000000000001</v>
      </c>
      <c r="O97" s="2"/>
      <c r="P97">
        <f t="shared" ref="P97:P109" si="37">M97*N97</f>
        <v>18358.2</v>
      </c>
      <c r="Q97" s="2">
        <v>1.79</v>
      </c>
      <c r="R97" s="59">
        <v>2.3199999999999998</v>
      </c>
      <c r="S97" s="61">
        <v>111.3</v>
      </c>
      <c r="T97" s="61">
        <v>14.5</v>
      </c>
      <c r="U97" s="61">
        <v>8.4193499999999997</v>
      </c>
      <c r="V97" s="25">
        <v>8.6999999999999993</v>
      </c>
      <c r="W97">
        <f t="shared" si="33"/>
        <v>4.4923629829290208</v>
      </c>
      <c r="X97" s="61">
        <f t="shared" si="34"/>
        <v>0.96830999999999989</v>
      </c>
      <c r="Z97" s="2"/>
      <c r="AA97" s="2">
        <v>2</v>
      </c>
      <c r="AB97" s="2">
        <v>1</v>
      </c>
      <c r="AC97" s="61"/>
      <c r="AD97" s="61"/>
      <c r="AE97" s="2"/>
      <c r="AF97" s="2"/>
      <c r="AG97" s="61"/>
    </row>
    <row r="98" spans="1:35">
      <c r="A98" s="34">
        <v>52</v>
      </c>
      <c r="B98" s="2" t="s">
        <v>82</v>
      </c>
      <c r="C98" s="22" t="s">
        <v>25</v>
      </c>
      <c r="D98" s="2" t="s">
        <v>7</v>
      </c>
      <c r="E98" s="2" t="s">
        <v>21</v>
      </c>
      <c r="F98" s="2" t="s">
        <v>15</v>
      </c>
      <c r="G98" s="2">
        <v>2.1</v>
      </c>
      <c r="H98" s="2">
        <v>2.38</v>
      </c>
      <c r="I98" s="2">
        <v>398.9</v>
      </c>
      <c r="J98" s="2">
        <v>62</v>
      </c>
      <c r="K98" s="2">
        <f t="shared" si="35"/>
        <v>24.7318</v>
      </c>
      <c r="L98" s="2" t="s">
        <v>66</v>
      </c>
      <c r="M98" s="2">
        <v>7</v>
      </c>
      <c r="N98" s="14">
        <f t="shared" si="36"/>
        <v>3533.1142857142854</v>
      </c>
      <c r="O98" s="25">
        <v>1105.8</v>
      </c>
      <c r="P98">
        <f t="shared" si="37"/>
        <v>24731.8</v>
      </c>
      <c r="Q98" s="2">
        <v>1.93</v>
      </c>
      <c r="R98" s="2">
        <v>2.16</v>
      </c>
      <c r="S98" s="2">
        <v>148.80000000000001</v>
      </c>
      <c r="T98" s="2">
        <v>5.45</v>
      </c>
      <c r="U98" s="2">
        <v>3.95533</v>
      </c>
      <c r="V98" s="25">
        <v>7.7</v>
      </c>
      <c r="W98">
        <f t="shared" si="33"/>
        <v>3.3602150537634405</v>
      </c>
      <c r="X98" s="2">
        <f t="shared" si="34"/>
        <v>1.1457600000000001</v>
      </c>
      <c r="Y98" s="63"/>
      <c r="Z98" s="2" t="s">
        <v>49</v>
      </c>
      <c r="AA98" s="2">
        <v>2</v>
      </c>
      <c r="AB98" s="2">
        <v>1</v>
      </c>
      <c r="AC98" s="2"/>
      <c r="AD98" s="2"/>
      <c r="AE98" s="2">
        <v>2.15</v>
      </c>
      <c r="AF98" s="2">
        <v>2.42</v>
      </c>
      <c r="AG98" s="2"/>
      <c r="AH98" s="61"/>
      <c r="AI98" s="61"/>
    </row>
    <row r="99" spans="1:35">
      <c r="A99" s="43">
        <v>53</v>
      </c>
      <c r="B99" s="2" t="s">
        <v>82</v>
      </c>
      <c r="C99" s="22" t="s">
        <v>25</v>
      </c>
      <c r="D99" s="2" t="s">
        <v>10</v>
      </c>
      <c r="E99" s="2" t="s">
        <v>21</v>
      </c>
      <c r="F99" s="2" t="s">
        <v>15</v>
      </c>
      <c r="G99" s="2">
        <v>2.12</v>
      </c>
      <c r="H99" s="2">
        <v>2.4</v>
      </c>
      <c r="I99" s="2">
        <v>369.1</v>
      </c>
      <c r="J99" s="2">
        <v>62</v>
      </c>
      <c r="K99" s="2">
        <f t="shared" si="35"/>
        <v>22.8842</v>
      </c>
      <c r="L99" s="2" t="s">
        <v>66</v>
      </c>
      <c r="M99" s="2">
        <v>22</v>
      </c>
      <c r="N99" s="14">
        <f t="shared" si="36"/>
        <v>1040.1909090909091</v>
      </c>
      <c r="O99" s="2"/>
      <c r="P99">
        <f t="shared" si="37"/>
        <v>22884.2</v>
      </c>
      <c r="Q99" s="2">
        <v>1.89</v>
      </c>
      <c r="R99" s="2">
        <v>1.85</v>
      </c>
      <c r="S99" s="2">
        <v>126.6</v>
      </c>
      <c r="T99" s="2"/>
      <c r="U99" s="2">
        <v>5.9249999999999998</v>
      </c>
      <c r="V99" s="25">
        <v>8</v>
      </c>
      <c r="W99">
        <f t="shared" si="33"/>
        <v>3.9494470774091628</v>
      </c>
      <c r="X99" s="2">
        <f t="shared" si="34"/>
        <v>1.0127999999999999</v>
      </c>
      <c r="Z99" s="2"/>
      <c r="AA99" s="2">
        <v>2</v>
      </c>
      <c r="AB99" s="2">
        <v>1</v>
      </c>
      <c r="AC99" s="2"/>
      <c r="AD99" s="2"/>
      <c r="AE99" s="2"/>
      <c r="AF99" s="2"/>
      <c r="AG99" s="2"/>
    </row>
    <row r="100" spans="1:35">
      <c r="A100" s="43">
        <v>54</v>
      </c>
      <c r="B100" s="2" t="s">
        <v>82</v>
      </c>
      <c r="C100" s="22" t="s">
        <v>25</v>
      </c>
      <c r="D100" s="2" t="s">
        <v>8</v>
      </c>
      <c r="E100" s="2" t="s">
        <v>21</v>
      </c>
      <c r="F100" s="2" t="s">
        <v>15</v>
      </c>
      <c r="G100" s="2">
        <v>2.13</v>
      </c>
      <c r="H100" s="2">
        <v>2.4300000000000002</v>
      </c>
      <c r="I100" s="2">
        <v>333.5</v>
      </c>
      <c r="J100" s="2">
        <v>62</v>
      </c>
      <c r="K100" s="2">
        <f t="shared" si="35"/>
        <v>20.677</v>
      </c>
      <c r="L100" s="2" t="s">
        <v>66</v>
      </c>
      <c r="M100" s="2">
        <v>20</v>
      </c>
      <c r="N100" s="14">
        <f t="shared" si="36"/>
        <v>1033.8499999999999</v>
      </c>
      <c r="O100" s="2"/>
      <c r="P100">
        <f t="shared" si="37"/>
        <v>20677</v>
      </c>
      <c r="Q100" s="2">
        <v>1.85</v>
      </c>
      <c r="R100" s="59">
        <v>2.29</v>
      </c>
      <c r="S100" s="2">
        <v>88.4</v>
      </c>
      <c r="T100" s="2"/>
      <c r="U100" s="2">
        <v>5.8659999999999997</v>
      </c>
      <c r="V100" s="25">
        <v>9</v>
      </c>
      <c r="W100">
        <f t="shared" si="33"/>
        <v>5.6561085972850673</v>
      </c>
      <c r="X100" s="2">
        <f t="shared" si="34"/>
        <v>0.79559999999999997</v>
      </c>
      <c r="Z100" s="2"/>
      <c r="AA100" s="2">
        <v>2</v>
      </c>
      <c r="AB100" s="2">
        <v>1</v>
      </c>
      <c r="AC100" s="2"/>
      <c r="AD100" s="2"/>
      <c r="AE100" s="2"/>
      <c r="AF100" s="2"/>
      <c r="AG100" s="2"/>
      <c r="AH100" s="2"/>
      <c r="AI100" s="2"/>
    </row>
    <row r="101" spans="1:35">
      <c r="A101" s="34">
        <v>55</v>
      </c>
      <c r="B101" s="2" t="s">
        <v>77</v>
      </c>
      <c r="C101" s="22" t="s">
        <v>25</v>
      </c>
      <c r="D101" s="2" t="s">
        <v>10</v>
      </c>
      <c r="E101" s="2" t="s">
        <v>19</v>
      </c>
      <c r="F101" s="2" t="s">
        <v>15</v>
      </c>
      <c r="G101" s="2">
        <v>2.1</v>
      </c>
      <c r="H101" s="2">
        <v>2.13</v>
      </c>
      <c r="I101" s="2">
        <v>314.7</v>
      </c>
      <c r="J101" s="2">
        <v>62</v>
      </c>
      <c r="K101" s="2">
        <f t="shared" si="35"/>
        <v>19.511399999999998</v>
      </c>
      <c r="L101" s="2" t="s">
        <v>66</v>
      </c>
      <c r="M101" s="2">
        <v>13</v>
      </c>
      <c r="N101" s="14">
        <f t="shared" si="36"/>
        <v>1500.8769230769228</v>
      </c>
      <c r="O101" s="2"/>
      <c r="P101">
        <f t="shared" si="37"/>
        <v>19511.399999999998</v>
      </c>
      <c r="Q101" s="2"/>
      <c r="R101" s="2"/>
      <c r="S101" s="2"/>
      <c r="T101" s="2"/>
      <c r="U101" s="2"/>
      <c r="V101" s="2">
        <v>10</v>
      </c>
      <c r="W101" t="e">
        <f t="shared" si="33"/>
        <v>#DIV/0!</v>
      </c>
      <c r="X101" s="2">
        <f t="shared" si="34"/>
        <v>0</v>
      </c>
      <c r="Z101" s="2"/>
      <c r="AA101" s="2">
        <v>2</v>
      </c>
      <c r="AB101" s="2">
        <v>1</v>
      </c>
      <c r="AC101" s="2"/>
      <c r="AD101" s="2"/>
      <c r="AE101" s="2"/>
      <c r="AF101" s="2"/>
      <c r="AG101" s="2"/>
    </row>
    <row r="102" spans="1:35">
      <c r="A102" s="43">
        <v>56</v>
      </c>
      <c r="B102" s="61" t="s">
        <v>82</v>
      </c>
      <c r="C102" s="22" t="s">
        <v>25</v>
      </c>
      <c r="D102" s="2" t="s">
        <v>7</v>
      </c>
      <c r="E102" s="2" t="s">
        <v>19</v>
      </c>
      <c r="F102" s="2" t="s">
        <v>15</v>
      </c>
      <c r="G102" s="2">
        <v>2.13</v>
      </c>
      <c r="H102" s="2">
        <v>2.44</v>
      </c>
      <c r="I102" s="2">
        <v>353.8</v>
      </c>
      <c r="J102" s="2">
        <v>62</v>
      </c>
      <c r="K102" s="2">
        <f t="shared" si="35"/>
        <v>21.935600000000001</v>
      </c>
      <c r="L102" s="2"/>
      <c r="M102" s="2"/>
      <c r="N102" s="14" t="e">
        <f t="shared" si="36"/>
        <v>#DIV/0!</v>
      </c>
      <c r="O102" s="2"/>
      <c r="P102" t="e">
        <f t="shared" si="37"/>
        <v>#DIV/0!</v>
      </c>
      <c r="Q102" s="2">
        <v>1.89</v>
      </c>
      <c r="R102" s="59">
        <v>2.46</v>
      </c>
      <c r="S102" s="2">
        <v>133.5</v>
      </c>
      <c r="T102" s="2">
        <v>18.100000000000001</v>
      </c>
      <c r="U102" s="2">
        <v>6.17</v>
      </c>
      <c r="V102" s="25">
        <v>8.1999999999999993</v>
      </c>
      <c r="W102">
        <f t="shared" si="33"/>
        <v>3.7453183520599249</v>
      </c>
      <c r="X102" s="2">
        <f t="shared" si="34"/>
        <v>1.0946999999999998</v>
      </c>
      <c r="Z102" s="2"/>
      <c r="AA102" s="2">
        <v>2</v>
      </c>
      <c r="AB102" s="2">
        <v>1</v>
      </c>
      <c r="AC102" s="2"/>
      <c r="AD102" s="2"/>
      <c r="AE102" s="2"/>
      <c r="AF102" s="2"/>
      <c r="AG102" s="2"/>
      <c r="AH102" s="2"/>
      <c r="AI102" s="2"/>
    </row>
    <row r="103" spans="1:35">
      <c r="A103" s="34">
        <v>57</v>
      </c>
      <c r="B103" s="2" t="s">
        <v>77</v>
      </c>
      <c r="C103" s="22" t="s">
        <v>25</v>
      </c>
      <c r="D103" s="2" t="s">
        <v>8</v>
      </c>
      <c r="E103" s="2" t="s">
        <v>20</v>
      </c>
      <c r="F103" s="2" t="s">
        <v>15</v>
      </c>
      <c r="G103" s="2">
        <v>2.09</v>
      </c>
      <c r="H103" s="2">
        <v>2.4</v>
      </c>
      <c r="I103" s="2">
        <v>266.39999999999998</v>
      </c>
      <c r="J103" s="2">
        <v>55</v>
      </c>
      <c r="K103" s="2">
        <f t="shared" si="35"/>
        <v>14.651999999999997</v>
      </c>
      <c r="L103" s="2" t="s">
        <v>66</v>
      </c>
      <c r="M103" s="2">
        <v>6</v>
      </c>
      <c r="N103" s="5">
        <f t="shared" si="36"/>
        <v>2441.9999999999995</v>
      </c>
      <c r="O103" s="2"/>
      <c r="P103">
        <f t="shared" si="37"/>
        <v>14651.999999999996</v>
      </c>
      <c r="Q103" s="2"/>
      <c r="R103" s="2"/>
      <c r="S103" s="61"/>
      <c r="T103" s="61"/>
      <c r="U103" s="61"/>
      <c r="V103" s="61">
        <v>10</v>
      </c>
      <c r="W103" t="e">
        <f t="shared" si="33"/>
        <v>#DIV/0!</v>
      </c>
      <c r="X103" s="61">
        <f t="shared" si="34"/>
        <v>0</v>
      </c>
      <c r="Z103" s="2"/>
      <c r="AA103" s="2">
        <v>2</v>
      </c>
      <c r="AB103" s="2">
        <v>1</v>
      </c>
      <c r="AC103" s="2"/>
      <c r="AD103" s="2"/>
      <c r="AE103" s="2"/>
      <c r="AF103" s="2"/>
      <c r="AG103" s="61"/>
      <c r="AH103" s="61"/>
      <c r="AI103" s="61"/>
    </row>
    <row r="104" spans="1:35">
      <c r="A104" s="34">
        <v>58</v>
      </c>
      <c r="B104" s="2" t="s">
        <v>82</v>
      </c>
      <c r="C104" s="22" t="s">
        <v>25</v>
      </c>
      <c r="D104" s="2" t="s">
        <v>9</v>
      </c>
      <c r="E104" s="2" t="s">
        <v>21</v>
      </c>
      <c r="F104" s="2" t="s">
        <v>15</v>
      </c>
      <c r="G104" s="2">
        <v>2.15</v>
      </c>
      <c r="H104" s="2">
        <v>2.4300000000000002</v>
      </c>
      <c r="I104" s="2">
        <v>255.2</v>
      </c>
      <c r="J104" s="2">
        <v>62</v>
      </c>
      <c r="K104" s="2">
        <f t="shared" si="35"/>
        <v>15.8224</v>
      </c>
      <c r="L104" s="2"/>
      <c r="M104" s="2">
        <v>10</v>
      </c>
      <c r="N104" s="14">
        <f t="shared" si="36"/>
        <v>1582.24</v>
      </c>
      <c r="O104" s="2"/>
      <c r="P104" s="61">
        <f t="shared" si="37"/>
        <v>15822.4</v>
      </c>
      <c r="Q104" s="59">
        <v>1.69</v>
      </c>
      <c r="R104" s="59">
        <v>1.72</v>
      </c>
      <c r="S104" s="2">
        <v>41.8</v>
      </c>
      <c r="T104" s="2"/>
      <c r="U104" s="2">
        <v>2.6469999999999998</v>
      </c>
      <c r="V104" s="25">
        <v>6</v>
      </c>
      <c r="W104" s="61">
        <f t="shared" si="33"/>
        <v>11.961722488038278</v>
      </c>
      <c r="X104" s="58">
        <f t="shared" si="34"/>
        <v>0.25079999999999997</v>
      </c>
      <c r="Y104" s="63"/>
      <c r="Z104" s="2"/>
      <c r="AA104" s="2">
        <v>2</v>
      </c>
      <c r="AB104" s="2">
        <v>1</v>
      </c>
      <c r="AC104" s="61"/>
      <c r="AD104" s="61"/>
      <c r="AE104" s="2"/>
      <c r="AF104" s="2"/>
      <c r="AG104" s="61"/>
      <c r="AH104" s="2"/>
      <c r="AI104" s="2"/>
    </row>
    <row r="105" spans="1:35">
      <c r="A105" s="60">
        <v>58.1</v>
      </c>
      <c r="B105" s="61" t="s">
        <v>82</v>
      </c>
      <c r="D105" s="2" t="s">
        <v>9</v>
      </c>
      <c r="E105" s="2" t="s">
        <v>21</v>
      </c>
      <c r="F105" s="2" t="s">
        <v>15</v>
      </c>
      <c r="G105" s="61"/>
      <c r="H105" s="61"/>
      <c r="I105" s="61"/>
      <c r="J105" s="61"/>
      <c r="K105" s="61">
        <f t="shared" si="35"/>
        <v>0</v>
      </c>
      <c r="L105" s="61"/>
      <c r="M105" s="61"/>
      <c r="N105" s="5" t="e">
        <f t="shared" si="36"/>
        <v>#DIV/0!</v>
      </c>
      <c r="O105" s="61"/>
      <c r="P105" t="e">
        <f t="shared" si="37"/>
        <v>#DIV/0!</v>
      </c>
      <c r="Q105" s="63">
        <v>2</v>
      </c>
      <c r="R105" s="59">
        <v>4.3600000000000003</v>
      </c>
      <c r="S105" s="61">
        <v>6.6</v>
      </c>
      <c r="T105" s="61"/>
      <c r="U105" s="61">
        <v>0.11791</v>
      </c>
      <c r="V105" s="25">
        <v>6.5</v>
      </c>
      <c r="W105">
        <f t="shared" si="33"/>
        <v>75.757575757575765</v>
      </c>
      <c r="X105" s="58">
        <f t="shared" si="34"/>
        <v>4.2900000000000001E-2</v>
      </c>
      <c r="Z105" s="63" t="s">
        <v>109</v>
      </c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>
      <c r="A106" s="54">
        <v>58.2</v>
      </c>
      <c r="B106" s="61" t="s">
        <v>75</v>
      </c>
      <c r="D106" s="61" t="s">
        <v>9</v>
      </c>
      <c r="E106" s="63" t="s">
        <v>21</v>
      </c>
      <c r="F106" s="63" t="s">
        <v>15</v>
      </c>
      <c r="G106" s="61">
        <v>2.14</v>
      </c>
      <c r="H106" s="61">
        <v>2.37</v>
      </c>
      <c r="I106" s="61">
        <v>198.3</v>
      </c>
      <c r="J106" s="61">
        <v>48</v>
      </c>
      <c r="K106" s="61">
        <f t="shared" si="35"/>
        <v>9.5184000000000015</v>
      </c>
      <c r="L106" s="61" t="s">
        <v>66</v>
      </c>
      <c r="M106" s="61">
        <v>5</v>
      </c>
      <c r="N106" s="5">
        <f t="shared" si="36"/>
        <v>1903.6800000000003</v>
      </c>
      <c r="O106" s="61"/>
      <c r="P106">
        <f t="shared" si="37"/>
        <v>9518.4000000000015</v>
      </c>
      <c r="Q106" s="61">
        <v>1.93</v>
      </c>
      <c r="R106" s="61">
        <v>2.2000000000000002</v>
      </c>
      <c r="S106">
        <v>79.2</v>
      </c>
      <c r="V106" s="61">
        <v>8.5</v>
      </c>
      <c r="W106">
        <f t="shared" si="33"/>
        <v>6.3131313131313131</v>
      </c>
      <c r="X106" s="63">
        <f t="shared" si="34"/>
        <v>0.67320000000000002</v>
      </c>
      <c r="Z106" s="63"/>
      <c r="AA106" s="61"/>
      <c r="AB106" s="61"/>
      <c r="AC106" s="61"/>
      <c r="AD106" s="61"/>
      <c r="AE106" s="61"/>
      <c r="AF106" s="61"/>
    </row>
    <row r="107" spans="1:35">
      <c r="A107" s="54">
        <v>58.3</v>
      </c>
      <c r="B107" s="61" t="s">
        <v>82</v>
      </c>
      <c r="D107" s="61" t="s">
        <v>9</v>
      </c>
      <c r="E107" s="63" t="s">
        <v>21</v>
      </c>
      <c r="F107" s="63" t="s">
        <v>15</v>
      </c>
      <c r="G107" s="61">
        <v>2.14</v>
      </c>
      <c r="H107" s="61">
        <v>2.37</v>
      </c>
      <c r="I107" s="61">
        <v>198.3</v>
      </c>
      <c r="J107" s="61">
        <v>48</v>
      </c>
      <c r="K107" s="61">
        <f t="shared" si="35"/>
        <v>9.5184000000000015</v>
      </c>
      <c r="L107" s="61" t="s">
        <v>66</v>
      </c>
      <c r="M107" s="61">
        <v>5</v>
      </c>
      <c r="N107" s="5">
        <f t="shared" si="36"/>
        <v>1903.6800000000003</v>
      </c>
      <c r="O107" s="61"/>
      <c r="P107">
        <f t="shared" si="37"/>
        <v>9518.4000000000015</v>
      </c>
      <c r="Q107" s="61">
        <v>1.82</v>
      </c>
      <c r="R107" s="59">
        <v>1.68</v>
      </c>
      <c r="S107" s="61">
        <v>37.6</v>
      </c>
      <c r="T107" s="61"/>
      <c r="U107" s="61"/>
      <c r="V107" s="61">
        <v>8.5</v>
      </c>
      <c r="W107">
        <f t="shared" si="33"/>
        <v>13.297872340425531</v>
      </c>
      <c r="X107" s="58">
        <f t="shared" si="34"/>
        <v>0.3196</v>
      </c>
      <c r="Y107" s="63" t="s">
        <v>240</v>
      </c>
      <c r="Z107" s="63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>
      <c r="A108" s="34">
        <v>59</v>
      </c>
      <c r="B108" s="2" t="s">
        <v>77</v>
      </c>
      <c r="C108" s="22" t="s">
        <v>25</v>
      </c>
      <c r="D108" s="2" t="s">
        <v>8</v>
      </c>
      <c r="E108" s="2" t="s">
        <v>19</v>
      </c>
      <c r="F108" s="2" t="s">
        <v>15</v>
      </c>
      <c r="G108" s="2">
        <v>2.0699999999999998</v>
      </c>
      <c r="H108" s="2">
        <v>2.4</v>
      </c>
      <c r="I108" s="2">
        <v>259.10000000000002</v>
      </c>
      <c r="J108" s="2">
        <v>62</v>
      </c>
      <c r="K108" s="2">
        <f t="shared" si="35"/>
        <v>16.0642</v>
      </c>
      <c r="L108" s="2" t="s">
        <v>66</v>
      </c>
      <c r="M108" s="2">
        <v>4.2</v>
      </c>
      <c r="N108" s="5">
        <f t="shared" si="36"/>
        <v>3824.8095238095239</v>
      </c>
      <c r="O108" s="2"/>
      <c r="P108">
        <f t="shared" si="37"/>
        <v>16064.2</v>
      </c>
      <c r="Q108" s="2"/>
      <c r="R108" s="2"/>
      <c r="V108" s="61">
        <v>10</v>
      </c>
      <c r="W108" t="e">
        <f t="shared" si="33"/>
        <v>#DIV/0!</v>
      </c>
      <c r="X108" s="61">
        <f t="shared" si="34"/>
        <v>0</v>
      </c>
      <c r="Z108" s="2"/>
      <c r="AA108" s="2">
        <v>2</v>
      </c>
      <c r="AB108" s="2">
        <v>1</v>
      </c>
      <c r="AC108" s="2"/>
      <c r="AD108" s="2"/>
      <c r="AE108" s="2"/>
      <c r="AF108" s="2"/>
    </row>
    <row r="109" spans="1:35">
      <c r="A109" s="33">
        <v>59.1</v>
      </c>
      <c r="B109" s="59" t="s">
        <v>82</v>
      </c>
      <c r="C109" s="21"/>
      <c r="D109" s="59" t="s">
        <v>8</v>
      </c>
      <c r="E109" s="59" t="s">
        <v>19</v>
      </c>
      <c r="F109" s="59" t="s">
        <v>15</v>
      </c>
      <c r="I109" s="59"/>
      <c r="J109" s="59"/>
      <c r="K109">
        <f t="shared" si="35"/>
        <v>0</v>
      </c>
      <c r="L109" s="59"/>
      <c r="M109" s="59"/>
      <c r="N109" s="5" t="e">
        <f t="shared" si="36"/>
        <v>#DIV/0!</v>
      </c>
      <c r="O109" s="59"/>
      <c r="P109" t="e">
        <f t="shared" si="37"/>
        <v>#DIV/0!</v>
      </c>
      <c r="Q109" s="59">
        <v>15.43</v>
      </c>
      <c r="R109" s="59">
        <v>-1.01</v>
      </c>
      <c r="S109" s="59">
        <v>1.9</v>
      </c>
      <c r="T109" s="59"/>
      <c r="U109" s="59"/>
      <c r="V109" s="25">
        <v>8</v>
      </c>
      <c r="W109">
        <f t="shared" si="33"/>
        <v>263.15789473684214</v>
      </c>
      <c r="X109" s="58">
        <f t="shared" si="34"/>
        <v>1.52E-2</v>
      </c>
      <c r="AA109" s="59"/>
    </row>
    <row r="110" spans="1:35">
      <c r="A110" s="60">
        <v>59.3</v>
      </c>
      <c r="B110" t="s">
        <v>82</v>
      </c>
      <c r="D110" t="s">
        <v>8</v>
      </c>
      <c r="E110" s="63" t="s">
        <v>19</v>
      </c>
      <c r="F110" s="63" t="s">
        <v>15</v>
      </c>
      <c r="Q110" s="61">
        <v>2</v>
      </c>
      <c r="R110" s="59">
        <v>1.51</v>
      </c>
      <c r="S110">
        <v>24.1</v>
      </c>
      <c r="T110" s="61"/>
      <c r="U110" s="61"/>
      <c r="V110" s="61">
        <v>8.5</v>
      </c>
      <c r="W110">
        <f t="shared" si="33"/>
        <v>20.746887966804977</v>
      </c>
      <c r="X110" s="58">
        <f t="shared" si="34"/>
        <v>0.20485000000000003</v>
      </c>
      <c r="Y110" s="3" t="s">
        <v>240</v>
      </c>
      <c r="Z110" s="3" t="s">
        <v>239</v>
      </c>
      <c r="AC110" s="61"/>
      <c r="AD110" s="61"/>
    </row>
    <row r="111" spans="1:35">
      <c r="A111" s="34">
        <v>60</v>
      </c>
      <c r="B111" s="2" t="s">
        <v>82</v>
      </c>
      <c r="C111" s="22" t="s">
        <v>25</v>
      </c>
      <c r="D111" s="2" t="s">
        <v>9</v>
      </c>
      <c r="E111" s="2" t="s">
        <v>19</v>
      </c>
      <c r="F111" s="2" t="s">
        <v>15</v>
      </c>
      <c r="G111" s="2">
        <v>2.1</v>
      </c>
      <c r="H111" s="2">
        <v>2.0099999999999998</v>
      </c>
      <c r="I111" s="2">
        <v>248.2</v>
      </c>
      <c r="J111" s="2">
        <v>62</v>
      </c>
      <c r="K111" s="2">
        <f>I111*J111/1000</f>
        <v>15.388399999999999</v>
      </c>
      <c r="L111" s="2" t="s">
        <v>66</v>
      </c>
      <c r="M111" s="2">
        <v>9</v>
      </c>
      <c r="N111" s="14">
        <f>(I111*J111)/M111</f>
        <v>1709.8222222222221</v>
      </c>
      <c r="O111" s="2"/>
      <c r="P111">
        <f>M111*N111</f>
        <v>15388.399999999998</v>
      </c>
      <c r="Q111" s="2">
        <v>1.82</v>
      </c>
      <c r="R111" s="59">
        <v>1.67</v>
      </c>
      <c r="S111" s="2">
        <v>27.9</v>
      </c>
      <c r="T111" s="2"/>
      <c r="U111" s="2">
        <v>2.96</v>
      </c>
      <c r="V111" s="25">
        <v>8</v>
      </c>
      <c r="W111">
        <f t="shared" si="33"/>
        <v>17.921146953405017</v>
      </c>
      <c r="X111" s="58">
        <f t="shared" si="34"/>
        <v>0.22319999999999998</v>
      </c>
      <c r="Z111" s="2" t="s">
        <v>73</v>
      </c>
      <c r="AA111" s="2">
        <v>2</v>
      </c>
      <c r="AB111" s="2">
        <v>1</v>
      </c>
      <c r="AC111" s="2"/>
      <c r="AD111" s="2"/>
      <c r="AE111" s="2"/>
      <c r="AF111" s="2"/>
      <c r="AG111" s="2"/>
    </row>
    <row r="112" spans="1:35">
      <c r="A112" s="60">
        <v>60.1</v>
      </c>
      <c r="B112" s="63" t="s">
        <v>75</v>
      </c>
      <c r="D112" s="2" t="s">
        <v>9</v>
      </c>
      <c r="E112" s="2" t="s">
        <v>19</v>
      </c>
      <c r="F112" s="2" t="s">
        <v>15</v>
      </c>
      <c r="G112" s="61"/>
      <c r="H112" s="61"/>
      <c r="I112" s="61"/>
      <c r="J112" s="61"/>
      <c r="K112" s="61">
        <f>I112*J112/1000</f>
        <v>0</v>
      </c>
      <c r="L112" s="61"/>
      <c r="M112" s="61"/>
      <c r="N112" s="5" t="e">
        <f>(I112*J112)/M112</f>
        <v>#DIV/0!</v>
      </c>
      <c r="O112" s="61"/>
      <c r="P112" t="e">
        <f>M112*N112</f>
        <v>#DIV/0!</v>
      </c>
      <c r="Q112" s="63">
        <v>1.87</v>
      </c>
      <c r="R112" s="63">
        <v>1.54</v>
      </c>
      <c r="S112" s="61">
        <v>40.299999999999997</v>
      </c>
      <c r="T112" s="61"/>
      <c r="U112" s="61"/>
      <c r="V112" s="25">
        <v>9</v>
      </c>
      <c r="W112">
        <f t="shared" si="33"/>
        <v>12.406947890818859</v>
      </c>
      <c r="X112" s="58">
        <f t="shared" si="34"/>
        <v>0.36269999999999997</v>
      </c>
      <c r="Z112" s="63" t="s">
        <v>109</v>
      </c>
      <c r="AA112" s="61"/>
      <c r="AB112" s="61"/>
      <c r="AC112" s="61"/>
      <c r="AD112" s="61"/>
      <c r="AE112" s="61"/>
      <c r="AF112" s="61"/>
      <c r="AG112" s="61"/>
    </row>
    <row r="113" spans="1:35">
      <c r="A113" s="43">
        <v>60.2</v>
      </c>
      <c r="B113" s="61" t="s">
        <v>82</v>
      </c>
      <c r="D113" s="2" t="s">
        <v>9</v>
      </c>
      <c r="E113" s="2" t="s">
        <v>19</v>
      </c>
      <c r="F113" s="2" t="s">
        <v>15</v>
      </c>
      <c r="G113" s="61"/>
      <c r="H113" s="61"/>
      <c r="I113" s="61"/>
      <c r="J113" s="61"/>
      <c r="K113" s="61">
        <f>I113*J113/1000</f>
        <v>0</v>
      </c>
      <c r="L113" s="61"/>
      <c r="M113" s="61"/>
      <c r="N113" s="5" t="e">
        <f>(I113*J113)/M113</f>
        <v>#DIV/0!</v>
      </c>
      <c r="O113" s="61"/>
      <c r="P113" s="61" t="e">
        <f>M113*N113</f>
        <v>#DIV/0!</v>
      </c>
      <c r="Q113" s="61">
        <v>1.75</v>
      </c>
      <c r="R113" s="61">
        <v>1.77</v>
      </c>
      <c r="S113" s="61">
        <v>36.299999999999997</v>
      </c>
      <c r="T113" s="61"/>
      <c r="U113" s="61">
        <v>3.6537000000000002</v>
      </c>
      <c r="V113" s="25">
        <v>16</v>
      </c>
      <c r="W113" s="61">
        <f t="shared" si="33"/>
        <v>13.774104683195594</v>
      </c>
      <c r="X113" s="63">
        <f t="shared" si="34"/>
        <v>0.58079999999999998</v>
      </c>
      <c r="Y113" s="63"/>
      <c r="Z113" s="63" t="s">
        <v>110</v>
      </c>
      <c r="AA113" s="61"/>
      <c r="AB113" s="61"/>
      <c r="AC113" s="61"/>
      <c r="AD113" s="61"/>
      <c r="AE113" s="61"/>
      <c r="AF113" s="61"/>
      <c r="AG113" s="61"/>
    </row>
    <row r="114" spans="1:35">
      <c r="A114" s="34">
        <v>61</v>
      </c>
      <c r="B114" s="2" t="s">
        <v>83</v>
      </c>
      <c r="C114" s="22" t="s">
        <v>25</v>
      </c>
      <c r="D114" s="2" t="s">
        <v>10</v>
      </c>
      <c r="E114" s="2" t="s">
        <v>20</v>
      </c>
      <c r="F114" s="2" t="s">
        <v>15</v>
      </c>
      <c r="G114" s="2">
        <v>2.15</v>
      </c>
      <c r="H114" s="2">
        <v>2.4</v>
      </c>
      <c r="I114" s="2">
        <v>273.10000000000002</v>
      </c>
      <c r="J114" s="2">
        <v>62</v>
      </c>
      <c r="K114" s="2">
        <f>I114*J114/1000</f>
        <v>16.932200000000002</v>
      </c>
      <c r="L114" s="2" t="s">
        <v>66</v>
      </c>
      <c r="M114" s="2">
        <v>16</v>
      </c>
      <c r="N114" s="5">
        <f>(I114*J114)/M114</f>
        <v>1058.2625</v>
      </c>
      <c r="O114" s="2"/>
      <c r="P114">
        <f>M114*N114</f>
        <v>16932.2</v>
      </c>
      <c r="Q114" s="2"/>
      <c r="R114" s="2"/>
      <c r="S114" s="61"/>
      <c r="T114" s="61"/>
      <c r="U114" s="61">
        <v>2.2713800000000002</v>
      </c>
      <c r="V114" s="61">
        <v>9</v>
      </c>
      <c r="W114" t="e">
        <f t="shared" si="33"/>
        <v>#DIV/0!</v>
      </c>
      <c r="X114" s="61">
        <f t="shared" si="34"/>
        <v>0</v>
      </c>
      <c r="Z114" s="2"/>
      <c r="AA114" s="2">
        <v>2</v>
      </c>
      <c r="AB114" s="2">
        <v>1</v>
      </c>
      <c r="AC114" s="61"/>
      <c r="AD114" s="61"/>
      <c r="AE114" s="2"/>
      <c r="AF114" s="2"/>
      <c r="AG114" s="61"/>
    </row>
    <row r="115" spans="1:35">
      <c r="A115" s="54">
        <v>61.2</v>
      </c>
      <c r="B115" s="61" t="s">
        <v>82</v>
      </c>
      <c r="D115" s="61" t="s">
        <v>10</v>
      </c>
      <c r="E115" s="63" t="s">
        <v>20</v>
      </c>
      <c r="F115" s="63" t="s">
        <v>15</v>
      </c>
      <c r="Q115" s="61">
        <v>1.89</v>
      </c>
      <c r="R115" s="61">
        <v>2</v>
      </c>
      <c r="S115">
        <v>55.4</v>
      </c>
      <c r="V115" s="61">
        <v>8.5</v>
      </c>
      <c r="W115">
        <f t="shared" si="33"/>
        <v>9.025270758122744</v>
      </c>
      <c r="X115" s="58">
        <f t="shared" si="34"/>
        <v>0.47089999999999999</v>
      </c>
      <c r="Y115" s="3" t="s">
        <v>240</v>
      </c>
      <c r="AC115" s="61"/>
      <c r="AD115" s="61"/>
    </row>
    <row r="116" spans="1:35">
      <c r="A116" s="34">
        <v>62</v>
      </c>
      <c r="B116" s="2"/>
      <c r="C116" s="22" t="s">
        <v>25</v>
      </c>
      <c r="D116" s="2" t="s">
        <v>7</v>
      </c>
      <c r="E116" s="2" t="s">
        <v>20</v>
      </c>
      <c r="F116" s="2" t="s">
        <v>15</v>
      </c>
      <c r="G116" s="2">
        <v>2.15</v>
      </c>
      <c r="H116" s="2">
        <v>2.39</v>
      </c>
      <c r="I116" s="2">
        <v>282.89999999999998</v>
      </c>
      <c r="J116" s="2">
        <v>62</v>
      </c>
      <c r="K116" s="2">
        <f>I116*J116/1000</f>
        <v>17.5398</v>
      </c>
      <c r="L116" s="2"/>
      <c r="M116" s="2"/>
      <c r="N116" s="5" t="e">
        <f>(I116*J116)/M116</f>
        <v>#DIV/0!</v>
      </c>
      <c r="O116" s="2"/>
      <c r="P116" t="e">
        <f>M116*N116</f>
        <v>#DIV/0!</v>
      </c>
      <c r="Q116" s="2"/>
      <c r="R116" s="2"/>
      <c r="V116" s="61">
        <v>10</v>
      </c>
      <c r="W116" t="e">
        <f t="shared" si="33"/>
        <v>#DIV/0!</v>
      </c>
      <c r="X116" s="61">
        <f t="shared" si="34"/>
        <v>0</v>
      </c>
      <c r="Z116" s="2"/>
      <c r="AA116" s="2">
        <v>2</v>
      </c>
      <c r="AB116" s="2">
        <v>1</v>
      </c>
      <c r="AE116" s="2"/>
      <c r="AF116" s="2"/>
    </row>
    <row r="117" spans="1:35">
      <c r="A117" s="35">
        <v>63</v>
      </c>
      <c r="B117" s="27"/>
      <c r="C117" s="28" t="s">
        <v>26</v>
      </c>
      <c r="D117" s="27" t="s">
        <v>10</v>
      </c>
      <c r="E117" s="27" t="s">
        <v>19</v>
      </c>
      <c r="F117" s="27" t="s">
        <v>27</v>
      </c>
      <c r="G117" s="27">
        <v>2.08</v>
      </c>
      <c r="H117" s="27">
        <v>2.2400000000000002</v>
      </c>
      <c r="I117" s="27">
        <v>260.10000000000002</v>
      </c>
      <c r="J117" s="27">
        <v>62</v>
      </c>
      <c r="K117" s="27">
        <f>I117*J117/1000</f>
        <v>16.126200000000001</v>
      </c>
      <c r="L117" s="27"/>
      <c r="M117" s="27"/>
      <c r="N117" s="29" t="e">
        <f>(I117*J117)/M117</f>
        <v>#DIV/0!</v>
      </c>
      <c r="O117" s="27"/>
      <c r="P117" t="e">
        <f>M117*N117</f>
        <v>#DIV/0!</v>
      </c>
      <c r="Q117" s="27"/>
      <c r="R117" s="27"/>
      <c r="S117" s="27"/>
      <c r="T117" s="27"/>
      <c r="U117" s="27"/>
      <c r="V117" s="27">
        <v>10</v>
      </c>
      <c r="W117" t="e">
        <f t="shared" si="33"/>
        <v>#DIV/0!</v>
      </c>
      <c r="X117" s="27">
        <f t="shared" si="34"/>
        <v>0</v>
      </c>
      <c r="Y117" s="41"/>
      <c r="Z117" s="27" t="s">
        <v>102</v>
      </c>
      <c r="AA117" s="27">
        <v>2</v>
      </c>
      <c r="AB117" s="27">
        <v>1</v>
      </c>
      <c r="AC117" s="27"/>
      <c r="AD117" s="27"/>
      <c r="AE117" s="27"/>
      <c r="AF117" s="27"/>
      <c r="AG117" s="27"/>
    </row>
    <row r="118" spans="1:35">
      <c r="A118" s="43">
        <v>64</v>
      </c>
      <c r="B118" s="56" t="s">
        <v>82</v>
      </c>
      <c r="C118" s="20" t="s">
        <v>26</v>
      </c>
      <c r="D118" t="s">
        <v>10</v>
      </c>
      <c r="E118" s="61" t="s">
        <v>13</v>
      </c>
      <c r="F118" s="61" t="s">
        <v>27</v>
      </c>
      <c r="G118">
        <v>2.1</v>
      </c>
      <c r="H118">
        <v>2.34</v>
      </c>
      <c r="I118">
        <v>318.60000000000002</v>
      </c>
      <c r="J118">
        <v>62</v>
      </c>
      <c r="K118">
        <f>I118*J118/1000</f>
        <v>19.7532</v>
      </c>
      <c r="L118" t="s">
        <v>66</v>
      </c>
      <c r="M118">
        <v>14</v>
      </c>
      <c r="N118" s="5">
        <f>(I118*J118)/M118</f>
        <v>1410.9428571428573</v>
      </c>
      <c r="O118" s="25">
        <v>776.7</v>
      </c>
      <c r="P118">
        <f>M118*N118</f>
        <v>19753.2</v>
      </c>
      <c r="Q118" s="61">
        <v>1.88</v>
      </c>
      <c r="R118" s="61">
        <v>2.0499999999999998</v>
      </c>
      <c r="S118">
        <v>78</v>
      </c>
      <c r="U118" s="56">
        <v>5.4189999999999996</v>
      </c>
      <c r="V118" s="25">
        <v>8</v>
      </c>
      <c r="W118">
        <f t="shared" si="33"/>
        <v>6.4102564102564106</v>
      </c>
      <c r="X118" s="61">
        <f t="shared" si="34"/>
        <v>0.624</v>
      </c>
      <c r="AA118">
        <v>2</v>
      </c>
      <c r="AB118">
        <v>1</v>
      </c>
      <c r="AC118" s="2"/>
      <c r="AD118" s="2"/>
      <c r="AE118">
        <v>2.14</v>
      </c>
      <c r="AF118">
        <v>2.29</v>
      </c>
    </row>
    <row r="119" spans="1:35">
      <c r="A119" s="54">
        <v>64.099999999999994</v>
      </c>
      <c r="B119" s="61" t="s">
        <v>75</v>
      </c>
      <c r="D119" s="61" t="s">
        <v>10</v>
      </c>
      <c r="E119" s="63" t="s">
        <v>13</v>
      </c>
      <c r="F119" s="63" t="s">
        <v>27</v>
      </c>
      <c r="G119" s="61"/>
      <c r="H119" s="61"/>
      <c r="I119" s="61"/>
      <c r="J119" s="61"/>
      <c r="K119" s="61"/>
      <c r="L119" s="61"/>
      <c r="M119" s="61"/>
      <c r="O119" s="61"/>
      <c r="Q119" s="61">
        <v>1.71</v>
      </c>
      <c r="R119" s="61">
        <v>2.83</v>
      </c>
      <c r="S119">
        <v>7.6</v>
      </c>
      <c r="V119" s="61">
        <v>8.5</v>
      </c>
      <c r="W119">
        <f t="shared" si="33"/>
        <v>65.789473684210535</v>
      </c>
      <c r="X119" s="58">
        <f t="shared" si="34"/>
        <v>6.4599999999999991E-2</v>
      </c>
      <c r="Z119" s="63"/>
      <c r="AA119" s="15"/>
      <c r="AB119" s="61"/>
      <c r="AE119" s="61"/>
      <c r="AF119" s="61"/>
    </row>
    <row r="120" spans="1:35">
      <c r="A120" s="43">
        <v>65</v>
      </c>
      <c r="B120" s="61" t="s">
        <v>82</v>
      </c>
      <c r="C120" s="20" t="s">
        <v>26</v>
      </c>
      <c r="D120" s="61" t="s">
        <v>8</v>
      </c>
      <c r="E120" s="61" t="s">
        <v>12</v>
      </c>
      <c r="F120" s="61" t="s">
        <v>23</v>
      </c>
      <c r="G120" s="61">
        <v>2.1</v>
      </c>
      <c r="H120" s="61">
        <v>2.29</v>
      </c>
      <c r="I120" s="61">
        <v>305.89999999999998</v>
      </c>
      <c r="J120" s="61">
        <v>62</v>
      </c>
      <c r="K120" s="61">
        <f>I120*J120/1000</f>
        <v>18.965799999999998</v>
      </c>
      <c r="L120" s="61"/>
      <c r="M120" s="61">
        <v>18.3</v>
      </c>
      <c r="N120" s="5">
        <f>(I120*J120)/M120</f>
        <v>1036.3825136612022</v>
      </c>
      <c r="O120" s="61"/>
      <c r="P120">
        <f>M120*N120</f>
        <v>18965.800000000003</v>
      </c>
      <c r="Q120" s="61">
        <v>1.78</v>
      </c>
      <c r="R120" s="61">
        <v>2.06</v>
      </c>
      <c r="S120" s="61">
        <v>109.3</v>
      </c>
      <c r="T120" s="61"/>
      <c r="U120" s="61">
        <v>4.16</v>
      </c>
      <c r="V120" s="25">
        <v>8</v>
      </c>
      <c r="W120">
        <f t="shared" si="33"/>
        <v>4.574565416285453</v>
      </c>
      <c r="X120" s="61">
        <f t="shared" si="34"/>
        <v>0.87439999999999996</v>
      </c>
      <c r="Y120" s="63"/>
      <c r="Z120" s="63"/>
      <c r="AA120" s="61">
        <v>2</v>
      </c>
      <c r="AB120" s="61">
        <v>1</v>
      </c>
      <c r="AC120" s="61"/>
      <c r="AD120" s="61"/>
      <c r="AE120" s="61"/>
      <c r="AF120" s="61"/>
      <c r="AG120" s="61"/>
    </row>
    <row r="121" spans="1:35">
      <c r="A121" s="54">
        <v>65.2</v>
      </c>
      <c r="B121" s="61" t="s">
        <v>82</v>
      </c>
      <c r="D121" s="61" t="s">
        <v>8</v>
      </c>
      <c r="E121" s="63" t="s">
        <v>12</v>
      </c>
      <c r="F121" s="63" t="s">
        <v>23</v>
      </c>
      <c r="G121" s="61"/>
      <c r="H121" s="61"/>
      <c r="I121" s="61"/>
      <c r="J121" s="61"/>
      <c r="K121" s="61"/>
      <c r="L121" s="61"/>
      <c r="M121" s="61"/>
      <c r="O121" s="61"/>
      <c r="Q121" s="61">
        <v>1.89</v>
      </c>
      <c r="R121" s="61">
        <v>2</v>
      </c>
      <c r="S121" s="61">
        <v>51.5</v>
      </c>
      <c r="T121" s="61"/>
      <c r="U121" s="61"/>
      <c r="V121" s="61">
        <v>8.5</v>
      </c>
      <c r="W121">
        <f t="shared" si="33"/>
        <v>9.7087378640776691</v>
      </c>
      <c r="X121" s="58">
        <f t="shared" si="34"/>
        <v>0.43774999999999997</v>
      </c>
      <c r="Y121" s="3" t="s">
        <v>240</v>
      </c>
      <c r="Z121" s="63"/>
      <c r="AA121" s="61"/>
      <c r="AB121" s="61"/>
      <c r="AC121" s="61"/>
      <c r="AD121" s="61"/>
      <c r="AE121" s="61"/>
      <c r="AF121" s="61"/>
      <c r="AG121" s="61"/>
    </row>
    <row r="122" spans="1:35">
      <c r="A122" s="60">
        <v>65.3</v>
      </c>
      <c r="B122" t="s">
        <v>75</v>
      </c>
      <c r="D122" s="61" t="s">
        <v>8</v>
      </c>
      <c r="E122" s="63" t="s">
        <v>12</v>
      </c>
      <c r="F122" s="63" t="s">
        <v>23</v>
      </c>
      <c r="G122" s="61"/>
      <c r="H122" s="61"/>
      <c r="I122" s="61"/>
      <c r="J122" s="61"/>
      <c r="K122" s="61"/>
      <c r="M122" s="61"/>
      <c r="O122" s="61"/>
      <c r="Q122" s="61">
        <v>1.49</v>
      </c>
      <c r="R122" s="61">
        <v>3.68</v>
      </c>
      <c r="S122" s="61">
        <v>5.2</v>
      </c>
      <c r="T122" s="61"/>
      <c r="U122" s="61"/>
      <c r="V122" s="61">
        <v>8.5</v>
      </c>
      <c r="W122">
        <f t="shared" si="33"/>
        <v>96.153846153846146</v>
      </c>
      <c r="X122" s="58">
        <f t="shared" si="34"/>
        <v>4.4200000000000003E-2</v>
      </c>
      <c r="Z122" s="63"/>
      <c r="AA122" s="15"/>
      <c r="AB122" s="61"/>
      <c r="AC122" s="61"/>
      <c r="AD122" s="61"/>
      <c r="AE122" s="61"/>
      <c r="AF122" s="61"/>
      <c r="AH122" s="61"/>
      <c r="AI122" s="61"/>
    </row>
    <row r="123" spans="1:35">
      <c r="A123" s="43">
        <v>66</v>
      </c>
      <c r="B123" t="s">
        <v>82</v>
      </c>
      <c r="C123" s="20" t="s">
        <v>26</v>
      </c>
      <c r="D123" s="61" t="s">
        <v>8</v>
      </c>
      <c r="E123" s="61" t="s">
        <v>13</v>
      </c>
      <c r="F123" s="61" t="s">
        <v>23</v>
      </c>
      <c r="G123" s="61">
        <v>2.08</v>
      </c>
      <c r="H123" s="61">
        <v>2.3199999999999998</v>
      </c>
      <c r="I123" s="61">
        <v>391.8</v>
      </c>
      <c r="J123" s="61">
        <v>62</v>
      </c>
      <c r="K123" s="61">
        <f>I123*J123/1000</f>
        <v>24.291600000000003</v>
      </c>
      <c r="M123" s="61">
        <v>21</v>
      </c>
      <c r="N123" s="5">
        <f>(I123*J123)/M123</f>
        <v>1156.7428571428572</v>
      </c>
      <c r="O123" s="61"/>
      <c r="P123">
        <f>M123*N123</f>
        <v>24291.600000000002</v>
      </c>
      <c r="Q123" s="61">
        <v>1.85</v>
      </c>
      <c r="R123" s="59">
        <v>2.2999999999999998</v>
      </c>
      <c r="S123">
        <v>127.5</v>
      </c>
      <c r="T123" s="2">
        <v>11</v>
      </c>
      <c r="U123" s="2">
        <v>9.3158999999999992</v>
      </c>
      <c r="V123" s="25">
        <v>7.7</v>
      </c>
      <c r="W123">
        <f t="shared" si="33"/>
        <v>3.9215686274509802</v>
      </c>
      <c r="X123" s="61">
        <f t="shared" si="34"/>
        <v>0.98175000000000001</v>
      </c>
      <c r="AA123" s="61">
        <v>2</v>
      </c>
      <c r="AB123" s="61">
        <v>1</v>
      </c>
      <c r="AC123" s="2"/>
      <c r="AD123" s="2"/>
      <c r="AE123" s="61"/>
      <c r="AF123" s="61"/>
    </row>
    <row r="124" spans="1:35">
      <c r="A124" s="60">
        <v>67</v>
      </c>
      <c r="B124" s="61" t="s">
        <v>82</v>
      </c>
      <c r="C124" s="20" t="s">
        <v>26</v>
      </c>
      <c r="D124" t="s">
        <v>8</v>
      </c>
      <c r="E124" s="61" t="s">
        <v>20</v>
      </c>
      <c r="F124" s="61" t="s">
        <v>23</v>
      </c>
      <c r="G124">
        <v>2.0699999999999998</v>
      </c>
      <c r="H124">
        <v>2.27</v>
      </c>
      <c r="I124">
        <v>455.6</v>
      </c>
      <c r="J124">
        <v>62</v>
      </c>
      <c r="K124">
        <f>I124*J124/1000</f>
        <v>28.247199999999999</v>
      </c>
      <c r="M124" s="61">
        <v>24.6</v>
      </c>
      <c r="N124" s="5">
        <f>(I124*J124)/M124</f>
        <v>1148.260162601626</v>
      </c>
      <c r="O124" s="61"/>
      <c r="P124">
        <f>M124*N124</f>
        <v>28247.200000000001</v>
      </c>
      <c r="Q124" s="59">
        <v>1.71</v>
      </c>
      <c r="R124" s="61">
        <v>1.97</v>
      </c>
      <c r="S124">
        <v>62</v>
      </c>
      <c r="U124">
        <v>5.54</v>
      </c>
      <c r="V124" s="25">
        <v>6</v>
      </c>
      <c r="W124">
        <f t="shared" si="33"/>
        <v>8.064516129032258</v>
      </c>
      <c r="X124" s="58">
        <f t="shared" si="34"/>
        <v>0.372</v>
      </c>
      <c r="Y124" s="3" t="s">
        <v>160</v>
      </c>
      <c r="AA124">
        <v>2</v>
      </c>
      <c r="AB124">
        <v>1</v>
      </c>
      <c r="AE124" s="61"/>
      <c r="AF124" s="61"/>
    </row>
    <row r="125" spans="1:35">
      <c r="A125" s="60">
        <v>67.099999999999994</v>
      </c>
      <c r="B125" t="s">
        <v>82</v>
      </c>
      <c r="D125" t="s">
        <v>8</v>
      </c>
      <c r="E125" s="63" t="s">
        <v>20</v>
      </c>
      <c r="F125" s="63" t="s">
        <v>23</v>
      </c>
      <c r="K125">
        <f>I125*J125/1000</f>
        <v>0</v>
      </c>
      <c r="M125" s="61"/>
      <c r="N125" s="5" t="e">
        <f>(I125*J125)/M125</f>
        <v>#DIV/0!</v>
      </c>
      <c r="O125" s="61"/>
      <c r="P125" t="e">
        <f>M125*N125</f>
        <v>#DIV/0!</v>
      </c>
      <c r="Q125" s="63">
        <v>2.02</v>
      </c>
      <c r="R125" s="63">
        <v>2.0699999999999998</v>
      </c>
      <c r="S125">
        <v>53.5</v>
      </c>
      <c r="U125">
        <v>11.661149999999999</v>
      </c>
      <c r="V125" s="25">
        <v>7.8</v>
      </c>
      <c r="W125">
        <f t="shared" si="33"/>
        <v>9.3457943925233646</v>
      </c>
      <c r="X125" s="58">
        <f t="shared" si="34"/>
        <v>0.4173</v>
      </c>
      <c r="Y125" s="3" t="s">
        <v>227</v>
      </c>
      <c r="AA125" s="61"/>
      <c r="AC125" s="61"/>
      <c r="AD125" s="61"/>
      <c r="AE125" s="61"/>
      <c r="AF125" s="61"/>
    </row>
    <row r="126" spans="1:35">
      <c r="A126" s="54">
        <v>67.2</v>
      </c>
      <c r="B126" t="s">
        <v>82</v>
      </c>
      <c r="D126" t="s">
        <v>8</v>
      </c>
      <c r="E126" s="63" t="s">
        <v>20</v>
      </c>
      <c r="F126" s="63" t="s">
        <v>23</v>
      </c>
      <c r="M126" s="61"/>
      <c r="Q126" s="63"/>
      <c r="R126" s="63"/>
      <c r="T126" s="61"/>
      <c r="U126" s="61"/>
      <c r="V126" s="25">
        <v>13.8</v>
      </c>
      <c r="X126" s="63">
        <v>0.7893</v>
      </c>
      <c r="Z126" s="3" t="s">
        <v>190</v>
      </c>
      <c r="AA126" s="61"/>
      <c r="AC126" s="61"/>
      <c r="AD126" s="61"/>
    </row>
    <row r="127" spans="1:35">
      <c r="A127" s="54">
        <v>67.400000000000006</v>
      </c>
      <c r="B127" t="s">
        <v>82</v>
      </c>
      <c r="D127" s="56" t="s">
        <v>8</v>
      </c>
      <c r="E127" s="63" t="s">
        <v>20</v>
      </c>
      <c r="F127" s="63" t="s">
        <v>23</v>
      </c>
      <c r="I127" s="61"/>
      <c r="K127" s="61"/>
      <c r="M127" s="61"/>
      <c r="Q127" s="61">
        <v>1.92</v>
      </c>
      <c r="R127" s="59">
        <v>1.76</v>
      </c>
      <c r="S127">
        <v>48.5</v>
      </c>
      <c r="V127" s="61">
        <v>8.5</v>
      </c>
      <c r="W127">
        <f t="shared" ref="W127:W136" si="38">0.5*1000/S127</f>
        <v>10.309278350515465</v>
      </c>
      <c r="X127" s="58">
        <f t="shared" ref="X127:X136" si="39">V127*S127/1000</f>
        <v>0.41225000000000001</v>
      </c>
      <c r="Y127" s="3" t="s">
        <v>240</v>
      </c>
      <c r="Z127" s="63"/>
    </row>
    <row r="128" spans="1:35">
      <c r="A128" s="60">
        <v>67.5</v>
      </c>
      <c r="B128" t="s">
        <v>75</v>
      </c>
      <c r="D128" t="s">
        <v>8</v>
      </c>
      <c r="E128" s="63" t="s">
        <v>20</v>
      </c>
      <c r="F128" s="63" t="s">
        <v>23</v>
      </c>
      <c r="M128" s="61"/>
      <c r="Q128" s="61">
        <v>1.56</v>
      </c>
      <c r="R128" s="61">
        <v>1.85</v>
      </c>
      <c r="S128">
        <v>17.100000000000001</v>
      </c>
      <c r="V128" s="61">
        <v>8.5</v>
      </c>
      <c r="W128">
        <f t="shared" si="38"/>
        <v>29.239766081871341</v>
      </c>
      <c r="X128" s="58">
        <f t="shared" si="39"/>
        <v>0.14535000000000003</v>
      </c>
      <c r="AA128" s="15"/>
    </row>
    <row r="129" spans="1:41">
      <c r="A129" s="43">
        <v>68</v>
      </c>
      <c r="B129" t="s">
        <v>82</v>
      </c>
      <c r="C129" s="20" t="s">
        <v>26</v>
      </c>
      <c r="D129" t="s">
        <v>9</v>
      </c>
      <c r="E129" s="61" t="s">
        <v>20</v>
      </c>
      <c r="F129" s="61" t="s">
        <v>27</v>
      </c>
      <c r="G129">
        <v>2.1</v>
      </c>
      <c r="H129">
        <v>2.3199999999999998</v>
      </c>
      <c r="I129">
        <v>312.5</v>
      </c>
      <c r="J129">
        <v>62</v>
      </c>
      <c r="K129">
        <f>I129*J129/1000</f>
        <v>19.375</v>
      </c>
      <c r="M129">
        <v>13.8</v>
      </c>
      <c r="N129" s="5">
        <f>(I129*J129)/M129</f>
        <v>1403.9855072463768</v>
      </c>
      <c r="P129">
        <f>M129*N129</f>
        <v>19375</v>
      </c>
      <c r="Q129" s="61">
        <v>1.81</v>
      </c>
      <c r="R129" s="59">
        <v>2.2999999999999998</v>
      </c>
      <c r="S129">
        <v>106.6</v>
      </c>
      <c r="U129">
        <v>2.9813999999999998</v>
      </c>
      <c r="V129" s="25">
        <v>8</v>
      </c>
      <c r="W129">
        <f t="shared" si="38"/>
        <v>4.6904315196998123</v>
      </c>
      <c r="X129" s="61">
        <f t="shared" si="39"/>
        <v>0.8528</v>
      </c>
      <c r="AA129">
        <v>2</v>
      </c>
      <c r="AB129">
        <v>1</v>
      </c>
      <c r="AC129" s="2"/>
      <c r="AD129" s="2"/>
      <c r="AH129" s="61"/>
      <c r="AI129" s="61"/>
      <c r="AJ129" s="63"/>
      <c r="AK129" s="63"/>
      <c r="AL129" s="63"/>
      <c r="AM129" s="63"/>
      <c r="AN129" s="63"/>
      <c r="AO129" s="63"/>
    </row>
    <row r="130" spans="1:41">
      <c r="A130" s="45">
        <v>69</v>
      </c>
      <c r="B130" s="58" t="s">
        <v>83</v>
      </c>
      <c r="C130" s="46" t="s">
        <v>26</v>
      </c>
      <c r="D130" s="58" t="s">
        <v>18</v>
      </c>
      <c r="E130" s="58" t="s">
        <v>14</v>
      </c>
      <c r="F130" s="58" t="s">
        <v>23</v>
      </c>
      <c r="G130" s="58">
        <v>2.0699999999999998</v>
      </c>
      <c r="H130" s="58">
        <v>2.2000000000000002</v>
      </c>
      <c r="I130" s="58">
        <v>421.4</v>
      </c>
      <c r="J130" s="58">
        <v>62</v>
      </c>
      <c r="K130" s="58">
        <f>I130*J130/1000</f>
        <v>26.126799999999999</v>
      </c>
      <c r="L130" s="58"/>
      <c r="M130" s="58">
        <v>21.6</v>
      </c>
      <c r="N130" s="47">
        <f>(I130*J130)/M130</f>
        <v>1209.5740740740739</v>
      </c>
      <c r="O130" s="58"/>
      <c r="P130" s="58">
        <f>M130*N130</f>
        <v>26126.799999999999</v>
      </c>
      <c r="Q130" s="58">
        <v>1.84</v>
      </c>
      <c r="R130" s="58">
        <v>2.06</v>
      </c>
      <c r="S130" s="58">
        <v>53.1</v>
      </c>
      <c r="T130" s="58"/>
      <c r="U130" s="58"/>
      <c r="V130" s="58">
        <v>7</v>
      </c>
      <c r="W130" s="58">
        <f t="shared" si="38"/>
        <v>9.4161958568738235</v>
      </c>
      <c r="X130" s="58">
        <f t="shared" si="39"/>
        <v>0.37169999999999997</v>
      </c>
      <c r="Y130" s="58"/>
      <c r="Z130" s="58" t="s">
        <v>50</v>
      </c>
      <c r="AA130" s="58">
        <v>2</v>
      </c>
      <c r="AB130" s="58">
        <v>1</v>
      </c>
      <c r="AC130" s="58"/>
      <c r="AD130" s="58"/>
      <c r="AE130" s="58"/>
      <c r="AF130" s="58"/>
      <c r="AG130" s="58"/>
    </row>
    <row r="131" spans="1:41">
      <c r="A131" s="54">
        <v>69.099999999999994</v>
      </c>
      <c r="B131" t="s">
        <v>82</v>
      </c>
      <c r="C131" s="20" t="s">
        <v>26</v>
      </c>
      <c r="D131" s="61" t="s">
        <v>18</v>
      </c>
      <c r="E131" s="61" t="s">
        <v>14</v>
      </c>
      <c r="F131" s="61" t="s">
        <v>23</v>
      </c>
      <c r="G131" s="61"/>
      <c r="H131" s="61"/>
      <c r="I131" s="61"/>
      <c r="J131" s="61"/>
      <c r="K131" s="61">
        <f>I131*J131/1000</f>
        <v>0</v>
      </c>
      <c r="M131" s="61"/>
      <c r="N131" s="5" t="e">
        <f>(I131*J131)/M131</f>
        <v>#DIV/0!</v>
      </c>
      <c r="O131" s="61"/>
      <c r="P131" t="e">
        <f>M131*N131</f>
        <v>#DIV/0!</v>
      </c>
      <c r="Q131" s="61">
        <v>1.97</v>
      </c>
      <c r="R131" s="61">
        <v>1.91</v>
      </c>
      <c r="S131">
        <v>79.599999999999994</v>
      </c>
      <c r="U131">
        <v>14.385</v>
      </c>
      <c r="V131" s="25">
        <v>6</v>
      </c>
      <c r="W131">
        <f t="shared" si="38"/>
        <v>6.2814070351758797</v>
      </c>
      <c r="X131" s="58">
        <f t="shared" si="39"/>
        <v>0.47759999999999997</v>
      </c>
      <c r="Z131" s="63" t="s">
        <v>109</v>
      </c>
      <c r="AA131" s="61"/>
      <c r="AB131" s="61"/>
      <c r="AE131" s="61"/>
      <c r="AF131" s="61"/>
      <c r="AH131" s="61"/>
      <c r="AI131" s="61"/>
    </row>
    <row r="132" spans="1:41" s="49" customFormat="1">
      <c r="A132" s="43">
        <v>70</v>
      </c>
      <c r="B132" s="61" t="s">
        <v>82</v>
      </c>
      <c r="C132" s="20" t="s">
        <v>26</v>
      </c>
      <c r="D132" s="61" t="s">
        <v>18</v>
      </c>
      <c r="E132" s="61" t="s">
        <v>13</v>
      </c>
      <c r="F132" s="61" t="s">
        <v>23</v>
      </c>
      <c r="G132" s="61">
        <v>2.12</v>
      </c>
      <c r="H132" s="61">
        <v>2.3199999999999998</v>
      </c>
      <c r="I132" s="61">
        <v>330.9</v>
      </c>
      <c r="J132" s="61">
        <v>62</v>
      </c>
      <c r="K132" s="61">
        <f>I132*J132/1000</f>
        <v>20.515799999999999</v>
      </c>
      <c r="L132" s="61"/>
      <c r="M132" s="61">
        <v>17</v>
      </c>
      <c r="N132" s="5">
        <f>(I132*J132)/M132</f>
        <v>1206.8117647058823</v>
      </c>
      <c r="O132" s="61"/>
      <c r="P132">
        <f>M132*N132</f>
        <v>20515.8</v>
      </c>
      <c r="Q132" s="61">
        <v>1.88</v>
      </c>
      <c r="R132" s="59">
        <v>2.2999999999999998</v>
      </c>
      <c r="S132">
        <v>102.5</v>
      </c>
      <c r="T132"/>
      <c r="U132">
        <v>4.7300000000000004</v>
      </c>
      <c r="V132" s="25">
        <v>8</v>
      </c>
      <c r="W132">
        <f t="shared" si="38"/>
        <v>4.8780487804878048</v>
      </c>
      <c r="X132" s="61">
        <f t="shared" si="39"/>
        <v>0.82</v>
      </c>
      <c r="Y132" s="3"/>
      <c r="Z132" s="63"/>
      <c r="AA132" s="61">
        <v>2</v>
      </c>
      <c r="AB132" s="61">
        <v>1</v>
      </c>
      <c r="AC132" s="61"/>
      <c r="AD132" s="61"/>
      <c r="AE132" s="61"/>
      <c r="AF132" s="61"/>
      <c r="AG132"/>
      <c r="AH132" s="61"/>
      <c r="AI132" s="61"/>
      <c r="AJ132" s="63"/>
      <c r="AK132" s="63"/>
      <c r="AL132" s="63"/>
      <c r="AM132" s="63"/>
      <c r="AN132" s="63"/>
      <c r="AO132" s="63"/>
    </row>
    <row r="133" spans="1:41">
      <c r="A133" s="54">
        <v>70.2</v>
      </c>
      <c r="B133" s="61" t="s">
        <v>82</v>
      </c>
      <c r="D133" s="61" t="s">
        <v>18</v>
      </c>
      <c r="E133" s="63" t="s">
        <v>13</v>
      </c>
      <c r="F133" s="63" t="s">
        <v>23</v>
      </c>
      <c r="G133" s="61"/>
      <c r="H133" s="61"/>
      <c r="I133" s="61"/>
      <c r="J133" s="61"/>
      <c r="K133" s="61"/>
      <c r="L133" s="61"/>
      <c r="M133" s="61"/>
      <c r="O133" s="61"/>
      <c r="P133" s="61"/>
      <c r="Q133" s="61">
        <v>1.96</v>
      </c>
      <c r="R133" s="61">
        <v>2.0299999999999998</v>
      </c>
      <c r="S133" s="61">
        <v>58</v>
      </c>
      <c r="T133" s="61"/>
      <c r="U133" s="61"/>
      <c r="V133" s="61">
        <v>8.5</v>
      </c>
      <c r="W133" s="61">
        <f t="shared" si="38"/>
        <v>8.6206896551724146</v>
      </c>
      <c r="X133" s="63">
        <f t="shared" si="39"/>
        <v>0.49299999999999999</v>
      </c>
      <c r="Y133" s="63" t="s">
        <v>241</v>
      </c>
      <c r="Z133" s="63"/>
      <c r="AA133" s="15"/>
      <c r="AB133" s="61"/>
      <c r="AC133" s="61"/>
      <c r="AD133" s="61"/>
      <c r="AE133" s="61"/>
      <c r="AF133" s="61"/>
      <c r="AG133" s="61"/>
      <c r="AH133" s="61"/>
      <c r="AI133" s="61"/>
      <c r="AJ133" s="63"/>
      <c r="AK133" s="63"/>
      <c r="AL133" s="63"/>
      <c r="AM133" s="63"/>
      <c r="AN133" s="63"/>
      <c r="AO133" s="63"/>
    </row>
    <row r="134" spans="1:41">
      <c r="A134" s="60">
        <v>71</v>
      </c>
      <c r="B134" t="s">
        <v>83</v>
      </c>
      <c r="C134" s="20" t="s">
        <v>26</v>
      </c>
      <c r="D134" t="s">
        <v>18</v>
      </c>
      <c r="E134" s="56" t="s">
        <v>14</v>
      </c>
      <c r="F134" s="56" t="s">
        <v>27</v>
      </c>
      <c r="G134">
        <v>2.0699999999999998</v>
      </c>
      <c r="H134">
        <v>1.98</v>
      </c>
      <c r="I134">
        <v>207.8</v>
      </c>
      <c r="J134">
        <v>62</v>
      </c>
      <c r="K134">
        <f>I134*J134/1000</f>
        <v>12.883599999999999</v>
      </c>
      <c r="M134" s="61">
        <v>10.9</v>
      </c>
      <c r="N134" s="5">
        <f>(I134*J134)/M134</f>
        <v>1181.9816513761468</v>
      </c>
      <c r="O134" s="61"/>
      <c r="P134">
        <f>M134*N134</f>
        <v>12883.6</v>
      </c>
      <c r="Q134" s="61">
        <v>1.91</v>
      </c>
      <c r="R134" s="59">
        <v>2.29</v>
      </c>
      <c r="S134">
        <v>83.4</v>
      </c>
      <c r="U134">
        <v>3.9460099999999998</v>
      </c>
      <c r="V134" s="25">
        <v>9</v>
      </c>
      <c r="W134">
        <f t="shared" si="38"/>
        <v>5.9952038369304557</v>
      </c>
      <c r="X134" s="61">
        <f t="shared" si="39"/>
        <v>0.75060000000000004</v>
      </c>
      <c r="Z134" s="63" t="s">
        <v>128</v>
      </c>
      <c r="AA134">
        <v>2</v>
      </c>
      <c r="AB134">
        <v>1</v>
      </c>
      <c r="AC134" s="2"/>
      <c r="AD134" s="2"/>
      <c r="AE134" s="61"/>
      <c r="AF134" s="61"/>
    </row>
    <row r="135" spans="1:41">
      <c r="A135" s="60">
        <v>71.099999999999994</v>
      </c>
      <c r="B135" s="61" t="s">
        <v>82</v>
      </c>
      <c r="C135" s="23"/>
      <c r="D135" s="61" t="s">
        <v>18</v>
      </c>
      <c r="E135" s="61" t="s">
        <v>14</v>
      </c>
      <c r="F135" s="61" t="s">
        <v>27</v>
      </c>
      <c r="G135" s="61"/>
      <c r="H135" s="61"/>
      <c r="I135" s="61"/>
      <c r="J135" s="61"/>
      <c r="K135" s="61">
        <f>I135*J135/1000</f>
        <v>0</v>
      </c>
      <c r="L135" s="61"/>
      <c r="M135" s="61"/>
      <c r="N135" s="5" t="e">
        <f>(I135*J135)/M135</f>
        <v>#DIV/0!</v>
      </c>
      <c r="O135" s="61"/>
      <c r="P135" t="e">
        <f>M135*N135</f>
        <v>#DIV/0!</v>
      </c>
      <c r="Q135" s="63">
        <v>1.93</v>
      </c>
      <c r="R135" s="63">
        <v>1.91</v>
      </c>
      <c r="S135">
        <v>52.4</v>
      </c>
      <c r="U135">
        <v>13.989599999999999</v>
      </c>
      <c r="V135" s="25">
        <v>8</v>
      </c>
      <c r="W135">
        <f t="shared" si="38"/>
        <v>9.5419847328244281</v>
      </c>
      <c r="X135" s="58">
        <f t="shared" si="39"/>
        <v>0.41919999999999996</v>
      </c>
      <c r="Y135" s="3" t="s">
        <v>225</v>
      </c>
      <c r="Z135" s="63"/>
      <c r="AA135" s="61"/>
      <c r="AB135" s="61"/>
      <c r="AE135" s="61"/>
      <c r="AF135" s="61"/>
    </row>
    <row r="136" spans="1:41">
      <c r="A136" s="60">
        <v>71.2</v>
      </c>
      <c r="B136" t="s">
        <v>82</v>
      </c>
      <c r="D136" t="s">
        <v>18</v>
      </c>
      <c r="E136" s="63" t="s">
        <v>14</v>
      </c>
      <c r="F136" s="63" t="s">
        <v>27</v>
      </c>
      <c r="K136">
        <f>I136*J136/1000</f>
        <v>0</v>
      </c>
      <c r="M136" s="61"/>
      <c r="N136" s="5" t="e">
        <f>(I136*J136)/M136</f>
        <v>#DIV/0!</v>
      </c>
      <c r="P136" t="e">
        <f>M136*N136</f>
        <v>#DIV/0!</v>
      </c>
      <c r="Q136" s="63">
        <v>1.94</v>
      </c>
      <c r="R136" s="63">
        <v>1.8</v>
      </c>
      <c r="S136">
        <v>52.7</v>
      </c>
      <c r="U136">
        <v>19.63965</v>
      </c>
      <c r="V136" s="25">
        <v>8</v>
      </c>
      <c r="W136">
        <f t="shared" si="38"/>
        <v>9.4876660341555965</v>
      </c>
      <c r="X136" s="58">
        <f t="shared" si="39"/>
        <v>0.42160000000000003</v>
      </c>
      <c r="Y136" s="3" t="s">
        <v>216</v>
      </c>
      <c r="Z136" s="63"/>
      <c r="AA136" s="61"/>
    </row>
    <row r="137" spans="1:41">
      <c r="A137" s="54">
        <v>71.3</v>
      </c>
      <c r="B137" t="s">
        <v>82</v>
      </c>
      <c r="D137" t="s">
        <v>18</v>
      </c>
      <c r="E137" s="63" t="s">
        <v>14</v>
      </c>
      <c r="F137" s="63" t="s">
        <v>27</v>
      </c>
      <c r="M137" s="61"/>
      <c r="Q137" s="63"/>
      <c r="R137" s="63"/>
      <c r="V137" s="25">
        <v>16</v>
      </c>
      <c r="X137" s="63">
        <v>0.84079999999999999</v>
      </c>
      <c r="Y137" s="3" t="s">
        <v>221</v>
      </c>
      <c r="Z137" s="3" t="s">
        <v>135</v>
      </c>
      <c r="AC137" s="61"/>
      <c r="AD137" s="61"/>
    </row>
    <row r="138" spans="1:41">
      <c r="A138" s="43">
        <v>72</v>
      </c>
      <c r="B138" s="56" t="s">
        <v>82</v>
      </c>
      <c r="C138" s="20" t="s">
        <v>26</v>
      </c>
      <c r="D138" s="61" t="s">
        <v>17</v>
      </c>
      <c r="E138" s="61" t="s">
        <v>13</v>
      </c>
      <c r="F138" s="61" t="s">
        <v>23</v>
      </c>
      <c r="G138">
        <v>2.06</v>
      </c>
      <c r="H138">
        <v>2.16</v>
      </c>
      <c r="I138">
        <v>370.5</v>
      </c>
      <c r="J138">
        <v>62</v>
      </c>
      <c r="K138">
        <f>I138*J138/1000</f>
        <v>22.971</v>
      </c>
      <c r="M138">
        <v>13</v>
      </c>
      <c r="N138" s="5">
        <f>(I138*J138)/M138</f>
        <v>1767</v>
      </c>
      <c r="P138">
        <f>M138*N138</f>
        <v>22971</v>
      </c>
      <c r="Q138" s="61">
        <v>1.83</v>
      </c>
      <c r="R138" s="61">
        <v>2.16</v>
      </c>
      <c r="S138">
        <v>75.099999999999994</v>
      </c>
      <c r="U138">
        <v>7.9874999999999998</v>
      </c>
      <c r="V138" s="25">
        <v>8</v>
      </c>
      <c r="W138">
        <f t="shared" ref="W138:W168" si="40">0.5*1000/S138</f>
        <v>6.6577896138482027</v>
      </c>
      <c r="X138" s="61">
        <f t="shared" ref="X138:X168" si="41">V138*S138/1000</f>
        <v>0.6008</v>
      </c>
      <c r="AA138">
        <v>2</v>
      </c>
      <c r="AB138">
        <v>1</v>
      </c>
    </row>
    <row r="139" spans="1:41">
      <c r="A139" s="43">
        <v>73</v>
      </c>
      <c r="B139" t="s">
        <v>82</v>
      </c>
      <c r="C139" s="20" t="s">
        <v>26</v>
      </c>
      <c r="D139" t="s">
        <v>17</v>
      </c>
      <c r="E139" s="61" t="s">
        <v>14</v>
      </c>
      <c r="F139" s="61" t="s">
        <v>23</v>
      </c>
      <c r="G139">
        <v>2.08</v>
      </c>
      <c r="H139">
        <v>2.33</v>
      </c>
      <c r="I139">
        <v>401.6</v>
      </c>
      <c r="J139">
        <v>62</v>
      </c>
      <c r="K139">
        <f>I139*J139/1000</f>
        <v>24.8992</v>
      </c>
      <c r="M139">
        <v>20.6</v>
      </c>
      <c r="N139" s="5">
        <f>(I139*J139)/M139</f>
        <v>1208.6990291262136</v>
      </c>
      <c r="P139">
        <f>M139*N139</f>
        <v>24899.200000000004</v>
      </c>
      <c r="Q139" s="61">
        <v>1.83</v>
      </c>
      <c r="R139" s="59">
        <v>2.29</v>
      </c>
      <c r="S139">
        <v>116</v>
      </c>
      <c r="U139">
        <v>14.79585</v>
      </c>
      <c r="V139" s="25">
        <v>8</v>
      </c>
      <c r="W139">
        <f t="shared" si="40"/>
        <v>4.3103448275862073</v>
      </c>
      <c r="X139" s="61">
        <f t="shared" si="41"/>
        <v>0.92800000000000005</v>
      </c>
      <c r="AA139">
        <v>2</v>
      </c>
      <c r="AB139">
        <v>1</v>
      </c>
    </row>
    <row r="140" spans="1:41">
      <c r="A140" s="43">
        <v>74</v>
      </c>
      <c r="B140" t="s">
        <v>82</v>
      </c>
      <c r="C140" s="20" t="s">
        <v>26</v>
      </c>
      <c r="D140" s="61" t="s">
        <v>17</v>
      </c>
      <c r="E140" s="61" t="s">
        <v>12</v>
      </c>
      <c r="F140" s="61" t="s">
        <v>23</v>
      </c>
      <c r="G140">
        <v>2.09</v>
      </c>
      <c r="H140">
        <v>2.1800000000000002</v>
      </c>
      <c r="I140">
        <v>303.7</v>
      </c>
      <c r="J140">
        <v>62</v>
      </c>
      <c r="K140">
        <f>I140*J140/1000</f>
        <v>18.829399999999996</v>
      </c>
      <c r="M140">
        <v>15.5</v>
      </c>
      <c r="N140" s="5">
        <f>(I140*J140)/M140</f>
        <v>1214.8</v>
      </c>
      <c r="O140" s="61"/>
      <c r="P140">
        <f>M140*N140</f>
        <v>18829.399999999998</v>
      </c>
      <c r="Q140" s="61">
        <v>1.86</v>
      </c>
      <c r="R140" s="61">
        <v>2.16</v>
      </c>
      <c r="S140">
        <v>102.6</v>
      </c>
      <c r="U140">
        <v>2.5459499999999999</v>
      </c>
      <c r="V140" s="25">
        <v>8</v>
      </c>
      <c r="W140">
        <f t="shared" si="40"/>
        <v>4.8732943469785575</v>
      </c>
      <c r="X140" s="61">
        <f t="shared" si="41"/>
        <v>0.82079999999999997</v>
      </c>
      <c r="Z140" s="63"/>
      <c r="AA140">
        <v>2</v>
      </c>
      <c r="AB140">
        <v>1</v>
      </c>
    </row>
    <row r="141" spans="1:41">
      <c r="A141" s="54">
        <v>74.099999999999994</v>
      </c>
      <c r="B141" s="61" t="s">
        <v>75</v>
      </c>
      <c r="D141" s="61" t="s">
        <v>17</v>
      </c>
      <c r="E141" s="63" t="s">
        <v>12</v>
      </c>
      <c r="F141" s="63" t="s">
        <v>23</v>
      </c>
      <c r="G141" s="61"/>
      <c r="H141" s="61"/>
      <c r="I141" s="61"/>
      <c r="J141" s="61"/>
      <c r="K141" s="61"/>
      <c r="L141" s="61"/>
      <c r="M141" s="61"/>
      <c r="O141" s="61"/>
      <c r="Q141" s="61">
        <v>1.94</v>
      </c>
      <c r="R141" s="61">
        <v>2.06</v>
      </c>
      <c r="S141">
        <v>64</v>
      </c>
      <c r="V141" s="61">
        <v>8.5</v>
      </c>
      <c r="W141">
        <f t="shared" si="40"/>
        <v>7.8125</v>
      </c>
      <c r="X141" s="63">
        <f t="shared" si="41"/>
        <v>0.54400000000000004</v>
      </c>
      <c r="Z141" s="63"/>
      <c r="AA141" s="15"/>
      <c r="AB141" s="61"/>
      <c r="AE141" s="61"/>
      <c r="AF141" s="61"/>
      <c r="AH141" s="61"/>
      <c r="AI141" s="61"/>
      <c r="AJ141" s="63"/>
      <c r="AK141" s="63"/>
      <c r="AL141" s="63"/>
      <c r="AM141" s="63"/>
      <c r="AN141" s="63"/>
      <c r="AO141" s="63"/>
    </row>
    <row r="142" spans="1:41">
      <c r="A142" s="54">
        <v>74.2</v>
      </c>
      <c r="B142" t="s">
        <v>82</v>
      </c>
      <c r="D142" s="61" t="s">
        <v>17</v>
      </c>
      <c r="E142" s="63" t="s">
        <v>12</v>
      </c>
      <c r="F142" s="63" t="s">
        <v>23</v>
      </c>
      <c r="K142">
        <f>I142*J142/1000</f>
        <v>0</v>
      </c>
      <c r="N142" s="5" t="e">
        <f>(I142*J142)/M142</f>
        <v>#DIV/0!</v>
      </c>
      <c r="Q142" s="61">
        <v>1.84</v>
      </c>
      <c r="R142" s="61">
        <v>1.93</v>
      </c>
      <c r="S142">
        <v>44.7</v>
      </c>
      <c r="V142" s="61">
        <v>8.5</v>
      </c>
      <c r="W142">
        <f t="shared" si="40"/>
        <v>11.185682326621924</v>
      </c>
      <c r="X142" s="58">
        <f t="shared" si="41"/>
        <v>0.37995000000000007</v>
      </c>
      <c r="Y142" s="3" t="s">
        <v>242</v>
      </c>
      <c r="AA142" s="15"/>
    </row>
    <row r="143" spans="1:41">
      <c r="A143" s="60">
        <v>75</v>
      </c>
      <c r="B143" t="s">
        <v>82</v>
      </c>
      <c r="C143" s="20" t="s">
        <v>31</v>
      </c>
      <c r="D143" t="s">
        <v>10</v>
      </c>
      <c r="E143" s="61" t="s">
        <v>12</v>
      </c>
      <c r="F143" s="61" t="s">
        <v>27</v>
      </c>
      <c r="G143">
        <v>2.11</v>
      </c>
      <c r="H143">
        <v>2.29</v>
      </c>
      <c r="I143">
        <v>341.2</v>
      </c>
      <c r="J143">
        <v>62</v>
      </c>
      <c r="K143">
        <f>I143*J143/1000</f>
        <v>21.154399999999999</v>
      </c>
      <c r="M143">
        <v>13</v>
      </c>
      <c r="N143" s="5">
        <f>(I143*J143)/M143</f>
        <v>1627.2615384615383</v>
      </c>
      <c r="P143">
        <f>M143*N143</f>
        <v>21154.399999999998</v>
      </c>
      <c r="Q143" s="61">
        <v>1.76</v>
      </c>
      <c r="R143" s="61">
        <v>1.86</v>
      </c>
      <c r="S143">
        <v>59.4</v>
      </c>
      <c r="U143">
        <v>0.71140000000000003</v>
      </c>
      <c r="V143" s="25">
        <v>8</v>
      </c>
      <c r="W143">
        <f t="shared" si="40"/>
        <v>8.4175084175084169</v>
      </c>
      <c r="X143" s="58">
        <f t="shared" si="41"/>
        <v>0.47520000000000001</v>
      </c>
      <c r="AA143">
        <v>2</v>
      </c>
      <c r="AB143">
        <v>1</v>
      </c>
    </row>
    <row r="144" spans="1:41">
      <c r="A144" s="43">
        <v>75.099999999999994</v>
      </c>
      <c r="B144" s="61" t="s">
        <v>82</v>
      </c>
      <c r="D144" s="61" t="s">
        <v>10</v>
      </c>
      <c r="E144" s="61" t="s">
        <v>12</v>
      </c>
      <c r="F144" s="61" t="s">
        <v>27</v>
      </c>
      <c r="G144" s="61"/>
      <c r="H144" s="61"/>
      <c r="I144" s="61"/>
      <c r="J144" s="61"/>
      <c r="K144" s="61">
        <f>I144*J144/1000</f>
        <v>0</v>
      </c>
      <c r="L144" s="61"/>
      <c r="M144" s="61"/>
      <c r="N144" s="5" t="e">
        <f>(I144*J144)/M144</f>
        <v>#DIV/0!</v>
      </c>
      <c r="O144" s="61"/>
      <c r="P144" t="e">
        <f>M144*N144</f>
        <v>#DIV/0!</v>
      </c>
      <c r="Q144" s="63">
        <v>1.87</v>
      </c>
      <c r="R144" s="63">
        <v>1.82</v>
      </c>
      <c r="S144">
        <v>63.5</v>
      </c>
      <c r="U144">
        <v>7.7091799999999999</v>
      </c>
      <c r="V144" s="25">
        <v>9</v>
      </c>
      <c r="W144">
        <f t="shared" si="40"/>
        <v>7.8740157480314963</v>
      </c>
      <c r="X144" s="63">
        <f t="shared" si="41"/>
        <v>0.57150000000000001</v>
      </c>
      <c r="Z144" s="63" t="s">
        <v>109</v>
      </c>
      <c r="AA144" s="61"/>
      <c r="AB144" s="61"/>
      <c r="AE144" s="61"/>
      <c r="AF144" s="61"/>
    </row>
    <row r="145" spans="1:41">
      <c r="A145" s="43">
        <v>76</v>
      </c>
      <c r="B145" t="s">
        <v>82</v>
      </c>
      <c r="C145" s="20" t="s">
        <v>31</v>
      </c>
      <c r="D145" t="s">
        <v>8</v>
      </c>
      <c r="E145" s="61" t="s">
        <v>19</v>
      </c>
      <c r="F145" s="61" t="s">
        <v>27</v>
      </c>
      <c r="G145">
        <v>2.1</v>
      </c>
      <c r="H145">
        <v>2.37</v>
      </c>
      <c r="I145">
        <v>332.1</v>
      </c>
      <c r="J145">
        <v>62</v>
      </c>
      <c r="K145">
        <f>I145*J145/1000</f>
        <v>20.590199999999999</v>
      </c>
      <c r="M145">
        <v>15.5</v>
      </c>
      <c r="N145" s="5">
        <f>(I145*J145)/M145</f>
        <v>1328.4</v>
      </c>
      <c r="P145">
        <f>M145*N145</f>
        <v>20590.2</v>
      </c>
      <c r="Q145" s="61">
        <v>1.82</v>
      </c>
      <c r="R145" s="61">
        <v>2.2200000000000002</v>
      </c>
      <c r="S145">
        <v>90.5</v>
      </c>
      <c r="U145">
        <v>11.69</v>
      </c>
      <c r="V145" s="25">
        <v>7</v>
      </c>
      <c r="W145">
        <f t="shared" si="40"/>
        <v>5.5248618784530388</v>
      </c>
      <c r="X145" s="61">
        <f t="shared" si="41"/>
        <v>0.63349999999999995</v>
      </c>
      <c r="Z145" s="3" t="s">
        <v>120</v>
      </c>
      <c r="AA145" s="61">
        <v>2</v>
      </c>
      <c r="AB145">
        <v>1</v>
      </c>
      <c r="AC145" s="2"/>
      <c r="AD145" s="2"/>
    </row>
    <row r="146" spans="1:41">
      <c r="A146" s="54">
        <v>76.2</v>
      </c>
      <c r="B146" t="s">
        <v>82</v>
      </c>
      <c r="D146" t="s">
        <v>8</v>
      </c>
      <c r="E146" s="63" t="s">
        <v>19</v>
      </c>
      <c r="F146" s="63" t="s">
        <v>27</v>
      </c>
      <c r="I146" s="61"/>
      <c r="K146" s="61"/>
      <c r="Q146" s="61">
        <v>1.92</v>
      </c>
      <c r="R146" s="61">
        <v>1.95</v>
      </c>
      <c r="S146">
        <v>52.1</v>
      </c>
      <c r="V146" s="61">
        <v>8.5</v>
      </c>
      <c r="W146">
        <f t="shared" si="40"/>
        <v>9.5969289827255277</v>
      </c>
      <c r="X146" s="58">
        <f t="shared" si="41"/>
        <v>0.44285000000000002</v>
      </c>
      <c r="Y146" s="3" t="s">
        <v>240</v>
      </c>
      <c r="Z146" s="63"/>
    </row>
    <row r="147" spans="1:41">
      <c r="A147" s="54">
        <v>76.3</v>
      </c>
      <c r="B147" s="61" t="s">
        <v>75</v>
      </c>
      <c r="D147" t="s">
        <v>8</v>
      </c>
      <c r="E147" s="63" t="s">
        <v>19</v>
      </c>
      <c r="F147" s="63" t="s">
        <v>27</v>
      </c>
      <c r="Q147" s="61">
        <v>1.88</v>
      </c>
      <c r="R147" s="61">
        <v>1.94</v>
      </c>
      <c r="S147">
        <v>50.2</v>
      </c>
      <c r="V147" s="61">
        <v>8.5</v>
      </c>
      <c r="W147">
        <f t="shared" si="40"/>
        <v>9.9601593625498008</v>
      </c>
      <c r="X147" s="63">
        <f t="shared" si="41"/>
        <v>0.42670000000000002</v>
      </c>
      <c r="Z147" s="63"/>
      <c r="AA147" s="15"/>
    </row>
    <row r="148" spans="1:41">
      <c r="A148" s="33">
        <v>77</v>
      </c>
      <c r="B148" s="59"/>
      <c r="C148" s="21" t="s">
        <v>31</v>
      </c>
      <c r="D148" s="59" t="s">
        <v>8</v>
      </c>
      <c r="E148" s="59" t="s">
        <v>14</v>
      </c>
      <c r="F148" s="59" t="s">
        <v>27</v>
      </c>
      <c r="G148" s="59">
        <v>2.12</v>
      </c>
      <c r="H148" s="59">
        <v>2.29</v>
      </c>
      <c r="I148" s="59">
        <v>263.8</v>
      </c>
      <c r="J148" s="59">
        <v>62</v>
      </c>
      <c r="K148" s="59">
        <f>I148*J148/1000</f>
        <v>16.355599999999999</v>
      </c>
      <c r="L148" s="59"/>
      <c r="M148" s="59"/>
      <c r="N148" s="30" t="e">
        <f>(I148*J148)/M148</f>
        <v>#DIV/0!</v>
      </c>
      <c r="O148" s="59"/>
      <c r="P148" t="e">
        <f>M148*N148</f>
        <v>#DIV/0!</v>
      </c>
      <c r="Q148" s="59"/>
      <c r="R148" s="59"/>
      <c r="S148" s="59"/>
      <c r="T148" s="59"/>
      <c r="U148" s="59"/>
      <c r="V148" s="59">
        <v>10</v>
      </c>
      <c r="W148" t="e">
        <f t="shared" si="40"/>
        <v>#DIV/0!</v>
      </c>
      <c r="X148" s="59">
        <f t="shared" si="41"/>
        <v>0</v>
      </c>
      <c r="Z148" s="59" t="s">
        <v>102</v>
      </c>
      <c r="AA148" s="59">
        <v>2</v>
      </c>
      <c r="AB148" s="59">
        <v>1</v>
      </c>
      <c r="AC148" s="59"/>
      <c r="AD148" s="59"/>
      <c r="AE148" s="59"/>
      <c r="AF148" s="59"/>
      <c r="AG148" s="59"/>
    </row>
    <row r="149" spans="1:41">
      <c r="A149" s="60">
        <v>78</v>
      </c>
      <c r="B149" t="s">
        <v>75</v>
      </c>
      <c r="C149" s="20" t="s">
        <v>31</v>
      </c>
      <c r="D149" t="s">
        <v>8</v>
      </c>
      <c r="E149" s="61" t="s">
        <v>13</v>
      </c>
      <c r="F149" s="61" t="s">
        <v>27</v>
      </c>
      <c r="G149">
        <v>2.1</v>
      </c>
      <c r="H149">
        <v>2.4300000000000002</v>
      </c>
      <c r="I149">
        <v>347.3</v>
      </c>
      <c r="J149">
        <v>62</v>
      </c>
      <c r="K149">
        <f>I149*J149/1000</f>
        <v>21.532600000000002</v>
      </c>
      <c r="M149">
        <v>18</v>
      </c>
      <c r="N149" s="5">
        <f>(I149*J149)/M149</f>
        <v>1196.2555555555557</v>
      </c>
      <c r="O149" s="61"/>
      <c r="P149">
        <f>M149*N149</f>
        <v>21532.600000000002</v>
      </c>
      <c r="Q149" s="59">
        <v>2.16</v>
      </c>
      <c r="R149" s="59">
        <v>0.08</v>
      </c>
      <c r="S149" s="59">
        <v>1.5</v>
      </c>
      <c r="T149" s="59"/>
      <c r="U149" s="59"/>
      <c r="V149" s="61">
        <v>10</v>
      </c>
      <c r="W149">
        <f t="shared" si="40"/>
        <v>333.33333333333331</v>
      </c>
      <c r="X149" s="58">
        <f t="shared" si="41"/>
        <v>1.4999999999999999E-2</v>
      </c>
      <c r="Z149" s="59" t="s">
        <v>81</v>
      </c>
      <c r="AA149">
        <v>2</v>
      </c>
      <c r="AB149">
        <v>1</v>
      </c>
      <c r="AC149" s="2"/>
      <c r="AD149" s="2"/>
      <c r="AH149" s="61"/>
      <c r="AI149" s="61"/>
      <c r="AJ149" s="63"/>
      <c r="AK149" s="63"/>
      <c r="AL149" s="63"/>
      <c r="AM149" s="63"/>
      <c r="AN149" s="63"/>
      <c r="AO149" s="63"/>
    </row>
    <row r="150" spans="1:41">
      <c r="A150" s="54">
        <v>79</v>
      </c>
      <c r="B150" t="s">
        <v>82</v>
      </c>
      <c r="C150" s="20" t="s">
        <v>31</v>
      </c>
      <c r="D150" t="s">
        <v>9</v>
      </c>
      <c r="E150" s="61" t="s">
        <v>19</v>
      </c>
      <c r="F150" s="61" t="s">
        <v>27</v>
      </c>
      <c r="G150">
        <v>2.12</v>
      </c>
      <c r="H150">
        <v>2.41</v>
      </c>
      <c r="I150">
        <v>272.8</v>
      </c>
      <c r="J150">
        <v>62</v>
      </c>
      <c r="K150">
        <f>I150*J150/1000</f>
        <v>16.913600000000002</v>
      </c>
      <c r="M150">
        <v>12</v>
      </c>
      <c r="N150" s="5">
        <f>(I150*J150)/M150</f>
        <v>1409.4666666666669</v>
      </c>
      <c r="O150" s="61"/>
      <c r="P150">
        <f>M150*N150</f>
        <v>16913.600000000002</v>
      </c>
      <c r="Q150" s="59">
        <v>1.7</v>
      </c>
      <c r="R150" s="61">
        <v>2.25</v>
      </c>
      <c r="S150">
        <v>190.5</v>
      </c>
      <c r="U150">
        <v>7.4695499999999999</v>
      </c>
      <c r="V150" s="25">
        <v>5</v>
      </c>
      <c r="W150">
        <f t="shared" si="40"/>
        <v>2.6246719160104988</v>
      </c>
      <c r="X150" s="61">
        <f t="shared" si="41"/>
        <v>0.95250000000000001</v>
      </c>
      <c r="Z150" s="63" t="s">
        <v>123</v>
      </c>
      <c r="AA150" s="61">
        <v>2</v>
      </c>
      <c r="AB150">
        <v>1</v>
      </c>
    </row>
    <row r="151" spans="1:41">
      <c r="A151" s="60">
        <v>79.099999999999994</v>
      </c>
      <c r="B151" s="61" t="s">
        <v>82</v>
      </c>
      <c r="D151" s="61" t="s">
        <v>9</v>
      </c>
      <c r="E151" s="61" t="s">
        <v>19</v>
      </c>
      <c r="F151" s="61" t="s">
        <v>27</v>
      </c>
      <c r="G151" s="61"/>
      <c r="H151" s="61"/>
      <c r="I151" s="61"/>
      <c r="J151" s="61"/>
      <c r="K151" s="61">
        <f>I151*J151/1000</f>
        <v>0</v>
      </c>
      <c r="L151" s="61"/>
      <c r="M151" s="61"/>
      <c r="N151" s="5" t="e">
        <f>(I151*J151)/M151</f>
        <v>#DIV/0!</v>
      </c>
      <c r="O151" s="61"/>
      <c r="P151" t="e">
        <f>M151*N151</f>
        <v>#DIV/0!</v>
      </c>
      <c r="Q151" s="63">
        <v>1.93</v>
      </c>
      <c r="R151" s="61">
        <v>2.4</v>
      </c>
      <c r="S151" s="61">
        <v>78.099999999999994</v>
      </c>
      <c r="T151" s="61"/>
      <c r="U151" s="61">
        <v>6.2758500000000002</v>
      </c>
      <c r="V151" s="25">
        <v>7.7</v>
      </c>
      <c r="W151">
        <f t="shared" si="40"/>
        <v>6.4020486555697831</v>
      </c>
      <c r="X151" s="63">
        <f t="shared" si="41"/>
        <v>0.60136999999999996</v>
      </c>
      <c r="Z151" s="63"/>
      <c r="AA151" s="61"/>
      <c r="AB151" s="61"/>
      <c r="AC151" s="61"/>
      <c r="AD151" s="61"/>
      <c r="AE151" s="61"/>
      <c r="AF151" s="61"/>
      <c r="AG151" s="61"/>
    </row>
    <row r="152" spans="1:41">
      <c r="A152" s="43">
        <v>80</v>
      </c>
      <c r="B152" s="61" t="s">
        <v>82</v>
      </c>
      <c r="C152" s="20" t="s">
        <v>31</v>
      </c>
      <c r="D152" t="s">
        <v>9</v>
      </c>
      <c r="E152" s="61" t="s">
        <v>14</v>
      </c>
      <c r="F152" s="61" t="s">
        <v>27</v>
      </c>
      <c r="G152">
        <v>2.12</v>
      </c>
      <c r="H152">
        <v>2.34</v>
      </c>
      <c r="I152">
        <v>303.60000000000002</v>
      </c>
      <c r="J152">
        <v>62</v>
      </c>
      <c r="K152">
        <f>I152*J152/1000</f>
        <v>18.8232</v>
      </c>
      <c r="M152">
        <v>19</v>
      </c>
      <c r="N152" s="5">
        <f>(I152*J152)/M152</f>
        <v>990.69473684210527</v>
      </c>
      <c r="O152" s="56"/>
      <c r="P152">
        <f>M152*N152</f>
        <v>18823.2</v>
      </c>
      <c r="Q152" s="61">
        <v>1.81</v>
      </c>
      <c r="R152" s="59">
        <v>2.44</v>
      </c>
      <c r="S152" s="61">
        <v>103.9</v>
      </c>
      <c r="T152" s="61"/>
      <c r="U152" s="61">
        <v>3.4621499999999998</v>
      </c>
      <c r="V152" s="25">
        <v>8.4</v>
      </c>
      <c r="W152">
        <f t="shared" si="40"/>
        <v>4.8123195380173245</v>
      </c>
      <c r="X152" s="61">
        <f t="shared" si="41"/>
        <v>0.87276000000000009</v>
      </c>
      <c r="Z152" s="63"/>
      <c r="AA152" s="61">
        <v>2</v>
      </c>
      <c r="AB152">
        <v>1</v>
      </c>
      <c r="AC152" s="2"/>
      <c r="AD152" s="2"/>
    </row>
    <row r="153" spans="1:41">
      <c r="A153" s="54">
        <v>80.2</v>
      </c>
      <c r="B153" s="61" t="s">
        <v>82</v>
      </c>
      <c r="D153" s="56" t="s">
        <v>9</v>
      </c>
      <c r="E153" s="63" t="s">
        <v>14</v>
      </c>
      <c r="F153" s="63" t="s">
        <v>27</v>
      </c>
      <c r="G153" s="56"/>
      <c r="H153" s="56"/>
      <c r="I153" s="56"/>
      <c r="J153" s="56"/>
      <c r="K153" s="56"/>
      <c r="L153" s="56"/>
      <c r="M153" s="56"/>
      <c r="O153" s="56"/>
      <c r="Q153" s="61">
        <v>1.85</v>
      </c>
      <c r="R153" s="61">
        <v>1.88</v>
      </c>
      <c r="S153">
        <v>46.3</v>
      </c>
      <c r="V153" s="61">
        <v>8.5</v>
      </c>
      <c r="W153">
        <f t="shared" si="40"/>
        <v>10.799136069114471</v>
      </c>
      <c r="X153" s="58">
        <f t="shared" si="41"/>
        <v>0.39354999999999996</v>
      </c>
      <c r="Y153" s="3" t="s">
        <v>240</v>
      </c>
      <c r="Z153" s="63"/>
      <c r="AA153" s="15"/>
    </row>
    <row r="154" spans="1:41">
      <c r="A154" s="60">
        <v>80.3</v>
      </c>
      <c r="B154" s="61" t="s">
        <v>75</v>
      </c>
      <c r="D154" t="s">
        <v>9</v>
      </c>
      <c r="E154" s="63" t="s">
        <v>14</v>
      </c>
      <c r="F154" s="63" t="s">
        <v>27</v>
      </c>
      <c r="M154" s="56"/>
      <c r="Q154" s="61">
        <v>1.47</v>
      </c>
      <c r="R154" s="61">
        <v>1.81</v>
      </c>
      <c r="S154">
        <v>9.6</v>
      </c>
      <c r="V154" s="61">
        <v>8.5</v>
      </c>
      <c r="W154">
        <f t="shared" si="40"/>
        <v>52.083333333333336</v>
      </c>
      <c r="X154" s="58">
        <f t="shared" si="41"/>
        <v>8.1599999999999992E-2</v>
      </c>
      <c r="Z154" s="63"/>
      <c r="AA154" s="15"/>
    </row>
    <row r="155" spans="1:41">
      <c r="A155" s="60">
        <v>81</v>
      </c>
      <c r="B155" s="61" t="s">
        <v>77</v>
      </c>
      <c r="C155" s="20" t="s">
        <v>31</v>
      </c>
      <c r="D155" t="s">
        <v>7</v>
      </c>
      <c r="E155" s="61" t="s">
        <v>14</v>
      </c>
      <c r="F155" s="61" t="s">
        <v>27</v>
      </c>
      <c r="G155">
        <v>2.1</v>
      </c>
      <c r="H155">
        <v>2.27</v>
      </c>
      <c r="I155" s="61">
        <v>370.1</v>
      </c>
      <c r="J155">
        <v>62</v>
      </c>
      <c r="K155" s="61">
        <f t="shared" ref="K155:K168" si="42">I155*J155/1000</f>
        <v>22.946200000000001</v>
      </c>
      <c r="L155" t="s">
        <v>66</v>
      </c>
      <c r="M155" s="56">
        <v>22</v>
      </c>
      <c r="N155" s="5">
        <f t="shared" ref="N155:N168" si="43">(I155*J155)/M155</f>
        <v>1043.0090909090909</v>
      </c>
      <c r="P155">
        <f t="shared" ref="P155:P168" si="44">M155*N155</f>
        <v>22946.2</v>
      </c>
      <c r="Q155" s="61"/>
      <c r="R155" s="61"/>
      <c r="V155" s="61">
        <v>10</v>
      </c>
      <c r="W155" t="e">
        <f t="shared" si="40"/>
        <v>#DIV/0!</v>
      </c>
      <c r="X155" s="61">
        <f t="shared" si="41"/>
        <v>0</v>
      </c>
      <c r="Z155" s="63"/>
      <c r="AA155">
        <v>2</v>
      </c>
      <c r="AB155">
        <v>1</v>
      </c>
      <c r="AC155" s="61"/>
      <c r="AD155" s="61"/>
    </row>
    <row r="156" spans="1:41">
      <c r="A156" s="54">
        <v>82</v>
      </c>
      <c r="B156" s="2" t="s">
        <v>82</v>
      </c>
      <c r="C156" s="20" t="s">
        <v>31</v>
      </c>
      <c r="D156" s="61" t="s">
        <v>7</v>
      </c>
      <c r="E156" s="61" t="s">
        <v>13</v>
      </c>
      <c r="F156" s="61" t="s">
        <v>27</v>
      </c>
      <c r="G156">
        <v>2.12</v>
      </c>
      <c r="H156" s="61">
        <v>2.39</v>
      </c>
      <c r="I156">
        <v>281.8</v>
      </c>
      <c r="J156" s="56">
        <v>62</v>
      </c>
      <c r="K156" s="56">
        <f t="shared" si="42"/>
        <v>17.471600000000002</v>
      </c>
      <c r="L156" t="s">
        <v>66</v>
      </c>
      <c r="M156" s="56">
        <v>17</v>
      </c>
      <c r="N156" s="5">
        <f t="shared" si="43"/>
        <v>1027.7411764705885</v>
      </c>
      <c r="P156">
        <f t="shared" si="44"/>
        <v>17471.600000000006</v>
      </c>
      <c r="Q156" s="61">
        <v>1.81</v>
      </c>
      <c r="R156" s="61">
        <v>2.0699999999999998</v>
      </c>
      <c r="S156">
        <v>85.8</v>
      </c>
      <c r="U156" s="2">
        <v>4.5523499999999997</v>
      </c>
      <c r="V156" s="25">
        <v>6.7</v>
      </c>
      <c r="W156">
        <f t="shared" si="40"/>
        <v>5.8275058275058278</v>
      </c>
      <c r="X156" s="61">
        <f t="shared" si="41"/>
        <v>0.57486000000000004</v>
      </c>
      <c r="Y156" s="3" t="s">
        <v>222</v>
      </c>
      <c r="Z156" s="63" t="s">
        <v>73</v>
      </c>
      <c r="AA156" s="61">
        <v>2</v>
      </c>
      <c r="AB156">
        <v>1</v>
      </c>
      <c r="AC156" s="2"/>
      <c r="AD156" s="2"/>
    </row>
    <row r="157" spans="1:41">
      <c r="A157" s="60">
        <v>82.1</v>
      </c>
      <c r="B157" s="61" t="s">
        <v>82</v>
      </c>
      <c r="C157" s="23"/>
      <c r="D157" s="61" t="s">
        <v>7</v>
      </c>
      <c r="E157" s="61" t="s">
        <v>13</v>
      </c>
      <c r="F157" s="61" t="s">
        <v>27</v>
      </c>
      <c r="I157" s="61"/>
      <c r="K157" s="61">
        <f t="shared" si="42"/>
        <v>0</v>
      </c>
      <c r="M157" s="56"/>
      <c r="N157" s="5" t="e">
        <f t="shared" si="43"/>
        <v>#DIV/0!</v>
      </c>
      <c r="P157" t="e">
        <f t="shared" si="44"/>
        <v>#DIV/0!</v>
      </c>
      <c r="Q157" s="63">
        <v>1.94</v>
      </c>
      <c r="R157" s="63">
        <v>1.97</v>
      </c>
      <c r="S157">
        <v>69</v>
      </c>
      <c r="U157">
        <v>12.50475</v>
      </c>
      <c r="V157" s="25">
        <v>8</v>
      </c>
      <c r="W157">
        <f t="shared" si="40"/>
        <v>7.2463768115942031</v>
      </c>
      <c r="X157" s="63">
        <f t="shared" si="41"/>
        <v>0.55200000000000005</v>
      </c>
      <c r="Y157" s="3" t="s">
        <v>150</v>
      </c>
      <c r="Z157" s="63"/>
      <c r="AA157" s="61"/>
    </row>
    <row r="158" spans="1:41">
      <c r="A158" s="60">
        <v>83</v>
      </c>
      <c r="B158" s="61" t="s">
        <v>82</v>
      </c>
      <c r="C158" s="20" t="s">
        <v>31</v>
      </c>
      <c r="D158" s="61" t="s">
        <v>18</v>
      </c>
      <c r="E158" s="61" t="s">
        <v>13</v>
      </c>
      <c r="F158" s="61" t="s">
        <v>27</v>
      </c>
      <c r="G158">
        <v>2.0099999999999998</v>
      </c>
      <c r="H158">
        <v>1.71</v>
      </c>
      <c r="I158">
        <v>250</v>
      </c>
      <c r="J158">
        <v>62</v>
      </c>
      <c r="K158">
        <f t="shared" si="42"/>
        <v>15.5</v>
      </c>
      <c r="L158" t="s">
        <v>66</v>
      </c>
      <c r="M158" s="56">
        <v>15</v>
      </c>
      <c r="N158" s="5">
        <f t="shared" si="43"/>
        <v>1033.3333333333333</v>
      </c>
      <c r="P158">
        <f t="shared" si="44"/>
        <v>15499.999999999998</v>
      </c>
      <c r="Q158" s="61">
        <v>1.76</v>
      </c>
      <c r="R158" s="59">
        <v>2.2799999999999998</v>
      </c>
      <c r="S158">
        <v>56.5</v>
      </c>
      <c r="U158">
        <v>19.86825</v>
      </c>
      <c r="V158" s="25">
        <v>7</v>
      </c>
      <c r="W158">
        <f t="shared" si="40"/>
        <v>8.8495575221238933</v>
      </c>
      <c r="X158" s="58">
        <f t="shared" si="41"/>
        <v>0.39550000000000002</v>
      </c>
      <c r="Z158" s="63" t="s">
        <v>73</v>
      </c>
      <c r="AA158" s="61">
        <v>2</v>
      </c>
      <c r="AB158">
        <v>1</v>
      </c>
    </row>
    <row r="159" spans="1:41">
      <c r="A159" s="54">
        <v>83.1</v>
      </c>
      <c r="B159" s="61" t="s">
        <v>82</v>
      </c>
      <c r="C159" s="20" t="s">
        <v>31</v>
      </c>
      <c r="D159" s="61" t="s">
        <v>18</v>
      </c>
      <c r="E159" s="61" t="s">
        <v>13</v>
      </c>
      <c r="F159" s="61" t="s">
        <v>27</v>
      </c>
      <c r="J159" s="56"/>
      <c r="K159" s="56">
        <f t="shared" si="42"/>
        <v>0</v>
      </c>
      <c r="M159" s="56"/>
      <c r="N159" s="5" t="e">
        <f t="shared" si="43"/>
        <v>#DIV/0!</v>
      </c>
      <c r="P159" t="e">
        <f t="shared" si="44"/>
        <v>#DIV/0!</v>
      </c>
      <c r="Q159">
        <v>1.9</v>
      </c>
      <c r="R159" s="61">
        <v>1.74</v>
      </c>
      <c r="S159">
        <v>61.4</v>
      </c>
      <c r="U159" s="61">
        <v>2.92</v>
      </c>
      <c r="V159" s="25">
        <v>8.3000000000000007</v>
      </c>
      <c r="W159">
        <f t="shared" si="40"/>
        <v>8.1433224755700326</v>
      </c>
      <c r="X159" s="63">
        <f t="shared" si="41"/>
        <v>0.50961999999999996</v>
      </c>
      <c r="Z159" s="63" t="s">
        <v>109</v>
      </c>
      <c r="AA159" s="61"/>
      <c r="AC159" s="61"/>
      <c r="AD159" s="61"/>
    </row>
    <row r="160" spans="1:41">
      <c r="A160" s="60">
        <v>84</v>
      </c>
      <c r="B160" s="61" t="s">
        <v>82</v>
      </c>
      <c r="C160" s="20" t="s">
        <v>31</v>
      </c>
      <c r="D160" s="61" t="s">
        <v>17</v>
      </c>
      <c r="E160" s="61" t="s">
        <v>12</v>
      </c>
      <c r="F160" s="61" t="s">
        <v>27</v>
      </c>
      <c r="G160" s="56">
        <v>2.1</v>
      </c>
      <c r="H160" s="56">
        <v>2.08</v>
      </c>
      <c r="I160" s="56">
        <v>215.8</v>
      </c>
      <c r="J160" s="56">
        <v>62</v>
      </c>
      <c r="K160" s="56">
        <f t="shared" si="42"/>
        <v>13.3796</v>
      </c>
      <c r="L160" s="56" t="s">
        <v>66</v>
      </c>
      <c r="M160" s="56">
        <v>6.4</v>
      </c>
      <c r="N160" s="5">
        <f t="shared" si="43"/>
        <v>2090.5625</v>
      </c>
      <c r="O160" s="56"/>
      <c r="P160">
        <f t="shared" si="44"/>
        <v>13379.6</v>
      </c>
      <c r="Q160" s="61">
        <v>1.76</v>
      </c>
      <c r="R160" s="61">
        <v>1.76</v>
      </c>
      <c r="S160" s="56">
        <v>48.8</v>
      </c>
      <c r="T160" s="56"/>
      <c r="U160" s="56">
        <v>9.5839499999999997</v>
      </c>
      <c r="V160" s="25">
        <v>8</v>
      </c>
      <c r="W160">
        <f t="shared" si="40"/>
        <v>10.245901639344263</v>
      </c>
      <c r="X160" s="58">
        <f t="shared" si="41"/>
        <v>0.39039999999999997</v>
      </c>
      <c r="Y160" s="3" t="s">
        <v>147</v>
      </c>
      <c r="Z160" s="63" t="s">
        <v>73</v>
      </c>
      <c r="AA160" s="61">
        <v>2</v>
      </c>
      <c r="AB160">
        <v>1</v>
      </c>
      <c r="AC160" s="2"/>
      <c r="AD160" s="2"/>
    </row>
    <row r="161" spans="1:33">
      <c r="A161" s="60">
        <v>84.1</v>
      </c>
      <c r="B161" s="61" t="s">
        <v>82</v>
      </c>
      <c r="C161" s="20" t="s">
        <v>31</v>
      </c>
      <c r="D161" s="61" t="s">
        <v>17</v>
      </c>
      <c r="E161" s="61" t="s">
        <v>12</v>
      </c>
      <c r="F161" s="61" t="s">
        <v>27</v>
      </c>
      <c r="G161" s="61"/>
      <c r="H161" s="61"/>
      <c r="I161" s="61"/>
      <c r="J161" s="61"/>
      <c r="K161" s="61">
        <f t="shared" si="42"/>
        <v>0</v>
      </c>
      <c r="L161" s="61"/>
      <c r="M161" s="61"/>
      <c r="N161" s="5" t="e">
        <f t="shared" si="43"/>
        <v>#DIV/0!</v>
      </c>
      <c r="O161" s="61"/>
      <c r="P161" t="e">
        <f t="shared" si="44"/>
        <v>#DIV/0!</v>
      </c>
      <c r="Q161" s="63">
        <v>1.87</v>
      </c>
      <c r="R161" s="63">
        <v>1.81</v>
      </c>
      <c r="S161" s="61">
        <v>60.8</v>
      </c>
      <c r="T161" s="61"/>
      <c r="U161" s="61">
        <v>1.5580499999999999</v>
      </c>
      <c r="V161" s="25">
        <v>8</v>
      </c>
      <c r="W161" s="61">
        <f t="shared" si="40"/>
        <v>8.2236842105263168</v>
      </c>
      <c r="X161" s="58">
        <f t="shared" si="41"/>
        <v>0.4864</v>
      </c>
      <c r="Y161" s="63" t="s">
        <v>148</v>
      </c>
      <c r="Z161" s="63" t="s">
        <v>109</v>
      </c>
      <c r="AA161" s="61"/>
      <c r="AB161" s="61"/>
      <c r="AC161" s="61"/>
      <c r="AD161" s="61"/>
      <c r="AE161" s="61"/>
      <c r="AF161" s="61"/>
      <c r="AG161" s="61"/>
    </row>
    <row r="162" spans="1:33">
      <c r="A162" s="43">
        <v>84.2</v>
      </c>
      <c r="B162" s="63" t="s">
        <v>82</v>
      </c>
      <c r="C162" s="20" t="s">
        <v>31</v>
      </c>
      <c r="D162" t="s">
        <v>17</v>
      </c>
      <c r="E162" s="61" t="s">
        <v>12</v>
      </c>
      <c r="F162" s="61" t="s">
        <v>27</v>
      </c>
      <c r="J162" s="56"/>
      <c r="K162" s="56">
        <f t="shared" si="42"/>
        <v>0</v>
      </c>
      <c r="M162" s="56"/>
      <c r="N162" s="5" t="e">
        <f t="shared" si="43"/>
        <v>#DIV/0!</v>
      </c>
      <c r="P162" t="e">
        <f t="shared" si="44"/>
        <v>#DIV/0!</v>
      </c>
      <c r="Q162" s="63">
        <v>1.77</v>
      </c>
      <c r="R162" s="63">
        <v>1.96</v>
      </c>
      <c r="S162">
        <v>51.2</v>
      </c>
      <c r="V162" s="25">
        <v>15</v>
      </c>
      <c r="W162">
        <f t="shared" si="40"/>
        <v>9.765625</v>
      </c>
      <c r="X162" s="63">
        <f t="shared" si="41"/>
        <v>0.76800000000000002</v>
      </c>
      <c r="Z162" s="63" t="s">
        <v>135</v>
      </c>
    </row>
    <row r="163" spans="1:33">
      <c r="A163" s="60">
        <v>85</v>
      </c>
      <c r="B163" s="61" t="s">
        <v>75</v>
      </c>
      <c r="C163" s="20" t="s">
        <v>31</v>
      </c>
      <c r="D163" s="56" t="s">
        <v>17</v>
      </c>
      <c r="E163" s="61" t="s">
        <v>19</v>
      </c>
      <c r="F163" s="61" t="s">
        <v>27</v>
      </c>
      <c r="G163" s="56">
        <v>2.09</v>
      </c>
      <c r="H163" s="56">
        <v>2.2799999999999998</v>
      </c>
      <c r="I163" s="56">
        <v>391.3</v>
      </c>
      <c r="J163" s="56">
        <v>62</v>
      </c>
      <c r="K163" s="56">
        <f t="shared" si="42"/>
        <v>24.260600000000004</v>
      </c>
      <c r="L163" s="56" t="s">
        <v>66</v>
      </c>
      <c r="M163" s="56">
        <v>17</v>
      </c>
      <c r="N163" s="5">
        <f t="shared" si="43"/>
        <v>1427.094117647059</v>
      </c>
      <c r="O163" s="56"/>
      <c r="P163">
        <f t="shared" si="44"/>
        <v>24260.600000000002</v>
      </c>
      <c r="Q163" s="59">
        <v>1.61</v>
      </c>
      <c r="R163" s="59">
        <v>4.3</v>
      </c>
      <c r="S163" s="56">
        <v>25.6</v>
      </c>
      <c r="T163" s="56"/>
      <c r="U163" s="61"/>
      <c r="V163" s="25">
        <v>6</v>
      </c>
      <c r="W163">
        <f t="shared" si="40"/>
        <v>19.53125</v>
      </c>
      <c r="X163" s="58">
        <f t="shared" si="41"/>
        <v>0.15360000000000001</v>
      </c>
      <c r="Z163" s="63" t="s">
        <v>73</v>
      </c>
      <c r="AA163" s="61">
        <v>2</v>
      </c>
      <c r="AB163">
        <v>1</v>
      </c>
      <c r="AC163" s="61"/>
      <c r="AD163" s="61"/>
    </row>
    <row r="164" spans="1:33">
      <c r="A164" s="60">
        <v>85.1</v>
      </c>
      <c r="B164" s="61" t="s">
        <v>82</v>
      </c>
      <c r="C164" s="23"/>
      <c r="D164" s="56" t="s">
        <v>17</v>
      </c>
      <c r="E164" s="61" t="s">
        <v>19</v>
      </c>
      <c r="F164" s="61" t="s">
        <v>27</v>
      </c>
      <c r="G164" s="56"/>
      <c r="H164" s="61"/>
      <c r="I164" s="56"/>
      <c r="J164" s="56"/>
      <c r="K164" s="56">
        <f t="shared" si="42"/>
        <v>0</v>
      </c>
      <c r="L164" s="56"/>
      <c r="M164" s="56"/>
      <c r="N164" s="5" t="e">
        <f t="shared" si="43"/>
        <v>#DIV/0!</v>
      </c>
      <c r="O164" s="56"/>
      <c r="P164" t="e">
        <f t="shared" si="44"/>
        <v>#DIV/0!</v>
      </c>
      <c r="Q164" s="63">
        <v>1.92</v>
      </c>
      <c r="R164" s="57">
        <v>2.02</v>
      </c>
      <c r="S164">
        <v>71.099999999999994</v>
      </c>
      <c r="U164" s="36">
        <v>8.2379999999999995</v>
      </c>
      <c r="V164" s="25">
        <v>5.5</v>
      </c>
      <c r="W164">
        <f t="shared" si="40"/>
        <v>7.0323488045007041</v>
      </c>
      <c r="X164" s="58">
        <f t="shared" si="41"/>
        <v>0.39104999999999995</v>
      </c>
      <c r="Z164" s="63" t="s">
        <v>109</v>
      </c>
      <c r="AA164" s="61"/>
    </row>
    <row r="165" spans="1:33">
      <c r="A165" s="54">
        <v>85.2</v>
      </c>
      <c r="B165" s="61" t="s">
        <v>82</v>
      </c>
      <c r="D165" s="61" t="s">
        <v>17</v>
      </c>
      <c r="E165" s="63" t="s">
        <v>19</v>
      </c>
      <c r="F165" s="63" t="s">
        <v>27</v>
      </c>
      <c r="G165" s="56"/>
      <c r="H165" s="56"/>
      <c r="I165" s="56"/>
      <c r="J165" s="56"/>
      <c r="K165" s="56">
        <f t="shared" si="42"/>
        <v>0</v>
      </c>
      <c r="L165" s="56"/>
      <c r="M165" s="56"/>
      <c r="N165" s="5" t="e">
        <f t="shared" si="43"/>
        <v>#DIV/0!</v>
      </c>
      <c r="O165" s="56"/>
      <c r="P165" t="e">
        <f t="shared" si="44"/>
        <v>#DIV/0!</v>
      </c>
      <c r="Q165" s="63">
        <v>1.92</v>
      </c>
      <c r="R165" s="63">
        <v>1.94</v>
      </c>
      <c r="S165" s="56">
        <v>73</v>
      </c>
      <c r="T165" s="56"/>
      <c r="U165" s="56">
        <v>32.116050000000001</v>
      </c>
      <c r="V165" s="25">
        <v>8</v>
      </c>
      <c r="W165">
        <f t="shared" si="40"/>
        <v>6.8493150684931505</v>
      </c>
      <c r="X165" s="63">
        <f t="shared" si="41"/>
        <v>0.58399999999999996</v>
      </c>
      <c r="Y165" s="3" t="s">
        <v>216</v>
      </c>
      <c r="Z165" s="57"/>
    </row>
    <row r="166" spans="1:33">
      <c r="A166" s="60">
        <v>86</v>
      </c>
      <c r="B166" s="61" t="s">
        <v>82</v>
      </c>
      <c r="C166" s="20" t="s">
        <v>31</v>
      </c>
      <c r="D166" s="61" t="s">
        <v>17</v>
      </c>
      <c r="E166" s="61" t="s">
        <v>21</v>
      </c>
      <c r="F166" s="61" t="s">
        <v>27</v>
      </c>
      <c r="G166" s="56">
        <v>2.02</v>
      </c>
      <c r="H166" s="61">
        <v>1.76</v>
      </c>
      <c r="I166" s="56">
        <v>268.89999999999998</v>
      </c>
      <c r="J166" s="56">
        <v>62</v>
      </c>
      <c r="K166" s="56">
        <f t="shared" si="42"/>
        <v>16.671799999999998</v>
      </c>
      <c r="L166" s="56" t="s">
        <v>66</v>
      </c>
      <c r="M166" s="56">
        <v>9</v>
      </c>
      <c r="N166" s="5">
        <f t="shared" si="43"/>
        <v>1852.4222222222222</v>
      </c>
      <c r="O166" s="56"/>
      <c r="P166">
        <f t="shared" si="44"/>
        <v>16671.8</v>
      </c>
      <c r="Q166" s="59">
        <v>1.66</v>
      </c>
      <c r="R166" s="59">
        <v>3</v>
      </c>
      <c r="S166" s="56">
        <v>40.200000000000003</v>
      </c>
      <c r="T166" s="56"/>
      <c r="U166" s="56">
        <v>1.181</v>
      </c>
      <c r="V166" s="25">
        <v>8</v>
      </c>
      <c r="W166">
        <f t="shared" si="40"/>
        <v>12.437810945273631</v>
      </c>
      <c r="X166" s="58">
        <f t="shared" si="41"/>
        <v>0.3216</v>
      </c>
      <c r="Z166" s="57" t="s">
        <v>138</v>
      </c>
      <c r="AA166" s="61">
        <v>2</v>
      </c>
      <c r="AB166">
        <v>1</v>
      </c>
    </row>
    <row r="167" spans="1:33">
      <c r="A167" s="60">
        <v>86.1</v>
      </c>
      <c r="B167" t="s">
        <v>82</v>
      </c>
      <c r="C167" s="23"/>
      <c r="D167" s="61" t="s">
        <v>17</v>
      </c>
      <c r="E167" s="61" t="s">
        <v>21</v>
      </c>
      <c r="F167" s="61" t="s">
        <v>27</v>
      </c>
      <c r="G167" s="56"/>
      <c r="H167" s="56"/>
      <c r="I167" s="56"/>
      <c r="J167" s="56"/>
      <c r="K167" s="56">
        <f t="shared" si="42"/>
        <v>0</v>
      </c>
      <c r="L167" s="56"/>
      <c r="M167" s="56"/>
      <c r="N167" s="5" t="e">
        <f t="shared" si="43"/>
        <v>#DIV/0!</v>
      </c>
      <c r="O167" s="56"/>
      <c r="P167" t="e">
        <f t="shared" si="44"/>
        <v>#DIV/0!</v>
      </c>
      <c r="Q167" s="57">
        <v>1.86</v>
      </c>
      <c r="R167" s="57">
        <v>1.99</v>
      </c>
      <c r="S167">
        <v>54.4</v>
      </c>
      <c r="U167" s="61">
        <v>7.5366</v>
      </c>
      <c r="V167" s="25">
        <v>6</v>
      </c>
      <c r="W167">
        <f t="shared" si="40"/>
        <v>9.1911764705882355</v>
      </c>
      <c r="X167" s="58">
        <f t="shared" si="41"/>
        <v>0.32639999999999997</v>
      </c>
      <c r="Z167" s="63" t="s">
        <v>109</v>
      </c>
    </row>
    <row r="168" spans="1:33">
      <c r="A168" s="60">
        <v>86.2</v>
      </c>
      <c r="B168" s="61" t="s">
        <v>82</v>
      </c>
      <c r="D168" s="61" t="s">
        <v>17</v>
      </c>
      <c r="E168" s="63" t="s">
        <v>21</v>
      </c>
      <c r="F168" s="63" t="s">
        <v>27</v>
      </c>
      <c r="G168" s="56"/>
      <c r="H168" s="56"/>
      <c r="I168" s="56"/>
      <c r="J168" s="56"/>
      <c r="K168" s="56">
        <f t="shared" si="42"/>
        <v>0</v>
      </c>
      <c r="L168" s="56"/>
      <c r="M168" s="56"/>
      <c r="N168" s="5" t="e">
        <f t="shared" si="43"/>
        <v>#DIV/0!</v>
      </c>
      <c r="O168" s="56"/>
      <c r="P168" t="e">
        <f t="shared" si="44"/>
        <v>#DIV/0!</v>
      </c>
      <c r="Q168" s="63">
        <v>2.0299999999999998</v>
      </c>
      <c r="R168" s="63">
        <v>1.84</v>
      </c>
      <c r="S168">
        <v>35.200000000000003</v>
      </c>
      <c r="U168">
        <v>23.72475</v>
      </c>
      <c r="V168" s="25">
        <v>8.3000000000000007</v>
      </c>
      <c r="W168">
        <f t="shared" si="40"/>
        <v>14.204545454545453</v>
      </c>
      <c r="X168" s="58">
        <f t="shared" si="41"/>
        <v>0.29216000000000003</v>
      </c>
      <c r="Y168" s="3" t="s">
        <v>227</v>
      </c>
      <c r="Z168" s="57"/>
    </row>
    <row r="169" spans="1:33">
      <c r="A169" s="54">
        <v>86.3</v>
      </c>
      <c r="B169" t="s">
        <v>82</v>
      </c>
      <c r="D169" s="61" t="s">
        <v>17</v>
      </c>
      <c r="E169" s="63" t="s">
        <v>21</v>
      </c>
      <c r="F169" s="63" t="s">
        <v>27</v>
      </c>
      <c r="Q169" s="63"/>
      <c r="R169" s="63"/>
      <c r="V169" s="25">
        <v>14.3</v>
      </c>
      <c r="X169" s="63">
        <v>0.61856</v>
      </c>
      <c r="Z169" s="3" t="s">
        <v>192</v>
      </c>
    </row>
    <row r="170" spans="1:33">
      <c r="A170" s="60">
        <v>86.4</v>
      </c>
      <c r="B170" s="61" t="s">
        <v>75</v>
      </c>
      <c r="D170" s="61" t="s">
        <v>17</v>
      </c>
      <c r="E170" s="63" t="s">
        <v>21</v>
      </c>
      <c r="F170" s="63" t="s">
        <v>27</v>
      </c>
      <c r="G170" s="61"/>
      <c r="H170" s="61"/>
      <c r="I170" s="61"/>
      <c r="J170" s="61"/>
      <c r="K170" s="61"/>
      <c r="L170" s="61"/>
      <c r="M170" s="61"/>
      <c r="O170" s="61"/>
      <c r="Q170" s="61">
        <v>1.27</v>
      </c>
      <c r="R170" s="61">
        <v>29.39</v>
      </c>
      <c r="S170" s="61">
        <v>2.8</v>
      </c>
      <c r="T170" s="61"/>
      <c r="U170" s="61"/>
      <c r="V170" s="61">
        <v>8.5</v>
      </c>
      <c r="W170" s="61">
        <f t="shared" ref="W170:W200" si="45">0.5*1000/S170</f>
        <v>178.57142857142858</v>
      </c>
      <c r="X170" s="58">
        <f t="shared" ref="X170:X176" si="46">V170*S170/1000</f>
        <v>2.3799999999999998E-2</v>
      </c>
      <c r="Y170" s="63"/>
      <c r="Z170" s="63"/>
      <c r="AA170" s="15"/>
      <c r="AB170" s="61"/>
      <c r="AC170" s="61"/>
      <c r="AD170" s="61"/>
      <c r="AE170" s="61"/>
      <c r="AF170" s="61"/>
      <c r="AG170" s="61"/>
    </row>
    <row r="171" spans="1:33">
      <c r="A171" s="43">
        <v>87</v>
      </c>
      <c r="B171" s="56" t="s">
        <v>82</v>
      </c>
      <c r="C171" s="20" t="s">
        <v>32</v>
      </c>
      <c r="D171" s="56" t="s">
        <v>10</v>
      </c>
      <c r="E171" s="61" t="s">
        <v>20</v>
      </c>
      <c r="F171" s="61" t="s">
        <v>27</v>
      </c>
      <c r="G171" s="56">
        <v>2.11</v>
      </c>
      <c r="H171" s="56">
        <v>2.29</v>
      </c>
      <c r="I171" s="56">
        <v>331.1</v>
      </c>
      <c r="J171" s="56">
        <v>62</v>
      </c>
      <c r="K171" s="56">
        <f>I171*J171/1000</f>
        <v>20.528200000000002</v>
      </c>
      <c r="L171" s="56" t="s">
        <v>66</v>
      </c>
      <c r="M171" s="56">
        <v>16.8</v>
      </c>
      <c r="N171" s="5">
        <f>(I171*J171)/M171</f>
        <v>1221.9166666666667</v>
      </c>
      <c r="O171" s="56"/>
      <c r="P171">
        <f>M171*N171</f>
        <v>20528.2</v>
      </c>
      <c r="Q171" s="61">
        <v>1.87</v>
      </c>
      <c r="R171" s="59">
        <v>2.4</v>
      </c>
      <c r="S171">
        <v>72.2</v>
      </c>
      <c r="U171" s="61">
        <v>0.91500000000000004</v>
      </c>
      <c r="V171" s="25">
        <v>8</v>
      </c>
      <c r="W171">
        <f t="shared" si="45"/>
        <v>6.9252077562326866</v>
      </c>
      <c r="X171" s="63">
        <f t="shared" si="46"/>
        <v>0.5776</v>
      </c>
      <c r="Z171" s="57" t="s">
        <v>73</v>
      </c>
      <c r="AA171">
        <v>2</v>
      </c>
      <c r="AB171">
        <v>1</v>
      </c>
    </row>
    <row r="172" spans="1:33">
      <c r="A172" s="54">
        <v>87.2</v>
      </c>
      <c r="B172" t="s">
        <v>82</v>
      </c>
      <c r="D172" t="s">
        <v>10</v>
      </c>
      <c r="E172" s="63" t="s">
        <v>20</v>
      </c>
      <c r="F172" s="63" t="s">
        <v>27</v>
      </c>
      <c r="Q172" s="61">
        <v>2</v>
      </c>
      <c r="R172" s="61">
        <v>1.88</v>
      </c>
      <c r="S172">
        <v>48.2</v>
      </c>
      <c r="U172" s="61"/>
      <c r="V172" s="61">
        <v>8.5</v>
      </c>
      <c r="W172">
        <f t="shared" si="45"/>
        <v>10.373443983402488</v>
      </c>
      <c r="X172" s="58">
        <f t="shared" si="46"/>
        <v>0.40970000000000006</v>
      </c>
      <c r="Y172" s="3" t="s">
        <v>240</v>
      </c>
      <c r="AA172" s="61"/>
    </row>
    <row r="173" spans="1:33">
      <c r="A173" s="60">
        <v>87.3</v>
      </c>
      <c r="B173" t="s">
        <v>75</v>
      </c>
      <c r="D173" s="61" t="s">
        <v>10</v>
      </c>
      <c r="E173" s="63" t="s">
        <v>20</v>
      </c>
      <c r="F173" s="63" t="s">
        <v>27</v>
      </c>
      <c r="Q173" s="61">
        <v>1.64</v>
      </c>
      <c r="R173" s="61">
        <v>1.62</v>
      </c>
      <c r="S173">
        <v>15.6</v>
      </c>
      <c r="V173" s="61">
        <v>8.5</v>
      </c>
      <c r="W173">
        <f t="shared" si="45"/>
        <v>32.051282051282051</v>
      </c>
      <c r="X173" s="58">
        <f t="shared" si="46"/>
        <v>0.1326</v>
      </c>
      <c r="AA173" s="15"/>
    </row>
    <row r="174" spans="1:33">
      <c r="A174" s="43">
        <v>88</v>
      </c>
      <c r="B174" s="61" t="s">
        <v>82</v>
      </c>
      <c r="C174" s="20" t="s">
        <v>32</v>
      </c>
      <c r="D174" t="s">
        <v>8</v>
      </c>
      <c r="E174" s="61" t="s">
        <v>21</v>
      </c>
      <c r="F174" s="61" t="s">
        <v>27</v>
      </c>
      <c r="G174">
        <v>2.12</v>
      </c>
      <c r="H174">
        <v>2.2599999999999998</v>
      </c>
      <c r="I174">
        <v>308.7</v>
      </c>
      <c r="J174">
        <v>62</v>
      </c>
      <c r="K174">
        <f t="shared" ref="K174:K181" si="47">I174*J174/1000</f>
        <v>19.139399999999998</v>
      </c>
      <c r="L174" t="s">
        <v>66</v>
      </c>
      <c r="M174" s="63">
        <v>19</v>
      </c>
      <c r="N174" s="5">
        <f t="shared" ref="N174:N181" si="48">(I174*J174)/M174</f>
        <v>1007.336842105263</v>
      </c>
      <c r="O174" s="63"/>
      <c r="P174">
        <f t="shared" ref="P174:P181" si="49">M174*N174</f>
        <v>19139.399999999998</v>
      </c>
      <c r="Q174" s="59">
        <v>1.73</v>
      </c>
      <c r="R174" s="59">
        <v>2.39</v>
      </c>
      <c r="S174">
        <v>120.6</v>
      </c>
      <c r="U174">
        <v>10.78</v>
      </c>
      <c r="V174" s="25">
        <v>8</v>
      </c>
      <c r="W174">
        <f t="shared" si="45"/>
        <v>4.1459369817578775</v>
      </c>
      <c r="X174" s="61">
        <f t="shared" si="46"/>
        <v>0.96479999999999999</v>
      </c>
      <c r="Z174" s="3" t="s">
        <v>73</v>
      </c>
      <c r="AA174" s="61">
        <v>2</v>
      </c>
      <c r="AB174">
        <v>1</v>
      </c>
      <c r="AC174" s="2"/>
      <c r="AD174" s="2"/>
      <c r="AE174" s="63"/>
      <c r="AF174" s="63"/>
    </row>
    <row r="175" spans="1:33">
      <c r="A175" s="34">
        <v>89</v>
      </c>
      <c r="B175" s="61" t="s">
        <v>82</v>
      </c>
      <c r="C175" s="22" t="s">
        <v>32</v>
      </c>
      <c r="D175" s="2" t="s">
        <v>9</v>
      </c>
      <c r="E175" s="2" t="s">
        <v>20</v>
      </c>
      <c r="F175" s="2" t="s">
        <v>15</v>
      </c>
      <c r="G175" s="2">
        <v>2.15</v>
      </c>
      <c r="H175" s="2">
        <v>2.38</v>
      </c>
      <c r="I175" s="2">
        <v>279.5</v>
      </c>
      <c r="J175" s="2">
        <v>62</v>
      </c>
      <c r="K175" s="2">
        <f t="shared" si="47"/>
        <v>17.329000000000001</v>
      </c>
      <c r="L175" t="s">
        <v>66</v>
      </c>
      <c r="M175" s="2">
        <v>11</v>
      </c>
      <c r="N175" s="5">
        <f t="shared" si="48"/>
        <v>1575.3636363636363</v>
      </c>
      <c r="O175" s="2"/>
      <c r="P175">
        <f t="shared" si="49"/>
        <v>17329</v>
      </c>
      <c r="Q175" s="2"/>
      <c r="R175" s="2"/>
      <c r="U175">
        <v>7.7368499999999996</v>
      </c>
      <c r="V175" s="61">
        <v>9</v>
      </c>
      <c r="W175" t="e">
        <f t="shared" si="45"/>
        <v>#DIV/0!</v>
      </c>
      <c r="X175" s="61">
        <f t="shared" si="46"/>
        <v>0</v>
      </c>
      <c r="Z175" s="2"/>
      <c r="AA175" s="2">
        <v>2</v>
      </c>
      <c r="AB175" s="2">
        <v>1</v>
      </c>
      <c r="AE175" s="2"/>
      <c r="AF175" s="2"/>
    </row>
    <row r="176" spans="1:33">
      <c r="A176" s="34">
        <v>90</v>
      </c>
      <c r="B176" t="s">
        <v>82</v>
      </c>
      <c r="C176" s="22" t="s">
        <v>32</v>
      </c>
      <c r="D176" s="2" t="s">
        <v>7</v>
      </c>
      <c r="E176" s="2" t="s">
        <v>21</v>
      </c>
      <c r="F176" s="2" t="s">
        <v>15</v>
      </c>
      <c r="G176" s="2">
        <v>2.12</v>
      </c>
      <c r="H176" s="2">
        <v>2.37</v>
      </c>
      <c r="I176" s="2">
        <v>364.3</v>
      </c>
      <c r="J176" s="2">
        <v>62</v>
      </c>
      <c r="K176" s="2">
        <f t="shared" si="47"/>
        <v>22.586600000000001</v>
      </c>
      <c r="L176" t="s">
        <v>66</v>
      </c>
      <c r="M176" s="2">
        <v>18</v>
      </c>
      <c r="N176" s="5">
        <f t="shared" si="48"/>
        <v>1254.8111111111111</v>
      </c>
      <c r="O176" s="2"/>
      <c r="P176">
        <f t="shared" si="49"/>
        <v>22586.6</v>
      </c>
      <c r="Q176" s="2">
        <v>1.89</v>
      </c>
      <c r="R176" s="2">
        <v>2.16</v>
      </c>
      <c r="S176">
        <v>34.700000000000003</v>
      </c>
      <c r="U176">
        <v>7.5205500000000001</v>
      </c>
      <c r="V176" s="25">
        <v>7</v>
      </c>
      <c r="W176">
        <f t="shared" si="45"/>
        <v>14.40922190201729</v>
      </c>
      <c r="X176" s="58">
        <f t="shared" si="46"/>
        <v>0.24290000000000003</v>
      </c>
      <c r="Z176" s="3" t="s">
        <v>73</v>
      </c>
      <c r="AA176" s="2">
        <v>2</v>
      </c>
      <c r="AB176" s="2">
        <v>1</v>
      </c>
      <c r="AC176" s="2"/>
      <c r="AD176" s="2"/>
      <c r="AE176" s="2"/>
      <c r="AF176" s="2"/>
    </row>
    <row r="177" spans="1:41">
      <c r="A177" s="60">
        <v>91</v>
      </c>
      <c r="B177" s="61" t="s">
        <v>82</v>
      </c>
      <c r="C177" s="20" t="s">
        <v>32</v>
      </c>
      <c r="D177" s="61" t="s">
        <v>18</v>
      </c>
      <c r="E177" s="61" t="s">
        <v>19</v>
      </c>
      <c r="F177" s="61" t="s">
        <v>15</v>
      </c>
      <c r="G177" s="61">
        <v>2.1800000000000002</v>
      </c>
      <c r="H177" s="61">
        <v>2.2999999999999998</v>
      </c>
      <c r="I177" s="61">
        <v>163.6</v>
      </c>
      <c r="J177" s="61">
        <v>62</v>
      </c>
      <c r="K177" s="61">
        <f t="shared" si="47"/>
        <v>10.143199999999998</v>
      </c>
      <c r="L177" t="s">
        <v>66</v>
      </c>
      <c r="M177" s="63">
        <v>9.6</v>
      </c>
      <c r="N177" s="5">
        <f t="shared" si="48"/>
        <v>1056.5833333333333</v>
      </c>
      <c r="O177" s="63"/>
      <c r="P177">
        <f t="shared" si="49"/>
        <v>10143.199999999999</v>
      </c>
      <c r="Q177" s="63">
        <v>1.8</v>
      </c>
      <c r="R177" s="63">
        <v>2.0299999999999998</v>
      </c>
      <c r="S177">
        <v>51</v>
      </c>
      <c r="U177">
        <v>3.3189000000000002</v>
      </c>
      <c r="V177" s="25">
        <v>38</v>
      </c>
      <c r="W177">
        <f t="shared" si="45"/>
        <v>9.8039215686274517</v>
      </c>
      <c r="X177" s="58">
        <f>V177*U177/1000</f>
        <v>0.12611820000000001</v>
      </c>
      <c r="Z177" s="63" t="s">
        <v>143</v>
      </c>
      <c r="AA177" s="61">
        <v>2</v>
      </c>
      <c r="AB177" s="61">
        <v>1</v>
      </c>
      <c r="AE177" s="63"/>
      <c r="AF177" s="63"/>
    </row>
    <row r="178" spans="1:41">
      <c r="A178" s="54">
        <v>91.1</v>
      </c>
      <c r="B178" s="61" t="s">
        <v>82</v>
      </c>
      <c r="C178" s="20" t="s">
        <v>32</v>
      </c>
      <c r="D178" s="61" t="s">
        <v>18</v>
      </c>
      <c r="E178" s="61" t="s">
        <v>19</v>
      </c>
      <c r="F178" s="61" t="s">
        <v>15</v>
      </c>
      <c r="G178" s="61"/>
      <c r="H178" s="61"/>
      <c r="I178" s="61"/>
      <c r="J178" s="61"/>
      <c r="K178" s="61">
        <f t="shared" si="47"/>
        <v>0</v>
      </c>
      <c r="M178" s="61"/>
      <c r="N178" s="5" t="e">
        <f t="shared" si="48"/>
        <v>#DIV/0!</v>
      </c>
      <c r="O178" s="61"/>
      <c r="P178" t="e">
        <f t="shared" si="49"/>
        <v>#DIV/0!</v>
      </c>
      <c r="Q178" s="61">
        <v>1.98</v>
      </c>
      <c r="R178" s="61">
        <v>2.0099999999999998</v>
      </c>
      <c r="S178">
        <v>61.2</v>
      </c>
      <c r="U178">
        <v>5.0599999999999996</v>
      </c>
      <c r="V178" s="25">
        <v>8</v>
      </c>
      <c r="W178">
        <f t="shared" si="45"/>
        <v>8.1699346405228752</v>
      </c>
      <c r="X178" s="63">
        <f t="shared" ref="X178:X200" si="50">V178*S178/1000</f>
        <v>0.48960000000000004</v>
      </c>
      <c r="Z178" s="3" t="s">
        <v>109</v>
      </c>
      <c r="AA178" s="61"/>
      <c r="AB178" s="61"/>
      <c r="AC178" s="61"/>
      <c r="AD178" s="61"/>
      <c r="AE178" s="61"/>
      <c r="AF178" s="61"/>
    </row>
    <row r="179" spans="1:41">
      <c r="A179" s="43">
        <v>92</v>
      </c>
      <c r="B179" s="61" t="s">
        <v>82</v>
      </c>
      <c r="C179" s="20" t="s">
        <v>32</v>
      </c>
      <c r="D179" s="61" t="s">
        <v>18</v>
      </c>
      <c r="E179" t="s">
        <v>12</v>
      </c>
      <c r="F179" t="s">
        <v>27</v>
      </c>
      <c r="G179">
        <v>2.14</v>
      </c>
      <c r="H179">
        <v>2.2999999999999998</v>
      </c>
      <c r="I179">
        <v>250.7</v>
      </c>
      <c r="J179">
        <v>62</v>
      </c>
      <c r="K179">
        <f t="shared" si="47"/>
        <v>15.5434</v>
      </c>
      <c r="L179" t="s">
        <v>66</v>
      </c>
      <c r="M179" s="63">
        <v>14</v>
      </c>
      <c r="N179" s="5">
        <f t="shared" si="48"/>
        <v>1110.242857142857</v>
      </c>
      <c r="O179" s="63"/>
      <c r="P179">
        <f t="shared" si="49"/>
        <v>15543.399999999998</v>
      </c>
      <c r="Q179" s="63">
        <v>1.83</v>
      </c>
      <c r="R179" s="59">
        <v>2.46</v>
      </c>
      <c r="S179">
        <v>111</v>
      </c>
      <c r="U179">
        <v>8.4</v>
      </c>
      <c r="V179" s="25">
        <v>8</v>
      </c>
      <c r="W179">
        <f t="shared" si="45"/>
        <v>4.5045045045045047</v>
      </c>
      <c r="X179" s="61">
        <f t="shared" si="50"/>
        <v>0.88800000000000001</v>
      </c>
      <c r="Z179" s="3" t="s">
        <v>73</v>
      </c>
      <c r="AA179">
        <v>2</v>
      </c>
      <c r="AB179">
        <v>1</v>
      </c>
      <c r="AC179" s="2"/>
      <c r="AD179" s="2"/>
      <c r="AE179" s="63"/>
      <c r="AF179" s="63"/>
    </row>
    <row r="180" spans="1:41">
      <c r="A180" s="43">
        <v>93</v>
      </c>
      <c r="B180" s="61" t="s">
        <v>82</v>
      </c>
      <c r="C180" s="20" t="s">
        <v>32</v>
      </c>
      <c r="D180" s="61" t="s">
        <v>18</v>
      </c>
      <c r="E180" t="s">
        <v>12</v>
      </c>
      <c r="F180" t="s">
        <v>15</v>
      </c>
      <c r="G180">
        <v>2.11</v>
      </c>
      <c r="H180">
        <v>2.16</v>
      </c>
      <c r="I180">
        <v>230.6</v>
      </c>
      <c r="J180">
        <v>62</v>
      </c>
      <c r="K180">
        <f t="shared" si="47"/>
        <v>14.297199999999998</v>
      </c>
      <c r="L180" t="s">
        <v>66</v>
      </c>
      <c r="M180" s="63">
        <v>9.8000000000000007</v>
      </c>
      <c r="N180" s="5">
        <f t="shared" si="48"/>
        <v>1458.8979591836733</v>
      </c>
      <c r="P180">
        <f t="shared" si="49"/>
        <v>14297.199999999999</v>
      </c>
      <c r="Q180" s="63">
        <v>1.75</v>
      </c>
      <c r="R180" s="59">
        <v>2.33</v>
      </c>
      <c r="S180">
        <v>71.2</v>
      </c>
      <c r="U180" s="61">
        <v>5.93</v>
      </c>
      <c r="V180" s="25">
        <v>8</v>
      </c>
      <c r="W180">
        <f t="shared" si="45"/>
        <v>7.0224719101123592</v>
      </c>
      <c r="X180" s="63">
        <f t="shared" si="50"/>
        <v>0.5696</v>
      </c>
      <c r="Z180" s="3" t="s">
        <v>73</v>
      </c>
      <c r="AA180">
        <v>2</v>
      </c>
      <c r="AB180">
        <v>1</v>
      </c>
    </row>
    <row r="181" spans="1:41">
      <c r="A181" s="43">
        <v>94</v>
      </c>
      <c r="B181" s="61" t="s">
        <v>82</v>
      </c>
      <c r="C181" s="20" t="s">
        <v>32</v>
      </c>
      <c r="D181" s="61" t="s">
        <v>17</v>
      </c>
      <c r="E181" t="s">
        <v>20</v>
      </c>
      <c r="F181" t="s">
        <v>27</v>
      </c>
      <c r="G181">
        <v>2.16</v>
      </c>
      <c r="H181">
        <v>2.35</v>
      </c>
      <c r="I181">
        <v>233.8</v>
      </c>
      <c r="J181">
        <v>62</v>
      </c>
      <c r="K181">
        <f t="shared" si="47"/>
        <v>14.4956</v>
      </c>
      <c r="L181" t="s">
        <v>66</v>
      </c>
      <c r="M181" s="63">
        <v>7.3</v>
      </c>
      <c r="N181" s="5">
        <f t="shared" si="48"/>
        <v>1985.6986301369864</v>
      </c>
      <c r="O181" s="61"/>
      <c r="P181">
        <f t="shared" si="49"/>
        <v>14495.6</v>
      </c>
      <c r="Q181" s="63">
        <v>1.84</v>
      </c>
      <c r="R181" s="59">
        <v>2.41</v>
      </c>
      <c r="S181">
        <v>119.4</v>
      </c>
      <c r="U181">
        <v>4.7590000000000003</v>
      </c>
      <c r="V181" s="25">
        <v>7</v>
      </c>
      <c r="W181">
        <f t="shared" si="45"/>
        <v>4.1876046901172526</v>
      </c>
      <c r="X181" s="61">
        <f t="shared" si="50"/>
        <v>0.8358000000000001</v>
      </c>
      <c r="Z181" s="3" t="s">
        <v>121</v>
      </c>
      <c r="AA181">
        <v>2</v>
      </c>
      <c r="AB181">
        <v>1</v>
      </c>
      <c r="AC181" s="61"/>
      <c r="AD181" s="61"/>
      <c r="AE181" s="61"/>
      <c r="AF181" s="61"/>
    </row>
    <row r="182" spans="1:41">
      <c r="A182" s="54">
        <v>94.1</v>
      </c>
      <c r="B182" s="61" t="s">
        <v>75</v>
      </c>
      <c r="D182" s="61" t="s">
        <v>17</v>
      </c>
      <c r="E182" s="63" t="s">
        <v>20</v>
      </c>
      <c r="F182" s="63" t="s">
        <v>27</v>
      </c>
      <c r="M182" s="61"/>
      <c r="Q182" s="61">
        <v>1.91</v>
      </c>
      <c r="R182" s="61">
        <v>2.1</v>
      </c>
      <c r="S182">
        <v>61.1</v>
      </c>
      <c r="V182" s="61">
        <v>8.5</v>
      </c>
      <c r="W182">
        <f t="shared" si="45"/>
        <v>8.1833060556464812</v>
      </c>
      <c r="X182" s="63">
        <f t="shared" si="50"/>
        <v>0.51934999999999998</v>
      </c>
      <c r="AA182" s="15"/>
    </row>
    <row r="183" spans="1:41">
      <c r="A183" s="54">
        <v>94.2</v>
      </c>
      <c r="B183" t="s">
        <v>82</v>
      </c>
      <c r="D183" t="s">
        <v>17</v>
      </c>
      <c r="E183" s="63" t="s">
        <v>20</v>
      </c>
      <c r="F183" s="63" t="s">
        <v>27</v>
      </c>
      <c r="K183">
        <f t="shared" ref="K183:K188" si="51">I183*J183/1000</f>
        <v>0</v>
      </c>
      <c r="M183" s="61"/>
      <c r="N183" s="5" t="e">
        <f t="shared" ref="N183:N188" si="52">(I183*J183)/M183</f>
        <v>#DIV/0!</v>
      </c>
      <c r="Q183" s="61">
        <v>1.95</v>
      </c>
      <c r="R183" s="59">
        <v>1.64</v>
      </c>
      <c r="S183">
        <v>25.2</v>
      </c>
      <c r="V183" s="61">
        <v>8.5</v>
      </c>
      <c r="W183">
        <f t="shared" si="45"/>
        <v>19.841269841269842</v>
      </c>
      <c r="X183" s="58">
        <f t="shared" si="50"/>
        <v>0.2142</v>
      </c>
      <c r="Y183" s="3" t="s">
        <v>242</v>
      </c>
      <c r="AA183" s="15"/>
    </row>
    <row r="184" spans="1:41">
      <c r="A184" s="43">
        <v>95</v>
      </c>
      <c r="B184" s="61" t="s">
        <v>82</v>
      </c>
      <c r="C184" s="20" t="s">
        <v>32</v>
      </c>
      <c r="D184" t="s">
        <v>17</v>
      </c>
      <c r="E184" s="61" t="s">
        <v>20</v>
      </c>
      <c r="F184" s="61" t="s">
        <v>15</v>
      </c>
      <c r="G184">
        <v>2.08</v>
      </c>
      <c r="H184">
        <v>2.29</v>
      </c>
      <c r="I184">
        <v>445.5</v>
      </c>
      <c r="J184">
        <v>62</v>
      </c>
      <c r="K184">
        <f t="shared" si="51"/>
        <v>27.620999999999999</v>
      </c>
      <c r="L184" t="s">
        <v>66</v>
      </c>
      <c r="M184" s="63">
        <v>20</v>
      </c>
      <c r="N184" s="5">
        <f t="shared" si="52"/>
        <v>1381.05</v>
      </c>
      <c r="P184">
        <f>M184*N184</f>
        <v>27621</v>
      </c>
      <c r="Q184" s="63">
        <v>1.84</v>
      </c>
      <c r="R184" s="63">
        <v>2.16</v>
      </c>
      <c r="S184">
        <v>65.8</v>
      </c>
      <c r="U184">
        <v>2.48115</v>
      </c>
      <c r="V184" s="25">
        <v>8</v>
      </c>
      <c r="W184">
        <f t="shared" si="45"/>
        <v>7.5987841945288759</v>
      </c>
      <c r="X184" s="63">
        <f t="shared" si="50"/>
        <v>0.52639999999999998</v>
      </c>
      <c r="Z184" s="3" t="s">
        <v>73</v>
      </c>
      <c r="AA184" s="61">
        <v>2</v>
      </c>
      <c r="AB184">
        <v>1</v>
      </c>
    </row>
    <row r="185" spans="1:41">
      <c r="A185" s="60">
        <v>96</v>
      </c>
      <c r="B185" s="61" t="s">
        <v>82</v>
      </c>
      <c r="C185" s="20" t="s">
        <v>32</v>
      </c>
      <c r="D185" t="s">
        <v>17</v>
      </c>
      <c r="E185" s="61" t="s">
        <v>12</v>
      </c>
      <c r="F185" s="61" t="s">
        <v>15</v>
      </c>
      <c r="G185">
        <v>2.12</v>
      </c>
      <c r="H185">
        <v>2.12</v>
      </c>
      <c r="I185">
        <v>268</v>
      </c>
      <c r="J185">
        <v>62</v>
      </c>
      <c r="K185">
        <f t="shared" si="51"/>
        <v>16.616</v>
      </c>
      <c r="L185" t="s">
        <v>66</v>
      </c>
      <c r="M185">
        <v>17</v>
      </c>
      <c r="N185" s="5">
        <f t="shared" si="52"/>
        <v>977.41176470588232</v>
      </c>
      <c r="O185" s="56"/>
      <c r="P185">
        <f>M185*N185</f>
        <v>16616</v>
      </c>
      <c r="Q185" s="59">
        <v>1.6</v>
      </c>
      <c r="R185" s="59">
        <v>4.25</v>
      </c>
      <c r="S185">
        <v>23.4</v>
      </c>
      <c r="U185">
        <v>5.6121999999999996</v>
      </c>
      <c r="V185" s="25">
        <v>8</v>
      </c>
      <c r="W185">
        <f t="shared" si="45"/>
        <v>21.36752136752137</v>
      </c>
      <c r="X185" s="58">
        <f t="shared" si="50"/>
        <v>0.18719999999999998</v>
      </c>
      <c r="Z185" s="3" t="s">
        <v>73</v>
      </c>
      <c r="AA185" s="61">
        <v>2</v>
      </c>
      <c r="AB185">
        <v>1</v>
      </c>
    </row>
    <row r="186" spans="1:41">
      <c r="A186" s="54">
        <v>96.1</v>
      </c>
      <c r="B186" s="61" t="s">
        <v>82</v>
      </c>
      <c r="C186" s="23"/>
      <c r="D186" s="61" t="s">
        <v>17</v>
      </c>
      <c r="E186" s="61" t="s">
        <v>12</v>
      </c>
      <c r="F186" s="61" t="s">
        <v>15</v>
      </c>
      <c r="K186">
        <f t="shared" si="51"/>
        <v>0</v>
      </c>
      <c r="M186" s="61"/>
      <c r="N186" s="5" t="e">
        <f t="shared" si="52"/>
        <v>#DIV/0!</v>
      </c>
      <c r="P186" t="e">
        <f>M186*N186</f>
        <v>#DIV/0!</v>
      </c>
      <c r="Q186" s="63">
        <v>1.93</v>
      </c>
      <c r="R186" s="63">
        <v>2.15</v>
      </c>
      <c r="S186">
        <v>80.3</v>
      </c>
      <c r="U186">
        <v>8.3343100000000003</v>
      </c>
      <c r="V186" s="25">
        <v>6</v>
      </c>
      <c r="W186">
        <f t="shared" si="45"/>
        <v>6.2266500622665006</v>
      </c>
      <c r="X186" s="52">
        <f t="shared" si="50"/>
        <v>0.48179999999999995</v>
      </c>
      <c r="Z186" s="3" t="s">
        <v>109</v>
      </c>
    </row>
    <row r="187" spans="1:41">
      <c r="A187" s="60">
        <v>96.2</v>
      </c>
      <c r="B187" s="63" t="s">
        <v>83</v>
      </c>
      <c r="C187" s="23"/>
      <c r="D187" s="56" t="s">
        <v>17</v>
      </c>
      <c r="E187" s="56" t="s">
        <v>12</v>
      </c>
      <c r="F187" s="56" t="s">
        <v>15</v>
      </c>
      <c r="G187" s="56"/>
      <c r="H187" s="56"/>
      <c r="I187" s="56"/>
      <c r="J187" s="56"/>
      <c r="K187" s="56">
        <f t="shared" si="51"/>
        <v>0</v>
      </c>
      <c r="L187" s="56"/>
      <c r="M187" s="56"/>
      <c r="N187" s="5" t="e">
        <f t="shared" si="52"/>
        <v>#DIV/0!</v>
      </c>
      <c r="O187" s="56"/>
      <c r="P187" t="e">
        <f>M187*N187</f>
        <v>#DIV/0!</v>
      </c>
      <c r="Q187" s="63"/>
      <c r="R187" s="63"/>
      <c r="U187">
        <v>1.4857499999999999</v>
      </c>
      <c r="V187" s="63">
        <v>9</v>
      </c>
      <c r="W187" t="e">
        <f t="shared" si="45"/>
        <v>#DIV/0!</v>
      </c>
      <c r="X187" s="63">
        <f t="shared" si="50"/>
        <v>0</v>
      </c>
      <c r="Z187" s="57" t="s">
        <v>139</v>
      </c>
    </row>
    <row r="188" spans="1:41">
      <c r="A188" s="43">
        <v>97</v>
      </c>
      <c r="B188" s="61" t="s">
        <v>82</v>
      </c>
      <c r="C188" s="20" t="s">
        <v>33</v>
      </c>
      <c r="D188" s="56" t="s">
        <v>10</v>
      </c>
      <c r="E188" s="56" t="s">
        <v>21</v>
      </c>
      <c r="F188" s="56" t="s">
        <v>27</v>
      </c>
      <c r="G188" s="56">
        <v>2.08</v>
      </c>
      <c r="H188" s="56">
        <v>2.38</v>
      </c>
      <c r="I188" s="56">
        <v>421.1</v>
      </c>
      <c r="J188" s="56">
        <v>62</v>
      </c>
      <c r="K188" s="56">
        <f t="shared" si="51"/>
        <v>26.1082</v>
      </c>
      <c r="L188" s="56" t="s">
        <v>66</v>
      </c>
      <c r="M188" s="56">
        <v>25.8</v>
      </c>
      <c r="N188" s="5">
        <f t="shared" si="52"/>
        <v>1011.9457364341085</v>
      </c>
      <c r="O188" s="56"/>
      <c r="P188">
        <f>M188*N188</f>
        <v>26108.2</v>
      </c>
      <c r="Q188" s="57">
        <v>1.9</v>
      </c>
      <c r="R188" s="59">
        <v>2.41</v>
      </c>
      <c r="S188" s="56">
        <v>156.1</v>
      </c>
      <c r="T188" s="56"/>
      <c r="U188" s="56">
        <v>2.1549999999999998</v>
      </c>
      <c r="V188" s="25">
        <v>6</v>
      </c>
      <c r="W188">
        <f t="shared" si="45"/>
        <v>3.2030749519538757</v>
      </c>
      <c r="X188" s="61">
        <f t="shared" si="50"/>
        <v>0.93659999999999988</v>
      </c>
      <c r="Z188" s="57" t="s">
        <v>73</v>
      </c>
      <c r="AA188">
        <v>6</v>
      </c>
      <c r="AB188">
        <v>1</v>
      </c>
    </row>
    <row r="189" spans="1:41">
      <c r="A189" s="54">
        <v>97.2</v>
      </c>
      <c r="B189" s="61" t="s">
        <v>82</v>
      </c>
      <c r="D189" s="56" t="s">
        <v>10</v>
      </c>
      <c r="E189" s="63" t="s">
        <v>21</v>
      </c>
      <c r="F189" s="63" t="s">
        <v>27</v>
      </c>
      <c r="G189" s="56"/>
      <c r="H189" s="56"/>
      <c r="I189" s="56"/>
      <c r="J189" s="56"/>
      <c r="K189" s="56"/>
      <c r="L189" s="56"/>
      <c r="M189" s="56"/>
      <c r="O189" s="56"/>
      <c r="Q189" s="61">
        <v>1.96</v>
      </c>
      <c r="R189" s="61">
        <v>1.96</v>
      </c>
      <c r="S189" s="56">
        <v>57.6</v>
      </c>
      <c r="T189" s="56"/>
      <c r="U189" s="56"/>
      <c r="V189" s="61">
        <v>8.5</v>
      </c>
      <c r="W189">
        <f t="shared" si="45"/>
        <v>8.6805555555555554</v>
      </c>
      <c r="X189" s="63">
        <f t="shared" si="50"/>
        <v>0.48960000000000004</v>
      </c>
      <c r="Y189" s="3" t="s">
        <v>240</v>
      </c>
      <c r="Z189" s="57"/>
    </row>
    <row r="190" spans="1:41">
      <c r="A190" s="43">
        <v>98</v>
      </c>
      <c r="B190" s="61" t="s">
        <v>82</v>
      </c>
      <c r="C190" s="20" t="s">
        <v>33</v>
      </c>
      <c r="D190" s="56" t="s">
        <v>10</v>
      </c>
      <c r="E190" s="56" t="s">
        <v>14</v>
      </c>
      <c r="F190" s="56" t="s">
        <v>27</v>
      </c>
      <c r="G190" s="56">
        <v>2.09</v>
      </c>
      <c r="H190" s="56">
        <v>2.33</v>
      </c>
      <c r="I190" s="56">
        <v>327.8</v>
      </c>
      <c r="J190" s="56">
        <v>62</v>
      </c>
      <c r="K190" s="56">
        <f t="shared" ref="K190:K200" si="53">I190*J190/1000</f>
        <v>20.323600000000003</v>
      </c>
      <c r="L190" s="56" t="s">
        <v>66</v>
      </c>
      <c r="M190" s="56">
        <v>15</v>
      </c>
      <c r="N190" s="5">
        <f t="shared" ref="N190:N200" si="54">(I190*J190)/M190</f>
        <v>1354.9066666666668</v>
      </c>
      <c r="O190" s="56"/>
      <c r="P190">
        <f t="shared" ref="P190:P200" si="55">M190*N190</f>
        <v>20323.600000000002</v>
      </c>
      <c r="Q190" s="57">
        <v>1.81</v>
      </c>
      <c r="R190" s="59">
        <v>2.33</v>
      </c>
      <c r="S190" s="56">
        <v>103.8</v>
      </c>
      <c r="T190" s="56"/>
      <c r="U190" s="56">
        <v>4.2866</v>
      </c>
      <c r="V190" s="25">
        <v>6.6</v>
      </c>
      <c r="W190">
        <f t="shared" si="45"/>
        <v>4.8169556840077075</v>
      </c>
      <c r="X190" s="61">
        <f t="shared" si="50"/>
        <v>0.68507999999999991</v>
      </c>
      <c r="Z190" s="57" t="s">
        <v>73</v>
      </c>
      <c r="AA190">
        <v>6</v>
      </c>
      <c r="AB190">
        <v>1</v>
      </c>
    </row>
    <row r="191" spans="1:41">
      <c r="A191" s="34">
        <v>99</v>
      </c>
      <c r="B191" s="2"/>
      <c r="C191" s="22" t="s">
        <v>33</v>
      </c>
      <c r="D191" s="2" t="s">
        <v>8</v>
      </c>
      <c r="E191" s="2" t="s">
        <v>21</v>
      </c>
      <c r="F191" s="2" t="s">
        <v>15</v>
      </c>
      <c r="G191" s="2">
        <v>1.95</v>
      </c>
      <c r="H191" s="2">
        <v>1.85</v>
      </c>
      <c r="I191" s="2">
        <v>25.5</v>
      </c>
      <c r="J191" s="58">
        <v>62</v>
      </c>
      <c r="K191" s="58">
        <f t="shared" si="53"/>
        <v>1.581</v>
      </c>
      <c r="L191" s="2"/>
      <c r="M191" s="2"/>
      <c r="N191" s="5" t="e">
        <f t="shared" si="54"/>
        <v>#DIV/0!</v>
      </c>
      <c r="O191" s="2"/>
      <c r="P191" t="e">
        <f t="shared" si="55"/>
        <v>#DIV/0!</v>
      </c>
      <c r="Q191" s="2"/>
      <c r="R191" s="2"/>
      <c r="S191" s="56"/>
      <c r="T191" s="56"/>
      <c r="U191" s="56"/>
      <c r="V191" s="61">
        <v>10</v>
      </c>
      <c r="W191" t="e">
        <f t="shared" si="45"/>
        <v>#DIV/0!</v>
      </c>
      <c r="X191" s="61">
        <f t="shared" si="50"/>
        <v>0</v>
      </c>
      <c r="Z191" s="2"/>
      <c r="AA191" s="2">
        <v>6</v>
      </c>
      <c r="AB191" s="2">
        <v>1</v>
      </c>
      <c r="AE191" s="2"/>
      <c r="AF191" s="2"/>
      <c r="AH191" s="49"/>
      <c r="AI191" s="49"/>
      <c r="AJ191" s="49"/>
      <c r="AK191" s="49"/>
      <c r="AL191" s="49"/>
      <c r="AM191" s="49"/>
      <c r="AN191" s="49"/>
      <c r="AO191" s="49"/>
    </row>
    <row r="192" spans="1:41">
      <c r="A192" s="54">
        <v>100</v>
      </c>
      <c r="B192" s="61" t="s">
        <v>82</v>
      </c>
      <c r="C192" s="20" t="s">
        <v>33</v>
      </c>
      <c r="D192" s="61" t="s">
        <v>8</v>
      </c>
      <c r="E192" s="61" t="s">
        <v>20</v>
      </c>
      <c r="F192" s="61" t="s">
        <v>27</v>
      </c>
      <c r="G192" s="56">
        <v>2.0499999999999998</v>
      </c>
      <c r="H192" s="56">
        <v>1.94</v>
      </c>
      <c r="I192" s="61">
        <v>295.5</v>
      </c>
      <c r="J192" s="56">
        <v>62</v>
      </c>
      <c r="K192" s="56">
        <f t="shared" si="53"/>
        <v>18.321000000000002</v>
      </c>
      <c r="L192" s="56" t="s">
        <v>66</v>
      </c>
      <c r="M192" s="56">
        <v>16</v>
      </c>
      <c r="N192" s="5">
        <f t="shared" si="54"/>
        <v>1145.0625</v>
      </c>
      <c r="O192" s="56"/>
      <c r="P192">
        <f t="shared" si="55"/>
        <v>18321</v>
      </c>
      <c r="Q192" s="63">
        <v>2.02</v>
      </c>
      <c r="R192" s="59">
        <v>2.39</v>
      </c>
      <c r="S192" s="56">
        <v>50.2</v>
      </c>
      <c r="T192" s="56"/>
      <c r="U192" s="56">
        <v>9.7254000000000005</v>
      </c>
      <c r="V192" s="25">
        <v>9.5</v>
      </c>
      <c r="W192">
        <f t="shared" si="45"/>
        <v>9.9601593625498008</v>
      </c>
      <c r="X192" s="58">
        <f t="shared" si="50"/>
        <v>0.47690000000000005</v>
      </c>
      <c r="Z192" s="57" t="s">
        <v>127</v>
      </c>
      <c r="AA192">
        <v>6</v>
      </c>
      <c r="AB192">
        <v>1</v>
      </c>
    </row>
    <row r="193" spans="1:41">
      <c r="A193" s="43">
        <v>101</v>
      </c>
      <c r="B193" s="61" t="s">
        <v>82</v>
      </c>
      <c r="C193" s="20" t="s">
        <v>33</v>
      </c>
      <c r="D193" s="61" t="s">
        <v>8</v>
      </c>
      <c r="E193" s="61" t="s">
        <v>12</v>
      </c>
      <c r="F193" s="61" t="s">
        <v>27</v>
      </c>
      <c r="G193" s="61">
        <v>2.12</v>
      </c>
      <c r="H193" s="61">
        <v>2.36</v>
      </c>
      <c r="I193" s="61">
        <v>300.7</v>
      </c>
      <c r="J193" s="61">
        <v>62</v>
      </c>
      <c r="K193" s="61">
        <f t="shared" si="53"/>
        <v>18.643399999999996</v>
      </c>
      <c r="L193" s="61" t="s">
        <v>66</v>
      </c>
      <c r="M193" s="61">
        <v>14</v>
      </c>
      <c r="N193" s="5">
        <f t="shared" si="54"/>
        <v>1331.6714285714284</v>
      </c>
      <c r="O193" s="61"/>
      <c r="P193">
        <f t="shared" si="55"/>
        <v>18643.399999999998</v>
      </c>
      <c r="Q193" s="63">
        <v>1.84</v>
      </c>
      <c r="R193" s="59">
        <v>2.2999999999999998</v>
      </c>
      <c r="S193">
        <v>87.9</v>
      </c>
      <c r="U193">
        <v>6.44</v>
      </c>
      <c r="V193" s="25">
        <v>7</v>
      </c>
      <c r="W193">
        <f t="shared" si="45"/>
        <v>5.6882821387940838</v>
      </c>
      <c r="X193" s="61">
        <f t="shared" si="50"/>
        <v>0.61530000000000007</v>
      </c>
      <c r="Z193" s="63" t="s">
        <v>121</v>
      </c>
      <c r="AA193" s="61">
        <v>6</v>
      </c>
      <c r="AB193" s="61">
        <v>1</v>
      </c>
      <c r="AE193" s="61"/>
      <c r="AF193" s="61"/>
      <c r="AH193" s="61"/>
      <c r="AI193" s="61"/>
      <c r="AJ193" s="63"/>
      <c r="AK193" s="63"/>
      <c r="AL193" s="63"/>
      <c r="AM193" s="63"/>
      <c r="AN193" s="63"/>
      <c r="AO193" s="63"/>
    </row>
    <row r="194" spans="1:41">
      <c r="A194" s="60">
        <v>102</v>
      </c>
      <c r="B194" s="61" t="s">
        <v>75</v>
      </c>
      <c r="C194" s="20" t="s">
        <v>33</v>
      </c>
      <c r="D194" s="61" t="s">
        <v>7</v>
      </c>
      <c r="E194" s="61" t="s">
        <v>19</v>
      </c>
      <c r="F194" s="61" t="s">
        <v>27</v>
      </c>
      <c r="G194" s="56">
        <v>2.11</v>
      </c>
      <c r="H194" s="56">
        <v>2.38</v>
      </c>
      <c r="I194" s="61">
        <v>334.4</v>
      </c>
      <c r="J194" s="56">
        <v>62</v>
      </c>
      <c r="K194" s="56">
        <f t="shared" si="53"/>
        <v>20.732800000000001</v>
      </c>
      <c r="L194" s="56" t="s">
        <v>66</v>
      </c>
      <c r="M194" s="56">
        <v>18.399999999999999</v>
      </c>
      <c r="N194" s="5">
        <f t="shared" si="54"/>
        <v>1126.7826086956522</v>
      </c>
      <c r="O194" s="56"/>
      <c r="P194">
        <f t="shared" si="55"/>
        <v>20732.8</v>
      </c>
      <c r="Q194" s="63">
        <v>1.84</v>
      </c>
      <c r="R194" s="59">
        <v>3.56</v>
      </c>
      <c r="S194" s="56">
        <v>28.5</v>
      </c>
      <c r="T194" s="56"/>
      <c r="U194" s="56"/>
      <c r="V194" s="25">
        <v>8</v>
      </c>
      <c r="W194">
        <f t="shared" si="45"/>
        <v>17.543859649122808</v>
      </c>
      <c r="X194" s="58">
        <f t="shared" si="50"/>
        <v>0.22800000000000001</v>
      </c>
      <c r="Z194" s="57" t="s">
        <v>73</v>
      </c>
      <c r="AA194">
        <v>6</v>
      </c>
      <c r="AB194">
        <v>1</v>
      </c>
    </row>
    <row r="195" spans="1:41">
      <c r="A195" s="60">
        <v>102.1</v>
      </c>
      <c r="B195" s="63" t="s">
        <v>75</v>
      </c>
      <c r="C195" s="23"/>
      <c r="D195" s="61" t="s">
        <v>7</v>
      </c>
      <c r="E195" s="61" t="s">
        <v>19</v>
      </c>
      <c r="F195" s="61" t="s">
        <v>27</v>
      </c>
      <c r="G195" s="56"/>
      <c r="H195" s="56"/>
      <c r="I195" s="61"/>
      <c r="J195" s="56"/>
      <c r="K195" s="56">
        <f t="shared" si="53"/>
        <v>0</v>
      </c>
      <c r="L195" s="56"/>
      <c r="M195" s="56"/>
      <c r="N195" s="5" t="e">
        <f t="shared" si="54"/>
        <v>#DIV/0!</v>
      </c>
      <c r="O195" s="56"/>
      <c r="P195" t="e">
        <f t="shared" si="55"/>
        <v>#DIV/0!</v>
      </c>
      <c r="Q195" s="63">
        <v>1.9</v>
      </c>
      <c r="R195" s="63">
        <v>2.21</v>
      </c>
      <c r="S195">
        <v>51.8</v>
      </c>
      <c r="V195" s="25">
        <v>9</v>
      </c>
      <c r="W195">
        <f t="shared" si="45"/>
        <v>9.6525096525096536</v>
      </c>
      <c r="X195" s="58">
        <f t="shared" si="50"/>
        <v>0.4662</v>
      </c>
      <c r="Z195" s="57" t="s">
        <v>109</v>
      </c>
    </row>
    <row r="196" spans="1:41">
      <c r="A196" s="43">
        <v>102.2</v>
      </c>
      <c r="B196" s="56" t="s">
        <v>82</v>
      </c>
      <c r="D196" s="56" t="s">
        <v>7</v>
      </c>
      <c r="E196" s="61" t="s">
        <v>19</v>
      </c>
      <c r="F196" s="61" t="s">
        <v>27</v>
      </c>
      <c r="G196" s="56"/>
      <c r="H196" s="56"/>
      <c r="I196" s="56"/>
      <c r="J196" s="56"/>
      <c r="K196" s="56">
        <f t="shared" si="53"/>
        <v>0</v>
      </c>
      <c r="L196" s="56"/>
      <c r="M196" s="56"/>
      <c r="N196" s="5" t="e">
        <f t="shared" si="54"/>
        <v>#DIV/0!</v>
      </c>
      <c r="O196" s="56"/>
      <c r="P196" t="e">
        <f t="shared" si="55"/>
        <v>#DIV/0!</v>
      </c>
      <c r="Q196" s="61">
        <v>1.87</v>
      </c>
      <c r="R196" s="61">
        <v>2.13</v>
      </c>
      <c r="S196" s="56">
        <v>42.8</v>
      </c>
      <c r="T196" s="56"/>
      <c r="U196" s="56">
        <v>3.6194799999999998</v>
      </c>
      <c r="V196" s="25">
        <v>17</v>
      </c>
      <c r="W196">
        <f t="shared" si="45"/>
        <v>11.682242990654206</v>
      </c>
      <c r="X196" s="63">
        <f t="shared" si="50"/>
        <v>0.72759999999999991</v>
      </c>
      <c r="Z196" s="57" t="s">
        <v>110</v>
      </c>
    </row>
    <row r="197" spans="1:41">
      <c r="A197" s="34">
        <v>103</v>
      </c>
      <c r="B197" s="2"/>
      <c r="C197" s="22" t="s">
        <v>33</v>
      </c>
      <c r="D197" s="2" t="s">
        <v>7</v>
      </c>
      <c r="E197" s="2" t="s">
        <v>19</v>
      </c>
      <c r="F197" s="2" t="s">
        <v>15</v>
      </c>
      <c r="G197" s="2">
        <v>2.11</v>
      </c>
      <c r="H197" s="2">
        <v>2.37</v>
      </c>
      <c r="I197" s="2">
        <v>335.9</v>
      </c>
      <c r="J197" s="2">
        <v>62</v>
      </c>
      <c r="K197" s="2">
        <f t="shared" si="53"/>
        <v>20.825800000000001</v>
      </c>
      <c r="L197" s="2"/>
      <c r="M197" s="2"/>
      <c r="N197" s="5" t="e">
        <f t="shared" si="54"/>
        <v>#DIV/0!</v>
      </c>
      <c r="O197" s="2"/>
      <c r="P197" t="e">
        <f t="shared" si="55"/>
        <v>#DIV/0!</v>
      </c>
      <c r="Q197" s="2"/>
      <c r="R197" s="2"/>
      <c r="V197" s="61">
        <v>10</v>
      </c>
      <c r="W197" t="e">
        <f t="shared" si="45"/>
        <v>#DIV/0!</v>
      </c>
      <c r="X197" s="61">
        <f t="shared" si="50"/>
        <v>0</v>
      </c>
      <c r="Z197" s="2"/>
      <c r="AA197" s="2">
        <v>6</v>
      </c>
      <c r="AB197" s="2">
        <v>1</v>
      </c>
      <c r="AE197" s="2"/>
      <c r="AF197" s="2"/>
    </row>
    <row r="198" spans="1:41">
      <c r="A198" s="43">
        <v>104</v>
      </c>
      <c r="B198" s="56" t="s">
        <v>82</v>
      </c>
      <c r="C198" s="20" t="s">
        <v>33</v>
      </c>
      <c r="D198" s="56" t="s">
        <v>7</v>
      </c>
      <c r="E198" s="61" t="s">
        <v>20</v>
      </c>
      <c r="F198" s="61" t="s">
        <v>27</v>
      </c>
      <c r="G198" s="56">
        <v>2.1</v>
      </c>
      <c r="H198" s="56">
        <v>2.2400000000000002</v>
      </c>
      <c r="I198" s="56">
        <v>300.2</v>
      </c>
      <c r="J198" s="56">
        <v>62</v>
      </c>
      <c r="K198" s="56">
        <f t="shared" si="53"/>
        <v>18.612399999999997</v>
      </c>
      <c r="L198" s="56" t="s">
        <v>66</v>
      </c>
      <c r="M198" s="56">
        <v>18.2</v>
      </c>
      <c r="N198" s="5">
        <f t="shared" si="54"/>
        <v>1022.6593406593406</v>
      </c>
      <c r="O198" s="56"/>
      <c r="P198">
        <f t="shared" si="55"/>
        <v>18612.399999999998</v>
      </c>
      <c r="Q198" s="63">
        <v>1.83</v>
      </c>
      <c r="R198" s="63">
        <v>2.23</v>
      </c>
      <c r="S198">
        <v>116.7</v>
      </c>
      <c r="T198">
        <v>14</v>
      </c>
      <c r="U198">
        <v>3.37</v>
      </c>
      <c r="V198" s="25">
        <v>8.6999999999999993</v>
      </c>
      <c r="W198">
        <f t="shared" si="45"/>
        <v>4.284490145672665</v>
      </c>
      <c r="X198" s="61">
        <f t="shared" si="50"/>
        <v>1.01529</v>
      </c>
      <c r="Z198" s="57" t="s">
        <v>73</v>
      </c>
      <c r="AA198">
        <v>6</v>
      </c>
      <c r="AB198">
        <v>1</v>
      </c>
    </row>
    <row r="199" spans="1:41">
      <c r="A199" s="60">
        <v>105</v>
      </c>
      <c r="B199" s="61" t="s">
        <v>82</v>
      </c>
      <c r="C199" s="20" t="s">
        <v>33</v>
      </c>
      <c r="D199" s="61" t="s">
        <v>7</v>
      </c>
      <c r="E199" s="61" t="s">
        <v>12</v>
      </c>
      <c r="F199" s="61" t="s">
        <v>27</v>
      </c>
      <c r="G199" s="61">
        <v>2.12</v>
      </c>
      <c r="H199" s="61">
        <v>2.4300000000000002</v>
      </c>
      <c r="I199" s="61">
        <v>358.8</v>
      </c>
      <c r="J199" s="61">
        <v>62</v>
      </c>
      <c r="K199" s="61">
        <f t="shared" si="53"/>
        <v>22.245600000000003</v>
      </c>
      <c r="L199" s="61" t="s">
        <v>66</v>
      </c>
      <c r="M199" s="61">
        <v>22</v>
      </c>
      <c r="N199" s="5">
        <f t="shared" si="54"/>
        <v>1011.1636363636364</v>
      </c>
      <c r="O199" s="61"/>
      <c r="P199">
        <f t="shared" si="55"/>
        <v>22245.600000000002</v>
      </c>
      <c r="Q199" s="59">
        <v>1.78</v>
      </c>
      <c r="R199" s="59">
        <v>2.41</v>
      </c>
      <c r="S199" s="56">
        <v>73.2</v>
      </c>
      <c r="T199" s="56"/>
      <c r="U199" s="56">
        <v>0.58335000000000004</v>
      </c>
      <c r="V199" s="25">
        <v>5.5</v>
      </c>
      <c r="W199">
        <f t="shared" si="45"/>
        <v>6.8306010928961749</v>
      </c>
      <c r="X199" s="58">
        <f t="shared" si="50"/>
        <v>0.40260000000000001</v>
      </c>
      <c r="Y199" s="57" t="s">
        <v>153</v>
      </c>
      <c r="Z199" s="63" t="s">
        <v>73</v>
      </c>
      <c r="AA199" s="61">
        <v>6</v>
      </c>
      <c r="AB199" s="61">
        <v>1</v>
      </c>
      <c r="AE199" s="61"/>
      <c r="AF199" s="61"/>
      <c r="AH199" s="61"/>
      <c r="AI199" s="61"/>
    </row>
    <row r="200" spans="1:41">
      <c r="A200" s="60">
        <v>105.1</v>
      </c>
      <c r="B200" s="61" t="s">
        <v>82</v>
      </c>
      <c r="D200" s="61" t="s">
        <v>7</v>
      </c>
      <c r="E200" s="63" t="s">
        <v>12</v>
      </c>
      <c r="F200" s="63" t="s">
        <v>27</v>
      </c>
      <c r="G200" s="61"/>
      <c r="H200" s="61"/>
      <c r="I200" s="61"/>
      <c r="J200" s="61"/>
      <c r="K200" s="61">
        <f t="shared" si="53"/>
        <v>0</v>
      </c>
      <c r="L200" s="61"/>
      <c r="M200" s="61"/>
      <c r="N200" s="5" t="e">
        <f t="shared" si="54"/>
        <v>#DIV/0!</v>
      </c>
      <c r="O200" s="61"/>
      <c r="P200" t="e">
        <f t="shared" si="55"/>
        <v>#DIV/0!</v>
      </c>
      <c r="Q200" s="57">
        <v>1.98</v>
      </c>
      <c r="R200" s="63">
        <v>1.89</v>
      </c>
      <c r="S200">
        <v>55.4</v>
      </c>
      <c r="U200">
        <v>16.502549999999999</v>
      </c>
      <c r="V200" s="25">
        <v>8</v>
      </c>
      <c r="W200">
        <f t="shared" si="45"/>
        <v>9.025270758122744</v>
      </c>
      <c r="X200" s="58">
        <f t="shared" si="50"/>
        <v>0.44319999999999998</v>
      </c>
      <c r="Y200" s="3" t="s">
        <v>216</v>
      </c>
      <c r="Z200" s="63"/>
      <c r="AA200" s="61"/>
      <c r="AB200" s="61"/>
      <c r="AC200" s="61"/>
      <c r="AD200" s="61"/>
      <c r="AE200" s="61"/>
      <c r="AF200" s="61"/>
      <c r="AH200" s="61"/>
      <c r="AI200" s="61"/>
    </row>
    <row r="201" spans="1:41">
      <c r="A201" s="54">
        <v>105.2</v>
      </c>
      <c r="B201" t="s">
        <v>82</v>
      </c>
      <c r="D201" t="s">
        <v>7</v>
      </c>
      <c r="E201" s="63" t="s">
        <v>12</v>
      </c>
      <c r="F201" s="63" t="s">
        <v>27</v>
      </c>
      <c r="M201" s="61"/>
      <c r="Q201" s="63"/>
      <c r="R201" s="63"/>
      <c r="V201" s="25">
        <v>13.5</v>
      </c>
      <c r="X201" s="63">
        <v>0.8458</v>
      </c>
      <c r="Y201" s="3" t="s">
        <v>216</v>
      </c>
      <c r="Z201" s="3" t="s">
        <v>135</v>
      </c>
    </row>
    <row r="202" spans="1:41">
      <c r="A202" s="60">
        <v>105.3</v>
      </c>
      <c r="B202" s="61" t="s">
        <v>75</v>
      </c>
      <c r="D202" s="61" t="s">
        <v>7</v>
      </c>
      <c r="E202" s="63" t="s">
        <v>12</v>
      </c>
      <c r="F202" s="63" t="s">
        <v>27</v>
      </c>
      <c r="I202" s="61"/>
      <c r="J202" s="61"/>
      <c r="L202" s="61"/>
      <c r="M202" s="61"/>
      <c r="O202" s="61"/>
      <c r="Q202" s="61">
        <v>1.64</v>
      </c>
      <c r="R202" s="61">
        <v>1.64</v>
      </c>
      <c r="S202" s="61">
        <v>4.8</v>
      </c>
      <c r="T202" s="61"/>
      <c r="U202" s="61"/>
      <c r="V202" s="61">
        <v>8.5</v>
      </c>
      <c r="W202">
        <f>0.5*1000/S202</f>
        <v>104.16666666666667</v>
      </c>
      <c r="X202" s="58">
        <f>V202*S202/1000</f>
        <v>4.0799999999999996E-2</v>
      </c>
      <c r="AA202" s="15"/>
      <c r="AH202" s="61"/>
      <c r="AI202" s="61"/>
    </row>
    <row r="203" spans="1:41">
      <c r="A203" s="43">
        <v>106</v>
      </c>
      <c r="B203" t="s">
        <v>82</v>
      </c>
      <c r="C203" s="20" t="s">
        <v>33</v>
      </c>
      <c r="D203" t="s">
        <v>18</v>
      </c>
      <c r="E203" s="61" t="s">
        <v>21</v>
      </c>
      <c r="F203" s="61" t="s">
        <v>27</v>
      </c>
      <c r="G203">
        <v>2.09</v>
      </c>
      <c r="H203">
        <v>2.36</v>
      </c>
      <c r="I203">
        <v>313.8</v>
      </c>
      <c r="J203" s="61">
        <v>62</v>
      </c>
      <c r="K203" s="61">
        <f>I203*J203/1000</f>
        <v>19.4556</v>
      </c>
      <c r="L203" t="s">
        <v>66</v>
      </c>
      <c r="M203" s="61">
        <v>19</v>
      </c>
      <c r="N203" s="5">
        <f>(I203*J203)/M203</f>
        <v>1023.9789473684211</v>
      </c>
      <c r="P203">
        <f>M203*N203</f>
        <v>19455.600000000002</v>
      </c>
      <c r="Q203" s="63">
        <v>1.75</v>
      </c>
      <c r="R203" s="59">
        <v>2.36</v>
      </c>
      <c r="S203">
        <v>78</v>
      </c>
      <c r="U203">
        <v>6.18</v>
      </c>
      <c r="V203" s="25">
        <v>8</v>
      </c>
      <c r="W203">
        <f>0.5*1000/S203</f>
        <v>6.4102564102564106</v>
      </c>
      <c r="X203" s="61">
        <f>V203*S203/1000</f>
        <v>0.624</v>
      </c>
      <c r="Z203" s="3" t="s">
        <v>73</v>
      </c>
      <c r="AA203" s="61">
        <v>6</v>
      </c>
      <c r="AB203">
        <v>1</v>
      </c>
    </row>
    <row r="204" spans="1:41">
      <c r="A204" s="43">
        <v>107</v>
      </c>
      <c r="B204" s="56" t="s">
        <v>82</v>
      </c>
      <c r="C204" s="20" t="s">
        <v>33</v>
      </c>
      <c r="D204" s="56" t="s">
        <v>17</v>
      </c>
      <c r="E204" s="61" t="s">
        <v>14</v>
      </c>
      <c r="F204" s="61" t="s">
        <v>27</v>
      </c>
      <c r="G204" s="56">
        <v>2.11</v>
      </c>
      <c r="H204" s="56">
        <v>2.38</v>
      </c>
      <c r="I204" s="56">
        <v>308.8</v>
      </c>
      <c r="J204" s="56">
        <v>62</v>
      </c>
      <c r="K204" s="56">
        <f>I204*J204/1000</f>
        <v>19.145600000000002</v>
      </c>
      <c r="L204" s="56" t="s">
        <v>66</v>
      </c>
      <c r="M204" s="61">
        <v>17</v>
      </c>
      <c r="N204" s="5">
        <f>(I204*J204)/M204</f>
        <v>1126.2117647058824</v>
      </c>
      <c r="O204" s="56"/>
      <c r="P204" s="56">
        <f>M204*N204</f>
        <v>19145.600000000002</v>
      </c>
      <c r="Q204" s="63">
        <v>1.83</v>
      </c>
      <c r="R204" s="59">
        <v>2.37</v>
      </c>
      <c r="S204" s="56">
        <v>69.5</v>
      </c>
      <c r="T204" s="56"/>
      <c r="U204" s="56">
        <v>7.3168499999999996</v>
      </c>
      <c r="V204" s="25">
        <v>8</v>
      </c>
      <c r="W204" s="56">
        <f>0.5*1000/S204</f>
        <v>7.1942446043165464</v>
      </c>
      <c r="X204" s="61">
        <f>V204*S204/1000</f>
        <v>0.55600000000000005</v>
      </c>
      <c r="Y204" s="57"/>
      <c r="Z204" s="57" t="s">
        <v>73</v>
      </c>
      <c r="AA204">
        <v>6</v>
      </c>
      <c r="AB204">
        <v>1</v>
      </c>
    </row>
    <row r="205" spans="1:41">
      <c r="A205" s="60">
        <v>108</v>
      </c>
      <c r="B205" t="s">
        <v>82</v>
      </c>
      <c r="C205" s="20" t="s">
        <v>33</v>
      </c>
      <c r="D205" t="s">
        <v>17</v>
      </c>
      <c r="E205" s="61" t="s">
        <v>13</v>
      </c>
      <c r="F205" s="61" t="s">
        <v>27</v>
      </c>
      <c r="G205">
        <v>2.08</v>
      </c>
      <c r="H205">
        <v>2.13</v>
      </c>
      <c r="I205">
        <v>360.1</v>
      </c>
      <c r="J205">
        <v>30</v>
      </c>
      <c r="K205">
        <f>I205*J205/1000</f>
        <v>10.803000000000001</v>
      </c>
      <c r="L205" t="s">
        <v>66</v>
      </c>
      <c r="M205" s="61">
        <v>12</v>
      </c>
      <c r="N205" s="5">
        <f>(I205*J205)/M205</f>
        <v>900.25</v>
      </c>
      <c r="O205" s="25">
        <v>741.3</v>
      </c>
      <c r="P205">
        <f>M205*N205</f>
        <v>10803</v>
      </c>
      <c r="Q205" s="63">
        <v>1.86</v>
      </c>
      <c r="R205" s="59">
        <v>2.23</v>
      </c>
      <c r="S205">
        <v>59.6</v>
      </c>
      <c r="U205">
        <v>9.5848300000000002</v>
      </c>
      <c r="V205" s="25">
        <v>6.5</v>
      </c>
      <c r="W205">
        <f>0.5*1000/S205</f>
        <v>8.3892617449664435</v>
      </c>
      <c r="X205" s="58">
        <f>V205*S205/1000</f>
        <v>0.38740000000000002</v>
      </c>
      <c r="Y205" s="3" t="s">
        <v>163</v>
      </c>
      <c r="Z205" s="3" t="s">
        <v>130</v>
      </c>
      <c r="AA205">
        <v>6</v>
      </c>
      <c r="AB205">
        <v>1</v>
      </c>
      <c r="AE205">
        <v>2.1</v>
      </c>
      <c r="AF205">
        <v>2.3199999999999998</v>
      </c>
    </row>
    <row r="206" spans="1:41">
      <c r="A206" s="60">
        <v>108.1</v>
      </c>
      <c r="B206" t="s">
        <v>82</v>
      </c>
      <c r="D206" t="s">
        <v>17</v>
      </c>
      <c r="E206" s="63" t="s">
        <v>13</v>
      </c>
      <c r="F206" s="63" t="s">
        <v>27</v>
      </c>
      <c r="J206" s="61"/>
      <c r="K206" s="61">
        <f>I206*J206/1000</f>
        <v>0</v>
      </c>
      <c r="M206" s="61"/>
      <c r="N206" s="5" t="e">
        <f>(I206*J206)/M206</f>
        <v>#DIV/0!</v>
      </c>
      <c r="O206" s="61"/>
      <c r="P206" t="e">
        <f>M206*N206</f>
        <v>#DIV/0!</v>
      </c>
      <c r="Q206" s="63">
        <v>2.04</v>
      </c>
      <c r="R206" s="59">
        <v>1.65</v>
      </c>
      <c r="S206">
        <v>36.799999999999997</v>
      </c>
      <c r="U206">
        <v>10.725149999999999</v>
      </c>
      <c r="V206" s="25">
        <v>8</v>
      </c>
      <c r="W206">
        <f>0.5*1000/S206</f>
        <v>13.586956521739131</v>
      </c>
      <c r="X206" s="58">
        <f>V206*S206/1000</f>
        <v>0.2944</v>
      </c>
      <c r="Y206" s="3" t="s">
        <v>227</v>
      </c>
      <c r="AH206" s="61"/>
      <c r="AI206" s="61"/>
    </row>
    <row r="207" spans="1:41">
      <c r="A207" s="54">
        <v>108.2</v>
      </c>
      <c r="B207" t="s">
        <v>82</v>
      </c>
      <c r="D207" s="61" t="s">
        <v>17</v>
      </c>
      <c r="E207" s="63" t="s">
        <v>13</v>
      </c>
      <c r="F207" s="63" t="s">
        <v>27</v>
      </c>
      <c r="G207" s="61"/>
      <c r="H207" s="61"/>
      <c r="I207" s="61"/>
      <c r="J207" s="61"/>
      <c r="K207" s="61"/>
      <c r="L207" s="61"/>
      <c r="M207" s="61"/>
      <c r="O207" s="61"/>
      <c r="Q207" s="63"/>
      <c r="R207" s="63"/>
      <c r="S207" s="61"/>
      <c r="T207" s="61"/>
      <c r="U207" s="61"/>
      <c r="V207" s="25">
        <v>14.5</v>
      </c>
      <c r="X207" s="63">
        <v>0.68179999999999996</v>
      </c>
      <c r="Z207" s="63" t="s">
        <v>189</v>
      </c>
      <c r="AA207" s="61"/>
      <c r="AB207" s="61"/>
      <c r="AC207" s="61"/>
      <c r="AD207" s="61"/>
      <c r="AE207" s="61"/>
      <c r="AF207" s="61"/>
      <c r="AG207" s="61"/>
      <c r="AH207" s="59"/>
      <c r="AI207" s="59"/>
    </row>
    <row r="208" spans="1:41">
      <c r="A208" s="54">
        <v>109</v>
      </c>
      <c r="B208" t="s">
        <v>82</v>
      </c>
      <c r="C208" s="20" t="s">
        <v>42</v>
      </c>
      <c r="D208" s="61" t="s">
        <v>9</v>
      </c>
      <c r="E208" s="61" t="s">
        <v>21</v>
      </c>
      <c r="F208" s="61" t="s">
        <v>27</v>
      </c>
      <c r="G208" s="61">
        <v>2.0499999999999998</v>
      </c>
      <c r="H208" s="61">
        <v>1.57</v>
      </c>
      <c r="I208" s="61">
        <v>363.8</v>
      </c>
      <c r="J208" s="61">
        <v>62</v>
      </c>
      <c r="K208" s="61">
        <f>I208*J208/1000</f>
        <v>22.555600000000002</v>
      </c>
      <c r="L208" s="61" t="s">
        <v>66</v>
      </c>
      <c r="M208" s="61">
        <v>19.8</v>
      </c>
      <c r="N208" s="5">
        <f>(I208*J208)/M208</f>
        <v>1139.1717171717173</v>
      </c>
      <c r="O208" s="61"/>
      <c r="P208">
        <f>M208*N208</f>
        <v>22555.600000000002</v>
      </c>
      <c r="Q208" s="61">
        <v>1.84</v>
      </c>
      <c r="R208" s="59">
        <v>2.4500000000000002</v>
      </c>
      <c r="S208" s="61">
        <v>117</v>
      </c>
      <c r="T208" s="61">
        <v>17.7</v>
      </c>
      <c r="U208" s="61">
        <v>5.33</v>
      </c>
      <c r="V208" s="25">
        <v>7.1</v>
      </c>
      <c r="W208">
        <f t="shared" ref="W208:W239" si="56">0.5*1000/S208</f>
        <v>4.2735042735042734</v>
      </c>
      <c r="X208" s="61">
        <f t="shared" ref="X208:X239" si="57">V208*S208/1000</f>
        <v>0.83069999999999988</v>
      </c>
      <c r="Z208" s="63" t="s">
        <v>73</v>
      </c>
      <c r="AA208" s="61">
        <v>6</v>
      </c>
      <c r="AB208" s="61"/>
      <c r="AC208" s="61"/>
      <c r="AD208" s="61"/>
      <c r="AE208" s="61"/>
      <c r="AF208" s="61"/>
      <c r="AG208" s="61"/>
      <c r="AH208" s="61"/>
      <c r="AI208" s="61"/>
    </row>
    <row r="209" spans="1:41">
      <c r="A209" s="60">
        <v>109.1</v>
      </c>
      <c r="B209" s="63" t="s">
        <v>82</v>
      </c>
      <c r="C209" s="23"/>
      <c r="D209" t="s">
        <v>9</v>
      </c>
      <c r="E209" s="61" t="s">
        <v>21</v>
      </c>
      <c r="F209" s="61" t="s">
        <v>27</v>
      </c>
      <c r="J209" s="61"/>
      <c r="K209" s="61">
        <f>I209*J209/1000</f>
        <v>0</v>
      </c>
      <c r="M209" s="61"/>
      <c r="N209" s="5" t="e">
        <f>(I209*J209)/M209</f>
        <v>#DIV/0!</v>
      </c>
      <c r="P209" t="e">
        <f>M209*N209</f>
        <v>#DIV/0!</v>
      </c>
      <c r="Q209" s="63">
        <v>1.69</v>
      </c>
      <c r="R209" s="63">
        <v>2.2599999999999998</v>
      </c>
      <c r="S209">
        <v>10.1</v>
      </c>
      <c r="U209">
        <v>1.1659200000000001</v>
      </c>
      <c r="V209" s="61">
        <v>8</v>
      </c>
      <c r="W209">
        <f t="shared" si="56"/>
        <v>49.504950495049506</v>
      </c>
      <c r="X209" s="58">
        <f t="shared" si="57"/>
        <v>8.0799999999999997E-2</v>
      </c>
    </row>
    <row r="210" spans="1:41">
      <c r="A210" s="43">
        <v>110</v>
      </c>
      <c r="B210" s="61" t="s">
        <v>82</v>
      </c>
      <c r="C210" s="20" t="s">
        <v>42</v>
      </c>
      <c r="D210" s="61" t="s">
        <v>9</v>
      </c>
      <c r="E210" s="61" t="s">
        <v>13</v>
      </c>
      <c r="F210" s="61" t="s">
        <v>27</v>
      </c>
      <c r="G210" s="61">
        <v>2.08</v>
      </c>
      <c r="H210" s="61">
        <v>2.38</v>
      </c>
      <c r="I210" s="61">
        <v>442.5</v>
      </c>
      <c r="J210" s="61">
        <v>62</v>
      </c>
      <c r="K210" s="61">
        <f>I210*J210/1000</f>
        <v>27.434999999999999</v>
      </c>
      <c r="L210" s="61" t="s">
        <v>66</v>
      </c>
      <c r="M210" s="61">
        <v>10</v>
      </c>
      <c r="N210" s="5">
        <f>(I210*J210)/M210</f>
        <v>2743.5</v>
      </c>
      <c r="O210" s="25">
        <v>1879.7</v>
      </c>
      <c r="P210">
        <f>M210*N210</f>
        <v>27435</v>
      </c>
      <c r="Q210" s="59">
        <v>1.58</v>
      </c>
      <c r="R210" s="59">
        <v>2.4300000000000002</v>
      </c>
      <c r="S210" s="61">
        <v>81</v>
      </c>
      <c r="T210" s="61"/>
      <c r="U210" s="61">
        <v>10.9</v>
      </c>
      <c r="V210" s="25">
        <v>8</v>
      </c>
      <c r="W210">
        <f t="shared" si="56"/>
        <v>6.1728395061728394</v>
      </c>
      <c r="X210" s="61">
        <f t="shared" si="57"/>
        <v>0.64800000000000002</v>
      </c>
      <c r="Z210" s="63" t="s">
        <v>73</v>
      </c>
      <c r="AA210" s="61">
        <v>6</v>
      </c>
      <c r="AB210" s="61"/>
      <c r="AC210" s="61"/>
      <c r="AD210" s="61"/>
      <c r="AE210" s="61">
        <v>2.1</v>
      </c>
      <c r="AF210" s="61">
        <v>2.35</v>
      </c>
      <c r="AG210" s="61"/>
      <c r="AH210" s="61"/>
      <c r="AI210" s="61"/>
      <c r="AJ210" s="63"/>
      <c r="AK210" s="63"/>
      <c r="AL210" s="63"/>
      <c r="AM210" s="63"/>
      <c r="AN210" s="63"/>
      <c r="AO210" s="63"/>
    </row>
    <row r="211" spans="1:41">
      <c r="A211" s="43">
        <v>111</v>
      </c>
      <c r="B211" s="61" t="s">
        <v>82</v>
      </c>
      <c r="C211" s="20" t="s">
        <v>42</v>
      </c>
      <c r="D211" s="61" t="s">
        <v>9</v>
      </c>
      <c r="E211" s="61" t="s">
        <v>12</v>
      </c>
      <c r="F211" s="61" t="s">
        <v>27</v>
      </c>
      <c r="G211" s="61">
        <v>2.1</v>
      </c>
      <c r="H211" s="61">
        <v>2.41</v>
      </c>
      <c r="I211" s="61">
        <v>231.4</v>
      </c>
      <c r="J211" s="61">
        <v>62</v>
      </c>
      <c r="K211" s="61">
        <f>I211*J211/1000</f>
        <v>14.346800000000002</v>
      </c>
      <c r="L211" s="61" t="s">
        <v>66</v>
      </c>
      <c r="M211" s="61">
        <v>10.44</v>
      </c>
      <c r="N211" s="5">
        <f>(I211*J211)/M211</f>
        <v>1374.2145593869734</v>
      </c>
      <c r="O211" s="61"/>
      <c r="P211">
        <f>M211*N211</f>
        <v>14346.800000000001</v>
      </c>
      <c r="Q211" s="61">
        <v>1.88</v>
      </c>
      <c r="R211" s="59">
        <v>2.6</v>
      </c>
      <c r="S211" s="61">
        <v>93.9</v>
      </c>
      <c r="T211" s="61"/>
      <c r="U211" s="61">
        <v>5.8695000000000004</v>
      </c>
      <c r="V211" s="25">
        <v>7.8</v>
      </c>
      <c r="W211">
        <f t="shared" si="56"/>
        <v>5.324813631522896</v>
      </c>
      <c r="X211" s="61">
        <f t="shared" si="57"/>
        <v>0.73242000000000007</v>
      </c>
      <c r="Z211" s="63" t="s">
        <v>73</v>
      </c>
      <c r="AA211" s="61">
        <v>6</v>
      </c>
      <c r="AB211" s="61"/>
      <c r="AE211" s="61"/>
      <c r="AF211" s="61"/>
      <c r="AH211" s="61"/>
      <c r="AI211" s="61"/>
      <c r="AJ211" s="63"/>
      <c r="AK211" s="63"/>
      <c r="AL211" s="63"/>
      <c r="AM211" s="63"/>
      <c r="AN211" s="63"/>
      <c r="AO211" s="63"/>
    </row>
    <row r="212" spans="1:41">
      <c r="A212" s="43">
        <v>112</v>
      </c>
      <c r="B212" s="61" t="s">
        <v>82</v>
      </c>
      <c r="C212" s="20" t="s">
        <v>42</v>
      </c>
      <c r="D212" s="61" t="s">
        <v>7</v>
      </c>
      <c r="E212" s="61" t="s">
        <v>21</v>
      </c>
      <c r="F212" s="61" t="s">
        <v>27</v>
      </c>
      <c r="G212" s="61">
        <v>2.06</v>
      </c>
      <c r="H212" s="61">
        <v>2.1</v>
      </c>
      <c r="I212" s="61">
        <v>284.8</v>
      </c>
      <c r="J212" s="61">
        <v>62</v>
      </c>
      <c r="K212" s="61">
        <f>I212*J212/1000</f>
        <v>17.657600000000002</v>
      </c>
      <c r="L212" s="61" t="s">
        <v>66</v>
      </c>
      <c r="M212" s="61">
        <v>12</v>
      </c>
      <c r="N212" s="5">
        <f>(I212*J212)/M212</f>
        <v>1471.4666666666669</v>
      </c>
      <c r="O212" s="61"/>
      <c r="P212">
        <f>M212*N212</f>
        <v>17657.600000000002</v>
      </c>
      <c r="Q212" s="59">
        <v>1.71</v>
      </c>
      <c r="R212" s="61">
        <v>2.15</v>
      </c>
      <c r="S212" s="61">
        <v>131.9</v>
      </c>
      <c r="T212" s="61">
        <v>4.8499999999999996</v>
      </c>
      <c r="U212" s="61">
        <v>1.88</v>
      </c>
      <c r="V212" s="25">
        <v>7.7</v>
      </c>
      <c r="W212">
        <f t="shared" si="56"/>
        <v>3.7907505686125851</v>
      </c>
      <c r="X212" s="61">
        <f t="shared" si="57"/>
        <v>1.01563</v>
      </c>
      <c r="Z212" s="63" t="s">
        <v>73</v>
      </c>
      <c r="AA212" s="61">
        <v>6</v>
      </c>
      <c r="AB212" s="61"/>
      <c r="AC212" s="61"/>
      <c r="AD212" s="61"/>
      <c r="AE212" s="61"/>
      <c r="AF212" s="61"/>
      <c r="AG212" s="61"/>
      <c r="AH212" s="61"/>
      <c r="AI212" s="61"/>
      <c r="AJ212" s="63"/>
      <c r="AK212" s="63"/>
      <c r="AL212" s="63"/>
      <c r="AM212" s="63"/>
      <c r="AN212" s="63"/>
      <c r="AO212" s="63"/>
    </row>
    <row r="213" spans="1:41">
      <c r="A213" s="54">
        <v>112.2</v>
      </c>
      <c r="B213" t="s">
        <v>82</v>
      </c>
      <c r="D213" s="61" t="s">
        <v>7</v>
      </c>
      <c r="E213" s="63" t="s">
        <v>21</v>
      </c>
      <c r="F213" s="63" t="s">
        <v>27</v>
      </c>
      <c r="G213" s="61"/>
      <c r="H213" s="61"/>
      <c r="I213" s="61"/>
      <c r="J213" s="61"/>
      <c r="K213" s="61"/>
      <c r="L213" s="61"/>
      <c r="M213" s="61"/>
      <c r="O213" s="61"/>
      <c r="Q213" s="61">
        <v>1.92</v>
      </c>
      <c r="R213" s="59">
        <v>1.66</v>
      </c>
      <c r="S213" s="61">
        <v>28.1</v>
      </c>
      <c r="T213" s="61"/>
      <c r="U213" s="61"/>
      <c r="V213" s="61">
        <v>8.5</v>
      </c>
      <c r="W213">
        <f t="shared" si="56"/>
        <v>17.793594306049823</v>
      </c>
      <c r="X213" s="58">
        <f t="shared" si="57"/>
        <v>0.23885000000000003</v>
      </c>
      <c r="Y213" s="3" t="s">
        <v>241</v>
      </c>
      <c r="Z213" s="63"/>
      <c r="AA213" s="15"/>
      <c r="AB213" s="61"/>
      <c r="AC213" s="61"/>
      <c r="AD213" s="61"/>
      <c r="AE213" s="61"/>
      <c r="AF213" s="61"/>
      <c r="AG213" s="61"/>
      <c r="AH213" s="61"/>
      <c r="AI213" s="61"/>
      <c r="AJ213" s="63"/>
      <c r="AK213" s="63"/>
      <c r="AL213" s="63"/>
      <c r="AM213" s="63"/>
      <c r="AN213" s="63"/>
      <c r="AO213" s="63"/>
    </row>
    <row r="214" spans="1:41">
      <c r="A214" s="60">
        <v>112.3</v>
      </c>
      <c r="B214" t="s">
        <v>75</v>
      </c>
      <c r="D214" s="61" t="s">
        <v>7</v>
      </c>
      <c r="E214" s="63" t="s">
        <v>21</v>
      </c>
      <c r="F214" s="63" t="s">
        <v>27</v>
      </c>
      <c r="G214" s="61"/>
      <c r="H214" s="61"/>
      <c r="I214" s="61"/>
      <c r="J214" s="61"/>
      <c r="K214" s="61"/>
      <c r="L214" s="61"/>
      <c r="M214" s="61"/>
      <c r="O214" s="61"/>
      <c r="Q214" s="61">
        <v>1.68</v>
      </c>
      <c r="R214" s="61">
        <v>2.76</v>
      </c>
      <c r="S214">
        <v>7.8</v>
      </c>
      <c r="V214" s="61">
        <v>8.5</v>
      </c>
      <c r="W214">
        <f t="shared" si="56"/>
        <v>64.102564102564102</v>
      </c>
      <c r="X214" s="58">
        <f t="shared" si="57"/>
        <v>6.6299999999999998E-2</v>
      </c>
      <c r="Z214" s="63"/>
      <c r="AA214" s="15"/>
      <c r="AB214" s="61"/>
      <c r="AC214" s="61"/>
      <c r="AD214" s="61"/>
      <c r="AE214" s="61"/>
      <c r="AF214" s="61"/>
      <c r="AG214" s="61"/>
      <c r="AH214" s="61"/>
      <c r="AI214" s="61"/>
    </row>
    <row r="215" spans="1:41">
      <c r="A215" s="43">
        <v>113</v>
      </c>
      <c r="B215" s="61" t="s">
        <v>82</v>
      </c>
      <c r="C215" s="20" t="s">
        <v>42</v>
      </c>
      <c r="D215" s="61" t="s">
        <v>18</v>
      </c>
      <c r="E215" s="61" t="s">
        <v>19</v>
      </c>
      <c r="F215" s="61" t="s">
        <v>27</v>
      </c>
      <c r="G215" s="61">
        <v>2.08</v>
      </c>
      <c r="H215" s="61">
        <v>2.2000000000000002</v>
      </c>
      <c r="I215" s="61">
        <v>303</v>
      </c>
      <c r="J215" s="61">
        <v>62</v>
      </c>
      <c r="K215" s="61">
        <f>I215*J215/1000</f>
        <v>18.786000000000001</v>
      </c>
      <c r="L215" s="61" t="s">
        <v>66</v>
      </c>
      <c r="M215" s="61">
        <v>18</v>
      </c>
      <c r="N215" s="5">
        <f>(I215*J215)/M215</f>
        <v>1043.6666666666667</v>
      </c>
      <c r="O215" s="61"/>
      <c r="P215">
        <f>M215*N215</f>
        <v>18786</v>
      </c>
      <c r="Q215" s="61">
        <v>1.85</v>
      </c>
      <c r="R215" s="59">
        <v>2.2799999999999998</v>
      </c>
      <c r="S215">
        <v>88</v>
      </c>
      <c r="U215">
        <v>4.9441100000000002</v>
      </c>
      <c r="V215" s="25">
        <v>8</v>
      </c>
      <c r="W215">
        <f t="shared" si="56"/>
        <v>5.6818181818181817</v>
      </c>
      <c r="X215" s="61">
        <f t="shared" si="57"/>
        <v>0.70399999999999996</v>
      </c>
      <c r="Z215" s="63" t="s">
        <v>73</v>
      </c>
      <c r="AA215" s="61">
        <v>6</v>
      </c>
      <c r="AB215" s="61"/>
      <c r="AE215" s="61"/>
      <c r="AF215" s="61"/>
    </row>
    <row r="216" spans="1:41">
      <c r="A216" s="43">
        <v>114</v>
      </c>
      <c r="B216" t="s">
        <v>82</v>
      </c>
      <c r="C216" s="20" t="s">
        <v>42</v>
      </c>
      <c r="D216" t="s">
        <v>18</v>
      </c>
      <c r="E216" s="61" t="s">
        <v>20</v>
      </c>
      <c r="F216" s="61" t="s">
        <v>27</v>
      </c>
      <c r="G216">
        <v>2.09</v>
      </c>
      <c r="H216">
        <v>2.35</v>
      </c>
      <c r="I216">
        <v>389.3</v>
      </c>
      <c r="J216">
        <v>62</v>
      </c>
      <c r="K216">
        <f>I216*J216/1000</f>
        <v>24.136600000000001</v>
      </c>
      <c r="L216" t="s">
        <v>66</v>
      </c>
      <c r="M216" s="56">
        <v>19.8</v>
      </c>
      <c r="N216" s="5">
        <f>(I216*J216)/M216</f>
        <v>1219.0202020202021</v>
      </c>
      <c r="O216" s="56"/>
      <c r="P216">
        <f>M216*N216</f>
        <v>24136.600000000002</v>
      </c>
      <c r="Q216" s="61">
        <v>1.81</v>
      </c>
      <c r="R216" s="59">
        <v>2.4300000000000002</v>
      </c>
      <c r="S216">
        <v>84.5</v>
      </c>
      <c r="U216">
        <v>8.07</v>
      </c>
      <c r="V216" s="25">
        <v>8</v>
      </c>
      <c r="W216">
        <f t="shared" si="56"/>
        <v>5.9171597633136095</v>
      </c>
      <c r="X216" s="61">
        <f t="shared" si="57"/>
        <v>0.67600000000000005</v>
      </c>
      <c r="Z216" s="3" t="s">
        <v>73</v>
      </c>
      <c r="AA216">
        <v>6</v>
      </c>
    </row>
    <row r="217" spans="1:41">
      <c r="A217" s="60">
        <v>115</v>
      </c>
      <c r="B217" t="s">
        <v>82</v>
      </c>
      <c r="C217" s="20">
        <v>40787</v>
      </c>
      <c r="D217" t="s">
        <v>10</v>
      </c>
      <c r="E217" s="61" t="s">
        <v>14</v>
      </c>
      <c r="F217" s="61" t="s">
        <v>15</v>
      </c>
      <c r="G217">
        <v>1.6</v>
      </c>
      <c r="H217">
        <v>1.49</v>
      </c>
      <c r="I217" s="63">
        <v>13.3</v>
      </c>
      <c r="J217">
        <v>62</v>
      </c>
      <c r="K217" s="58">
        <f>I217*J217/1000</f>
        <v>0.8246</v>
      </c>
      <c r="M217" s="56"/>
      <c r="N217" s="5" t="e">
        <f>(I217*J217)/M217</f>
        <v>#DIV/0!</v>
      </c>
      <c r="P217" t="e">
        <f>M217*N217</f>
        <v>#DIV/0!</v>
      </c>
      <c r="Q217" s="61">
        <v>1.77</v>
      </c>
      <c r="R217" s="59">
        <v>1.02</v>
      </c>
      <c r="S217">
        <v>17.3</v>
      </c>
      <c r="U217">
        <v>0.22364999999999999</v>
      </c>
      <c r="V217" s="25">
        <v>7</v>
      </c>
      <c r="W217">
        <f t="shared" si="56"/>
        <v>28.901734104046241</v>
      </c>
      <c r="X217" s="58">
        <f t="shared" si="57"/>
        <v>0.12110000000000001</v>
      </c>
      <c r="Y217" s="3" t="s">
        <v>213</v>
      </c>
      <c r="Z217" s="59" t="s">
        <v>215</v>
      </c>
      <c r="AA217">
        <v>6</v>
      </c>
      <c r="AH217" s="61"/>
      <c r="AI217" s="61"/>
      <c r="AJ217" s="63"/>
      <c r="AK217" s="63"/>
      <c r="AL217" s="63"/>
      <c r="AM217" s="63"/>
      <c r="AN217" s="63"/>
      <c r="AO217" s="63"/>
    </row>
    <row r="218" spans="1:41">
      <c r="A218" s="60">
        <v>115.1</v>
      </c>
      <c r="B218" s="61" t="s">
        <v>75</v>
      </c>
      <c r="D218" t="s">
        <v>10</v>
      </c>
      <c r="E218" s="63" t="s">
        <v>14</v>
      </c>
      <c r="F218" s="63" t="s">
        <v>15</v>
      </c>
      <c r="I218" s="61"/>
      <c r="K218" s="61"/>
      <c r="M218" s="56"/>
      <c r="Q218" s="61">
        <v>1.7</v>
      </c>
      <c r="R218" s="61">
        <v>2.0099999999999998</v>
      </c>
      <c r="S218">
        <v>7.9</v>
      </c>
      <c r="V218" s="61">
        <v>8.5</v>
      </c>
      <c r="W218">
        <f t="shared" si="56"/>
        <v>63.291139240506325</v>
      </c>
      <c r="X218" s="58">
        <f t="shared" si="57"/>
        <v>6.7150000000000001E-2</v>
      </c>
      <c r="Z218" s="63"/>
      <c r="AA218" s="15"/>
    </row>
    <row r="219" spans="1:41">
      <c r="A219" s="54">
        <v>116</v>
      </c>
      <c r="B219" t="s">
        <v>82</v>
      </c>
      <c r="C219" s="20" t="s">
        <v>174</v>
      </c>
      <c r="D219" t="s">
        <v>8</v>
      </c>
      <c r="E219" s="63" t="s">
        <v>21</v>
      </c>
      <c r="F219" s="63" t="s">
        <v>23</v>
      </c>
      <c r="G219">
        <v>2.09</v>
      </c>
      <c r="H219">
        <v>2.35</v>
      </c>
      <c r="I219">
        <v>272.39999999999998</v>
      </c>
      <c r="J219">
        <v>62</v>
      </c>
      <c r="K219">
        <f t="shared" ref="K219:K236" si="58">I219*J219/1000</f>
        <v>16.8888</v>
      </c>
      <c r="L219" t="s">
        <v>66</v>
      </c>
      <c r="M219" s="56">
        <v>9</v>
      </c>
      <c r="N219" s="5">
        <f t="shared" ref="N219:N236" si="59">(I219*J219)/M219</f>
        <v>1876.5333333333333</v>
      </c>
      <c r="P219">
        <f t="shared" ref="P219:P236" si="60">M219*N219</f>
        <v>16888.8</v>
      </c>
      <c r="Q219" s="63">
        <v>1.96</v>
      </c>
      <c r="R219" s="63">
        <v>2.46</v>
      </c>
      <c r="S219">
        <v>106.1</v>
      </c>
      <c r="U219">
        <v>8.3397000000000006</v>
      </c>
      <c r="V219" s="25">
        <v>8</v>
      </c>
      <c r="W219">
        <f t="shared" si="56"/>
        <v>4.7125353440150803</v>
      </c>
      <c r="X219" s="63">
        <f t="shared" si="57"/>
        <v>0.8488</v>
      </c>
      <c r="Y219" s="3" t="s">
        <v>216</v>
      </c>
      <c r="AA219" s="61"/>
      <c r="AH219" s="2"/>
      <c r="AI219" s="2"/>
      <c r="AJ219" s="2"/>
      <c r="AK219" s="2"/>
      <c r="AL219" s="2"/>
      <c r="AM219" s="2"/>
      <c r="AN219" s="2"/>
      <c r="AO219" s="2"/>
    </row>
    <row r="220" spans="1:41">
      <c r="A220" s="43">
        <v>117</v>
      </c>
      <c r="B220" s="61" t="s">
        <v>82</v>
      </c>
      <c r="C220" s="20">
        <v>40787</v>
      </c>
      <c r="D220" s="61" t="s">
        <v>8</v>
      </c>
      <c r="E220" s="61" t="s">
        <v>14</v>
      </c>
      <c r="F220" s="61" t="s">
        <v>23</v>
      </c>
      <c r="G220" s="61">
        <v>2.0499999999999998</v>
      </c>
      <c r="H220" s="61">
        <v>2.4700000000000002</v>
      </c>
      <c r="I220" s="61">
        <v>195.2</v>
      </c>
      <c r="J220" s="61">
        <v>62</v>
      </c>
      <c r="K220" s="61">
        <f t="shared" si="58"/>
        <v>12.102399999999999</v>
      </c>
      <c r="L220" s="61" t="s">
        <v>66</v>
      </c>
      <c r="M220" s="61">
        <v>4.5</v>
      </c>
      <c r="N220" s="5">
        <f t="shared" si="59"/>
        <v>2689.422222222222</v>
      </c>
      <c r="O220" s="61"/>
      <c r="P220">
        <f t="shared" si="60"/>
        <v>12102.4</v>
      </c>
      <c r="Q220" s="63">
        <v>1.94</v>
      </c>
      <c r="R220" s="63">
        <v>1.92</v>
      </c>
      <c r="S220">
        <v>115.7</v>
      </c>
      <c r="U220">
        <v>8.2200000000000006</v>
      </c>
      <c r="V220" s="25">
        <v>7</v>
      </c>
      <c r="W220">
        <f t="shared" si="56"/>
        <v>4.3215211754537597</v>
      </c>
      <c r="X220" s="61">
        <f t="shared" si="57"/>
        <v>0.80989999999999995</v>
      </c>
      <c r="Z220" s="61" t="s">
        <v>118</v>
      </c>
      <c r="AA220" s="61">
        <v>6</v>
      </c>
      <c r="AB220" s="61"/>
      <c r="AC220" s="61"/>
      <c r="AD220" s="61"/>
      <c r="AE220" s="61"/>
      <c r="AF220" s="61"/>
      <c r="AH220" s="61"/>
      <c r="AI220" s="61"/>
      <c r="AJ220" s="63"/>
      <c r="AK220" s="63"/>
      <c r="AL220" s="63"/>
      <c r="AM220" s="63"/>
      <c r="AN220" s="63"/>
      <c r="AO220" s="63"/>
    </row>
    <row r="221" spans="1:41">
      <c r="A221" s="60">
        <v>118</v>
      </c>
      <c r="C221" s="20">
        <v>40787</v>
      </c>
      <c r="D221" t="s">
        <v>18</v>
      </c>
      <c r="E221" s="61" t="s">
        <v>14</v>
      </c>
      <c r="F221" s="61" t="s">
        <v>15</v>
      </c>
      <c r="G221">
        <v>2.0099999999999998</v>
      </c>
      <c r="H221">
        <v>3.17</v>
      </c>
      <c r="I221" s="63">
        <v>60.4</v>
      </c>
      <c r="J221">
        <v>62</v>
      </c>
      <c r="K221" s="58">
        <f t="shared" si="58"/>
        <v>3.7447999999999997</v>
      </c>
      <c r="N221" s="5" t="e">
        <f t="shared" si="59"/>
        <v>#DIV/0!</v>
      </c>
      <c r="P221" t="e">
        <f t="shared" si="60"/>
        <v>#DIV/0!</v>
      </c>
      <c r="Q221" s="61"/>
      <c r="R221" s="61"/>
      <c r="V221" s="61"/>
      <c r="W221" t="e">
        <f t="shared" si="56"/>
        <v>#DIV/0!</v>
      </c>
      <c r="X221" s="61">
        <f t="shared" si="57"/>
        <v>0</v>
      </c>
      <c r="Z221" s="61" t="s">
        <v>90</v>
      </c>
      <c r="AA221">
        <v>6</v>
      </c>
      <c r="AH221" s="61"/>
      <c r="AI221" s="61"/>
    </row>
    <row r="222" spans="1:41">
      <c r="A222" s="43">
        <v>119</v>
      </c>
      <c r="B222" s="56" t="s">
        <v>82</v>
      </c>
      <c r="C222" s="20">
        <v>40787</v>
      </c>
      <c r="D222" s="56" t="s">
        <v>18</v>
      </c>
      <c r="E222" s="61" t="s">
        <v>12</v>
      </c>
      <c r="F222" s="61" t="s">
        <v>23</v>
      </c>
      <c r="G222" s="56">
        <v>2.0699999999999998</v>
      </c>
      <c r="H222" s="56">
        <v>2.61</v>
      </c>
      <c r="I222" s="61">
        <v>195.6</v>
      </c>
      <c r="J222" s="56">
        <v>62</v>
      </c>
      <c r="K222" s="61">
        <f t="shared" si="58"/>
        <v>12.127199999999998</v>
      </c>
      <c r="L222" s="56" t="s">
        <v>66</v>
      </c>
      <c r="M222" s="56">
        <v>5.5</v>
      </c>
      <c r="N222" s="5">
        <f t="shared" si="59"/>
        <v>2204.9454545454541</v>
      </c>
      <c r="O222" s="56"/>
      <c r="P222">
        <f t="shared" si="60"/>
        <v>12127.199999999997</v>
      </c>
      <c r="Q222" s="56">
        <v>1.92</v>
      </c>
      <c r="R222" s="61">
        <v>2.17</v>
      </c>
      <c r="S222">
        <v>80.8</v>
      </c>
      <c r="U222">
        <v>1.8385499999999999</v>
      </c>
      <c r="V222" s="25">
        <v>8</v>
      </c>
      <c r="W222">
        <f t="shared" si="56"/>
        <v>6.1881188118811883</v>
      </c>
      <c r="X222" s="61">
        <f t="shared" si="57"/>
        <v>0.64639999999999997</v>
      </c>
      <c r="Z222" s="61" t="s">
        <v>106</v>
      </c>
      <c r="AA222">
        <v>6</v>
      </c>
    </row>
    <row r="223" spans="1:41">
      <c r="A223" s="54">
        <v>120</v>
      </c>
      <c r="B223" t="s">
        <v>82</v>
      </c>
      <c r="C223" s="20">
        <v>40787</v>
      </c>
      <c r="D223" t="s">
        <v>18</v>
      </c>
      <c r="E223" s="61" t="s">
        <v>13</v>
      </c>
      <c r="F223" s="61" t="s">
        <v>15</v>
      </c>
      <c r="G223">
        <v>2.0699999999999998</v>
      </c>
      <c r="H223">
        <v>3.15</v>
      </c>
      <c r="I223">
        <v>83.5</v>
      </c>
      <c r="J223">
        <v>62</v>
      </c>
      <c r="K223">
        <f t="shared" si="58"/>
        <v>5.1769999999999996</v>
      </c>
      <c r="L223" t="s">
        <v>66</v>
      </c>
      <c r="M223">
        <v>4.5</v>
      </c>
      <c r="N223" s="5">
        <f t="shared" si="59"/>
        <v>1150.4444444444443</v>
      </c>
      <c r="P223">
        <f t="shared" si="60"/>
        <v>5177</v>
      </c>
      <c r="Q223" s="56">
        <v>1.71</v>
      </c>
      <c r="R223" s="59">
        <v>5.77</v>
      </c>
      <c r="S223">
        <v>16.5</v>
      </c>
      <c r="U223">
        <v>3.9703499999999998</v>
      </c>
      <c r="V223" s="25">
        <v>8</v>
      </c>
      <c r="W223">
        <f t="shared" si="56"/>
        <v>30.303030303030305</v>
      </c>
      <c r="X223" s="58">
        <f t="shared" si="57"/>
        <v>0.13200000000000001</v>
      </c>
      <c r="Y223" s="3" t="s">
        <v>150</v>
      </c>
      <c r="Z223" s="61" t="s">
        <v>217</v>
      </c>
      <c r="AA223" s="61">
        <v>6</v>
      </c>
      <c r="AH223" s="59"/>
      <c r="AI223" s="59"/>
      <c r="AJ223" s="63"/>
      <c r="AK223" s="63"/>
      <c r="AL223" s="63"/>
      <c r="AM223" s="63"/>
      <c r="AN223" s="63"/>
      <c r="AO223" s="63"/>
    </row>
    <row r="224" spans="1:41">
      <c r="A224" s="60">
        <v>121</v>
      </c>
      <c r="B224" s="56" t="s">
        <v>82</v>
      </c>
      <c r="C224" s="20">
        <v>40787</v>
      </c>
      <c r="D224" s="56" t="s">
        <v>17</v>
      </c>
      <c r="E224" s="61" t="s">
        <v>14</v>
      </c>
      <c r="F224" s="61" t="s">
        <v>15</v>
      </c>
      <c r="G224" s="56">
        <v>2.0499999999999998</v>
      </c>
      <c r="H224" s="56">
        <v>2.87</v>
      </c>
      <c r="I224" s="56">
        <v>110</v>
      </c>
      <c r="J224" s="56">
        <v>62</v>
      </c>
      <c r="K224" s="56">
        <f t="shared" si="58"/>
        <v>6.82</v>
      </c>
      <c r="L224" s="56" t="s">
        <v>66</v>
      </c>
      <c r="M224" s="56">
        <v>5.5</v>
      </c>
      <c r="N224" s="5">
        <f t="shared" si="59"/>
        <v>1240</v>
      </c>
      <c r="O224" s="56"/>
      <c r="P224">
        <f t="shared" si="60"/>
        <v>6820</v>
      </c>
      <c r="Q224" s="56">
        <v>1.91</v>
      </c>
      <c r="R224" s="59">
        <v>18.03</v>
      </c>
      <c r="S224">
        <v>9.9</v>
      </c>
      <c r="U224">
        <v>1.0095000000000001</v>
      </c>
      <c r="V224" s="25">
        <v>7</v>
      </c>
      <c r="W224">
        <f t="shared" si="56"/>
        <v>50.505050505050505</v>
      </c>
      <c r="X224" s="58">
        <f t="shared" si="57"/>
        <v>6.93E-2</v>
      </c>
      <c r="Z224" s="61" t="s">
        <v>126</v>
      </c>
      <c r="AA224" s="61">
        <v>6</v>
      </c>
    </row>
    <row r="225" spans="1:41">
      <c r="A225" s="54">
        <v>122</v>
      </c>
      <c r="B225" t="s">
        <v>82</v>
      </c>
      <c r="C225" s="20" t="s">
        <v>175</v>
      </c>
      <c r="D225" t="s">
        <v>17</v>
      </c>
      <c r="E225" s="63" t="s">
        <v>13</v>
      </c>
      <c r="F225" s="63" t="s">
        <v>15</v>
      </c>
      <c r="G225">
        <v>2.09</v>
      </c>
      <c r="H225">
        <v>2.39</v>
      </c>
      <c r="I225">
        <v>233.6</v>
      </c>
      <c r="J225">
        <v>62</v>
      </c>
      <c r="K225">
        <f t="shared" si="58"/>
        <v>14.483199999999998</v>
      </c>
      <c r="L225" t="s">
        <v>66</v>
      </c>
      <c r="M225">
        <v>9</v>
      </c>
      <c r="N225" s="5">
        <f t="shared" si="59"/>
        <v>1609.2444444444443</v>
      </c>
      <c r="P225">
        <f t="shared" si="60"/>
        <v>14483.199999999999</v>
      </c>
      <c r="Q225" s="63">
        <v>1.96</v>
      </c>
      <c r="R225" s="63">
        <v>2.23</v>
      </c>
      <c r="S225">
        <v>106.9</v>
      </c>
      <c r="U225">
        <v>15.113099999999999</v>
      </c>
      <c r="V225" s="25">
        <v>8</v>
      </c>
      <c r="W225">
        <f t="shared" si="56"/>
        <v>4.677268475210477</v>
      </c>
      <c r="X225" s="63">
        <f t="shared" si="57"/>
        <v>0.85520000000000007</v>
      </c>
      <c r="Y225" s="3" t="s">
        <v>216</v>
      </c>
      <c r="AA225" s="61"/>
      <c r="AH225" s="2"/>
      <c r="AI225" s="2"/>
      <c r="AJ225" s="2"/>
      <c r="AK225" s="2"/>
      <c r="AL225" s="2"/>
      <c r="AM225" s="2"/>
      <c r="AN225" s="2"/>
      <c r="AO225" s="2"/>
    </row>
    <row r="226" spans="1:41">
      <c r="A226" s="60">
        <v>123</v>
      </c>
      <c r="B226" t="s">
        <v>75</v>
      </c>
      <c r="C226" s="20">
        <v>40787</v>
      </c>
      <c r="D226" t="s">
        <v>8</v>
      </c>
      <c r="E226" s="61" t="s">
        <v>13</v>
      </c>
      <c r="F226" s="61" t="s">
        <v>27</v>
      </c>
      <c r="G226">
        <v>2.08</v>
      </c>
      <c r="H226">
        <v>2.94</v>
      </c>
      <c r="I226">
        <v>81.900000000000006</v>
      </c>
      <c r="J226">
        <v>62</v>
      </c>
      <c r="K226">
        <f t="shared" si="58"/>
        <v>5.0777999999999999</v>
      </c>
      <c r="L226" t="s">
        <v>66</v>
      </c>
      <c r="M226">
        <v>5</v>
      </c>
      <c r="N226" s="5">
        <f t="shared" si="59"/>
        <v>1015.5600000000001</v>
      </c>
      <c r="P226">
        <f t="shared" si="60"/>
        <v>5077.8</v>
      </c>
      <c r="Q226" s="56">
        <v>1.91</v>
      </c>
      <c r="R226" s="59">
        <v>49.1</v>
      </c>
      <c r="S226">
        <v>11</v>
      </c>
      <c r="V226" s="25">
        <v>9</v>
      </c>
      <c r="W226">
        <f t="shared" si="56"/>
        <v>45.454545454545453</v>
      </c>
      <c r="X226" s="58">
        <f t="shared" si="57"/>
        <v>9.9000000000000005E-2</v>
      </c>
      <c r="Z226" s="61" t="s">
        <v>90</v>
      </c>
      <c r="AA226" s="61">
        <v>6</v>
      </c>
      <c r="AC226" s="61"/>
      <c r="AD226" s="61"/>
    </row>
    <row r="227" spans="1:41">
      <c r="A227" s="43">
        <v>124</v>
      </c>
      <c r="B227" t="s">
        <v>82</v>
      </c>
      <c r="C227" s="20">
        <v>40787</v>
      </c>
      <c r="D227" t="s">
        <v>8</v>
      </c>
      <c r="E227" s="61" t="s">
        <v>14</v>
      </c>
      <c r="F227" s="61" t="s">
        <v>27</v>
      </c>
      <c r="G227">
        <v>2.0699999999999998</v>
      </c>
      <c r="H227">
        <v>2.64</v>
      </c>
      <c r="I227">
        <v>257</v>
      </c>
      <c r="J227">
        <v>62</v>
      </c>
      <c r="K227">
        <f t="shared" si="58"/>
        <v>15.933999999999999</v>
      </c>
      <c r="L227" t="s">
        <v>66</v>
      </c>
      <c r="M227">
        <v>5</v>
      </c>
      <c r="N227" s="5">
        <f t="shared" si="59"/>
        <v>3186.8</v>
      </c>
      <c r="P227">
        <f t="shared" si="60"/>
        <v>15934</v>
      </c>
      <c r="Q227" s="63">
        <v>1.99</v>
      </c>
      <c r="R227" s="63">
        <v>2.37</v>
      </c>
      <c r="S227">
        <v>113.3</v>
      </c>
      <c r="U227">
        <v>11.9079</v>
      </c>
      <c r="V227" s="25">
        <v>8</v>
      </c>
      <c r="W227">
        <f t="shared" si="56"/>
        <v>4.4130626654898499</v>
      </c>
      <c r="X227" s="63">
        <f t="shared" si="57"/>
        <v>0.90639999999999998</v>
      </c>
      <c r="Z227" s="61" t="s">
        <v>106</v>
      </c>
      <c r="AA227" s="61">
        <v>6</v>
      </c>
    </row>
    <row r="228" spans="1:41">
      <c r="A228" s="60">
        <v>125</v>
      </c>
      <c r="B228" t="s">
        <v>82</v>
      </c>
      <c r="C228" s="20">
        <v>40787</v>
      </c>
      <c r="D228" t="s">
        <v>10</v>
      </c>
      <c r="E228" s="61" t="s">
        <v>19</v>
      </c>
      <c r="F228" s="61" t="s">
        <v>27</v>
      </c>
      <c r="G228">
        <v>2.06</v>
      </c>
      <c r="H228">
        <v>3.19</v>
      </c>
      <c r="I228">
        <v>79.599999999999994</v>
      </c>
      <c r="J228">
        <v>62</v>
      </c>
      <c r="K228">
        <f t="shared" si="58"/>
        <v>4.9352</v>
      </c>
      <c r="L228" t="s">
        <v>66</v>
      </c>
      <c r="M228">
        <v>5</v>
      </c>
      <c r="N228" s="5">
        <f t="shared" si="59"/>
        <v>987.04</v>
      </c>
      <c r="O228" s="56"/>
      <c r="P228">
        <f t="shared" si="60"/>
        <v>4935.2</v>
      </c>
      <c r="Q228" s="56">
        <v>1.66</v>
      </c>
      <c r="R228" s="59">
        <v>6.34</v>
      </c>
      <c r="S228">
        <v>11.6</v>
      </c>
      <c r="U228">
        <v>1.1116999999999999</v>
      </c>
      <c r="V228" s="25">
        <v>9</v>
      </c>
      <c r="W228">
        <f t="shared" si="56"/>
        <v>43.103448275862071</v>
      </c>
      <c r="X228" s="58">
        <f t="shared" si="57"/>
        <v>0.10439999999999999</v>
      </c>
      <c r="Z228" s="61" t="s">
        <v>90</v>
      </c>
      <c r="AA228" s="61">
        <v>6</v>
      </c>
    </row>
    <row r="229" spans="1:41">
      <c r="A229" s="60">
        <v>126</v>
      </c>
      <c r="B229" t="s">
        <v>83</v>
      </c>
      <c r="C229" s="20">
        <v>40787</v>
      </c>
      <c r="D229" t="s">
        <v>17</v>
      </c>
      <c r="E229" s="61" t="s">
        <v>13</v>
      </c>
      <c r="F229" s="61" t="s">
        <v>27</v>
      </c>
      <c r="G229">
        <v>2.08</v>
      </c>
      <c r="H229">
        <v>2.48</v>
      </c>
      <c r="I229">
        <v>118.9</v>
      </c>
      <c r="J229">
        <v>62</v>
      </c>
      <c r="K229">
        <f t="shared" si="58"/>
        <v>7.3718000000000004</v>
      </c>
      <c r="L229" t="s">
        <v>66</v>
      </c>
      <c r="M229">
        <v>6</v>
      </c>
      <c r="N229" s="5">
        <f t="shared" si="59"/>
        <v>1228.6333333333334</v>
      </c>
      <c r="P229">
        <f t="shared" si="60"/>
        <v>7371.8000000000011</v>
      </c>
      <c r="Q229">
        <v>2.11</v>
      </c>
      <c r="R229" s="59">
        <v>1.57</v>
      </c>
      <c r="S229">
        <v>8.5</v>
      </c>
      <c r="U229">
        <v>0</v>
      </c>
      <c r="V229" s="25">
        <v>8</v>
      </c>
      <c r="W229">
        <f t="shared" si="56"/>
        <v>58.823529411764703</v>
      </c>
      <c r="X229" s="58">
        <f t="shared" si="57"/>
        <v>6.8000000000000005E-2</v>
      </c>
      <c r="Z229" s="61" t="s">
        <v>129</v>
      </c>
      <c r="AA229" s="61">
        <v>6</v>
      </c>
      <c r="AC229" s="61"/>
      <c r="AD229" s="61"/>
      <c r="AH229" s="61"/>
      <c r="AI229" s="61"/>
    </row>
    <row r="230" spans="1:41">
      <c r="A230" s="60">
        <v>126.1</v>
      </c>
      <c r="B230" t="s">
        <v>82</v>
      </c>
      <c r="D230" t="s">
        <v>17</v>
      </c>
      <c r="E230" s="63" t="s">
        <v>13</v>
      </c>
      <c r="F230" s="63" t="s">
        <v>27</v>
      </c>
      <c r="K230">
        <f t="shared" si="58"/>
        <v>0</v>
      </c>
      <c r="N230" s="5" t="e">
        <f t="shared" si="59"/>
        <v>#DIV/0!</v>
      </c>
      <c r="O230" s="61"/>
      <c r="P230" t="e">
        <f t="shared" si="60"/>
        <v>#DIV/0!</v>
      </c>
      <c r="Q230" s="63">
        <v>2.0299999999999998</v>
      </c>
      <c r="R230" s="59">
        <v>1.55</v>
      </c>
      <c r="S230">
        <v>25.5</v>
      </c>
      <c r="U230">
        <v>14.19495</v>
      </c>
      <c r="V230" s="25">
        <v>8</v>
      </c>
      <c r="W230">
        <f t="shared" si="56"/>
        <v>19.607843137254903</v>
      </c>
      <c r="X230" s="58">
        <f t="shared" si="57"/>
        <v>0.20399999999999999</v>
      </c>
      <c r="AA230" s="61"/>
      <c r="AH230" s="61"/>
      <c r="AI230" s="61"/>
      <c r="AJ230" s="63"/>
      <c r="AK230" s="63"/>
      <c r="AL230" s="63"/>
      <c r="AM230" s="63"/>
      <c r="AN230" s="63"/>
      <c r="AO230" s="63"/>
    </row>
    <row r="231" spans="1:41">
      <c r="A231" s="43">
        <v>127</v>
      </c>
      <c r="B231" t="s">
        <v>82</v>
      </c>
      <c r="C231" s="20">
        <v>40787</v>
      </c>
      <c r="D231" t="s">
        <v>7</v>
      </c>
      <c r="E231" s="61" t="s">
        <v>14</v>
      </c>
      <c r="F231" s="61" t="s">
        <v>27</v>
      </c>
      <c r="G231">
        <v>2.08</v>
      </c>
      <c r="H231">
        <v>2.66</v>
      </c>
      <c r="I231">
        <v>229.2</v>
      </c>
      <c r="J231">
        <v>62</v>
      </c>
      <c r="K231">
        <f t="shared" si="58"/>
        <v>14.2104</v>
      </c>
      <c r="L231" t="s">
        <v>66</v>
      </c>
      <c r="M231">
        <v>3.3</v>
      </c>
      <c r="N231" s="5">
        <f t="shared" si="59"/>
        <v>4306.181818181818</v>
      </c>
      <c r="P231">
        <f t="shared" si="60"/>
        <v>14210.399999999998</v>
      </c>
      <c r="Q231" s="63">
        <v>1.95</v>
      </c>
      <c r="R231" s="63">
        <v>2.04</v>
      </c>
      <c r="S231">
        <v>68.8</v>
      </c>
      <c r="U231">
        <v>54.103540000000002</v>
      </c>
      <c r="V231" s="25">
        <v>8</v>
      </c>
      <c r="W231">
        <f t="shared" si="56"/>
        <v>7.2674418604651168</v>
      </c>
      <c r="X231" s="63">
        <f t="shared" si="57"/>
        <v>0.5504</v>
      </c>
      <c r="Z231" s="61" t="s">
        <v>106</v>
      </c>
      <c r="AA231" s="61">
        <v>6</v>
      </c>
      <c r="AH231" s="61"/>
      <c r="AI231" s="61"/>
    </row>
    <row r="232" spans="1:41">
      <c r="A232" s="60">
        <v>128</v>
      </c>
      <c r="B232" t="s">
        <v>75</v>
      </c>
      <c r="C232" s="23">
        <v>40787</v>
      </c>
      <c r="D232" s="63" t="s">
        <v>18</v>
      </c>
      <c r="E232" s="63" t="s">
        <v>20</v>
      </c>
      <c r="F232" s="63" t="s">
        <v>15</v>
      </c>
      <c r="G232">
        <v>2.0499999999999998</v>
      </c>
      <c r="H232">
        <v>2.2200000000000002</v>
      </c>
      <c r="I232">
        <v>121.5</v>
      </c>
      <c r="J232">
        <v>62</v>
      </c>
      <c r="K232">
        <f t="shared" si="58"/>
        <v>7.5330000000000004</v>
      </c>
      <c r="L232" t="s">
        <v>66</v>
      </c>
      <c r="M232">
        <v>6</v>
      </c>
      <c r="N232" s="5">
        <f t="shared" si="59"/>
        <v>1255.5</v>
      </c>
      <c r="P232">
        <f t="shared" si="60"/>
        <v>7533</v>
      </c>
      <c r="Q232">
        <v>1.8</v>
      </c>
      <c r="R232" s="59">
        <v>1.56</v>
      </c>
      <c r="S232">
        <v>26.3</v>
      </c>
      <c r="V232" s="25">
        <v>9</v>
      </c>
      <c r="W232">
        <f t="shared" si="56"/>
        <v>19.011406844106464</v>
      </c>
      <c r="X232" s="58">
        <f t="shared" si="57"/>
        <v>0.23670000000000002</v>
      </c>
      <c r="Z232" s="3" t="s">
        <v>91</v>
      </c>
      <c r="AA232" s="61">
        <v>6</v>
      </c>
    </row>
    <row r="233" spans="1:41">
      <c r="A233" s="60">
        <v>128.1</v>
      </c>
      <c r="B233" t="s">
        <v>82</v>
      </c>
      <c r="C233" s="23"/>
      <c r="D233" t="s">
        <v>18</v>
      </c>
      <c r="E233" s="61" t="s">
        <v>20</v>
      </c>
      <c r="F233" s="61" t="s">
        <v>15</v>
      </c>
      <c r="K233">
        <f t="shared" si="58"/>
        <v>0</v>
      </c>
      <c r="N233" s="5" t="e">
        <f t="shared" si="59"/>
        <v>#DIV/0!</v>
      </c>
      <c r="P233" t="e">
        <f t="shared" si="60"/>
        <v>#DIV/0!</v>
      </c>
      <c r="Q233" s="63">
        <v>1.96</v>
      </c>
      <c r="R233" s="59">
        <v>1.63</v>
      </c>
      <c r="S233">
        <v>24.4</v>
      </c>
      <c r="U233">
        <v>7.1151</v>
      </c>
      <c r="V233" s="25">
        <v>7.5</v>
      </c>
      <c r="W233">
        <f t="shared" si="56"/>
        <v>20.491803278688526</v>
      </c>
      <c r="X233" s="58">
        <f t="shared" si="57"/>
        <v>0.183</v>
      </c>
      <c r="Y233" s="3" t="s">
        <v>225</v>
      </c>
      <c r="Z233" s="57"/>
      <c r="AA233" s="61"/>
    </row>
    <row r="234" spans="1:41">
      <c r="A234" s="43">
        <v>129</v>
      </c>
      <c r="B234" s="61" t="s">
        <v>82</v>
      </c>
      <c r="C234" s="23">
        <v>40787</v>
      </c>
      <c r="D234" s="63" t="s">
        <v>9</v>
      </c>
      <c r="E234" s="63" t="s">
        <v>21</v>
      </c>
      <c r="F234" s="63" t="s">
        <v>15</v>
      </c>
      <c r="G234">
        <v>2.06</v>
      </c>
      <c r="H234">
        <v>2.5299999999999998</v>
      </c>
      <c r="I234">
        <v>259.39999999999998</v>
      </c>
      <c r="J234">
        <v>62</v>
      </c>
      <c r="K234">
        <f t="shared" si="58"/>
        <v>16.082799999999999</v>
      </c>
      <c r="L234" t="s">
        <v>66</v>
      </c>
      <c r="M234">
        <v>5</v>
      </c>
      <c r="N234" s="5">
        <f t="shared" si="59"/>
        <v>3216.56</v>
      </c>
      <c r="P234">
        <f t="shared" si="60"/>
        <v>16082.8</v>
      </c>
      <c r="Q234" s="63">
        <v>1.92</v>
      </c>
      <c r="R234" s="63">
        <v>2.08</v>
      </c>
      <c r="S234">
        <v>116.2</v>
      </c>
      <c r="T234">
        <v>8.15</v>
      </c>
      <c r="U234">
        <v>6.2812000000000001</v>
      </c>
      <c r="V234" s="25">
        <v>5.6</v>
      </c>
      <c r="W234">
        <f t="shared" si="56"/>
        <v>4.3029259896729775</v>
      </c>
      <c r="X234" s="63">
        <f t="shared" si="57"/>
        <v>0.65072000000000008</v>
      </c>
      <c r="Z234" s="57" t="s">
        <v>132</v>
      </c>
      <c r="AA234" s="61">
        <v>6</v>
      </c>
      <c r="AH234" s="61"/>
      <c r="AI234" s="61"/>
    </row>
    <row r="235" spans="1:41">
      <c r="A235" s="60">
        <v>130</v>
      </c>
      <c r="B235" s="61" t="s">
        <v>82</v>
      </c>
      <c r="C235" s="23">
        <v>40787</v>
      </c>
      <c r="D235" s="63" t="s">
        <v>18</v>
      </c>
      <c r="E235" s="63" t="s">
        <v>20</v>
      </c>
      <c r="F235" s="63" t="s">
        <v>23</v>
      </c>
      <c r="G235">
        <v>2.06</v>
      </c>
      <c r="H235">
        <v>2.64</v>
      </c>
      <c r="I235">
        <v>242.4</v>
      </c>
      <c r="J235">
        <v>62</v>
      </c>
      <c r="K235">
        <f t="shared" si="58"/>
        <v>15.0288</v>
      </c>
      <c r="L235" t="s">
        <v>66</v>
      </c>
      <c r="M235">
        <v>6.5</v>
      </c>
      <c r="N235" s="5">
        <f t="shared" si="59"/>
        <v>2312.123076923077</v>
      </c>
      <c r="O235" s="61"/>
      <c r="P235">
        <f t="shared" si="60"/>
        <v>15028.8</v>
      </c>
      <c r="Q235" s="63">
        <v>1.91</v>
      </c>
      <c r="R235" s="63">
        <v>2.14</v>
      </c>
      <c r="S235">
        <v>88.5</v>
      </c>
      <c r="U235">
        <v>13.25685</v>
      </c>
      <c r="V235" s="25">
        <v>8</v>
      </c>
      <c r="W235">
        <f t="shared" si="56"/>
        <v>5.6497175141242941</v>
      </c>
      <c r="X235" s="63">
        <f t="shared" si="57"/>
        <v>0.70799999999999996</v>
      </c>
      <c r="Z235" s="61" t="s">
        <v>107</v>
      </c>
      <c r="AA235" s="61">
        <v>6</v>
      </c>
      <c r="AC235" s="61"/>
      <c r="AD235" s="61"/>
    </row>
    <row r="236" spans="1:41">
      <c r="A236" s="43">
        <v>131</v>
      </c>
      <c r="B236" s="61" t="s">
        <v>82</v>
      </c>
      <c r="C236" s="23">
        <v>40787</v>
      </c>
      <c r="D236" s="63" t="s">
        <v>18</v>
      </c>
      <c r="E236" s="63" t="s">
        <v>19</v>
      </c>
      <c r="F236" s="63" t="s">
        <v>23</v>
      </c>
      <c r="G236">
        <v>2.06</v>
      </c>
      <c r="H236">
        <v>2.59</v>
      </c>
      <c r="I236">
        <v>329.7</v>
      </c>
      <c r="J236">
        <v>62</v>
      </c>
      <c r="K236">
        <f t="shared" si="58"/>
        <v>20.441399999999998</v>
      </c>
      <c r="L236" t="s">
        <v>66</v>
      </c>
      <c r="M236">
        <v>18</v>
      </c>
      <c r="N236" s="5">
        <f t="shared" si="59"/>
        <v>1135.6333333333332</v>
      </c>
      <c r="P236">
        <f t="shared" si="60"/>
        <v>20441.399999999998</v>
      </c>
      <c r="Q236" s="56">
        <v>1.99</v>
      </c>
      <c r="R236" s="59">
        <v>2.2200000000000002</v>
      </c>
      <c r="S236">
        <v>66.7</v>
      </c>
      <c r="U236">
        <v>12.591749999999999</v>
      </c>
      <c r="V236" s="63">
        <v>8.4</v>
      </c>
      <c r="W236">
        <f t="shared" si="56"/>
        <v>7.4962518740629678</v>
      </c>
      <c r="X236" s="63">
        <f t="shared" si="57"/>
        <v>0.56028000000000011</v>
      </c>
      <c r="Z236" s="57" t="s">
        <v>93</v>
      </c>
      <c r="AA236" s="61">
        <v>6</v>
      </c>
      <c r="AH236" s="61"/>
      <c r="AI236" s="61"/>
    </row>
    <row r="237" spans="1:41">
      <c r="A237" s="60">
        <v>131.1</v>
      </c>
      <c r="B237" s="61" t="s">
        <v>75</v>
      </c>
      <c r="D237" s="61" t="s">
        <v>18</v>
      </c>
      <c r="E237" s="63" t="s">
        <v>19</v>
      </c>
      <c r="F237" s="63" t="s">
        <v>23</v>
      </c>
      <c r="G237" s="61"/>
      <c r="H237" s="61"/>
      <c r="I237" s="61"/>
      <c r="J237" s="61"/>
      <c r="K237" s="61"/>
      <c r="L237" s="61"/>
      <c r="M237" s="61"/>
      <c r="O237" s="61"/>
      <c r="Q237" s="61">
        <v>1.54</v>
      </c>
      <c r="R237" s="61">
        <v>2.66</v>
      </c>
      <c r="S237">
        <v>8.3000000000000007</v>
      </c>
      <c r="V237" s="61">
        <v>8.5</v>
      </c>
      <c r="W237">
        <f t="shared" si="56"/>
        <v>60.240963855421683</v>
      </c>
      <c r="X237" s="58">
        <f t="shared" si="57"/>
        <v>7.0550000000000015E-2</v>
      </c>
      <c r="Z237" s="63"/>
      <c r="AA237" s="15"/>
      <c r="AB237" s="61"/>
      <c r="AE237" s="61"/>
      <c r="AF237" s="61"/>
    </row>
    <row r="238" spans="1:41">
      <c r="A238" s="60">
        <v>132</v>
      </c>
      <c r="B238" s="61" t="s">
        <v>77</v>
      </c>
      <c r="C238" s="23" t="s">
        <v>103</v>
      </c>
      <c r="D238" s="63" t="s">
        <v>8</v>
      </c>
      <c r="E238" s="63" t="s">
        <v>14</v>
      </c>
      <c r="F238" s="63" t="s">
        <v>23</v>
      </c>
      <c r="G238" s="61">
        <v>2.08</v>
      </c>
      <c r="H238" s="61">
        <v>2.41</v>
      </c>
      <c r="I238" s="61">
        <v>328.5</v>
      </c>
      <c r="J238" s="61">
        <v>41</v>
      </c>
      <c r="K238" s="61">
        <f>I238*J238/1000</f>
        <v>13.468500000000001</v>
      </c>
      <c r="L238" s="61" t="s">
        <v>66</v>
      </c>
      <c r="M238" s="61">
        <v>9</v>
      </c>
      <c r="N238" s="5">
        <f>(I238*J238)/M238</f>
        <v>1496.5</v>
      </c>
      <c r="O238" s="61"/>
      <c r="P238">
        <f>M238*N238</f>
        <v>13468.5</v>
      </c>
      <c r="Q238" s="61"/>
      <c r="R238" s="61"/>
      <c r="S238" s="61"/>
      <c r="T238" s="61"/>
      <c r="U238" s="61"/>
      <c r="V238" s="61"/>
      <c r="W238" t="e">
        <f t="shared" si="56"/>
        <v>#DIV/0!</v>
      </c>
      <c r="X238" s="63">
        <f t="shared" si="57"/>
        <v>0</v>
      </c>
      <c r="Z238" s="63" t="s">
        <v>105</v>
      </c>
      <c r="AA238" s="61"/>
      <c r="AB238" s="61"/>
      <c r="AC238" s="61"/>
      <c r="AD238" s="61"/>
      <c r="AE238" s="61"/>
      <c r="AF238" s="61"/>
      <c r="AG238" s="61"/>
    </row>
    <row r="239" spans="1:41">
      <c r="A239" s="54">
        <v>133</v>
      </c>
      <c r="B239" s="61" t="s">
        <v>82</v>
      </c>
      <c r="C239" s="20" t="s">
        <v>172</v>
      </c>
      <c r="D239" s="61" t="s">
        <v>171</v>
      </c>
      <c r="E239" s="63" t="s">
        <v>13</v>
      </c>
      <c r="F239" s="63" t="s">
        <v>27</v>
      </c>
      <c r="G239" s="61">
        <v>2.11</v>
      </c>
      <c r="H239" s="61">
        <v>2.42</v>
      </c>
      <c r="I239" s="61">
        <v>233.4</v>
      </c>
      <c r="J239" s="61">
        <v>62</v>
      </c>
      <c r="K239" s="61">
        <f>I239*J239/1000</f>
        <v>14.470800000000001</v>
      </c>
      <c r="L239" s="61" t="s">
        <v>66</v>
      </c>
      <c r="M239" s="61">
        <v>14</v>
      </c>
      <c r="N239" s="5">
        <f>(I239*J239)/M239</f>
        <v>1033.6285714285716</v>
      </c>
      <c r="O239" s="61"/>
      <c r="P239">
        <f>M239*N239</f>
        <v>14470.800000000003</v>
      </c>
      <c r="Q239" s="63">
        <v>1.9</v>
      </c>
      <c r="R239" s="63">
        <v>1.95</v>
      </c>
      <c r="S239" s="61">
        <v>128.30000000000001</v>
      </c>
      <c r="T239" s="61"/>
      <c r="U239" s="61">
        <v>28.106249999999999</v>
      </c>
      <c r="V239" s="25">
        <v>8</v>
      </c>
      <c r="W239" s="56">
        <f t="shared" si="56"/>
        <v>3.8971161340607945</v>
      </c>
      <c r="X239" s="63">
        <f t="shared" si="57"/>
        <v>1.0264000000000002</v>
      </c>
      <c r="Y239" s="57" t="s">
        <v>216</v>
      </c>
      <c r="Z239" s="63"/>
      <c r="AA239" s="61"/>
      <c r="AB239" s="61"/>
      <c r="AC239" s="61"/>
      <c r="AD239" s="61"/>
      <c r="AE239" s="61"/>
      <c r="AF239" s="61"/>
      <c r="AG239" s="61"/>
    </row>
    <row r="240" spans="1:41">
      <c r="A240" s="54">
        <v>134</v>
      </c>
      <c r="B240" s="61" t="s">
        <v>82</v>
      </c>
      <c r="C240" s="20" t="s">
        <v>176</v>
      </c>
      <c r="D240" s="61" t="s">
        <v>17</v>
      </c>
      <c r="E240" s="63" t="s">
        <v>14</v>
      </c>
      <c r="F240" s="63" t="s">
        <v>15</v>
      </c>
      <c r="G240" s="61">
        <v>2.09</v>
      </c>
      <c r="H240" s="61">
        <v>2.39</v>
      </c>
      <c r="I240" s="61">
        <v>207.6</v>
      </c>
      <c r="J240" s="61">
        <v>62</v>
      </c>
      <c r="K240" s="61">
        <f>I240*J240/1000</f>
        <v>12.871199999999998</v>
      </c>
      <c r="L240" s="61" t="s">
        <v>66</v>
      </c>
      <c r="M240" s="61">
        <v>6.2</v>
      </c>
      <c r="N240" s="5">
        <f>(I240*J240)/M240</f>
        <v>2075.9999999999995</v>
      </c>
      <c r="O240" s="61"/>
      <c r="P240">
        <f>M240*N240</f>
        <v>12871.199999999997</v>
      </c>
      <c r="Q240" s="63">
        <v>1.97</v>
      </c>
      <c r="R240" s="63">
        <v>2.3199999999999998</v>
      </c>
      <c r="S240" s="61">
        <v>101.2</v>
      </c>
      <c r="T240" s="61"/>
      <c r="U240" s="61">
        <v>22.336349999999999</v>
      </c>
      <c r="V240" s="25">
        <v>8</v>
      </c>
      <c r="W240">
        <f t="shared" ref="W240:W262" si="61">0.5*1000/S240</f>
        <v>4.9407114624505928</v>
      </c>
      <c r="X240" s="63">
        <f t="shared" ref="X240:X262" si="62">V240*S240/1000</f>
        <v>0.80959999999999999</v>
      </c>
      <c r="Y240" s="3" t="s">
        <v>213</v>
      </c>
      <c r="Z240" s="63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51">
      <c r="A241" s="54">
        <v>135</v>
      </c>
      <c r="B241" s="61" t="s">
        <v>82</v>
      </c>
      <c r="C241" s="20" t="s">
        <v>177</v>
      </c>
      <c r="D241" s="61" t="s">
        <v>18</v>
      </c>
      <c r="E241" s="63" t="s">
        <v>14</v>
      </c>
      <c r="F241" s="63" t="s">
        <v>173</v>
      </c>
      <c r="G241" s="61">
        <v>2.1</v>
      </c>
      <c r="H241" s="61">
        <v>2.48</v>
      </c>
      <c r="I241" s="61">
        <v>203.4</v>
      </c>
      <c r="J241" s="61">
        <v>62</v>
      </c>
      <c r="K241" s="61">
        <f>I241*J241/1000</f>
        <v>12.610800000000001</v>
      </c>
      <c r="L241" s="61" t="s">
        <v>66</v>
      </c>
      <c r="M241" s="61">
        <v>7.6</v>
      </c>
      <c r="N241" s="5">
        <f>(I241*J241)/M241</f>
        <v>1659.3157894736844</v>
      </c>
      <c r="O241" s="61"/>
      <c r="P241">
        <f>M241*N241</f>
        <v>12610.800000000001</v>
      </c>
      <c r="Q241" s="63">
        <v>1.96</v>
      </c>
      <c r="R241" s="63">
        <v>2.23</v>
      </c>
      <c r="S241" s="61">
        <v>90.7</v>
      </c>
      <c r="T241" s="61"/>
      <c r="U241" s="61">
        <v>96.431849999999997</v>
      </c>
      <c r="V241" s="25">
        <v>8</v>
      </c>
      <c r="W241">
        <f t="shared" si="61"/>
        <v>5.5126791620727671</v>
      </c>
      <c r="X241" s="63">
        <f t="shared" si="62"/>
        <v>0.72560000000000002</v>
      </c>
      <c r="Y241" s="3" t="s">
        <v>213</v>
      </c>
      <c r="Z241" s="63"/>
      <c r="AA241" s="61"/>
      <c r="AB241" s="61"/>
      <c r="AC241" s="61"/>
      <c r="AD241" s="61"/>
      <c r="AE241" s="61"/>
      <c r="AF241" s="61"/>
      <c r="AG241" s="61"/>
    </row>
    <row r="242" spans="1:51">
      <c r="A242" s="60">
        <v>136</v>
      </c>
      <c r="B242" s="61" t="s">
        <v>83</v>
      </c>
      <c r="C242" s="20" t="s">
        <v>178</v>
      </c>
      <c r="D242" s="61" t="s">
        <v>18</v>
      </c>
      <c r="E242" s="63" t="s">
        <v>13</v>
      </c>
      <c r="F242" s="63" t="s">
        <v>15</v>
      </c>
      <c r="G242" s="61">
        <v>2.1</v>
      </c>
      <c r="H242" s="61">
        <v>2.44</v>
      </c>
      <c r="I242" s="61">
        <v>176.5</v>
      </c>
      <c r="J242" s="61">
        <v>62</v>
      </c>
      <c r="K242" s="61">
        <f>I242*J242/1000</f>
        <v>10.943</v>
      </c>
      <c r="L242" s="61" t="s">
        <v>66</v>
      </c>
      <c r="M242" s="61">
        <v>7</v>
      </c>
      <c r="N242" s="5">
        <f>(I242*J242)/M242</f>
        <v>1563.2857142857142</v>
      </c>
      <c r="O242" s="61"/>
      <c r="P242">
        <f>M242*N242</f>
        <v>10943</v>
      </c>
      <c r="Q242" s="63">
        <v>1.94</v>
      </c>
      <c r="R242" s="59">
        <v>4.0199999999999996</v>
      </c>
      <c r="S242" s="61">
        <v>6</v>
      </c>
      <c r="T242" s="61"/>
      <c r="U242" s="61">
        <v>0</v>
      </c>
      <c r="V242" s="25">
        <v>7</v>
      </c>
      <c r="W242">
        <f t="shared" si="61"/>
        <v>83.333333333333329</v>
      </c>
      <c r="X242" s="58">
        <f t="shared" si="62"/>
        <v>4.2000000000000003E-2</v>
      </c>
      <c r="Z242" s="63" t="s">
        <v>214</v>
      </c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51">
      <c r="A243" s="54">
        <v>136.1</v>
      </c>
      <c r="B243" s="61" t="s">
        <v>82</v>
      </c>
      <c r="D243" s="61" t="s">
        <v>18</v>
      </c>
      <c r="E243" s="63" t="s">
        <v>13</v>
      </c>
      <c r="F243" s="63" t="s">
        <v>15</v>
      </c>
      <c r="G243" s="61"/>
      <c r="H243" s="61"/>
      <c r="I243" s="61"/>
      <c r="J243" s="61"/>
      <c r="K243" s="61"/>
      <c r="L243" s="61"/>
      <c r="M243" s="61"/>
      <c r="O243" s="61"/>
      <c r="Q243" s="61">
        <v>1.92</v>
      </c>
      <c r="R243" s="61">
        <v>2.0099999999999998</v>
      </c>
      <c r="S243">
        <v>44.7</v>
      </c>
      <c r="V243" s="61">
        <v>8.5</v>
      </c>
      <c r="W243">
        <f t="shared" si="61"/>
        <v>11.185682326621924</v>
      </c>
      <c r="X243" s="58">
        <f t="shared" si="62"/>
        <v>0.37995000000000007</v>
      </c>
      <c r="Z243" s="63"/>
      <c r="AA243" s="15"/>
      <c r="AB243" s="61"/>
      <c r="AC243" s="61"/>
      <c r="AD243" s="61"/>
      <c r="AE243" s="61"/>
      <c r="AF243" s="61"/>
    </row>
    <row r="244" spans="1:51">
      <c r="A244" s="60">
        <v>136.19999999999999</v>
      </c>
      <c r="B244" s="61" t="s">
        <v>83</v>
      </c>
      <c r="D244" s="61" t="s">
        <v>18</v>
      </c>
      <c r="E244" s="63" t="s">
        <v>13</v>
      </c>
      <c r="F244" s="63" t="s">
        <v>15</v>
      </c>
      <c r="G244" s="61"/>
      <c r="H244" s="61"/>
      <c r="I244" s="61"/>
      <c r="J244" s="61"/>
      <c r="K244" s="61"/>
      <c r="L244" s="61"/>
      <c r="M244" s="61"/>
      <c r="O244" s="61"/>
      <c r="Q244" s="61">
        <v>2.09</v>
      </c>
      <c r="R244" s="59">
        <v>0.99</v>
      </c>
      <c r="S244" s="61">
        <v>8.9</v>
      </c>
      <c r="T244" s="61"/>
      <c r="U244" s="61"/>
      <c r="V244" s="61">
        <v>7.5</v>
      </c>
      <c r="W244">
        <f t="shared" si="61"/>
        <v>56.179775280898873</v>
      </c>
      <c r="X244" s="58">
        <f t="shared" si="62"/>
        <v>6.6750000000000004E-2</v>
      </c>
      <c r="Y244" s="3" t="s">
        <v>243</v>
      </c>
      <c r="Z244" s="63" t="s">
        <v>169</v>
      </c>
      <c r="AA244" s="15"/>
      <c r="AB244" s="61"/>
      <c r="AE244" s="61"/>
      <c r="AF244" s="61"/>
      <c r="AH244" s="61"/>
      <c r="AI244" s="61"/>
    </row>
    <row r="245" spans="1:51">
      <c r="A245" s="54">
        <v>137</v>
      </c>
      <c r="B245" s="61" t="s">
        <v>82</v>
      </c>
      <c r="C245" s="20" t="s">
        <v>179</v>
      </c>
      <c r="D245" s="61" t="s">
        <v>9</v>
      </c>
      <c r="E245" s="63" t="s">
        <v>14</v>
      </c>
      <c r="F245" s="63" t="s">
        <v>15</v>
      </c>
      <c r="G245" s="61">
        <v>2.0699999999999998</v>
      </c>
      <c r="H245" s="61">
        <v>2.34</v>
      </c>
      <c r="I245" s="61">
        <v>364.5</v>
      </c>
      <c r="J245" s="61">
        <v>62</v>
      </c>
      <c r="K245" s="61">
        <f t="shared" ref="K245:K262" si="63">I245*J245/1000</f>
        <v>22.599</v>
      </c>
      <c r="L245" s="61" t="s">
        <v>66</v>
      </c>
      <c r="M245" s="61">
        <v>14.5</v>
      </c>
      <c r="N245" s="5">
        <f t="shared" ref="N245:N262" si="64">(I245*J245)/M245</f>
        <v>1558.5517241379309</v>
      </c>
      <c r="O245" s="61"/>
      <c r="P245">
        <f>M245*N245</f>
        <v>22599</v>
      </c>
      <c r="Q245" s="63">
        <v>1.95</v>
      </c>
      <c r="R245" s="63">
        <v>2.35</v>
      </c>
      <c r="S245">
        <v>86.5</v>
      </c>
      <c r="U245">
        <v>55.712699999999998</v>
      </c>
      <c r="V245" s="25">
        <v>8</v>
      </c>
      <c r="W245">
        <f t="shared" si="61"/>
        <v>5.7803468208092488</v>
      </c>
      <c r="X245" s="63">
        <f t="shared" si="62"/>
        <v>0.69199999999999995</v>
      </c>
      <c r="Y245" s="3" t="s">
        <v>216</v>
      </c>
      <c r="Z245" s="63"/>
      <c r="AA245" s="61"/>
      <c r="AB245" s="61"/>
      <c r="AC245" s="61"/>
      <c r="AD245" s="61"/>
      <c r="AE245" s="61"/>
      <c r="AF245" s="61"/>
      <c r="AH245" s="2"/>
      <c r="AI245" s="2"/>
      <c r="AJ245" s="2"/>
      <c r="AK245" s="2"/>
      <c r="AL245" s="2"/>
      <c r="AM245" s="2"/>
      <c r="AN245" s="2"/>
      <c r="AO245" s="2"/>
    </row>
    <row r="246" spans="1:51">
      <c r="A246" s="54">
        <v>138</v>
      </c>
      <c r="B246" s="61" t="s">
        <v>82</v>
      </c>
      <c r="C246" s="20" t="s">
        <v>180</v>
      </c>
      <c r="D246" s="61" t="s">
        <v>7</v>
      </c>
      <c r="E246" s="63" t="s">
        <v>21</v>
      </c>
      <c r="F246" s="63" t="s">
        <v>15</v>
      </c>
      <c r="G246">
        <v>2.09</v>
      </c>
      <c r="H246" s="61">
        <v>2.46</v>
      </c>
      <c r="I246" s="61">
        <v>212.3</v>
      </c>
      <c r="J246" s="61">
        <v>62</v>
      </c>
      <c r="K246">
        <f t="shared" si="63"/>
        <v>13.162600000000001</v>
      </c>
      <c r="L246" s="61" t="s">
        <v>66</v>
      </c>
      <c r="M246" s="61">
        <v>7.4</v>
      </c>
      <c r="N246" s="5">
        <f t="shared" si="64"/>
        <v>1778.7297297297298</v>
      </c>
      <c r="O246" s="61"/>
      <c r="P246">
        <f>M246*N246</f>
        <v>13162.6</v>
      </c>
      <c r="Q246" s="63">
        <v>1.96</v>
      </c>
      <c r="R246" s="63">
        <v>2.42</v>
      </c>
      <c r="S246" s="61">
        <v>93.4</v>
      </c>
      <c r="T246" s="61"/>
      <c r="U246" s="61">
        <v>20.152799999999999</v>
      </c>
      <c r="V246" s="25">
        <v>8</v>
      </c>
      <c r="W246">
        <f t="shared" si="61"/>
        <v>5.3533190578158454</v>
      </c>
      <c r="X246" s="63">
        <f t="shared" si="62"/>
        <v>0.74720000000000009</v>
      </c>
      <c r="Y246" s="3" t="s">
        <v>213</v>
      </c>
      <c r="AA246" s="61"/>
    </row>
    <row r="247" spans="1:51">
      <c r="A247" s="54">
        <v>139</v>
      </c>
      <c r="B247" s="61" t="s">
        <v>82</v>
      </c>
      <c r="C247" s="20" t="s">
        <v>181</v>
      </c>
      <c r="D247" s="61" t="s">
        <v>10</v>
      </c>
      <c r="E247" s="63" t="s">
        <v>19</v>
      </c>
      <c r="F247" s="63" t="s">
        <v>27</v>
      </c>
      <c r="G247" s="61">
        <v>2.1</v>
      </c>
      <c r="H247" s="61">
        <v>2.46</v>
      </c>
      <c r="I247" s="61">
        <v>234.6</v>
      </c>
      <c r="J247" s="61">
        <v>62</v>
      </c>
      <c r="K247" s="61">
        <f t="shared" si="63"/>
        <v>14.545199999999999</v>
      </c>
      <c r="L247" s="61" t="s">
        <v>66</v>
      </c>
      <c r="M247" s="61">
        <v>8</v>
      </c>
      <c r="N247" s="5">
        <f t="shared" si="64"/>
        <v>1818.1499999999999</v>
      </c>
      <c r="O247" s="61"/>
      <c r="P247">
        <f>M247*N247</f>
        <v>14545.199999999999</v>
      </c>
      <c r="Q247" s="63">
        <v>1.93</v>
      </c>
      <c r="R247" s="63">
        <v>2.35</v>
      </c>
      <c r="S247" s="61">
        <v>79.7</v>
      </c>
      <c r="T247" s="61"/>
      <c r="U247" s="61">
        <v>7.4432999999999998</v>
      </c>
      <c r="V247" s="25">
        <v>8</v>
      </c>
      <c r="W247" s="61">
        <f t="shared" si="61"/>
        <v>6.2735257214554574</v>
      </c>
      <c r="X247" s="63">
        <f t="shared" si="62"/>
        <v>0.63760000000000006</v>
      </c>
      <c r="Y247" s="3" t="s">
        <v>213</v>
      </c>
      <c r="Z247" s="63"/>
      <c r="AA247" s="61"/>
      <c r="AB247" s="61"/>
      <c r="AC247" s="61"/>
      <c r="AD247" s="61"/>
      <c r="AE247" s="61"/>
      <c r="AF247" s="61"/>
      <c r="AG247" s="61"/>
    </row>
    <row r="248" spans="1:51">
      <c r="A248" s="54">
        <v>140</v>
      </c>
      <c r="B248" s="61" t="s">
        <v>82</v>
      </c>
      <c r="C248" s="20">
        <v>40934</v>
      </c>
      <c r="D248" s="61" t="s">
        <v>10</v>
      </c>
      <c r="E248" s="63" t="s">
        <v>20</v>
      </c>
      <c r="F248" s="63" t="s">
        <v>27</v>
      </c>
      <c r="H248" s="61">
        <v>1.72</v>
      </c>
      <c r="I248" s="56">
        <v>118.3</v>
      </c>
      <c r="J248" s="56">
        <v>61</v>
      </c>
      <c r="K248">
        <f t="shared" si="63"/>
        <v>7.2163000000000004</v>
      </c>
      <c r="L248" s="56" t="s">
        <v>66</v>
      </c>
      <c r="M248" s="56">
        <v>7.6</v>
      </c>
      <c r="N248" s="5">
        <f t="shared" si="64"/>
        <v>949.51315789473688</v>
      </c>
      <c r="O248" s="56"/>
      <c r="Q248" s="56">
        <v>1.94</v>
      </c>
      <c r="R248" s="63">
        <v>2.56</v>
      </c>
      <c r="S248" s="56">
        <v>56</v>
      </c>
      <c r="T248" s="56"/>
      <c r="U248" s="56"/>
      <c r="V248" s="61">
        <v>8.5</v>
      </c>
      <c r="W248" s="61">
        <f t="shared" si="61"/>
        <v>8.9285714285714288</v>
      </c>
      <c r="X248" s="63">
        <f t="shared" si="62"/>
        <v>0.47599999999999998</v>
      </c>
      <c r="AA248" s="15"/>
    </row>
    <row r="249" spans="1:51">
      <c r="A249" s="54">
        <v>141</v>
      </c>
      <c r="B249" s="61" t="s">
        <v>82</v>
      </c>
      <c r="C249" s="20">
        <v>40934</v>
      </c>
      <c r="D249" s="61" t="s">
        <v>10</v>
      </c>
      <c r="E249" s="63" t="s">
        <v>12</v>
      </c>
      <c r="F249" s="63" t="s">
        <v>15</v>
      </c>
      <c r="G249" s="61">
        <v>2.1</v>
      </c>
      <c r="H249" s="61">
        <v>2.27</v>
      </c>
      <c r="I249" s="61">
        <v>146.9</v>
      </c>
      <c r="J249" s="61">
        <v>61</v>
      </c>
      <c r="K249" s="61">
        <f t="shared" si="63"/>
        <v>8.9608999999999988</v>
      </c>
      <c r="L249" s="61" t="s">
        <v>66</v>
      </c>
      <c r="M249" s="61">
        <v>6.5</v>
      </c>
      <c r="N249" s="5">
        <f t="shared" si="64"/>
        <v>1378.6</v>
      </c>
      <c r="O249" s="61"/>
      <c r="Q249" s="61">
        <v>1.85</v>
      </c>
      <c r="R249" s="63">
        <v>2.0299999999999998</v>
      </c>
      <c r="S249">
        <v>25.8</v>
      </c>
      <c r="V249" s="61">
        <v>8.5</v>
      </c>
      <c r="W249" s="61">
        <f t="shared" si="61"/>
        <v>19.379844961240309</v>
      </c>
      <c r="X249" s="58">
        <f t="shared" si="62"/>
        <v>0.21930000000000002</v>
      </c>
      <c r="Z249" s="63"/>
      <c r="AA249" s="15"/>
      <c r="AB249" s="61"/>
      <c r="AE249" s="61"/>
      <c r="AF249" s="61"/>
    </row>
    <row r="250" spans="1:51" s="61" customFormat="1">
      <c r="A250" s="60">
        <v>142</v>
      </c>
      <c r="B250" s="61" t="s">
        <v>82</v>
      </c>
      <c r="C250" s="20">
        <v>40934</v>
      </c>
      <c r="D250" s="61" t="s">
        <v>8</v>
      </c>
      <c r="E250" s="63" t="s">
        <v>19</v>
      </c>
      <c r="F250" s="63" t="s">
        <v>27</v>
      </c>
      <c r="G250" s="61">
        <v>2.12</v>
      </c>
      <c r="H250" s="61">
        <v>2.16</v>
      </c>
      <c r="I250" s="61">
        <v>161</v>
      </c>
      <c r="J250" s="61">
        <v>61</v>
      </c>
      <c r="K250" s="61">
        <f t="shared" si="63"/>
        <v>9.8209999999999997</v>
      </c>
      <c r="L250" s="61" t="s">
        <v>66</v>
      </c>
      <c r="M250" s="61">
        <v>3.6</v>
      </c>
      <c r="N250" s="5">
        <f t="shared" si="64"/>
        <v>2728.0555555555557</v>
      </c>
      <c r="Q250" s="61">
        <v>1.76</v>
      </c>
      <c r="R250" s="63">
        <v>2.96</v>
      </c>
      <c r="S250" s="61">
        <v>24.3</v>
      </c>
      <c r="V250" s="61">
        <v>8.5</v>
      </c>
      <c r="W250" s="61">
        <f t="shared" si="61"/>
        <v>20.576131687242796</v>
      </c>
      <c r="X250" s="58">
        <f t="shared" si="62"/>
        <v>0.20655000000000001</v>
      </c>
      <c r="Y250" s="63"/>
      <c r="Z250" s="63"/>
      <c r="AA250" s="15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</row>
    <row r="251" spans="1:51" s="61" customFormat="1">
      <c r="A251" s="54">
        <v>143</v>
      </c>
      <c r="B251" s="61" t="s">
        <v>82</v>
      </c>
      <c r="C251" s="20">
        <v>40934</v>
      </c>
      <c r="D251" s="61" t="s">
        <v>8</v>
      </c>
      <c r="E251" s="63" t="s">
        <v>19</v>
      </c>
      <c r="F251" s="63" t="s">
        <v>15</v>
      </c>
      <c r="G251" s="61">
        <v>2.08</v>
      </c>
      <c r="H251" s="61">
        <v>2.13</v>
      </c>
      <c r="I251" s="61">
        <v>205.3</v>
      </c>
      <c r="J251" s="61">
        <v>61</v>
      </c>
      <c r="K251" s="61">
        <f t="shared" si="63"/>
        <v>12.523300000000001</v>
      </c>
      <c r="L251" s="61" t="s">
        <v>66</v>
      </c>
      <c r="M251" s="61">
        <v>7</v>
      </c>
      <c r="N251" s="5">
        <f t="shared" si="64"/>
        <v>1789.0428571428572</v>
      </c>
      <c r="Q251" s="61">
        <v>1.81</v>
      </c>
      <c r="R251" s="63">
        <v>2.13</v>
      </c>
      <c r="S251" s="61">
        <v>35.4</v>
      </c>
      <c r="V251" s="61">
        <v>8.5</v>
      </c>
      <c r="W251" s="61">
        <f t="shared" si="61"/>
        <v>14.124293785310735</v>
      </c>
      <c r="X251" s="58">
        <f t="shared" si="62"/>
        <v>0.3009</v>
      </c>
      <c r="Y251" s="63"/>
      <c r="Z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</row>
    <row r="252" spans="1:51" s="61" customFormat="1">
      <c r="A252" s="60">
        <v>144</v>
      </c>
      <c r="B252" s="61" t="s">
        <v>82</v>
      </c>
      <c r="C252" s="20">
        <v>40934</v>
      </c>
      <c r="D252" s="61" t="s">
        <v>9</v>
      </c>
      <c r="E252" s="63" t="s">
        <v>21</v>
      </c>
      <c r="F252" s="63" t="s">
        <v>15</v>
      </c>
      <c r="G252" s="61">
        <v>2.12</v>
      </c>
      <c r="H252" s="59">
        <v>0.56999999999999995</v>
      </c>
      <c r="I252" s="61">
        <v>124.5</v>
      </c>
      <c r="J252" s="61">
        <v>61</v>
      </c>
      <c r="K252" s="61">
        <f t="shared" si="63"/>
        <v>7.5945</v>
      </c>
      <c r="L252" s="61" t="s">
        <v>66</v>
      </c>
      <c r="M252" s="61">
        <v>7</v>
      </c>
      <c r="N252" s="5">
        <f t="shared" si="64"/>
        <v>1084.9285714285713</v>
      </c>
      <c r="Q252" s="61">
        <v>1.67</v>
      </c>
      <c r="R252" s="63">
        <v>2.44</v>
      </c>
      <c r="S252" s="61">
        <v>13</v>
      </c>
      <c r="V252" s="61">
        <v>8.5</v>
      </c>
      <c r="W252" s="61">
        <f t="shared" si="61"/>
        <v>38.46153846153846</v>
      </c>
      <c r="X252" s="58">
        <f t="shared" si="62"/>
        <v>0.1105</v>
      </c>
      <c r="Y252" s="63"/>
      <c r="Z252" s="63"/>
      <c r="AA252" s="15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</row>
    <row r="253" spans="1:51" s="61" customFormat="1">
      <c r="A253" s="60">
        <v>145</v>
      </c>
      <c r="B253" s="61" t="s">
        <v>82</v>
      </c>
      <c r="C253" s="20">
        <v>40934</v>
      </c>
      <c r="D253" s="61" t="s">
        <v>9</v>
      </c>
      <c r="E253" s="63" t="s">
        <v>14</v>
      </c>
      <c r="F253" s="63" t="s">
        <v>27</v>
      </c>
      <c r="G253" s="61">
        <v>2.12</v>
      </c>
      <c r="H253" s="61">
        <v>2.4500000000000002</v>
      </c>
      <c r="I253" s="61">
        <v>200</v>
      </c>
      <c r="J253" s="61">
        <v>61</v>
      </c>
      <c r="K253" s="61">
        <f t="shared" si="63"/>
        <v>12.2</v>
      </c>
      <c r="L253" s="61" t="s">
        <v>66</v>
      </c>
      <c r="M253" s="61">
        <v>6</v>
      </c>
      <c r="N253" s="5">
        <f t="shared" si="64"/>
        <v>2033.3333333333333</v>
      </c>
      <c r="Q253" s="61">
        <v>1.56</v>
      </c>
      <c r="R253" s="63">
        <v>27.87</v>
      </c>
      <c r="S253" s="61">
        <v>4.8</v>
      </c>
      <c r="V253" s="61">
        <v>8.5</v>
      </c>
      <c r="W253" s="61">
        <f t="shared" si="61"/>
        <v>104.16666666666667</v>
      </c>
      <c r="X253" s="58">
        <f t="shared" si="62"/>
        <v>4.0799999999999996E-2</v>
      </c>
      <c r="Y253" s="63"/>
      <c r="Z253" s="63"/>
      <c r="AA253" s="15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</row>
    <row r="254" spans="1:51" s="61" customFormat="1">
      <c r="A254" s="54">
        <v>146</v>
      </c>
      <c r="B254" s="61" t="s">
        <v>82</v>
      </c>
      <c r="C254" s="20">
        <v>40934</v>
      </c>
      <c r="D254" s="61" t="s">
        <v>9</v>
      </c>
      <c r="E254" s="63" t="s">
        <v>12</v>
      </c>
      <c r="F254" s="63" t="s">
        <v>15</v>
      </c>
      <c r="G254" s="61">
        <v>2.12</v>
      </c>
      <c r="H254" s="61">
        <v>1.71</v>
      </c>
      <c r="I254" s="61">
        <v>159.1</v>
      </c>
      <c r="J254" s="61">
        <v>61</v>
      </c>
      <c r="K254" s="61">
        <f t="shared" si="63"/>
        <v>9.7050999999999998</v>
      </c>
      <c r="L254" s="61" t="s">
        <v>66</v>
      </c>
      <c r="M254" s="61">
        <v>5</v>
      </c>
      <c r="N254" s="5">
        <f t="shared" si="64"/>
        <v>1941.02</v>
      </c>
      <c r="Q254" s="61">
        <v>1.9</v>
      </c>
      <c r="R254" s="63">
        <v>2.2999999999999998</v>
      </c>
      <c r="S254" s="61">
        <v>50</v>
      </c>
      <c r="V254" s="61">
        <v>8.5</v>
      </c>
      <c r="W254" s="61">
        <f t="shared" si="61"/>
        <v>10</v>
      </c>
      <c r="X254" s="63">
        <f t="shared" si="62"/>
        <v>0.42499999999999999</v>
      </c>
      <c r="Y254" s="63"/>
      <c r="Z254" s="63"/>
      <c r="AA254" s="15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</row>
    <row r="255" spans="1:51" s="61" customFormat="1">
      <c r="A255" s="54">
        <v>147</v>
      </c>
      <c r="B255" s="61" t="s">
        <v>82</v>
      </c>
      <c r="C255" s="20">
        <v>40934</v>
      </c>
      <c r="D255" s="61" t="s">
        <v>7</v>
      </c>
      <c r="E255" s="63" t="s">
        <v>21</v>
      </c>
      <c r="F255" s="63" t="s">
        <v>27</v>
      </c>
      <c r="G255" s="61">
        <v>2.14</v>
      </c>
      <c r="H255" s="61">
        <v>1.62</v>
      </c>
      <c r="I255" s="61">
        <v>170.3</v>
      </c>
      <c r="J255" s="61">
        <v>61</v>
      </c>
      <c r="K255" s="61">
        <f t="shared" si="63"/>
        <v>10.388300000000001</v>
      </c>
      <c r="L255" s="61" t="s">
        <v>66</v>
      </c>
      <c r="M255" s="61">
        <v>8</v>
      </c>
      <c r="N255" s="5">
        <f t="shared" si="64"/>
        <v>1298.5375000000001</v>
      </c>
      <c r="Q255" s="61">
        <v>1.81</v>
      </c>
      <c r="R255" s="63">
        <v>2.15</v>
      </c>
      <c r="S255" s="61">
        <v>33</v>
      </c>
      <c r="V255" s="61">
        <v>8.5</v>
      </c>
      <c r="W255" s="61">
        <f t="shared" si="61"/>
        <v>15.151515151515152</v>
      </c>
      <c r="X255" s="58">
        <f t="shared" si="62"/>
        <v>0.28050000000000003</v>
      </c>
      <c r="Y255" s="63"/>
      <c r="Z255" s="63"/>
      <c r="AA255" s="15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</row>
    <row r="256" spans="1:51" s="61" customFormat="1">
      <c r="A256" s="54">
        <v>148</v>
      </c>
      <c r="B256" s="61" t="s">
        <v>82</v>
      </c>
      <c r="C256" s="20">
        <v>40934</v>
      </c>
      <c r="D256" s="61" t="s">
        <v>7</v>
      </c>
      <c r="E256" s="63" t="s">
        <v>20</v>
      </c>
      <c r="F256" s="63" t="s">
        <v>23</v>
      </c>
      <c r="G256" s="61">
        <v>2.1</v>
      </c>
      <c r="H256" s="61">
        <v>2.3199999999999998</v>
      </c>
      <c r="I256" s="61">
        <v>300.39999999999998</v>
      </c>
      <c r="J256" s="61">
        <v>61</v>
      </c>
      <c r="K256" s="61">
        <f t="shared" si="63"/>
        <v>18.324399999999997</v>
      </c>
      <c r="L256" s="61" t="s">
        <v>66</v>
      </c>
      <c r="M256" s="61">
        <v>7</v>
      </c>
      <c r="N256" s="5">
        <f t="shared" si="64"/>
        <v>2617.7714285714283</v>
      </c>
      <c r="Q256" s="61">
        <v>1.58</v>
      </c>
      <c r="R256" s="63">
        <v>3.05</v>
      </c>
      <c r="S256" s="61">
        <v>12.7</v>
      </c>
      <c r="V256" s="61">
        <v>8.5</v>
      </c>
      <c r="W256" s="61">
        <f t="shared" si="61"/>
        <v>39.370078740157481</v>
      </c>
      <c r="X256" s="58">
        <f t="shared" si="62"/>
        <v>0.10794999999999999</v>
      </c>
      <c r="Y256" s="63"/>
      <c r="Z256" s="63"/>
      <c r="AA256" s="15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</row>
    <row r="257" spans="1:51" s="61" customFormat="1">
      <c r="A257" s="60">
        <v>149</v>
      </c>
      <c r="B257" s="61" t="s">
        <v>82</v>
      </c>
      <c r="C257" s="20">
        <v>40934</v>
      </c>
      <c r="D257" s="61" t="s">
        <v>7</v>
      </c>
      <c r="E257" s="63" t="s">
        <v>12</v>
      </c>
      <c r="F257" s="63" t="s">
        <v>27</v>
      </c>
      <c r="G257" s="61">
        <v>2.12</v>
      </c>
      <c r="H257" s="61">
        <v>2.27</v>
      </c>
      <c r="I257" s="61">
        <v>155</v>
      </c>
      <c r="J257" s="61">
        <v>61</v>
      </c>
      <c r="K257" s="61">
        <f t="shared" si="63"/>
        <v>9.4550000000000001</v>
      </c>
      <c r="L257" s="61" t="s">
        <v>66</v>
      </c>
      <c r="M257" s="61">
        <v>5</v>
      </c>
      <c r="N257" s="5">
        <f t="shared" si="64"/>
        <v>1891</v>
      </c>
      <c r="Q257" s="61">
        <v>1.63</v>
      </c>
      <c r="R257" s="63">
        <v>2.44</v>
      </c>
      <c r="S257" s="61">
        <v>12.5</v>
      </c>
      <c r="V257" s="61">
        <v>8.5</v>
      </c>
      <c r="W257" s="61">
        <f t="shared" si="61"/>
        <v>40</v>
      </c>
      <c r="X257" s="58">
        <f t="shared" si="62"/>
        <v>0.10625</v>
      </c>
      <c r="Y257" s="63"/>
      <c r="Z257" s="63"/>
      <c r="AA257" s="15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</row>
    <row r="258" spans="1:51" s="61" customFormat="1">
      <c r="A258" s="60">
        <v>150</v>
      </c>
      <c r="B258" s="61" t="s">
        <v>82</v>
      </c>
      <c r="C258" s="20">
        <v>40934</v>
      </c>
      <c r="D258" s="61" t="s">
        <v>18</v>
      </c>
      <c r="E258" s="63" t="s">
        <v>13</v>
      </c>
      <c r="F258" s="63" t="s">
        <v>15</v>
      </c>
      <c r="G258" s="61">
        <v>2.12</v>
      </c>
      <c r="H258" s="61">
        <v>2.0099999999999998</v>
      </c>
      <c r="I258" s="61">
        <v>187.1</v>
      </c>
      <c r="J258" s="61">
        <v>61</v>
      </c>
      <c r="K258" s="61">
        <f t="shared" si="63"/>
        <v>11.4131</v>
      </c>
      <c r="L258" s="61" t="s">
        <v>66</v>
      </c>
      <c r="M258" s="61">
        <v>5</v>
      </c>
      <c r="N258" s="5">
        <f t="shared" si="64"/>
        <v>2282.62</v>
      </c>
      <c r="Q258" s="61">
        <v>1.75</v>
      </c>
      <c r="R258" s="63">
        <v>2.35</v>
      </c>
      <c r="S258" s="61">
        <v>13.5</v>
      </c>
      <c r="V258" s="61">
        <v>8.5</v>
      </c>
      <c r="W258" s="61">
        <f t="shared" si="61"/>
        <v>37.037037037037038</v>
      </c>
      <c r="X258" s="58">
        <f t="shared" si="62"/>
        <v>0.11475</v>
      </c>
      <c r="Y258" s="63"/>
      <c r="Z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</row>
    <row r="259" spans="1:51" s="61" customFormat="1">
      <c r="A259" s="60">
        <v>151</v>
      </c>
      <c r="B259" s="61" t="s">
        <v>82</v>
      </c>
      <c r="C259" s="20">
        <v>40934</v>
      </c>
      <c r="D259" s="61" t="s">
        <v>17</v>
      </c>
      <c r="E259" s="63" t="s">
        <v>20</v>
      </c>
      <c r="F259" s="63" t="s">
        <v>27</v>
      </c>
      <c r="G259" s="61">
        <v>2.14</v>
      </c>
      <c r="H259" s="61">
        <v>2.19</v>
      </c>
      <c r="I259" s="61">
        <v>198.9</v>
      </c>
      <c r="J259" s="61">
        <v>61</v>
      </c>
      <c r="K259" s="61">
        <f t="shared" si="63"/>
        <v>12.132899999999999</v>
      </c>
      <c r="L259" s="61" t="s">
        <v>66</v>
      </c>
      <c r="M259" s="61">
        <v>7</v>
      </c>
      <c r="N259" s="5">
        <f t="shared" si="64"/>
        <v>1733.2714285714285</v>
      </c>
      <c r="Q259" s="61">
        <v>1.71</v>
      </c>
      <c r="R259" s="63">
        <v>1.98</v>
      </c>
      <c r="S259" s="61">
        <v>20.399999999999999</v>
      </c>
      <c r="V259" s="61">
        <v>8.5</v>
      </c>
      <c r="W259" s="61">
        <f t="shared" si="61"/>
        <v>24.509803921568629</v>
      </c>
      <c r="X259" s="58">
        <f t="shared" si="62"/>
        <v>0.17339999999999997</v>
      </c>
      <c r="Y259" s="63"/>
      <c r="Z259" s="63"/>
      <c r="AA259" s="15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</row>
    <row r="260" spans="1:51" s="61" customFormat="1">
      <c r="A260" s="60">
        <v>152</v>
      </c>
      <c r="B260" s="61" t="s">
        <v>82</v>
      </c>
      <c r="C260" s="20">
        <v>40934</v>
      </c>
      <c r="D260" s="61" t="s">
        <v>17</v>
      </c>
      <c r="E260" s="63" t="s">
        <v>12</v>
      </c>
      <c r="F260" s="63" t="s">
        <v>23</v>
      </c>
      <c r="G260" s="61">
        <v>2.12</v>
      </c>
      <c r="H260" s="59">
        <v>1.1200000000000001</v>
      </c>
      <c r="I260" s="61">
        <v>208</v>
      </c>
      <c r="J260" s="61">
        <v>61</v>
      </c>
      <c r="K260" s="61">
        <f t="shared" si="63"/>
        <v>12.688000000000001</v>
      </c>
      <c r="L260" s="61" t="s">
        <v>66</v>
      </c>
      <c r="M260" s="61">
        <v>7.5</v>
      </c>
      <c r="N260" s="5">
        <f t="shared" si="64"/>
        <v>1691.7333333333333</v>
      </c>
      <c r="Q260" s="61">
        <v>1.83</v>
      </c>
      <c r="R260" s="63">
        <v>1.85</v>
      </c>
      <c r="S260" s="61">
        <v>36</v>
      </c>
      <c r="V260" s="61">
        <v>8.5</v>
      </c>
      <c r="W260" s="61">
        <f t="shared" si="61"/>
        <v>13.888888888888889</v>
      </c>
      <c r="X260" s="58">
        <f t="shared" si="62"/>
        <v>0.30599999999999999</v>
      </c>
      <c r="Y260" s="63"/>
      <c r="Z260" s="63"/>
      <c r="AA260" s="15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</row>
    <row r="261" spans="1:51" s="61" customFormat="1">
      <c r="A261" s="60">
        <v>153</v>
      </c>
      <c r="B261" s="61" t="s">
        <v>82</v>
      </c>
      <c r="C261" s="20">
        <v>40934</v>
      </c>
      <c r="D261" s="61" t="s">
        <v>17</v>
      </c>
      <c r="E261" s="63" t="s">
        <v>21</v>
      </c>
      <c r="F261" s="63" t="s">
        <v>15</v>
      </c>
      <c r="G261" s="61">
        <v>2.14</v>
      </c>
      <c r="H261" s="61">
        <v>2.42</v>
      </c>
      <c r="I261" s="61">
        <v>154.30000000000001</v>
      </c>
      <c r="J261" s="61">
        <v>61</v>
      </c>
      <c r="K261" s="61">
        <f t="shared" si="63"/>
        <v>9.4123000000000019</v>
      </c>
      <c r="L261" s="61" t="s">
        <v>66</v>
      </c>
      <c r="M261" s="61">
        <v>8</v>
      </c>
      <c r="N261" s="5">
        <f t="shared" si="64"/>
        <v>1176.5375000000001</v>
      </c>
      <c r="Q261" s="61">
        <v>1.71</v>
      </c>
      <c r="R261" s="63">
        <v>2.0499999999999998</v>
      </c>
      <c r="S261" s="61">
        <v>18.100000000000001</v>
      </c>
      <c r="V261" s="61">
        <v>8.5</v>
      </c>
      <c r="W261" s="61">
        <f t="shared" si="61"/>
        <v>27.624309392265189</v>
      </c>
      <c r="X261" s="58">
        <f t="shared" si="62"/>
        <v>0.15385000000000001</v>
      </c>
      <c r="Y261" s="63"/>
      <c r="Z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</row>
    <row r="262" spans="1:51" s="61" customFormat="1">
      <c r="A262" s="54">
        <v>154</v>
      </c>
      <c r="B262" s="61" t="s">
        <v>82</v>
      </c>
      <c r="C262" s="20">
        <v>40934</v>
      </c>
      <c r="D262" s="61" t="s">
        <v>17</v>
      </c>
      <c r="E262" s="63" t="s">
        <v>21</v>
      </c>
      <c r="F262" s="63" t="s">
        <v>27</v>
      </c>
      <c r="G262" s="61">
        <v>2.12</v>
      </c>
      <c r="H262" s="59">
        <v>0.93</v>
      </c>
      <c r="I262" s="61">
        <v>183.2</v>
      </c>
      <c r="J262" s="61">
        <v>61</v>
      </c>
      <c r="K262" s="61">
        <f t="shared" si="63"/>
        <v>11.175199999999998</v>
      </c>
      <c r="L262" s="61" t="s">
        <v>66</v>
      </c>
      <c r="M262" s="61">
        <v>8</v>
      </c>
      <c r="N262" s="5">
        <f t="shared" si="64"/>
        <v>1396.8999999999999</v>
      </c>
      <c r="Q262" s="61">
        <v>1.79</v>
      </c>
      <c r="R262" s="63">
        <v>2.11</v>
      </c>
      <c r="S262" s="61">
        <v>16.600000000000001</v>
      </c>
      <c r="V262" s="61">
        <v>8.5</v>
      </c>
      <c r="W262" s="61">
        <f t="shared" si="61"/>
        <v>30.120481927710841</v>
      </c>
      <c r="X262" s="58">
        <f t="shared" si="62"/>
        <v>0.14110000000000003</v>
      </c>
      <c r="Y262" s="63"/>
      <c r="Z262" s="63"/>
      <c r="AA262" s="15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</row>
    <row r="263" spans="1:51" s="61" customFormat="1">
      <c r="A263" s="62" t="s">
        <v>186</v>
      </c>
      <c r="B263" s="61" t="s">
        <v>82</v>
      </c>
      <c r="C263" s="20"/>
      <c r="D263" s="61" t="s">
        <v>185</v>
      </c>
      <c r="E263" s="63" t="s">
        <v>20</v>
      </c>
      <c r="F263" s="63" t="s">
        <v>15</v>
      </c>
      <c r="N263" s="5"/>
      <c r="Q263" s="63"/>
      <c r="R263" s="63"/>
      <c r="V263" s="25">
        <v>27.700000000000003</v>
      </c>
      <c r="X263" s="63">
        <v>0.78234000000000004</v>
      </c>
      <c r="Y263" s="63"/>
      <c r="Z263" s="63" t="s">
        <v>187</v>
      </c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</row>
    <row r="264" spans="1:51" s="61" customFormat="1">
      <c r="A264" s="60" t="s">
        <v>111</v>
      </c>
      <c r="B264" s="61" t="s">
        <v>82</v>
      </c>
      <c r="C264" s="20"/>
      <c r="D264" s="61" t="s">
        <v>18</v>
      </c>
      <c r="E264" s="61" t="s">
        <v>20</v>
      </c>
      <c r="F264" s="61" t="s">
        <v>15</v>
      </c>
      <c r="K264" s="61">
        <f>I264*J264/1000</f>
        <v>0</v>
      </c>
      <c r="N264" s="5" t="e">
        <f>(I264*J264)/M264</f>
        <v>#DIV/0!</v>
      </c>
      <c r="P264" s="61" t="e">
        <f>M264*N264</f>
        <v>#DIV/0!</v>
      </c>
      <c r="Q264" s="61">
        <v>1.8</v>
      </c>
      <c r="R264" s="61">
        <v>1.77</v>
      </c>
      <c r="S264" s="61">
        <v>30.9</v>
      </c>
      <c r="U264" s="61">
        <v>3.9237099999999998</v>
      </c>
      <c r="V264" s="25">
        <v>13.3</v>
      </c>
      <c r="W264" s="61">
        <f>0.5*1000/S264</f>
        <v>16.181229773462785</v>
      </c>
      <c r="X264" s="58">
        <f>V264*S264/1000</f>
        <v>0.41097</v>
      </c>
      <c r="Y264" s="63"/>
      <c r="Z264" s="63" t="s">
        <v>112</v>
      </c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</row>
    <row r="265" spans="1:51" s="61" customFormat="1">
      <c r="A265" s="43" t="s">
        <v>136</v>
      </c>
      <c r="B265" s="63" t="s">
        <v>82</v>
      </c>
      <c r="C265" s="23"/>
      <c r="D265" s="61" t="s">
        <v>18</v>
      </c>
      <c r="E265" s="61" t="s">
        <v>20</v>
      </c>
      <c r="F265" s="61" t="s">
        <v>23</v>
      </c>
      <c r="K265" s="61">
        <f>I265*J265/1000</f>
        <v>0</v>
      </c>
      <c r="N265" s="5" t="e">
        <f>(I265*J265)/M265</f>
        <v>#DIV/0!</v>
      </c>
      <c r="P265" s="61" t="e">
        <f>M265*N265</f>
        <v>#DIV/0!</v>
      </c>
      <c r="Q265" s="63">
        <v>1.83</v>
      </c>
      <c r="R265" s="63">
        <v>1.53</v>
      </c>
      <c r="S265" s="61">
        <v>93.5</v>
      </c>
      <c r="V265" s="25">
        <v>12</v>
      </c>
      <c r="W265" s="61">
        <f>0.5*1000/S265</f>
        <v>5.3475935828877006</v>
      </c>
      <c r="X265" s="63">
        <f>V265*S265/1000</f>
        <v>1.1220000000000001</v>
      </c>
      <c r="Y265" s="63"/>
      <c r="Z265" s="63" t="s">
        <v>110</v>
      </c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</row>
    <row r="266" spans="1:51" s="61" customFormat="1">
      <c r="A266" s="54" t="s">
        <v>218</v>
      </c>
      <c r="B266" s="61" t="s">
        <v>82</v>
      </c>
      <c r="C266" s="20"/>
      <c r="D266" s="61" t="s">
        <v>10</v>
      </c>
      <c r="E266" s="63" t="s">
        <v>14</v>
      </c>
      <c r="F266" s="63" t="s">
        <v>15</v>
      </c>
      <c r="N266" s="5"/>
      <c r="Q266" s="63"/>
      <c r="R266" s="63"/>
      <c r="V266" s="25">
        <v>15</v>
      </c>
      <c r="X266" s="58">
        <v>0.37150000000000005</v>
      </c>
      <c r="Y266" s="63" t="s">
        <v>219</v>
      </c>
      <c r="Z266" s="63" t="s">
        <v>220</v>
      </c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</row>
    <row r="267" spans="1:51" s="61" customFormat="1">
      <c r="A267" s="60"/>
      <c r="C267" s="20"/>
      <c r="N267" s="5"/>
      <c r="Y267" s="63"/>
      <c r="Z267" s="63"/>
      <c r="AA267" s="15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</row>
    <row r="268" spans="1:51" s="61" customFormat="1">
      <c r="A268" s="60"/>
      <c r="C268" s="20"/>
      <c r="N268" s="5"/>
      <c r="Y268" s="63"/>
      <c r="Z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</row>
    <row r="269" spans="1:51" s="61" customFormat="1">
      <c r="A269" s="60"/>
      <c r="C269" s="20"/>
      <c r="N269" s="5"/>
      <c r="Y269" s="63"/>
      <c r="Z269" s="63"/>
      <c r="AA269" s="15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</row>
    <row r="270" spans="1:51">
      <c r="A270" s="60"/>
      <c r="M270" s="61"/>
      <c r="O270" s="61"/>
      <c r="Q270" s="61"/>
      <c r="R270" s="61"/>
      <c r="V270" s="61"/>
      <c r="AA270" s="15"/>
      <c r="AC270" s="61"/>
      <c r="AD270" s="61"/>
      <c r="AE270" s="61"/>
      <c r="AF270" s="61"/>
    </row>
    <row r="271" spans="1:51">
      <c r="A271" s="60"/>
      <c r="M271" s="61"/>
      <c r="Q271" s="61"/>
      <c r="R271" s="61"/>
      <c r="V271" s="61"/>
      <c r="X271" s="61"/>
      <c r="AA271" s="15"/>
    </row>
    <row r="272" spans="1:51">
      <c r="A272" s="60"/>
      <c r="M272" s="61"/>
      <c r="Q272" s="61"/>
      <c r="R272" s="61"/>
      <c r="V272" s="61"/>
      <c r="AA272" s="15"/>
    </row>
    <row r="273" spans="1:41">
      <c r="A273" s="60"/>
      <c r="M273" s="61"/>
      <c r="Q273" s="61"/>
      <c r="R273" s="61"/>
      <c r="V273" s="61"/>
      <c r="X273" s="61"/>
      <c r="AA273" s="61"/>
    </row>
    <row r="274" spans="1:41">
      <c r="A274" s="60"/>
      <c r="Q274" s="61"/>
      <c r="R274" s="61"/>
      <c r="V274" s="61"/>
    </row>
    <row r="275" spans="1:41">
      <c r="A275" s="60"/>
      <c r="B275" s="63" t="s">
        <v>96</v>
      </c>
      <c r="C275" s="23" t="s">
        <v>82</v>
      </c>
      <c r="D275" s="63">
        <f>COUNTIF(B98:B149,"bio")</f>
        <v>35</v>
      </c>
      <c r="Q275" s="61"/>
      <c r="R275" s="61"/>
      <c r="V275" s="61"/>
    </row>
    <row r="276" spans="1:41">
      <c r="A276" s="60"/>
      <c r="B276" s="63"/>
      <c r="C276" s="23" t="s">
        <v>75</v>
      </c>
      <c r="D276" s="63">
        <f>COUNTIF(B98:B149,"cDNA")</f>
        <v>8</v>
      </c>
      <c r="E276" s="61"/>
      <c r="F276" s="61"/>
      <c r="G276" s="61"/>
      <c r="H276" s="61"/>
      <c r="I276" s="61"/>
      <c r="J276" s="61"/>
      <c r="K276" s="61"/>
      <c r="L276" s="61"/>
      <c r="M276" s="61"/>
      <c r="O276" s="61"/>
      <c r="Q276" s="61"/>
      <c r="R276" s="61"/>
      <c r="Z276" s="63"/>
      <c r="AA276" s="61"/>
      <c r="AB276" s="61"/>
      <c r="AE276" s="61"/>
      <c r="AF276" s="61"/>
      <c r="AH276" s="61"/>
      <c r="AI276" s="61"/>
      <c r="AJ276" s="63"/>
      <c r="AK276" s="63"/>
      <c r="AL276" s="63"/>
      <c r="AM276" s="63"/>
      <c r="AN276" s="63"/>
      <c r="AO276" s="63"/>
    </row>
    <row r="277" spans="1:41">
      <c r="A277" s="60"/>
      <c r="B277" s="63"/>
      <c r="C277" s="23" t="s">
        <v>94</v>
      </c>
      <c r="D277" s="63">
        <f>COUNTIF(B98:B149,"cDNA-dbled")</f>
        <v>0</v>
      </c>
      <c r="Q277" s="61"/>
      <c r="R277" s="61"/>
      <c r="V277" s="61"/>
    </row>
    <row r="278" spans="1:41">
      <c r="A278" s="60"/>
      <c r="B278" s="63"/>
      <c r="C278" s="23" t="s">
        <v>97</v>
      </c>
      <c r="D278" s="63">
        <f>SUM(D275:D277)</f>
        <v>43</v>
      </c>
      <c r="V278" s="61"/>
      <c r="X278" s="61"/>
    </row>
    <row r="279" spans="1:41">
      <c r="A279" s="60"/>
      <c r="B279" s="63"/>
      <c r="C279" s="23" t="s">
        <v>98</v>
      </c>
      <c r="D279" s="63" t="s">
        <v>99</v>
      </c>
      <c r="E279" s="61"/>
      <c r="F279" s="61"/>
      <c r="G279" s="61"/>
      <c r="H279" s="61"/>
      <c r="I279" s="61"/>
      <c r="J279" s="61"/>
      <c r="K279" s="61"/>
      <c r="L279" s="61"/>
      <c r="M279" s="61"/>
      <c r="O279" s="61"/>
      <c r="Q279" s="61"/>
      <c r="R279" s="61"/>
      <c r="Z279" s="63"/>
      <c r="AA279" s="61"/>
      <c r="AB279" s="61"/>
      <c r="AE279" s="61"/>
      <c r="AF279" s="61"/>
    </row>
    <row r="280" spans="1:41">
      <c r="A280" s="60"/>
      <c r="B280" s="61"/>
      <c r="D280" s="61"/>
      <c r="Q280" s="61"/>
      <c r="R280" s="61"/>
      <c r="V280" s="61"/>
    </row>
    <row r="281" spans="1:41">
      <c r="A281" s="60"/>
      <c r="Q281" s="61"/>
      <c r="R281" s="61"/>
      <c r="V281" s="61"/>
    </row>
    <row r="282" spans="1:41">
      <c r="A282" s="60"/>
      <c r="Q282" s="61"/>
      <c r="R282" s="61"/>
      <c r="V282" s="61"/>
    </row>
    <row r="283" spans="1:41">
      <c r="A283" s="60"/>
      <c r="B283" s="63"/>
      <c r="C283" s="23"/>
      <c r="D283" s="63"/>
      <c r="E283" s="63"/>
      <c r="F283" s="63"/>
      <c r="O283" s="61"/>
      <c r="Q283" s="63"/>
      <c r="R283" s="63"/>
      <c r="V283" s="61"/>
    </row>
    <row r="284" spans="1:41">
      <c r="A284" s="60"/>
      <c r="B284" s="61" t="s">
        <v>51</v>
      </c>
      <c r="D284" s="61" t="s">
        <v>9</v>
      </c>
      <c r="E284" s="61" t="s">
        <v>20</v>
      </c>
      <c r="F284" s="61" t="s">
        <v>15</v>
      </c>
      <c r="K284">
        <v>35</v>
      </c>
      <c r="Q284" s="63"/>
      <c r="R284" s="63"/>
      <c r="V284" s="61"/>
    </row>
    <row r="285" spans="1:41">
      <c r="A285" s="60"/>
      <c r="B285" t="s">
        <v>51</v>
      </c>
      <c r="D285" t="s">
        <v>7</v>
      </c>
      <c r="E285" t="s">
        <v>19</v>
      </c>
      <c r="F285" t="s">
        <v>15</v>
      </c>
      <c r="K285">
        <v>43</v>
      </c>
      <c r="Q285" s="63"/>
      <c r="R285" s="63"/>
      <c r="V285" s="61"/>
    </row>
    <row r="286" spans="1:41">
      <c r="A286" s="60"/>
      <c r="B286" t="s">
        <v>51</v>
      </c>
      <c r="D286" t="s">
        <v>7</v>
      </c>
      <c r="E286" t="s">
        <v>21</v>
      </c>
      <c r="F286" t="s">
        <v>15</v>
      </c>
      <c r="K286" t="s">
        <v>52</v>
      </c>
      <c r="Q286" s="63"/>
      <c r="R286" s="63"/>
      <c r="V286" s="61"/>
    </row>
    <row r="287" spans="1:41">
      <c r="A287" s="60"/>
      <c r="Q287" s="63"/>
      <c r="R287" s="63"/>
      <c r="V287" s="61"/>
    </row>
    <row r="288" spans="1:41">
      <c r="A288" s="60"/>
      <c r="Q288" s="3"/>
      <c r="R288" s="3"/>
      <c r="V288" s="61"/>
      <c r="Z288" s="63"/>
    </row>
    <row r="289" spans="1:33">
      <c r="A289" s="60"/>
      <c r="B289" s="15" t="s">
        <v>85</v>
      </c>
      <c r="C289" s="24"/>
      <c r="D289" s="15" t="s">
        <v>17</v>
      </c>
      <c r="E289" s="15" t="s">
        <v>21</v>
      </c>
      <c r="F289" s="15" t="s">
        <v>15</v>
      </c>
      <c r="I289" s="15" t="s">
        <v>86</v>
      </c>
      <c r="Q289" s="61"/>
      <c r="R289" s="61"/>
      <c r="V289" s="61"/>
      <c r="Z289" s="63"/>
    </row>
    <row r="290" spans="1:33">
      <c r="A290" s="60"/>
      <c r="B290" s="15" t="s">
        <v>85</v>
      </c>
      <c r="C290" s="24"/>
      <c r="D290" s="15" t="s">
        <v>18</v>
      </c>
      <c r="E290" s="15" t="s">
        <v>21</v>
      </c>
      <c r="F290" s="15" t="s">
        <v>15</v>
      </c>
      <c r="I290" s="15" t="s">
        <v>86</v>
      </c>
      <c r="Q290" s="61"/>
      <c r="R290" s="61"/>
      <c r="V290" s="61"/>
      <c r="X290" s="61"/>
      <c r="Z290" s="63"/>
    </row>
    <row r="291" spans="1:33">
      <c r="A291" s="60"/>
      <c r="B291" s="15" t="s">
        <v>85</v>
      </c>
      <c r="C291" s="24"/>
      <c r="D291" s="15" t="s">
        <v>9</v>
      </c>
      <c r="E291" s="15" t="s">
        <v>12</v>
      </c>
      <c r="F291" s="15" t="s">
        <v>15</v>
      </c>
      <c r="I291" s="15" t="s">
        <v>87</v>
      </c>
      <c r="Q291" s="61"/>
      <c r="R291" s="61"/>
      <c r="V291" s="61"/>
      <c r="X291" s="61"/>
      <c r="Z291" s="63"/>
    </row>
    <row r="292" spans="1:33">
      <c r="A292" s="60"/>
      <c r="B292" s="15" t="s">
        <v>85</v>
      </c>
      <c r="C292" s="24"/>
      <c r="D292" s="15" t="s">
        <v>17</v>
      </c>
      <c r="E292" s="15" t="s">
        <v>19</v>
      </c>
      <c r="F292" s="15" t="s">
        <v>15</v>
      </c>
      <c r="I292" s="15" t="s">
        <v>86</v>
      </c>
      <c r="Q292" s="61"/>
      <c r="R292" s="61"/>
      <c r="V292" s="61"/>
      <c r="X292" s="61"/>
    </row>
    <row r="293" spans="1:33">
      <c r="A293" s="60"/>
      <c r="B293" s="61"/>
      <c r="D293" s="61"/>
      <c r="E293" s="61"/>
      <c r="F293" s="61"/>
      <c r="I293" s="61"/>
      <c r="Q293" s="63"/>
      <c r="R293" s="59"/>
      <c r="V293" s="61"/>
      <c r="X293" s="61"/>
    </row>
    <row r="294" spans="1:33">
      <c r="A294" s="60"/>
      <c r="B294" s="61"/>
      <c r="Q294" s="61"/>
      <c r="R294" s="61"/>
      <c r="V294" s="61"/>
      <c r="X294" s="61"/>
    </row>
    <row r="295" spans="1:33">
      <c r="A295" s="48"/>
      <c r="B295" s="49"/>
      <c r="C295" s="50"/>
      <c r="D295" s="49"/>
      <c r="E295" s="49"/>
      <c r="F295" s="49"/>
      <c r="G295" s="49"/>
      <c r="H295" s="49"/>
      <c r="I295" s="49"/>
      <c r="J295" s="49"/>
      <c r="K295" s="49">
        <f>I295*J295/1000</f>
        <v>0</v>
      </c>
      <c r="L295" s="49"/>
      <c r="M295" s="49"/>
      <c r="N295" s="51" t="e">
        <f>(I295*J295)/M295</f>
        <v>#DIV/0!</v>
      </c>
      <c r="O295" s="49"/>
      <c r="P295" t="e">
        <f>M295*N295</f>
        <v>#DIV/0!</v>
      </c>
      <c r="Q295" s="49"/>
      <c r="R295" s="49"/>
      <c r="S295" s="49"/>
      <c r="T295" s="49"/>
      <c r="U295" s="49"/>
      <c r="V295" s="49"/>
      <c r="W295" s="49"/>
      <c r="X295" s="49">
        <f>V295*S295/1000</f>
        <v>0</v>
      </c>
      <c r="Y295" s="49"/>
      <c r="Z295" s="49"/>
      <c r="AA295" s="49"/>
      <c r="AB295" s="49"/>
      <c r="AC295" s="49"/>
      <c r="AD295" s="49"/>
      <c r="AE295" s="49"/>
      <c r="AF295" s="49"/>
      <c r="AG295" s="49"/>
    </row>
  </sheetData>
  <autoFilter ref="A1:X295"/>
  <sortState ref="A2:AO295">
    <sortCondition ref="A2:A295"/>
  </sortState>
  <phoneticPr fontId="0" type="noConversion"/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2"/>
  <sheetViews>
    <sheetView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L74" sqref="A1:L74"/>
    </sheetView>
  </sheetViews>
  <sheetFormatPr defaultRowHeight="15"/>
  <cols>
    <col min="1" max="1" width="7.140625" style="3" customWidth="1"/>
    <col min="2" max="2" width="9.140625" style="3"/>
    <col min="3" max="3" width="5.140625" style="3" customWidth="1"/>
    <col min="4" max="4" width="4.5703125" style="3" customWidth="1"/>
    <col min="5" max="7" width="9.140625" style="3"/>
    <col min="8" max="8" width="5.7109375" style="3" customWidth="1"/>
    <col min="9" max="9" width="7.28515625" style="3" customWidth="1"/>
    <col min="10" max="12" width="9.140625" style="3"/>
    <col min="13" max="13" width="68.5703125" style="3" customWidth="1"/>
    <col min="14" max="14" width="61.85546875" style="3" customWidth="1"/>
    <col min="15" max="16384" width="9.140625" style="3"/>
  </cols>
  <sheetData>
    <row r="1" spans="1:14" ht="60">
      <c r="A1" s="44" t="s">
        <v>62</v>
      </c>
      <c r="B1" s="9" t="s">
        <v>1</v>
      </c>
      <c r="C1" s="9" t="s">
        <v>64</v>
      </c>
      <c r="D1" s="9" t="s">
        <v>65</v>
      </c>
      <c r="E1" s="9" t="s">
        <v>61</v>
      </c>
      <c r="F1" s="9" t="s">
        <v>80</v>
      </c>
      <c r="G1" s="9" t="s">
        <v>113</v>
      </c>
      <c r="H1" s="9" t="s">
        <v>114</v>
      </c>
      <c r="I1" s="9" t="s">
        <v>116</v>
      </c>
      <c r="J1" s="9" t="s">
        <v>74</v>
      </c>
      <c r="K1" s="9" t="s">
        <v>95</v>
      </c>
      <c r="L1" s="9" t="s">
        <v>104</v>
      </c>
      <c r="M1" s="9" t="s">
        <v>140</v>
      </c>
      <c r="N1" s="9" t="s">
        <v>40</v>
      </c>
    </row>
    <row r="2" spans="1:14">
      <c r="A2" s="40">
        <v>35</v>
      </c>
      <c r="B2" s="3" t="s">
        <v>10</v>
      </c>
      <c r="C2" s="3" t="s">
        <v>19</v>
      </c>
      <c r="D2" s="3" t="s">
        <v>23</v>
      </c>
      <c r="E2" s="3">
        <v>1.89</v>
      </c>
      <c r="F2" s="3">
        <v>2.41</v>
      </c>
      <c r="G2" s="3">
        <v>100.6</v>
      </c>
      <c r="I2" s="3">
        <v>15.942</v>
      </c>
      <c r="J2" s="3">
        <v>8</v>
      </c>
      <c r="K2" s="3">
        <f t="shared" ref="K2:K33" si="0">0.5*1000/G2</f>
        <v>4.9701789264413518</v>
      </c>
      <c r="L2" s="3">
        <f t="shared" ref="L2:L33" si="1">J2*G2/1000</f>
        <v>0.80479999999999996</v>
      </c>
      <c r="M2" s="3" t="s">
        <v>166</v>
      </c>
    </row>
    <row r="3" spans="1:14">
      <c r="A3" s="40">
        <v>14</v>
      </c>
      <c r="B3" s="3" t="s">
        <v>10</v>
      </c>
      <c r="C3" s="3" t="s">
        <v>19</v>
      </c>
      <c r="D3" s="3" t="s">
        <v>15</v>
      </c>
      <c r="E3" s="3">
        <v>1.84</v>
      </c>
      <c r="F3" s="3">
        <v>2.3199999999999998</v>
      </c>
      <c r="G3" s="3">
        <v>111</v>
      </c>
      <c r="I3" s="3">
        <v>5.4009999999999998</v>
      </c>
      <c r="J3" s="3">
        <v>8</v>
      </c>
      <c r="K3" s="3">
        <f t="shared" si="0"/>
        <v>4.5045045045045047</v>
      </c>
      <c r="L3" s="3">
        <f t="shared" si="1"/>
        <v>0.88800000000000001</v>
      </c>
      <c r="M3" s="3" t="s">
        <v>167</v>
      </c>
    </row>
    <row r="4" spans="1:14">
      <c r="A4" s="40">
        <v>97</v>
      </c>
      <c r="B4" s="3" t="s">
        <v>10</v>
      </c>
      <c r="C4" s="3" t="s">
        <v>21</v>
      </c>
      <c r="D4" s="3" t="s">
        <v>27</v>
      </c>
      <c r="E4" s="3">
        <v>1.9</v>
      </c>
      <c r="F4" s="3">
        <v>2.41</v>
      </c>
      <c r="G4" s="3">
        <v>156.1</v>
      </c>
      <c r="I4" s="3">
        <v>2.1549999999999998</v>
      </c>
      <c r="J4" s="3">
        <v>6</v>
      </c>
      <c r="K4" s="3">
        <f t="shared" si="0"/>
        <v>3.2030749519538757</v>
      </c>
      <c r="L4" s="3">
        <f t="shared" si="1"/>
        <v>0.93659999999999988</v>
      </c>
      <c r="M4" s="3" t="s">
        <v>151</v>
      </c>
      <c r="N4" s="3" t="s">
        <v>73</v>
      </c>
    </row>
    <row r="5" spans="1:14">
      <c r="A5" s="40">
        <v>53</v>
      </c>
      <c r="B5" s="3" t="s">
        <v>10</v>
      </c>
      <c r="C5" s="3" t="s">
        <v>21</v>
      </c>
      <c r="D5" s="3" t="s">
        <v>15</v>
      </c>
      <c r="E5" s="3">
        <v>1.89</v>
      </c>
      <c r="F5" s="3">
        <v>1.85</v>
      </c>
      <c r="G5" s="3">
        <v>126.6</v>
      </c>
      <c r="I5" s="3">
        <v>5.9249999999999998</v>
      </c>
      <c r="J5" s="3">
        <v>8</v>
      </c>
      <c r="K5" s="3">
        <f t="shared" si="0"/>
        <v>3.9494470774091628</v>
      </c>
      <c r="L5" s="3">
        <f t="shared" si="1"/>
        <v>1.0127999999999999</v>
      </c>
      <c r="M5" s="3" t="s">
        <v>168</v>
      </c>
    </row>
    <row r="6" spans="1:14">
      <c r="A6" s="40">
        <v>38</v>
      </c>
      <c r="B6" s="3" t="s">
        <v>10</v>
      </c>
      <c r="C6" s="3" t="s">
        <v>20</v>
      </c>
      <c r="D6" s="3" t="s">
        <v>23</v>
      </c>
      <c r="E6" s="3">
        <v>1.86</v>
      </c>
      <c r="F6" s="3">
        <v>2.2999999999999998</v>
      </c>
      <c r="G6" s="3">
        <v>98.8</v>
      </c>
      <c r="I6" s="3">
        <v>4.8559999999999999</v>
      </c>
      <c r="J6" s="3">
        <v>8</v>
      </c>
      <c r="K6" s="3">
        <f t="shared" si="0"/>
        <v>5.0607287449392713</v>
      </c>
      <c r="L6" s="3">
        <f t="shared" si="1"/>
        <v>0.79039999999999999</v>
      </c>
      <c r="M6" s="3" t="s">
        <v>166</v>
      </c>
    </row>
    <row r="7" spans="1:14">
      <c r="A7" s="40">
        <v>87</v>
      </c>
      <c r="B7" s="3" t="s">
        <v>10</v>
      </c>
      <c r="C7" s="3" t="s">
        <v>20</v>
      </c>
      <c r="D7" s="3" t="s">
        <v>27</v>
      </c>
      <c r="E7" s="3">
        <v>1.87</v>
      </c>
      <c r="F7" s="3">
        <v>2.4</v>
      </c>
      <c r="G7" s="3">
        <v>72.2</v>
      </c>
      <c r="I7" s="3">
        <v>0.91500000000000004</v>
      </c>
      <c r="J7" s="3">
        <v>8</v>
      </c>
      <c r="K7" s="3">
        <f t="shared" si="0"/>
        <v>6.9252077562326866</v>
      </c>
      <c r="L7" s="3">
        <f t="shared" si="1"/>
        <v>0.5776</v>
      </c>
      <c r="M7" s="3" t="s">
        <v>151</v>
      </c>
      <c r="N7" s="3" t="s">
        <v>73</v>
      </c>
    </row>
    <row r="8" spans="1:14">
      <c r="A8" s="40">
        <v>18</v>
      </c>
      <c r="B8" s="3" t="s">
        <v>10</v>
      </c>
      <c r="C8" s="3" t="s">
        <v>20</v>
      </c>
      <c r="D8" s="3" t="s">
        <v>15</v>
      </c>
      <c r="E8" s="3">
        <v>1.96</v>
      </c>
      <c r="F8" s="3">
        <v>2.2200000000000002</v>
      </c>
      <c r="G8" s="3">
        <v>63</v>
      </c>
      <c r="I8" s="3">
        <v>7.3537499999999998</v>
      </c>
      <c r="J8" s="3">
        <v>8</v>
      </c>
      <c r="K8" s="3">
        <f t="shared" si="0"/>
        <v>7.9365079365079367</v>
      </c>
      <c r="L8" s="3">
        <f t="shared" si="1"/>
        <v>0.504</v>
      </c>
      <c r="M8" s="3" t="s">
        <v>150</v>
      </c>
      <c r="N8" s="3" t="s">
        <v>133</v>
      </c>
    </row>
    <row r="9" spans="1:14">
      <c r="A9" s="40">
        <v>39</v>
      </c>
      <c r="B9" s="3" t="s">
        <v>10</v>
      </c>
      <c r="C9" s="3" t="s">
        <v>14</v>
      </c>
      <c r="D9" s="3" t="s">
        <v>23</v>
      </c>
      <c r="E9" s="3">
        <v>1.85</v>
      </c>
      <c r="F9" s="3">
        <v>2.25</v>
      </c>
      <c r="G9" s="3">
        <v>91.4</v>
      </c>
      <c r="I9" s="3">
        <v>5.1420000000000003</v>
      </c>
      <c r="J9" s="3">
        <v>8</v>
      </c>
      <c r="K9" s="3">
        <f t="shared" si="0"/>
        <v>5.4704595185995624</v>
      </c>
      <c r="L9" s="3">
        <f t="shared" si="1"/>
        <v>0.73120000000000007</v>
      </c>
      <c r="M9" s="3" t="s">
        <v>166</v>
      </c>
    </row>
    <row r="10" spans="1:14">
      <c r="A10" s="40">
        <v>98</v>
      </c>
      <c r="B10" s="3" t="s">
        <v>10</v>
      </c>
      <c r="C10" s="3" t="s">
        <v>14</v>
      </c>
      <c r="D10" s="3" t="s">
        <v>27</v>
      </c>
      <c r="E10" s="3">
        <v>1.81</v>
      </c>
      <c r="F10" s="3">
        <v>2.33</v>
      </c>
      <c r="G10" s="3">
        <v>103.8</v>
      </c>
      <c r="I10" s="3">
        <v>4.2866</v>
      </c>
      <c r="J10" s="3">
        <v>6.6</v>
      </c>
      <c r="K10" s="3">
        <f t="shared" si="0"/>
        <v>4.8169556840077075</v>
      </c>
      <c r="L10" s="3">
        <f t="shared" si="1"/>
        <v>0.68507999999999991</v>
      </c>
      <c r="M10" s="3" t="s">
        <v>151</v>
      </c>
      <c r="N10" s="3" t="s">
        <v>73</v>
      </c>
    </row>
    <row r="11" spans="1:14">
      <c r="A11" s="40">
        <v>40</v>
      </c>
      <c r="B11" s="3" t="s">
        <v>10</v>
      </c>
      <c r="C11" s="3" t="s">
        <v>13</v>
      </c>
      <c r="D11" s="3" t="s">
        <v>23</v>
      </c>
      <c r="E11" s="3">
        <v>1.84</v>
      </c>
      <c r="F11" s="3">
        <v>2.25</v>
      </c>
      <c r="G11" s="3">
        <v>71.8</v>
      </c>
      <c r="I11" s="3">
        <v>4.0270000000000001</v>
      </c>
      <c r="J11" s="3">
        <v>8</v>
      </c>
      <c r="K11" s="3">
        <f t="shared" si="0"/>
        <v>6.9637883008356551</v>
      </c>
      <c r="L11" s="3">
        <f t="shared" si="1"/>
        <v>0.57440000000000002</v>
      </c>
      <c r="M11" s="3" t="s">
        <v>166</v>
      </c>
    </row>
    <row r="12" spans="1:14">
      <c r="A12" s="40">
        <v>64</v>
      </c>
      <c r="B12" s="3" t="s">
        <v>10</v>
      </c>
      <c r="C12" s="3" t="s">
        <v>13</v>
      </c>
      <c r="D12" s="3" t="s">
        <v>27</v>
      </c>
      <c r="E12" s="3">
        <v>1.88</v>
      </c>
      <c r="F12" s="3">
        <v>2.0499999999999998</v>
      </c>
      <c r="G12" s="3">
        <v>78</v>
      </c>
      <c r="I12" s="3">
        <v>5.4189999999999996</v>
      </c>
      <c r="J12" s="3">
        <v>8</v>
      </c>
      <c r="K12" s="3">
        <f t="shared" si="0"/>
        <v>6.4102564102564106</v>
      </c>
      <c r="L12" s="3">
        <f t="shared" si="1"/>
        <v>0.624</v>
      </c>
      <c r="M12" s="3" t="s">
        <v>168</v>
      </c>
    </row>
    <row r="13" spans="1:14">
      <c r="A13" s="40">
        <v>7</v>
      </c>
      <c r="B13" s="3" t="s">
        <v>10</v>
      </c>
      <c r="C13" s="3" t="s">
        <v>13</v>
      </c>
      <c r="D13" s="3" t="s">
        <v>15</v>
      </c>
      <c r="E13" s="3">
        <v>1.77</v>
      </c>
      <c r="F13" s="3">
        <v>1.86</v>
      </c>
      <c r="G13" s="3">
        <v>127.9</v>
      </c>
      <c r="I13" s="3">
        <v>4.04535</v>
      </c>
      <c r="J13" s="3">
        <v>4</v>
      </c>
      <c r="K13" s="3">
        <f t="shared" si="0"/>
        <v>3.9093041438623923</v>
      </c>
      <c r="L13" s="3">
        <f t="shared" si="1"/>
        <v>0.51160000000000005</v>
      </c>
      <c r="M13" s="3" t="s">
        <v>144</v>
      </c>
    </row>
    <row r="14" spans="1:14">
      <c r="A14" s="40">
        <v>41</v>
      </c>
      <c r="B14" s="3" t="s">
        <v>10</v>
      </c>
      <c r="C14" s="3" t="s">
        <v>12</v>
      </c>
      <c r="D14" s="3" t="s">
        <v>23</v>
      </c>
      <c r="E14" s="3">
        <v>1.91</v>
      </c>
      <c r="F14" s="3">
        <v>2.19</v>
      </c>
      <c r="G14" s="3">
        <v>82.1</v>
      </c>
      <c r="I14" s="3">
        <v>3.694</v>
      </c>
      <c r="J14" s="3">
        <v>8</v>
      </c>
      <c r="K14" s="3">
        <f t="shared" si="0"/>
        <v>6.0901339829476253</v>
      </c>
      <c r="L14" s="3">
        <f t="shared" si="1"/>
        <v>0.65679999999999994</v>
      </c>
      <c r="M14" s="3" t="s">
        <v>166</v>
      </c>
    </row>
    <row r="15" spans="1:14">
      <c r="A15" s="40">
        <v>75.099999999999994</v>
      </c>
      <c r="B15" s="3" t="s">
        <v>10</v>
      </c>
      <c r="C15" s="3" t="s">
        <v>12</v>
      </c>
      <c r="D15" s="3" t="s">
        <v>27</v>
      </c>
      <c r="E15" s="3">
        <v>1.87</v>
      </c>
      <c r="F15" s="3">
        <v>1.82</v>
      </c>
      <c r="G15" s="3">
        <v>63.5</v>
      </c>
      <c r="I15" s="3">
        <v>7.7091799999999999</v>
      </c>
      <c r="J15" s="3">
        <v>6.7</v>
      </c>
      <c r="K15" s="3">
        <f t="shared" si="0"/>
        <v>7.8740157480314963</v>
      </c>
      <c r="L15" s="3">
        <f t="shared" si="1"/>
        <v>0.42544999999999999</v>
      </c>
      <c r="M15" s="3" t="s">
        <v>151</v>
      </c>
      <c r="N15" s="3" t="s">
        <v>109</v>
      </c>
    </row>
    <row r="16" spans="1:14">
      <c r="A16" s="40">
        <v>25.1</v>
      </c>
      <c r="B16" s="3" t="s">
        <v>8</v>
      </c>
      <c r="C16" s="3" t="s">
        <v>19</v>
      </c>
      <c r="D16" s="3" t="s">
        <v>23</v>
      </c>
      <c r="E16" s="3">
        <v>1.89</v>
      </c>
      <c r="F16" s="3">
        <v>2.2000000000000002</v>
      </c>
      <c r="G16" s="3">
        <v>85.4</v>
      </c>
      <c r="I16" s="3">
        <v>14.857799999999999</v>
      </c>
      <c r="J16" s="3">
        <v>7</v>
      </c>
      <c r="K16" s="3">
        <f t="shared" si="0"/>
        <v>5.8548009367681493</v>
      </c>
      <c r="L16" s="3">
        <f t="shared" si="1"/>
        <v>0.59780000000000011</v>
      </c>
      <c r="M16" s="3" t="s">
        <v>145</v>
      </c>
    </row>
    <row r="17" spans="1:14">
      <c r="A17" s="40">
        <v>76</v>
      </c>
      <c r="B17" s="3" t="s">
        <v>8</v>
      </c>
      <c r="C17" s="3" t="s">
        <v>19</v>
      </c>
      <c r="D17" s="3" t="s">
        <v>27</v>
      </c>
      <c r="E17" s="3">
        <v>1.82</v>
      </c>
      <c r="F17" s="3">
        <v>2.2200000000000002</v>
      </c>
      <c r="G17" s="3">
        <v>90.5</v>
      </c>
      <c r="I17" s="3">
        <v>11.69</v>
      </c>
      <c r="J17" s="3">
        <v>7</v>
      </c>
      <c r="K17" s="3">
        <f t="shared" si="0"/>
        <v>5.5248618784530388</v>
      </c>
      <c r="L17" s="3">
        <f t="shared" si="1"/>
        <v>0.63349999999999995</v>
      </c>
      <c r="M17" s="3" t="s">
        <v>160</v>
      </c>
      <c r="N17" s="3" t="s">
        <v>169</v>
      </c>
    </row>
    <row r="18" spans="1:14">
      <c r="A18" s="40">
        <v>88</v>
      </c>
      <c r="B18" s="3" t="s">
        <v>8</v>
      </c>
      <c r="C18" s="3" t="s">
        <v>21</v>
      </c>
      <c r="D18" s="3" t="s">
        <v>27</v>
      </c>
      <c r="E18" s="3">
        <v>1.73</v>
      </c>
      <c r="F18" s="3">
        <v>2.39</v>
      </c>
      <c r="G18" s="3">
        <v>120.6</v>
      </c>
      <c r="I18" s="3">
        <v>10.78</v>
      </c>
      <c r="J18" s="3">
        <v>8</v>
      </c>
      <c r="K18" s="3">
        <f t="shared" si="0"/>
        <v>4.1459369817578775</v>
      </c>
      <c r="L18" s="3">
        <f t="shared" si="1"/>
        <v>0.96479999999999999</v>
      </c>
      <c r="M18" s="3" t="s">
        <v>160</v>
      </c>
      <c r="N18" s="3" t="s">
        <v>73</v>
      </c>
    </row>
    <row r="19" spans="1:14">
      <c r="A19" s="40">
        <v>54</v>
      </c>
      <c r="B19" s="3" t="s">
        <v>8</v>
      </c>
      <c r="C19" s="3" t="s">
        <v>21</v>
      </c>
      <c r="D19" s="3" t="s">
        <v>15</v>
      </c>
      <c r="E19" s="3">
        <v>1.85</v>
      </c>
      <c r="F19" s="3">
        <v>2.29</v>
      </c>
      <c r="G19" s="3">
        <v>88.4</v>
      </c>
      <c r="I19" s="3">
        <v>5.8659999999999997</v>
      </c>
      <c r="J19" s="3">
        <v>8</v>
      </c>
      <c r="K19" s="3">
        <f t="shared" si="0"/>
        <v>5.6561085972850673</v>
      </c>
      <c r="L19" s="3">
        <f t="shared" si="1"/>
        <v>0.70720000000000005</v>
      </c>
      <c r="M19" s="3" t="s">
        <v>168</v>
      </c>
    </row>
    <row r="20" spans="1:14">
      <c r="A20" s="40">
        <v>117</v>
      </c>
      <c r="B20" s="3" t="s">
        <v>8</v>
      </c>
      <c r="C20" s="3" t="s">
        <v>14</v>
      </c>
      <c r="D20" s="3" t="s">
        <v>23</v>
      </c>
      <c r="E20" s="3">
        <v>1.94</v>
      </c>
      <c r="F20" s="3">
        <v>1.92</v>
      </c>
      <c r="G20" s="3">
        <v>115.7</v>
      </c>
      <c r="I20" s="3">
        <v>8.2200000000000006</v>
      </c>
      <c r="J20" s="3">
        <v>7</v>
      </c>
      <c r="K20" s="3">
        <f t="shared" si="0"/>
        <v>4.3215211754537597</v>
      </c>
      <c r="L20" s="3">
        <f t="shared" si="1"/>
        <v>0.80989999999999995</v>
      </c>
      <c r="M20" s="3" t="s">
        <v>164</v>
      </c>
      <c r="N20" s="3" t="s">
        <v>118</v>
      </c>
    </row>
    <row r="21" spans="1:14">
      <c r="A21" s="40">
        <v>124</v>
      </c>
      <c r="B21" s="3" t="s">
        <v>8</v>
      </c>
      <c r="C21" s="3" t="s">
        <v>14</v>
      </c>
      <c r="D21" s="3" t="s">
        <v>27</v>
      </c>
      <c r="E21" s="3">
        <v>1.99</v>
      </c>
      <c r="F21" s="3">
        <v>2.37</v>
      </c>
      <c r="G21" s="3">
        <v>113.3</v>
      </c>
      <c r="I21" s="3">
        <v>11.9079</v>
      </c>
      <c r="J21" s="3">
        <v>8</v>
      </c>
      <c r="K21" s="3">
        <f t="shared" si="0"/>
        <v>4.4130626654898499</v>
      </c>
      <c r="L21" s="3">
        <f t="shared" si="1"/>
        <v>0.90639999999999998</v>
      </c>
      <c r="M21" s="3" t="s">
        <v>145</v>
      </c>
      <c r="N21" s="3" t="s">
        <v>106</v>
      </c>
    </row>
    <row r="22" spans="1:14">
      <c r="A22" s="40">
        <v>11</v>
      </c>
      <c r="B22" s="3" t="s">
        <v>8</v>
      </c>
      <c r="C22" s="3" t="s">
        <v>14</v>
      </c>
      <c r="D22" s="3" t="s">
        <v>15</v>
      </c>
      <c r="E22" s="3">
        <v>1.84</v>
      </c>
      <c r="F22" s="3">
        <v>2.14</v>
      </c>
      <c r="G22" s="3">
        <v>87.1</v>
      </c>
      <c r="I22" s="3">
        <v>7.4092500000000001</v>
      </c>
      <c r="J22" s="3">
        <v>6.5</v>
      </c>
      <c r="K22" s="3">
        <f t="shared" si="0"/>
        <v>5.7405281285878305</v>
      </c>
      <c r="L22" s="3">
        <f t="shared" si="1"/>
        <v>0.56614999999999993</v>
      </c>
      <c r="M22" s="3" t="s">
        <v>148</v>
      </c>
      <c r="N22" s="3" t="s">
        <v>122</v>
      </c>
    </row>
    <row r="23" spans="1:14">
      <c r="A23" s="40">
        <v>66</v>
      </c>
      <c r="B23" s="3" t="s">
        <v>8</v>
      </c>
      <c r="C23" s="3" t="s">
        <v>13</v>
      </c>
      <c r="D23" s="3" t="s">
        <v>23</v>
      </c>
      <c r="E23" s="3">
        <v>1.85</v>
      </c>
      <c r="F23" s="3">
        <v>2.2999999999999998</v>
      </c>
      <c r="G23" s="3">
        <v>127.5</v>
      </c>
      <c r="H23" s="3">
        <v>11</v>
      </c>
      <c r="I23" s="3">
        <v>9.3158999999999992</v>
      </c>
      <c r="J23" s="3">
        <v>7.7</v>
      </c>
      <c r="K23" s="3">
        <f t="shared" si="0"/>
        <v>3.9215686274509802</v>
      </c>
      <c r="L23" s="3">
        <f t="shared" si="1"/>
        <v>0.98175000000000001</v>
      </c>
      <c r="M23" s="3" t="s">
        <v>148</v>
      </c>
    </row>
    <row r="24" spans="1:14">
      <c r="A24" s="40">
        <v>65</v>
      </c>
      <c r="B24" s="3" t="s">
        <v>8</v>
      </c>
      <c r="C24" s="3" t="s">
        <v>12</v>
      </c>
      <c r="D24" s="3" t="s">
        <v>23</v>
      </c>
      <c r="E24" s="3">
        <v>1.78</v>
      </c>
      <c r="F24" s="3">
        <v>2.06</v>
      </c>
      <c r="G24" s="3">
        <v>109.3</v>
      </c>
      <c r="I24" s="3">
        <v>4.16</v>
      </c>
      <c r="J24" s="3">
        <v>8</v>
      </c>
      <c r="K24" s="3">
        <f t="shared" si="0"/>
        <v>4.574565416285453</v>
      </c>
      <c r="L24" s="3">
        <f t="shared" si="1"/>
        <v>0.87439999999999996</v>
      </c>
      <c r="M24" s="3" t="s">
        <v>160</v>
      </c>
    </row>
    <row r="25" spans="1:14">
      <c r="A25" s="40">
        <v>101</v>
      </c>
      <c r="B25" s="3" t="s">
        <v>8</v>
      </c>
      <c r="C25" s="3" t="s">
        <v>12</v>
      </c>
      <c r="D25" s="3" t="s">
        <v>27</v>
      </c>
      <c r="E25" s="3">
        <v>1.84</v>
      </c>
      <c r="F25" s="3">
        <v>2.2999999999999998</v>
      </c>
      <c r="G25" s="3">
        <v>87.9</v>
      </c>
      <c r="I25" s="3">
        <v>6.44</v>
      </c>
      <c r="J25" s="3">
        <v>7</v>
      </c>
      <c r="K25" s="3">
        <f t="shared" si="0"/>
        <v>5.6882821387940838</v>
      </c>
      <c r="L25" s="3">
        <f t="shared" si="1"/>
        <v>0.61530000000000007</v>
      </c>
      <c r="M25" s="3" t="s">
        <v>160</v>
      </c>
      <c r="N25" s="3" t="s">
        <v>121</v>
      </c>
    </row>
    <row r="26" spans="1:14">
      <c r="A26" s="40">
        <v>3</v>
      </c>
      <c r="B26" s="3" t="s">
        <v>8</v>
      </c>
      <c r="C26" s="3" t="s">
        <v>12</v>
      </c>
      <c r="D26" s="3" t="s">
        <v>15</v>
      </c>
      <c r="E26" s="3">
        <v>1.85</v>
      </c>
      <c r="F26" s="3">
        <v>1.89</v>
      </c>
      <c r="G26" s="3">
        <v>61.1</v>
      </c>
      <c r="I26" s="3">
        <v>4.79366</v>
      </c>
      <c r="J26" s="3">
        <v>8</v>
      </c>
      <c r="K26" s="3">
        <f t="shared" si="0"/>
        <v>8.1833060556464812</v>
      </c>
      <c r="L26" s="3">
        <f t="shared" si="1"/>
        <v>0.48880000000000001</v>
      </c>
      <c r="M26" s="3" t="s">
        <v>168</v>
      </c>
    </row>
    <row r="27" spans="1:14">
      <c r="A27" s="40">
        <v>60.2</v>
      </c>
      <c r="B27" s="3" t="s">
        <v>9</v>
      </c>
      <c r="C27" s="3" t="s">
        <v>19</v>
      </c>
      <c r="D27" s="3" t="s">
        <v>15</v>
      </c>
      <c r="E27" s="3">
        <v>1.75</v>
      </c>
      <c r="F27" s="3">
        <v>1.77</v>
      </c>
      <c r="G27" s="3">
        <v>36.299999999999997</v>
      </c>
      <c r="I27" s="3">
        <v>3.6537000000000002</v>
      </c>
      <c r="J27" s="3">
        <v>16</v>
      </c>
      <c r="K27" s="3">
        <f t="shared" si="0"/>
        <v>13.774104683195594</v>
      </c>
      <c r="L27" s="3">
        <f t="shared" si="1"/>
        <v>0.58079999999999998</v>
      </c>
      <c r="M27" s="3" t="s">
        <v>161</v>
      </c>
      <c r="N27" s="3" t="s">
        <v>110</v>
      </c>
    </row>
    <row r="28" spans="1:14">
      <c r="A28" s="40">
        <v>129</v>
      </c>
      <c r="B28" s="3" t="s">
        <v>9</v>
      </c>
      <c r="C28" s="3" t="s">
        <v>21</v>
      </c>
      <c r="D28" s="3" t="s">
        <v>15</v>
      </c>
      <c r="E28" s="3">
        <v>1.92</v>
      </c>
      <c r="F28" s="3">
        <v>2.08</v>
      </c>
      <c r="G28" s="3">
        <v>116.2</v>
      </c>
      <c r="H28" s="3">
        <v>8.15</v>
      </c>
      <c r="I28" s="3">
        <v>6.2812000000000001</v>
      </c>
      <c r="J28" s="3">
        <v>5.6</v>
      </c>
      <c r="K28" s="3">
        <f t="shared" si="0"/>
        <v>4.3029259896729775</v>
      </c>
      <c r="L28" s="3">
        <f t="shared" si="1"/>
        <v>0.65072000000000008</v>
      </c>
      <c r="M28" s="3" t="s">
        <v>151</v>
      </c>
      <c r="N28" s="3" t="s">
        <v>170</v>
      </c>
    </row>
    <row r="29" spans="1:14">
      <c r="A29" s="40">
        <v>26</v>
      </c>
      <c r="B29" s="3" t="s">
        <v>9</v>
      </c>
      <c r="C29" s="3" t="s">
        <v>20</v>
      </c>
      <c r="D29" s="3" t="s">
        <v>23</v>
      </c>
      <c r="E29" s="3">
        <v>1.77</v>
      </c>
      <c r="F29" s="3">
        <v>2.1</v>
      </c>
      <c r="G29" s="3">
        <v>201.5</v>
      </c>
      <c r="I29" s="3">
        <v>8.43</v>
      </c>
      <c r="J29" s="3">
        <v>5.2</v>
      </c>
      <c r="K29" s="3">
        <f t="shared" si="0"/>
        <v>2.4813895781637716</v>
      </c>
      <c r="L29" s="3">
        <f t="shared" si="1"/>
        <v>1.0478000000000001</v>
      </c>
      <c r="M29" s="3" t="s">
        <v>157</v>
      </c>
    </row>
    <row r="30" spans="1:14">
      <c r="A30" s="40">
        <v>68</v>
      </c>
      <c r="B30" s="3" t="s">
        <v>9</v>
      </c>
      <c r="C30" s="3" t="s">
        <v>20</v>
      </c>
      <c r="D30" s="3" t="s">
        <v>27</v>
      </c>
      <c r="E30" s="3">
        <v>1.81</v>
      </c>
      <c r="F30" s="3">
        <v>2.2999999999999998</v>
      </c>
      <c r="G30" s="3">
        <v>106.6</v>
      </c>
      <c r="I30" s="3">
        <v>2.9813999999999998</v>
      </c>
      <c r="J30" s="3">
        <v>8</v>
      </c>
      <c r="K30" s="3">
        <f t="shared" si="0"/>
        <v>4.6904315196998123</v>
      </c>
      <c r="L30" s="3">
        <f t="shared" si="1"/>
        <v>0.8528</v>
      </c>
      <c r="M30" s="3" t="s">
        <v>162</v>
      </c>
    </row>
    <row r="31" spans="1:14">
      <c r="A31" s="40">
        <v>51</v>
      </c>
      <c r="B31" s="3" t="s">
        <v>9</v>
      </c>
      <c r="C31" s="3" t="s">
        <v>20</v>
      </c>
      <c r="D31" s="3" t="s">
        <v>15</v>
      </c>
      <c r="E31" s="3">
        <v>1.79</v>
      </c>
      <c r="F31" s="3">
        <v>2.3199999999999998</v>
      </c>
      <c r="G31" s="3">
        <v>111.3</v>
      </c>
      <c r="H31" s="3">
        <v>14.5</v>
      </c>
      <c r="I31" s="3">
        <v>8.4193499999999997</v>
      </c>
      <c r="J31" s="3">
        <v>8.6999999999999993</v>
      </c>
      <c r="K31" s="3">
        <f t="shared" si="0"/>
        <v>4.4923629829290208</v>
      </c>
      <c r="L31" s="3">
        <f t="shared" si="1"/>
        <v>0.96830999999999989</v>
      </c>
      <c r="M31" s="3" t="s">
        <v>144</v>
      </c>
    </row>
    <row r="32" spans="1:14">
      <c r="A32" s="40">
        <v>42</v>
      </c>
      <c r="B32" s="3" t="s">
        <v>9</v>
      </c>
      <c r="C32" s="3" t="s">
        <v>14</v>
      </c>
      <c r="D32" s="3" t="s">
        <v>23</v>
      </c>
      <c r="E32" s="3">
        <v>1.91</v>
      </c>
      <c r="F32" s="3">
        <v>2.11</v>
      </c>
      <c r="G32" s="3">
        <v>99.3</v>
      </c>
      <c r="I32" s="3">
        <v>6.0140000000000002</v>
      </c>
      <c r="J32" s="3">
        <v>7.5</v>
      </c>
      <c r="K32" s="3">
        <f t="shared" si="0"/>
        <v>5.0352467270896275</v>
      </c>
      <c r="L32" s="3">
        <f t="shared" si="1"/>
        <v>0.74475000000000002</v>
      </c>
      <c r="M32" s="3" t="s">
        <v>166</v>
      </c>
    </row>
    <row r="33" spans="1:14">
      <c r="A33" s="40">
        <v>80</v>
      </c>
      <c r="B33" s="3" t="s">
        <v>9</v>
      </c>
      <c r="C33" s="3" t="s">
        <v>14</v>
      </c>
      <c r="D33" s="3" t="s">
        <v>27</v>
      </c>
      <c r="E33" s="3">
        <v>1.81</v>
      </c>
      <c r="F33" s="3">
        <v>2.44</v>
      </c>
      <c r="G33" s="3">
        <v>103.9</v>
      </c>
      <c r="I33" s="3">
        <v>3.4621499999999998</v>
      </c>
      <c r="J33" s="3">
        <v>8.4</v>
      </c>
      <c r="K33" s="3">
        <f t="shared" si="0"/>
        <v>4.8123195380173245</v>
      </c>
      <c r="L33" s="3">
        <f t="shared" si="1"/>
        <v>0.87276000000000009</v>
      </c>
      <c r="M33" s="3" t="s">
        <v>162</v>
      </c>
    </row>
    <row r="34" spans="1:14">
      <c r="A34" s="40">
        <v>43</v>
      </c>
      <c r="B34" s="3" t="s">
        <v>9</v>
      </c>
      <c r="C34" s="3" t="s">
        <v>13</v>
      </c>
      <c r="D34" s="3" t="s">
        <v>23</v>
      </c>
      <c r="E34" s="3">
        <v>1.93</v>
      </c>
      <c r="F34" s="3">
        <v>2.0299999999999998</v>
      </c>
      <c r="G34" s="3">
        <v>138.9</v>
      </c>
      <c r="I34" s="3">
        <v>12.4</v>
      </c>
      <c r="J34" s="3">
        <v>8.1999999999999993</v>
      </c>
      <c r="K34" s="3">
        <f t="shared" ref="K34:K65" si="2">0.5*1000/G34</f>
        <v>3.599712023038157</v>
      </c>
      <c r="L34" s="3">
        <f t="shared" ref="L34:L65" si="3">J34*G34/1000</f>
        <v>1.1389800000000001</v>
      </c>
      <c r="M34" s="3" t="s">
        <v>157</v>
      </c>
      <c r="N34" s="3" t="s">
        <v>48</v>
      </c>
    </row>
    <row r="35" spans="1:14">
      <c r="A35" s="40">
        <v>110</v>
      </c>
      <c r="B35" s="3" t="s">
        <v>9</v>
      </c>
      <c r="C35" s="3" t="s">
        <v>13</v>
      </c>
      <c r="D35" s="3" t="s">
        <v>27</v>
      </c>
      <c r="E35" s="3">
        <v>1.58</v>
      </c>
      <c r="F35" s="3">
        <v>2.4300000000000002</v>
      </c>
      <c r="G35" s="3">
        <v>81</v>
      </c>
      <c r="I35" s="3">
        <v>10.9</v>
      </c>
      <c r="J35" s="3">
        <v>8</v>
      </c>
      <c r="K35" s="3">
        <f t="shared" si="2"/>
        <v>6.1728395061728394</v>
      </c>
      <c r="L35" s="3">
        <f t="shared" si="3"/>
        <v>0.64800000000000002</v>
      </c>
      <c r="M35" s="3" t="s">
        <v>157</v>
      </c>
      <c r="N35" s="3" t="s">
        <v>73</v>
      </c>
    </row>
    <row r="36" spans="1:14">
      <c r="A36" s="40">
        <v>12</v>
      </c>
      <c r="B36" s="3" t="s">
        <v>9</v>
      </c>
      <c r="C36" s="3" t="s">
        <v>13</v>
      </c>
      <c r="D36" s="3" t="s">
        <v>15</v>
      </c>
      <c r="E36" s="3">
        <v>1.83</v>
      </c>
      <c r="F36" s="3">
        <v>2.06</v>
      </c>
      <c r="G36" s="3">
        <v>77.2</v>
      </c>
      <c r="I36" s="3">
        <v>4.6173799999999998</v>
      </c>
      <c r="J36" s="3">
        <v>8</v>
      </c>
      <c r="K36" s="3">
        <f t="shared" si="2"/>
        <v>6.4766839378238341</v>
      </c>
      <c r="L36" s="3">
        <f t="shared" si="3"/>
        <v>0.61760000000000004</v>
      </c>
      <c r="M36" s="3" t="s">
        <v>168</v>
      </c>
    </row>
    <row r="37" spans="1:14">
      <c r="A37" s="40">
        <v>44</v>
      </c>
      <c r="B37" s="3" t="s">
        <v>9</v>
      </c>
      <c r="C37" s="3" t="s">
        <v>12</v>
      </c>
      <c r="D37" s="3" t="s">
        <v>23</v>
      </c>
      <c r="E37" s="3">
        <v>1.84</v>
      </c>
      <c r="F37" s="3">
        <v>1.65</v>
      </c>
      <c r="G37" s="3">
        <v>106.7</v>
      </c>
      <c r="I37" s="3">
        <v>6.7312500000000002</v>
      </c>
      <c r="J37" s="3">
        <v>5</v>
      </c>
      <c r="K37" s="3">
        <f t="shared" si="2"/>
        <v>4.6860356138706649</v>
      </c>
      <c r="L37" s="3">
        <f t="shared" si="3"/>
        <v>0.53349999999999997</v>
      </c>
      <c r="M37" s="3" t="s">
        <v>162</v>
      </c>
    </row>
    <row r="38" spans="1:14">
      <c r="A38" s="40">
        <v>111</v>
      </c>
      <c r="B38" s="3" t="s">
        <v>9</v>
      </c>
      <c r="C38" s="3" t="s">
        <v>12</v>
      </c>
      <c r="D38" s="3" t="s">
        <v>27</v>
      </c>
      <c r="E38" s="3">
        <v>1.88</v>
      </c>
      <c r="F38" s="3">
        <v>2.6</v>
      </c>
      <c r="G38" s="3">
        <v>93.9</v>
      </c>
      <c r="I38" s="3">
        <v>5.8695000000000004</v>
      </c>
      <c r="J38" s="3">
        <v>7.8</v>
      </c>
      <c r="K38" s="3">
        <f t="shared" si="2"/>
        <v>5.324813631522896</v>
      </c>
      <c r="L38" s="3">
        <f t="shared" si="3"/>
        <v>0.73242000000000007</v>
      </c>
      <c r="M38" s="3" t="s">
        <v>162</v>
      </c>
      <c r="N38" s="3" t="s">
        <v>73</v>
      </c>
    </row>
    <row r="39" spans="1:14">
      <c r="A39" s="40">
        <v>9</v>
      </c>
      <c r="B39" s="3" t="s">
        <v>9</v>
      </c>
      <c r="C39" s="3" t="s">
        <v>12</v>
      </c>
      <c r="D39" s="3" t="s">
        <v>15</v>
      </c>
      <c r="E39" s="3">
        <v>1.79</v>
      </c>
      <c r="F39" s="3">
        <v>1.9</v>
      </c>
      <c r="G39" s="3">
        <v>137.19999999999999</v>
      </c>
      <c r="I39" s="3">
        <v>8.1890999999999998</v>
      </c>
      <c r="J39" s="3">
        <v>4</v>
      </c>
      <c r="K39" s="3">
        <f t="shared" si="2"/>
        <v>3.6443148688046652</v>
      </c>
      <c r="L39" s="3">
        <f t="shared" si="3"/>
        <v>0.54879999999999995</v>
      </c>
      <c r="M39" s="3" t="s">
        <v>144</v>
      </c>
    </row>
    <row r="40" spans="1:14">
      <c r="A40" s="40">
        <v>45</v>
      </c>
      <c r="B40" s="3" t="s">
        <v>7</v>
      </c>
      <c r="C40" s="3" t="s">
        <v>19</v>
      </c>
      <c r="D40" s="3" t="s">
        <v>23</v>
      </c>
      <c r="E40" s="3">
        <v>1.86</v>
      </c>
      <c r="F40" s="3">
        <v>2.0699999999999998</v>
      </c>
      <c r="G40" s="3">
        <v>70</v>
      </c>
      <c r="I40" s="3">
        <v>6.0467500000000003</v>
      </c>
      <c r="J40" s="3">
        <v>8.1999999999999993</v>
      </c>
      <c r="K40" s="3">
        <f t="shared" si="2"/>
        <v>7.1428571428571432</v>
      </c>
      <c r="L40" s="3">
        <f t="shared" si="3"/>
        <v>0.57399999999999995</v>
      </c>
      <c r="M40" s="3" t="s">
        <v>168</v>
      </c>
    </row>
    <row r="41" spans="1:14">
      <c r="A41" s="40">
        <v>102.2</v>
      </c>
      <c r="B41" s="3" t="s">
        <v>7</v>
      </c>
      <c r="C41" s="3" t="s">
        <v>19</v>
      </c>
      <c r="D41" s="3" t="s">
        <v>27</v>
      </c>
      <c r="E41" s="3">
        <v>1.87</v>
      </c>
      <c r="F41" s="3">
        <v>2.13</v>
      </c>
      <c r="G41" s="3">
        <v>42.8</v>
      </c>
      <c r="I41" s="3">
        <v>3.6194799999999998</v>
      </c>
      <c r="J41" s="3">
        <v>17</v>
      </c>
      <c r="K41" s="3">
        <f t="shared" si="2"/>
        <v>11.682242990654206</v>
      </c>
      <c r="L41" s="3">
        <f t="shared" si="3"/>
        <v>0.72759999999999991</v>
      </c>
      <c r="M41" s="3" t="s">
        <v>147</v>
      </c>
      <c r="N41" s="3" t="s">
        <v>110</v>
      </c>
    </row>
    <row r="42" spans="1:14">
      <c r="A42" s="40">
        <v>56</v>
      </c>
      <c r="B42" s="3" t="s">
        <v>7</v>
      </c>
      <c r="C42" s="3" t="s">
        <v>19</v>
      </c>
      <c r="D42" s="3" t="s">
        <v>15</v>
      </c>
      <c r="E42" s="3">
        <v>1.89</v>
      </c>
      <c r="F42" s="3">
        <v>2.46</v>
      </c>
      <c r="G42" s="3">
        <v>133.5</v>
      </c>
      <c r="H42" s="3">
        <v>18.100000000000001</v>
      </c>
      <c r="I42" s="3">
        <v>6.17</v>
      </c>
      <c r="J42" s="3">
        <v>8.1999999999999993</v>
      </c>
      <c r="K42" s="3">
        <f t="shared" si="2"/>
        <v>3.7453183520599249</v>
      </c>
      <c r="L42" s="3">
        <f t="shared" si="3"/>
        <v>1.0946999999999998</v>
      </c>
      <c r="M42" s="3" t="s">
        <v>152</v>
      </c>
    </row>
    <row r="43" spans="1:14">
      <c r="A43" s="40">
        <v>29</v>
      </c>
      <c r="B43" s="3" t="s">
        <v>7</v>
      </c>
      <c r="C43" s="3" t="s">
        <v>21</v>
      </c>
      <c r="D43" s="3" t="s">
        <v>23</v>
      </c>
      <c r="E43" s="3">
        <v>1.87</v>
      </c>
      <c r="F43" s="3">
        <v>2.1800000000000002</v>
      </c>
      <c r="G43" s="3">
        <v>189.8</v>
      </c>
      <c r="I43" s="3">
        <v>7.4470000000000001</v>
      </c>
      <c r="J43" s="3">
        <v>8</v>
      </c>
      <c r="K43" s="3">
        <f t="shared" si="2"/>
        <v>2.6343519494204424</v>
      </c>
      <c r="L43" s="3">
        <f t="shared" si="3"/>
        <v>1.5184000000000002</v>
      </c>
      <c r="M43" s="3" t="s">
        <v>168</v>
      </c>
    </row>
    <row r="44" spans="1:14">
      <c r="A44" s="40">
        <v>112</v>
      </c>
      <c r="B44" s="3" t="s">
        <v>7</v>
      </c>
      <c r="C44" s="3" t="s">
        <v>21</v>
      </c>
      <c r="D44" s="3" t="s">
        <v>27</v>
      </c>
      <c r="E44" s="3">
        <v>1.71</v>
      </c>
      <c r="F44" s="3">
        <v>2.15</v>
      </c>
      <c r="G44" s="3">
        <v>131.9</v>
      </c>
      <c r="H44" s="3">
        <v>4.8499999999999996</v>
      </c>
      <c r="I44" s="3">
        <v>1.88</v>
      </c>
      <c r="J44" s="3">
        <v>7.7</v>
      </c>
      <c r="K44" s="3">
        <f t="shared" si="2"/>
        <v>3.7907505686125851</v>
      </c>
      <c r="L44" s="3">
        <f t="shared" si="3"/>
        <v>1.01563</v>
      </c>
      <c r="M44" s="3" t="s">
        <v>152</v>
      </c>
      <c r="N44" s="3" t="s">
        <v>73</v>
      </c>
    </row>
    <row r="45" spans="1:14">
      <c r="A45" s="40">
        <v>27.2</v>
      </c>
      <c r="B45" s="3" t="s">
        <v>7</v>
      </c>
      <c r="C45" s="3" t="s">
        <v>20</v>
      </c>
      <c r="D45" s="3" t="s">
        <v>23</v>
      </c>
      <c r="E45" s="3">
        <v>1.77</v>
      </c>
      <c r="F45" s="3">
        <v>1.32</v>
      </c>
      <c r="G45" s="3">
        <v>53.4</v>
      </c>
      <c r="J45" s="3">
        <v>11</v>
      </c>
      <c r="K45" s="3">
        <f t="shared" si="2"/>
        <v>9.3632958801498134</v>
      </c>
      <c r="L45" s="3">
        <f t="shared" si="3"/>
        <v>0.58739999999999992</v>
      </c>
      <c r="M45" s="3" t="s">
        <v>154</v>
      </c>
      <c r="N45" s="3" t="s">
        <v>135</v>
      </c>
    </row>
    <row r="46" spans="1:14">
      <c r="A46" s="40">
        <v>104</v>
      </c>
      <c r="B46" s="3" t="s">
        <v>7</v>
      </c>
      <c r="C46" s="3" t="s">
        <v>20</v>
      </c>
      <c r="D46" s="3" t="s">
        <v>27</v>
      </c>
      <c r="E46" s="3">
        <v>1.83</v>
      </c>
      <c r="F46" s="3">
        <v>2.23</v>
      </c>
      <c r="G46" s="3">
        <v>116.7</v>
      </c>
      <c r="H46" s="3">
        <v>14</v>
      </c>
      <c r="I46" s="3">
        <v>3.37</v>
      </c>
      <c r="J46" s="3">
        <v>8.6999999999999993</v>
      </c>
      <c r="K46" s="3">
        <f t="shared" si="2"/>
        <v>4.284490145672665</v>
      </c>
      <c r="L46" s="3">
        <f t="shared" si="3"/>
        <v>1.01529</v>
      </c>
      <c r="M46" s="3" t="s">
        <v>152</v>
      </c>
      <c r="N46" s="3" t="s">
        <v>73</v>
      </c>
    </row>
    <row r="47" spans="1:14">
      <c r="A47" s="40">
        <v>15</v>
      </c>
      <c r="B47" s="3" t="s">
        <v>7</v>
      </c>
      <c r="C47" s="3" t="s">
        <v>20</v>
      </c>
      <c r="D47" s="3" t="s">
        <v>15</v>
      </c>
      <c r="E47" s="3">
        <v>1.87</v>
      </c>
      <c r="F47" s="3">
        <v>2.2200000000000002</v>
      </c>
      <c r="G47" s="3">
        <v>101.7</v>
      </c>
      <c r="I47" s="3">
        <v>4.9909999999999997</v>
      </c>
      <c r="J47" s="3">
        <v>8</v>
      </c>
      <c r="K47" s="3">
        <f t="shared" si="2"/>
        <v>4.9164208456243852</v>
      </c>
      <c r="L47" s="3">
        <f t="shared" si="3"/>
        <v>0.81359999999999999</v>
      </c>
      <c r="M47" s="3" t="s">
        <v>167</v>
      </c>
    </row>
    <row r="48" spans="1:14">
      <c r="A48" s="40">
        <v>46</v>
      </c>
      <c r="B48" s="3" t="s">
        <v>7</v>
      </c>
      <c r="C48" s="3" t="s">
        <v>14</v>
      </c>
      <c r="D48" s="3" t="s">
        <v>23</v>
      </c>
      <c r="E48" s="3">
        <v>1.83</v>
      </c>
      <c r="F48" s="3">
        <v>1.91</v>
      </c>
      <c r="G48" s="3">
        <v>82.9</v>
      </c>
      <c r="I48" s="3">
        <v>23.456309999999998</v>
      </c>
      <c r="J48" s="3">
        <v>6.5</v>
      </c>
      <c r="K48" s="3">
        <f t="shared" si="2"/>
        <v>6.0313630880579003</v>
      </c>
      <c r="L48" s="3">
        <f t="shared" si="3"/>
        <v>0.53885000000000005</v>
      </c>
      <c r="M48" s="3" t="s">
        <v>153</v>
      </c>
      <c r="N48" s="3" t="s">
        <v>119</v>
      </c>
    </row>
    <row r="49" spans="1:14">
      <c r="A49" s="40">
        <v>127</v>
      </c>
      <c r="B49" s="3" t="s">
        <v>7</v>
      </c>
      <c r="C49" s="3" t="s">
        <v>14</v>
      </c>
      <c r="D49" s="3" t="s">
        <v>27</v>
      </c>
      <c r="E49" s="3">
        <v>1.95</v>
      </c>
      <c r="F49" s="3">
        <v>2.04</v>
      </c>
      <c r="G49" s="3">
        <v>68.8</v>
      </c>
      <c r="I49" s="3">
        <v>54.103540000000002</v>
      </c>
      <c r="J49" s="3">
        <v>8</v>
      </c>
      <c r="K49" s="3">
        <f t="shared" si="2"/>
        <v>7.2674418604651168</v>
      </c>
      <c r="L49" s="3">
        <f t="shared" si="3"/>
        <v>0.5504</v>
      </c>
      <c r="M49" s="3" t="s">
        <v>147</v>
      </c>
      <c r="N49" s="3" t="s">
        <v>106</v>
      </c>
    </row>
    <row r="50" spans="1:14">
      <c r="A50" s="40">
        <v>8</v>
      </c>
      <c r="B50" s="3" t="s">
        <v>7</v>
      </c>
      <c r="C50" s="3" t="s">
        <v>14</v>
      </c>
      <c r="D50" s="3" t="s">
        <v>15</v>
      </c>
      <c r="E50" s="3">
        <v>1.71</v>
      </c>
      <c r="F50" s="3">
        <v>1.3</v>
      </c>
      <c r="G50" s="3">
        <v>69.2</v>
      </c>
      <c r="I50" s="3">
        <v>4.8090000000000002</v>
      </c>
      <c r="J50" s="3">
        <v>7.4</v>
      </c>
      <c r="K50" s="3">
        <f t="shared" si="2"/>
        <v>7.2254335260115603</v>
      </c>
      <c r="L50" s="3">
        <f t="shared" si="3"/>
        <v>0.51208000000000009</v>
      </c>
      <c r="M50" s="3" t="s">
        <v>167</v>
      </c>
    </row>
    <row r="51" spans="1:14">
      <c r="A51" s="40">
        <v>47</v>
      </c>
      <c r="B51" s="3" t="s">
        <v>7</v>
      </c>
      <c r="C51" s="3" t="s">
        <v>13</v>
      </c>
      <c r="D51" s="3" t="s">
        <v>23</v>
      </c>
      <c r="E51" s="3">
        <v>1.83</v>
      </c>
      <c r="F51" s="3">
        <v>2.29</v>
      </c>
      <c r="G51" s="3">
        <v>112.9</v>
      </c>
      <c r="I51" s="3">
        <v>11.01615</v>
      </c>
      <c r="J51" s="3">
        <v>8</v>
      </c>
      <c r="K51" s="3">
        <f t="shared" si="2"/>
        <v>4.4286979627989371</v>
      </c>
      <c r="L51" s="3">
        <f t="shared" si="3"/>
        <v>0.9032</v>
      </c>
      <c r="M51" s="3" t="s">
        <v>148</v>
      </c>
    </row>
    <row r="52" spans="1:14">
      <c r="A52" s="40">
        <v>48</v>
      </c>
      <c r="B52" s="3" t="s">
        <v>7</v>
      </c>
      <c r="C52" s="3" t="s">
        <v>12</v>
      </c>
      <c r="D52" s="3" t="s">
        <v>23</v>
      </c>
      <c r="E52" s="3">
        <v>1.81</v>
      </c>
      <c r="F52" s="3">
        <v>1.81</v>
      </c>
      <c r="G52" s="3">
        <v>72.3</v>
      </c>
      <c r="I52" s="3">
        <v>5.2425100000000002</v>
      </c>
      <c r="J52" s="3">
        <v>7</v>
      </c>
      <c r="K52" s="3">
        <f t="shared" si="2"/>
        <v>6.9156293222683267</v>
      </c>
      <c r="L52" s="3">
        <f t="shared" si="3"/>
        <v>0.50609999999999999</v>
      </c>
      <c r="M52" s="3" t="s">
        <v>153</v>
      </c>
    </row>
    <row r="53" spans="1:14">
      <c r="A53" s="40">
        <v>1</v>
      </c>
      <c r="B53" s="3" t="s">
        <v>7</v>
      </c>
      <c r="C53" s="3" t="s">
        <v>12</v>
      </c>
      <c r="D53" s="3" t="s">
        <v>15</v>
      </c>
      <c r="E53" s="3">
        <v>1.78</v>
      </c>
      <c r="F53" s="3">
        <v>2.06</v>
      </c>
      <c r="G53" s="3">
        <v>60.4</v>
      </c>
      <c r="I53" s="3">
        <v>3.3620000000000001</v>
      </c>
      <c r="J53" s="3">
        <v>8.5</v>
      </c>
      <c r="K53" s="3">
        <f t="shared" si="2"/>
        <v>8.2781456953642394</v>
      </c>
      <c r="L53" s="3">
        <f t="shared" si="3"/>
        <v>0.51339999999999997</v>
      </c>
      <c r="M53" s="3" t="s">
        <v>167</v>
      </c>
    </row>
    <row r="54" spans="1:14">
      <c r="A54" s="40">
        <v>131</v>
      </c>
      <c r="B54" s="3" t="s">
        <v>18</v>
      </c>
      <c r="C54" s="3" t="s">
        <v>19</v>
      </c>
      <c r="D54" s="3" t="s">
        <v>23</v>
      </c>
      <c r="E54" s="3">
        <v>1.99</v>
      </c>
      <c r="F54" s="3">
        <v>2.2200000000000002</v>
      </c>
      <c r="G54" s="3">
        <v>66.7</v>
      </c>
      <c r="I54" s="3">
        <v>12.591749999999999</v>
      </c>
      <c r="J54" s="3">
        <v>8.4</v>
      </c>
      <c r="K54" s="3">
        <f t="shared" si="2"/>
        <v>7.4962518740629678</v>
      </c>
      <c r="L54" s="3">
        <f t="shared" si="3"/>
        <v>0.56028000000000011</v>
      </c>
      <c r="M54" s="3" t="s">
        <v>156</v>
      </c>
      <c r="N54" s="3" t="s">
        <v>93</v>
      </c>
    </row>
    <row r="55" spans="1:14">
      <c r="A55" s="40">
        <v>113</v>
      </c>
      <c r="B55" s="3" t="s">
        <v>18</v>
      </c>
      <c r="C55" s="3" t="s">
        <v>19</v>
      </c>
      <c r="D55" s="3" t="s">
        <v>27</v>
      </c>
      <c r="E55" s="3">
        <v>1.85</v>
      </c>
      <c r="F55" s="3">
        <v>2.2799999999999998</v>
      </c>
      <c r="G55" s="3">
        <v>88</v>
      </c>
      <c r="I55" s="3">
        <v>4.9441100000000002</v>
      </c>
      <c r="J55" s="3">
        <v>8</v>
      </c>
      <c r="K55" s="3">
        <f t="shared" si="2"/>
        <v>5.6818181818181817</v>
      </c>
      <c r="L55" s="3">
        <f t="shared" si="3"/>
        <v>0.70399999999999996</v>
      </c>
      <c r="M55" s="3" t="s">
        <v>163</v>
      </c>
      <c r="N55" s="3" t="s">
        <v>73</v>
      </c>
    </row>
    <row r="56" spans="1:14">
      <c r="A56" s="40">
        <v>33</v>
      </c>
      <c r="B56" s="3" t="s">
        <v>18</v>
      </c>
      <c r="C56" s="3" t="s">
        <v>21</v>
      </c>
      <c r="D56" s="3" t="s">
        <v>23</v>
      </c>
      <c r="E56" s="3">
        <v>1.87</v>
      </c>
      <c r="F56" s="3">
        <v>2.15</v>
      </c>
      <c r="G56" s="3">
        <v>144.19999999999999</v>
      </c>
      <c r="I56" s="3">
        <v>6.7889999999999997</v>
      </c>
      <c r="J56" s="3">
        <v>8</v>
      </c>
      <c r="K56" s="3">
        <f t="shared" si="2"/>
        <v>3.4674063800277395</v>
      </c>
      <c r="L56" s="3">
        <f t="shared" si="3"/>
        <v>1.1536</v>
      </c>
      <c r="M56" s="3" t="s">
        <v>168</v>
      </c>
    </row>
    <row r="57" spans="1:14">
      <c r="A57" s="40">
        <v>106</v>
      </c>
      <c r="B57" s="3" t="s">
        <v>18</v>
      </c>
      <c r="C57" s="3" t="s">
        <v>21</v>
      </c>
      <c r="D57" s="3" t="s">
        <v>27</v>
      </c>
      <c r="E57" s="3">
        <v>1.75</v>
      </c>
      <c r="F57" s="3">
        <v>2.36</v>
      </c>
      <c r="G57" s="3">
        <v>78</v>
      </c>
      <c r="I57" s="3">
        <v>6.18</v>
      </c>
      <c r="J57" s="3">
        <v>8</v>
      </c>
      <c r="K57" s="3">
        <f t="shared" si="2"/>
        <v>6.4102564102564106</v>
      </c>
      <c r="L57" s="3">
        <f t="shared" si="3"/>
        <v>0.624</v>
      </c>
      <c r="M57" s="3" t="s">
        <v>159</v>
      </c>
      <c r="N57" s="3" t="s">
        <v>73</v>
      </c>
    </row>
    <row r="58" spans="1:14">
      <c r="A58" s="40">
        <v>17</v>
      </c>
      <c r="B58" s="3" t="s">
        <v>18</v>
      </c>
      <c r="C58" s="3" t="s">
        <v>21</v>
      </c>
      <c r="D58" s="3" t="s">
        <v>15</v>
      </c>
      <c r="E58" s="3">
        <v>1.89</v>
      </c>
      <c r="F58" s="3">
        <v>2.2599999999999998</v>
      </c>
      <c r="G58" s="3">
        <v>79.400000000000006</v>
      </c>
      <c r="I58" s="3">
        <v>4.9370000000000003</v>
      </c>
      <c r="J58" s="3">
        <v>8</v>
      </c>
      <c r="K58" s="3">
        <f t="shared" si="2"/>
        <v>6.2972292191435768</v>
      </c>
      <c r="L58" s="3">
        <f t="shared" si="3"/>
        <v>0.6352000000000001</v>
      </c>
      <c r="M58" s="3" t="s">
        <v>166</v>
      </c>
    </row>
    <row r="59" spans="1:14">
      <c r="A59" s="40" t="s">
        <v>136</v>
      </c>
      <c r="B59" s="3" t="s">
        <v>18</v>
      </c>
      <c r="C59" s="3" t="s">
        <v>20</v>
      </c>
      <c r="D59" s="3" t="s">
        <v>23</v>
      </c>
      <c r="E59" s="3">
        <v>1.83</v>
      </c>
      <c r="F59" s="3">
        <v>1.53</v>
      </c>
      <c r="G59" s="3">
        <v>93.5</v>
      </c>
      <c r="J59" s="3">
        <v>12</v>
      </c>
      <c r="K59" s="3">
        <f t="shared" si="2"/>
        <v>5.3475935828877006</v>
      </c>
      <c r="L59" s="3">
        <f t="shared" si="3"/>
        <v>1.1220000000000001</v>
      </c>
      <c r="M59" s="3" t="s">
        <v>145</v>
      </c>
      <c r="N59" s="3" t="s">
        <v>146</v>
      </c>
    </row>
    <row r="60" spans="1:14">
      <c r="A60" s="40">
        <v>114</v>
      </c>
      <c r="B60" s="3" t="s">
        <v>18</v>
      </c>
      <c r="C60" s="3" t="s">
        <v>20</v>
      </c>
      <c r="D60" s="3" t="s">
        <v>27</v>
      </c>
      <c r="E60" s="3">
        <v>1.81</v>
      </c>
      <c r="F60" s="3">
        <v>2.4300000000000002</v>
      </c>
      <c r="G60" s="3">
        <v>84.5</v>
      </c>
      <c r="I60" s="3">
        <v>8.07</v>
      </c>
      <c r="J60" s="3">
        <v>8</v>
      </c>
      <c r="K60" s="3">
        <f t="shared" si="2"/>
        <v>5.9171597633136095</v>
      </c>
      <c r="L60" s="3">
        <f t="shared" si="3"/>
        <v>0.67600000000000005</v>
      </c>
      <c r="M60" s="3" t="s">
        <v>159</v>
      </c>
      <c r="N60" s="3" t="s">
        <v>73</v>
      </c>
    </row>
    <row r="61" spans="1:14">
      <c r="A61" s="40">
        <v>70</v>
      </c>
      <c r="B61" s="3" t="s">
        <v>18</v>
      </c>
      <c r="C61" s="3" t="s">
        <v>13</v>
      </c>
      <c r="D61" s="3" t="s">
        <v>23</v>
      </c>
      <c r="E61" s="3">
        <v>1.88</v>
      </c>
      <c r="F61" s="3">
        <v>2.2999999999999998</v>
      </c>
      <c r="G61" s="3">
        <v>102.5</v>
      </c>
      <c r="I61" s="3">
        <v>4.7300000000000004</v>
      </c>
      <c r="J61" s="3">
        <v>8</v>
      </c>
      <c r="K61" s="3">
        <f t="shared" si="2"/>
        <v>4.8780487804878048</v>
      </c>
      <c r="L61" s="3">
        <f t="shared" si="3"/>
        <v>0.82</v>
      </c>
      <c r="M61" s="3" t="s">
        <v>159</v>
      </c>
    </row>
    <row r="62" spans="1:14">
      <c r="A62" s="40">
        <v>119</v>
      </c>
      <c r="B62" s="3" t="s">
        <v>18</v>
      </c>
      <c r="C62" s="3" t="s">
        <v>12</v>
      </c>
      <c r="D62" s="3" t="s">
        <v>23</v>
      </c>
      <c r="E62" s="3">
        <v>1.92</v>
      </c>
      <c r="F62" s="3">
        <v>2.17</v>
      </c>
      <c r="G62" s="3">
        <v>80.8</v>
      </c>
      <c r="I62" s="3">
        <v>1.8385499999999999</v>
      </c>
      <c r="J62" s="3">
        <v>8</v>
      </c>
      <c r="K62" s="3">
        <f t="shared" si="2"/>
        <v>6.1881188118811883</v>
      </c>
      <c r="L62" s="3">
        <f t="shared" si="3"/>
        <v>0.64639999999999997</v>
      </c>
      <c r="M62" s="3" t="s">
        <v>147</v>
      </c>
      <c r="N62" s="3" t="s">
        <v>106</v>
      </c>
    </row>
    <row r="63" spans="1:14">
      <c r="A63" s="40">
        <v>92</v>
      </c>
      <c r="B63" s="3" t="s">
        <v>18</v>
      </c>
      <c r="C63" s="3" t="s">
        <v>12</v>
      </c>
      <c r="D63" s="3" t="s">
        <v>27</v>
      </c>
      <c r="E63" s="3">
        <v>1.83</v>
      </c>
      <c r="F63" s="3">
        <v>2.46</v>
      </c>
      <c r="G63" s="3">
        <v>111</v>
      </c>
      <c r="I63" s="3">
        <v>8.4</v>
      </c>
      <c r="J63" s="3">
        <v>8</v>
      </c>
      <c r="K63" s="3">
        <f t="shared" si="2"/>
        <v>4.5045045045045047</v>
      </c>
      <c r="L63" s="3">
        <f t="shared" si="3"/>
        <v>0.88800000000000001</v>
      </c>
      <c r="M63" s="3" t="s">
        <v>159</v>
      </c>
      <c r="N63" s="3" t="s">
        <v>73</v>
      </c>
    </row>
    <row r="64" spans="1:14">
      <c r="A64" s="40">
        <v>93</v>
      </c>
      <c r="B64" s="3" t="s">
        <v>18</v>
      </c>
      <c r="C64" s="3" t="s">
        <v>12</v>
      </c>
      <c r="D64" s="3" t="s">
        <v>15</v>
      </c>
      <c r="E64" s="3">
        <v>1.75</v>
      </c>
      <c r="F64" s="3">
        <v>2.33</v>
      </c>
      <c r="G64" s="3">
        <v>71.2</v>
      </c>
      <c r="I64" s="3">
        <v>5.93</v>
      </c>
      <c r="J64" s="3">
        <v>8</v>
      </c>
      <c r="K64" s="3">
        <f t="shared" si="2"/>
        <v>7.0224719101123592</v>
      </c>
      <c r="L64" s="3">
        <f t="shared" si="3"/>
        <v>0.5696</v>
      </c>
      <c r="M64" s="3" t="s">
        <v>159</v>
      </c>
      <c r="N64" s="3" t="s">
        <v>73</v>
      </c>
    </row>
    <row r="65" spans="1:14">
      <c r="A65" s="40">
        <v>13</v>
      </c>
      <c r="B65" s="3" t="s">
        <v>17</v>
      </c>
      <c r="C65" s="3" t="s">
        <v>19</v>
      </c>
      <c r="D65" s="3" t="s">
        <v>15</v>
      </c>
      <c r="E65" s="3">
        <v>1.89</v>
      </c>
      <c r="F65" s="3">
        <v>2.2200000000000002</v>
      </c>
      <c r="G65" s="3">
        <v>87.1</v>
      </c>
      <c r="I65" s="3">
        <v>4.6162599999999996</v>
      </c>
      <c r="J65" s="3">
        <v>8</v>
      </c>
      <c r="K65" s="3">
        <f t="shared" si="2"/>
        <v>5.7405281285878305</v>
      </c>
      <c r="L65" s="3">
        <f t="shared" si="3"/>
        <v>0.69679999999999997</v>
      </c>
      <c r="M65" s="3" t="s">
        <v>168</v>
      </c>
    </row>
    <row r="66" spans="1:14">
      <c r="A66" s="40">
        <v>36</v>
      </c>
      <c r="B66" s="3" t="s">
        <v>17</v>
      </c>
      <c r="C66" s="3" t="s">
        <v>21</v>
      </c>
      <c r="D66" s="3" t="s">
        <v>23</v>
      </c>
      <c r="E66" s="3">
        <v>1.75</v>
      </c>
      <c r="F66" s="3">
        <v>1.51</v>
      </c>
      <c r="G66" s="3">
        <v>89.8</v>
      </c>
      <c r="I66" s="3">
        <v>3.2968199999999999</v>
      </c>
      <c r="J66" s="3">
        <v>8</v>
      </c>
      <c r="K66" s="3">
        <f t="shared" ref="K66:K74" si="4">0.5*1000/G66</f>
        <v>5.56792873051225</v>
      </c>
      <c r="L66" s="3">
        <f t="shared" ref="L66:L74" si="5">J66*G66/1000</f>
        <v>0.71839999999999993</v>
      </c>
      <c r="M66" s="3" t="s">
        <v>163</v>
      </c>
    </row>
    <row r="67" spans="1:14">
      <c r="A67" s="40">
        <v>32</v>
      </c>
      <c r="B67" s="3" t="s">
        <v>17</v>
      </c>
      <c r="C67" s="3" t="s">
        <v>20</v>
      </c>
      <c r="D67" s="3" t="s">
        <v>23</v>
      </c>
      <c r="E67" s="3">
        <v>1.86</v>
      </c>
      <c r="F67" s="3">
        <v>2.2599999999999998</v>
      </c>
      <c r="G67" s="3">
        <v>139.1</v>
      </c>
      <c r="I67" s="3">
        <v>14.18505</v>
      </c>
      <c r="J67" s="3">
        <v>6</v>
      </c>
      <c r="K67" s="3">
        <f t="shared" si="4"/>
        <v>3.5945363048166787</v>
      </c>
      <c r="L67" s="3">
        <f t="shared" si="5"/>
        <v>0.8345999999999999</v>
      </c>
      <c r="M67" s="3" t="s">
        <v>150</v>
      </c>
      <c r="N67" s="3" t="s">
        <v>125</v>
      </c>
    </row>
    <row r="68" spans="1:14">
      <c r="A68" s="40">
        <v>94</v>
      </c>
      <c r="B68" s="3" t="s">
        <v>17</v>
      </c>
      <c r="C68" s="3" t="s">
        <v>20</v>
      </c>
      <c r="D68" s="3" t="s">
        <v>27</v>
      </c>
      <c r="E68" s="3">
        <v>1.84</v>
      </c>
      <c r="F68" s="3">
        <v>2.41</v>
      </c>
      <c r="G68" s="3">
        <v>119.4</v>
      </c>
      <c r="I68" s="3">
        <v>4.7590000000000003</v>
      </c>
      <c r="J68" s="3">
        <v>7</v>
      </c>
      <c r="K68" s="3">
        <f t="shared" si="4"/>
        <v>4.1876046901172526</v>
      </c>
      <c r="L68" s="3">
        <f t="shared" si="5"/>
        <v>0.8358000000000001</v>
      </c>
      <c r="M68" s="3" t="s">
        <v>165</v>
      </c>
      <c r="N68" s="3" t="s">
        <v>121</v>
      </c>
    </row>
    <row r="69" spans="1:14">
      <c r="A69" s="40">
        <v>95</v>
      </c>
      <c r="B69" s="3" t="s">
        <v>17</v>
      </c>
      <c r="C69" s="3" t="s">
        <v>20</v>
      </c>
      <c r="D69" s="3" t="s">
        <v>15</v>
      </c>
      <c r="E69" s="3">
        <v>1.84</v>
      </c>
      <c r="F69" s="3">
        <v>2.16</v>
      </c>
      <c r="G69" s="3">
        <v>65.8</v>
      </c>
      <c r="I69" s="3">
        <v>2.48115</v>
      </c>
      <c r="J69" s="3">
        <v>8</v>
      </c>
      <c r="K69" s="3">
        <f t="shared" si="4"/>
        <v>7.5987841945288759</v>
      </c>
      <c r="L69" s="3">
        <f t="shared" si="5"/>
        <v>0.52639999999999998</v>
      </c>
      <c r="M69" s="3" t="s">
        <v>148</v>
      </c>
      <c r="N69" s="3" t="s">
        <v>73</v>
      </c>
    </row>
    <row r="70" spans="1:14">
      <c r="A70" s="40">
        <v>73</v>
      </c>
      <c r="B70" s="3" t="s">
        <v>17</v>
      </c>
      <c r="C70" s="3" t="s">
        <v>14</v>
      </c>
      <c r="D70" s="3" t="s">
        <v>23</v>
      </c>
      <c r="E70" s="3">
        <v>1.83</v>
      </c>
      <c r="F70" s="3">
        <v>2.29</v>
      </c>
      <c r="G70" s="3">
        <v>116</v>
      </c>
      <c r="I70" s="3">
        <v>14.79585</v>
      </c>
      <c r="J70" s="3">
        <v>8</v>
      </c>
      <c r="K70" s="3">
        <f t="shared" si="4"/>
        <v>4.3103448275862073</v>
      </c>
      <c r="L70" s="3">
        <f t="shared" si="5"/>
        <v>0.92800000000000005</v>
      </c>
      <c r="M70" s="3" t="s">
        <v>158</v>
      </c>
    </row>
    <row r="71" spans="1:14">
      <c r="A71" s="40">
        <v>107</v>
      </c>
      <c r="B71" s="3" t="s">
        <v>17</v>
      </c>
      <c r="C71" s="3" t="s">
        <v>14</v>
      </c>
      <c r="D71" s="3" t="s">
        <v>27</v>
      </c>
      <c r="E71" s="3">
        <v>1.83</v>
      </c>
      <c r="F71" s="3">
        <v>2.37</v>
      </c>
      <c r="G71" s="3">
        <v>69.5</v>
      </c>
      <c r="I71" s="3">
        <v>7.3168499999999996</v>
      </c>
      <c r="J71" s="3">
        <v>8</v>
      </c>
      <c r="K71" s="3">
        <f t="shared" si="4"/>
        <v>7.1942446043165464</v>
      </c>
      <c r="L71" s="3">
        <f t="shared" si="5"/>
        <v>0.55600000000000005</v>
      </c>
      <c r="M71" s="3" t="s">
        <v>163</v>
      </c>
      <c r="N71" s="3" t="s">
        <v>73</v>
      </c>
    </row>
    <row r="72" spans="1:14">
      <c r="A72" s="40">
        <v>72</v>
      </c>
      <c r="B72" s="3" t="s">
        <v>17</v>
      </c>
      <c r="C72" s="3" t="s">
        <v>13</v>
      </c>
      <c r="D72" s="3" t="s">
        <v>23</v>
      </c>
      <c r="E72" s="3">
        <v>1.83</v>
      </c>
      <c r="F72" s="3">
        <v>2.16</v>
      </c>
      <c r="G72" s="3">
        <v>75.099999999999994</v>
      </c>
      <c r="I72" s="3">
        <v>7.9874999999999998</v>
      </c>
      <c r="J72" s="3">
        <v>8</v>
      </c>
      <c r="K72" s="3">
        <f t="shared" si="4"/>
        <v>6.6577896138482027</v>
      </c>
      <c r="L72" s="3">
        <f t="shared" si="5"/>
        <v>0.6008</v>
      </c>
      <c r="M72" s="3" t="s">
        <v>158</v>
      </c>
    </row>
    <row r="73" spans="1:14">
      <c r="A73" s="40">
        <v>74</v>
      </c>
      <c r="B73" s="3" t="s">
        <v>17</v>
      </c>
      <c r="C73" s="3" t="s">
        <v>12</v>
      </c>
      <c r="D73" s="3" t="s">
        <v>23</v>
      </c>
      <c r="E73" s="3">
        <v>1.86</v>
      </c>
      <c r="F73" s="3">
        <v>2.16</v>
      </c>
      <c r="G73" s="3">
        <v>102.6</v>
      </c>
      <c r="I73" s="3">
        <v>2.5459499999999999</v>
      </c>
      <c r="J73" s="3">
        <v>8</v>
      </c>
      <c r="K73" s="3">
        <f t="shared" si="4"/>
        <v>4.8732943469785575</v>
      </c>
      <c r="L73" s="3">
        <f t="shared" si="5"/>
        <v>0.82079999999999997</v>
      </c>
      <c r="M73" s="3" t="s">
        <v>158</v>
      </c>
    </row>
    <row r="74" spans="1:14">
      <c r="A74" s="40">
        <v>84.2</v>
      </c>
      <c r="B74" s="3" t="s">
        <v>17</v>
      </c>
      <c r="C74" s="3" t="s">
        <v>12</v>
      </c>
      <c r="D74" s="3" t="s">
        <v>27</v>
      </c>
      <c r="E74" s="3">
        <v>1.77</v>
      </c>
      <c r="F74" s="3">
        <v>1.96</v>
      </c>
      <c r="G74" s="3">
        <v>51.2</v>
      </c>
      <c r="J74" s="3">
        <v>15</v>
      </c>
      <c r="K74" s="3">
        <f t="shared" si="4"/>
        <v>9.765625</v>
      </c>
      <c r="L74" s="3">
        <f t="shared" si="5"/>
        <v>0.76800000000000002</v>
      </c>
      <c r="M74" s="3" t="s">
        <v>149</v>
      </c>
      <c r="N74" s="3" t="s">
        <v>135</v>
      </c>
    </row>
    <row r="75" spans="1:14" s="39" customFormat="1">
      <c r="A75" s="38"/>
    </row>
    <row r="76" spans="1:14" s="39" customFormat="1">
      <c r="A76" s="38"/>
    </row>
    <row r="77" spans="1:14" s="39" customFormat="1">
      <c r="A77" s="38"/>
    </row>
    <row r="78" spans="1:14" s="39" customFormat="1">
      <c r="A78" s="38"/>
    </row>
    <row r="79" spans="1:14">
      <c r="A79" s="40">
        <v>79</v>
      </c>
      <c r="B79" s="3" t="s">
        <v>9</v>
      </c>
      <c r="C79" s="3" t="s">
        <v>19</v>
      </c>
      <c r="D79" s="3" t="s">
        <v>27</v>
      </c>
      <c r="E79" s="3">
        <v>1.7</v>
      </c>
      <c r="F79" s="3">
        <v>2.25</v>
      </c>
      <c r="G79" s="3">
        <v>190.5</v>
      </c>
      <c r="I79" s="3">
        <v>7.4695499999999999</v>
      </c>
      <c r="J79" s="3">
        <v>5</v>
      </c>
      <c r="K79" s="3">
        <f t="shared" ref="K79:K98" si="6">0.5*1000/G79</f>
        <v>2.6246719160104988</v>
      </c>
      <c r="L79" s="3">
        <f t="shared" ref="L79:L98" si="7">J79*G79/1000</f>
        <v>0.95250000000000001</v>
      </c>
      <c r="M79" s="3" t="s">
        <v>222</v>
      </c>
      <c r="N79" s="3" t="s">
        <v>123</v>
      </c>
    </row>
    <row r="80" spans="1:14">
      <c r="A80" s="40">
        <v>82</v>
      </c>
      <c r="B80" s="3" t="s">
        <v>7</v>
      </c>
      <c r="C80" s="3" t="s">
        <v>13</v>
      </c>
      <c r="D80" s="3" t="s">
        <v>27</v>
      </c>
      <c r="E80" s="3">
        <v>1.81</v>
      </c>
      <c r="F80" s="3">
        <v>2.0699999999999998</v>
      </c>
      <c r="G80" s="3">
        <v>85.8</v>
      </c>
      <c r="I80" s="3">
        <v>4.5523499999999997</v>
      </c>
      <c r="J80" s="3">
        <v>6.7</v>
      </c>
      <c r="K80" s="3">
        <f t="shared" si="6"/>
        <v>5.8275058275058278</v>
      </c>
      <c r="L80" s="3">
        <f t="shared" si="7"/>
        <v>0.57486000000000004</v>
      </c>
      <c r="M80" s="3" t="s">
        <v>222</v>
      </c>
      <c r="N80" s="3" t="s">
        <v>73</v>
      </c>
    </row>
    <row r="81" spans="1:14">
      <c r="A81" s="40">
        <v>100</v>
      </c>
      <c r="B81" s="3" t="s">
        <v>8</v>
      </c>
      <c r="C81" s="3" t="s">
        <v>20</v>
      </c>
      <c r="D81" s="3" t="s">
        <v>27</v>
      </c>
      <c r="E81" s="3">
        <v>2.02</v>
      </c>
      <c r="F81" s="3">
        <v>2.39</v>
      </c>
      <c r="G81" s="3">
        <v>50.2</v>
      </c>
      <c r="I81" s="3">
        <v>9.7254000000000005</v>
      </c>
      <c r="J81" s="3">
        <v>9.5</v>
      </c>
      <c r="K81" s="3">
        <f t="shared" si="6"/>
        <v>9.9601593625498008</v>
      </c>
      <c r="L81" s="3">
        <f t="shared" si="7"/>
        <v>0.47690000000000005</v>
      </c>
      <c r="M81" s="3" t="s">
        <v>156</v>
      </c>
      <c r="N81" s="3" t="s">
        <v>127</v>
      </c>
    </row>
    <row r="82" spans="1:14">
      <c r="A82" s="40">
        <v>109</v>
      </c>
      <c r="B82" s="3" t="s">
        <v>9</v>
      </c>
      <c r="C82" s="3" t="s">
        <v>21</v>
      </c>
      <c r="D82" s="3" t="s">
        <v>27</v>
      </c>
      <c r="E82" s="3">
        <v>1.84</v>
      </c>
      <c r="F82" s="3">
        <v>2.4500000000000002</v>
      </c>
      <c r="G82" s="3">
        <v>117</v>
      </c>
      <c r="H82" s="3">
        <v>17.7</v>
      </c>
      <c r="I82" s="3">
        <v>5.33</v>
      </c>
      <c r="J82" s="3">
        <v>7.1</v>
      </c>
      <c r="K82" s="3">
        <f t="shared" si="6"/>
        <v>4.2735042735042734</v>
      </c>
      <c r="L82" s="3">
        <f t="shared" si="7"/>
        <v>0.83069999999999988</v>
      </c>
      <c r="M82" s="3" t="s">
        <v>152</v>
      </c>
      <c r="N82" s="3" t="s">
        <v>73</v>
      </c>
    </row>
    <row r="83" spans="1:14">
      <c r="A83" s="40">
        <v>96.1</v>
      </c>
      <c r="B83" s="3" t="s">
        <v>17</v>
      </c>
      <c r="C83" s="3" t="s">
        <v>12</v>
      </c>
      <c r="D83" s="3" t="s">
        <v>15</v>
      </c>
      <c r="E83" s="3">
        <v>1.93</v>
      </c>
      <c r="F83" s="3">
        <v>2.15</v>
      </c>
      <c r="G83" s="3">
        <v>80.3</v>
      </c>
      <c r="I83" s="3">
        <v>8.3343100000000003</v>
      </c>
      <c r="J83" s="3">
        <v>6</v>
      </c>
      <c r="K83" s="3">
        <f t="shared" si="6"/>
        <v>6.2266500622665006</v>
      </c>
      <c r="L83" s="55">
        <f t="shared" si="7"/>
        <v>0.48179999999999995</v>
      </c>
      <c r="M83" s="3" t="s">
        <v>156</v>
      </c>
      <c r="N83" s="3" t="s">
        <v>109</v>
      </c>
    </row>
    <row r="84" spans="1:14">
      <c r="A84" s="40">
        <v>120</v>
      </c>
      <c r="B84" s="3" t="s">
        <v>18</v>
      </c>
      <c r="C84" s="3" t="s">
        <v>13</v>
      </c>
      <c r="D84" s="3" t="s">
        <v>15</v>
      </c>
      <c r="E84" s="3">
        <v>1.71</v>
      </c>
      <c r="F84" s="3">
        <v>5.77</v>
      </c>
      <c r="G84" s="3">
        <v>16.5</v>
      </c>
      <c r="I84" s="3">
        <v>3.9703499999999998</v>
      </c>
      <c r="J84" s="3">
        <v>8</v>
      </c>
      <c r="K84" s="3">
        <f t="shared" si="6"/>
        <v>30.303030303030305</v>
      </c>
      <c r="L84" s="3">
        <f t="shared" si="7"/>
        <v>0.13200000000000001</v>
      </c>
      <c r="M84" s="3" t="s">
        <v>231</v>
      </c>
      <c r="N84" s="3" t="s">
        <v>217</v>
      </c>
    </row>
    <row r="85" spans="1:14">
      <c r="A85" s="40">
        <v>69.099999999999994</v>
      </c>
      <c r="B85" s="3" t="s">
        <v>18</v>
      </c>
      <c r="C85" s="3" t="s">
        <v>14</v>
      </c>
      <c r="D85" s="3" t="s">
        <v>23</v>
      </c>
      <c r="E85" s="3">
        <v>1.97</v>
      </c>
      <c r="F85" s="3">
        <v>1.91</v>
      </c>
      <c r="G85" s="3">
        <v>79.599999999999994</v>
      </c>
      <c r="I85" s="3">
        <v>14.385</v>
      </c>
      <c r="J85" s="3">
        <v>6</v>
      </c>
      <c r="K85" s="3">
        <f t="shared" si="6"/>
        <v>6.2814070351758797</v>
      </c>
      <c r="L85" s="3">
        <f t="shared" si="7"/>
        <v>0.47759999999999997</v>
      </c>
      <c r="M85" s="3" t="s">
        <v>222</v>
      </c>
      <c r="N85" s="3" t="s">
        <v>109</v>
      </c>
    </row>
    <row r="86" spans="1:14">
      <c r="A86" s="40">
        <v>83.1</v>
      </c>
      <c r="B86" s="3" t="s">
        <v>18</v>
      </c>
      <c r="C86" s="3" t="s">
        <v>13</v>
      </c>
      <c r="D86" s="3" t="s">
        <v>27</v>
      </c>
      <c r="E86" s="3">
        <v>1.9</v>
      </c>
      <c r="F86" s="3">
        <v>1.74</v>
      </c>
      <c r="G86" s="3">
        <v>61.4</v>
      </c>
      <c r="I86" s="3">
        <v>2.92</v>
      </c>
      <c r="J86" s="3">
        <v>8.3000000000000007</v>
      </c>
      <c r="K86" s="3">
        <f t="shared" si="6"/>
        <v>8.1433224755700326</v>
      </c>
      <c r="L86" s="3">
        <f t="shared" si="7"/>
        <v>0.50961999999999996</v>
      </c>
      <c r="M86" s="3" t="s">
        <v>159</v>
      </c>
      <c r="N86" s="3" t="s">
        <v>109</v>
      </c>
    </row>
    <row r="87" spans="1:14">
      <c r="A87" s="40">
        <v>91.1</v>
      </c>
      <c r="B87" s="3" t="s">
        <v>18</v>
      </c>
      <c r="C87" s="3" t="s">
        <v>19</v>
      </c>
      <c r="D87" s="3" t="s">
        <v>15</v>
      </c>
      <c r="E87" s="3">
        <v>1.98</v>
      </c>
      <c r="F87" s="3">
        <v>2.0099999999999998</v>
      </c>
      <c r="G87" s="3">
        <v>61.2</v>
      </c>
      <c r="I87" s="3">
        <v>5.0599999999999996</v>
      </c>
      <c r="J87" s="3">
        <v>8</v>
      </c>
      <c r="K87" s="3">
        <f t="shared" si="6"/>
        <v>8.1699346405228752</v>
      </c>
      <c r="L87" s="3">
        <f t="shared" si="7"/>
        <v>0.48960000000000004</v>
      </c>
      <c r="M87" s="3" t="s">
        <v>229</v>
      </c>
      <c r="N87" s="3" t="s">
        <v>230</v>
      </c>
    </row>
    <row r="88" spans="1:14">
      <c r="A88" s="40">
        <v>2.1</v>
      </c>
      <c r="B88" s="3" t="s">
        <v>7</v>
      </c>
      <c r="C88" s="3" t="s">
        <v>13</v>
      </c>
      <c r="D88" s="3" t="s">
        <v>15</v>
      </c>
      <c r="E88" s="3">
        <v>1.94</v>
      </c>
      <c r="F88" s="3">
        <v>2.19</v>
      </c>
      <c r="G88" s="3">
        <v>70.5</v>
      </c>
      <c r="I88" s="3">
        <v>4.2748499999999998</v>
      </c>
      <c r="J88" s="3">
        <v>7</v>
      </c>
      <c r="K88" s="3">
        <f t="shared" si="6"/>
        <v>7.0921985815602833</v>
      </c>
      <c r="L88" s="3">
        <f t="shared" si="7"/>
        <v>0.49349999999999999</v>
      </c>
      <c r="M88" s="3" t="s">
        <v>222</v>
      </c>
    </row>
    <row r="89" spans="1:14">
      <c r="A89" s="40">
        <v>34.1</v>
      </c>
      <c r="B89" s="3" t="s">
        <v>9</v>
      </c>
      <c r="C89" s="3" t="s">
        <v>21</v>
      </c>
      <c r="D89" s="3" t="s">
        <v>23</v>
      </c>
      <c r="E89" s="3">
        <v>1.95</v>
      </c>
      <c r="F89" s="3">
        <v>2.44</v>
      </c>
      <c r="G89" s="3">
        <v>113.6</v>
      </c>
      <c r="I89" s="3">
        <v>15.911849999999999</v>
      </c>
      <c r="J89" s="3">
        <v>6.1</v>
      </c>
      <c r="K89" s="3">
        <f t="shared" si="6"/>
        <v>4.4014084507042259</v>
      </c>
      <c r="L89" s="3">
        <f t="shared" si="7"/>
        <v>0.69295999999999991</v>
      </c>
      <c r="M89" s="3" t="s">
        <v>145</v>
      </c>
    </row>
    <row r="90" spans="1:14">
      <c r="A90" s="40">
        <v>28.2</v>
      </c>
      <c r="B90" s="3" t="s">
        <v>9</v>
      </c>
      <c r="C90" s="3" t="s">
        <v>19</v>
      </c>
      <c r="D90" s="3" t="s">
        <v>23</v>
      </c>
      <c r="E90" s="3">
        <v>2.02</v>
      </c>
      <c r="F90" s="3">
        <v>2.33</v>
      </c>
      <c r="G90" s="3">
        <v>66</v>
      </c>
      <c r="I90" s="3">
        <v>18.6021</v>
      </c>
      <c r="J90" s="3">
        <v>7.8</v>
      </c>
      <c r="K90" s="3">
        <f t="shared" si="6"/>
        <v>7.5757575757575761</v>
      </c>
      <c r="L90" s="3">
        <f t="shared" si="7"/>
        <v>0.51479999999999992</v>
      </c>
      <c r="M90" s="3" t="s">
        <v>227</v>
      </c>
    </row>
    <row r="91" spans="1:14">
      <c r="A91" s="40">
        <v>133</v>
      </c>
      <c r="B91" s="3" t="s">
        <v>171</v>
      </c>
      <c r="C91" s="3" t="s">
        <v>13</v>
      </c>
      <c r="D91" s="3" t="s">
        <v>27</v>
      </c>
      <c r="E91" s="3">
        <v>1.9</v>
      </c>
      <c r="F91" s="3">
        <v>1.95</v>
      </c>
      <c r="G91" s="3">
        <v>128.30000000000001</v>
      </c>
      <c r="I91" s="3">
        <v>28.106249999999999</v>
      </c>
      <c r="J91" s="3">
        <v>8</v>
      </c>
      <c r="K91" s="3">
        <f t="shared" si="6"/>
        <v>3.8971161340607945</v>
      </c>
      <c r="L91" s="3">
        <f t="shared" si="7"/>
        <v>1.0264000000000002</v>
      </c>
      <c r="M91" s="3" t="s">
        <v>216</v>
      </c>
    </row>
    <row r="92" spans="1:14">
      <c r="A92" s="40">
        <v>116</v>
      </c>
      <c r="B92" s="3" t="s">
        <v>8</v>
      </c>
      <c r="C92" s="3" t="s">
        <v>21</v>
      </c>
      <c r="D92" s="3" t="s">
        <v>23</v>
      </c>
      <c r="E92" s="3">
        <v>1.96</v>
      </c>
      <c r="F92" s="3">
        <v>2.46</v>
      </c>
      <c r="G92" s="3">
        <v>106.1</v>
      </c>
      <c r="I92" s="3">
        <v>8.3397000000000006</v>
      </c>
      <c r="J92" s="3">
        <v>8</v>
      </c>
      <c r="K92" s="3">
        <f t="shared" si="6"/>
        <v>4.7125353440150803</v>
      </c>
      <c r="L92" s="3">
        <f t="shared" si="7"/>
        <v>0.8488</v>
      </c>
      <c r="M92" s="3" t="s">
        <v>216</v>
      </c>
    </row>
    <row r="93" spans="1:14">
      <c r="A93" s="40">
        <v>122</v>
      </c>
      <c r="B93" s="3" t="s">
        <v>17</v>
      </c>
      <c r="C93" s="3" t="s">
        <v>13</v>
      </c>
      <c r="D93" s="3" t="s">
        <v>15</v>
      </c>
      <c r="E93" s="3">
        <v>1.96</v>
      </c>
      <c r="F93" s="3">
        <v>2.23</v>
      </c>
      <c r="G93" s="3">
        <v>106.9</v>
      </c>
      <c r="I93" s="3">
        <v>15.113099999999999</v>
      </c>
      <c r="J93" s="3">
        <v>8</v>
      </c>
      <c r="K93" s="3">
        <f t="shared" si="6"/>
        <v>4.677268475210477</v>
      </c>
      <c r="L93" s="3">
        <f t="shared" si="7"/>
        <v>0.85520000000000007</v>
      </c>
      <c r="M93" s="3" t="s">
        <v>216</v>
      </c>
    </row>
    <row r="94" spans="1:14">
      <c r="A94" s="40">
        <v>134</v>
      </c>
      <c r="B94" s="3" t="s">
        <v>17</v>
      </c>
      <c r="C94" s="3" t="s">
        <v>14</v>
      </c>
      <c r="D94" s="3" t="s">
        <v>15</v>
      </c>
      <c r="E94" s="3">
        <v>1.97</v>
      </c>
      <c r="F94" s="3">
        <v>2.3199999999999998</v>
      </c>
      <c r="G94" s="3">
        <v>101.2</v>
      </c>
      <c r="I94" s="3">
        <v>22.336349999999999</v>
      </c>
      <c r="J94" s="3">
        <v>8</v>
      </c>
      <c r="K94" s="3">
        <f t="shared" si="6"/>
        <v>4.9407114624505928</v>
      </c>
      <c r="L94" s="3">
        <f t="shared" si="7"/>
        <v>0.80959999999999999</v>
      </c>
      <c r="M94" s="3" t="s">
        <v>213</v>
      </c>
    </row>
    <row r="95" spans="1:14">
      <c r="A95" s="40">
        <v>135</v>
      </c>
      <c r="B95" s="3" t="s">
        <v>18</v>
      </c>
      <c r="C95" s="3" t="s">
        <v>14</v>
      </c>
      <c r="D95" s="3" t="s">
        <v>173</v>
      </c>
      <c r="E95" s="3">
        <v>1.96</v>
      </c>
      <c r="F95" s="3">
        <v>2.23</v>
      </c>
      <c r="G95" s="3">
        <v>90.7</v>
      </c>
      <c r="I95" s="3">
        <v>96.431849999999997</v>
      </c>
      <c r="J95" s="3">
        <v>8</v>
      </c>
      <c r="K95" s="3">
        <f t="shared" si="6"/>
        <v>5.5126791620727671</v>
      </c>
      <c r="L95" s="3">
        <f t="shared" si="7"/>
        <v>0.72560000000000002</v>
      </c>
      <c r="M95" s="3" t="s">
        <v>213</v>
      </c>
    </row>
    <row r="96" spans="1:14">
      <c r="A96" s="40">
        <v>137</v>
      </c>
      <c r="B96" s="3" t="s">
        <v>9</v>
      </c>
      <c r="C96" s="3" t="s">
        <v>14</v>
      </c>
      <c r="D96" s="3" t="s">
        <v>15</v>
      </c>
      <c r="E96" s="3">
        <v>1.95</v>
      </c>
      <c r="F96" s="3">
        <v>2.35</v>
      </c>
      <c r="G96" s="3">
        <v>86.5</v>
      </c>
      <c r="I96" s="3">
        <v>55.712699999999998</v>
      </c>
      <c r="J96" s="3">
        <v>8</v>
      </c>
      <c r="K96" s="3">
        <f t="shared" si="6"/>
        <v>5.7803468208092488</v>
      </c>
      <c r="L96" s="3">
        <f t="shared" si="7"/>
        <v>0.69199999999999995</v>
      </c>
      <c r="M96" s="3" t="s">
        <v>216</v>
      </c>
    </row>
    <row r="97" spans="1:14">
      <c r="A97" s="40">
        <v>138</v>
      </c>
      <c r="B97" s="3" t="s">
        <v>7</v>
      </c>
      <c r="C97" s="3" t="s">
        <v>21</v>
      </c>
      <c r="D97" s="3" t="s">
        <v>15</v>
      </c>
      <c r="E97" s="3">
        <v>1.96</v>
      </c>
      <c r="F97" s="3">
        <v>2.42</v>
      </c>
      <c r="G97" s="3">
        <v>93.4</v>
      </c>
      <c r="I97" s="3">
        <v>20.152799999999999</v>
      </c>
      <c r="J97" s="3">
        <v>8</v>
      </c>
      <c r="K97" s="3">
        <f t="shared" si="6"/>
        <v>5.3533190578158454</v>
      </c>
      <c r="L97" s="3">
        <f t="shared" si="7"/>
        <v>0.74720000000000009</v>
      </c>
      <c r="M97" s="3" t="s">
        <v>213</v>
      </c>
    </row>
    <row r="98" spans="1:14">
      <c r="A98" s="40">
        <v>139</v>
      </c>
      <c r="B98" s="3" t="s">
        <v>10</v>
      </c>
      <c r="C98" s="3" t="s">
        <v>19</v>
      </c>
      <c r="D98" s="3" t="s">
        <v>27</v>
      </c>
      <c r="E98" s="3">
        <v>1.93</v>
      </c>
      <c r="F98" s="3">
        <v>2.35</v>
      </c>
      <c r="G98" s="3">
        <v>79.7</v>
      </c>
      <c r="I98" s="3">
        <v>7.4432999999999998</v>
      </c>
      <c r="J98" s="3">
        <v>8</v>
      </c>
      <c r="K98" s="3">
        <f t="shared" si="6"/>
        <v>6.2735257214554574</v>
      </c>
      <c r="L98" s="3">
        <f t="shared" si="7"/>
        <v>0.63760000000000006</v>
      </c>
      <c r="M98" s="3" t="s">
        <v>213</v>
      </c>
    </row>
    <row r="99" spans="1:14">
      <c r="A99" s="40">
        <v>37.200000000000003</v>
      </c>
      <c r="B99" s="3" t="s">
        <v>10</v>
      </c>
      <c r="C99" s="3" t="s">
        <v>21</v>
      </c>
      <c r="D99" s="3" t="s">
        <v>23</v>
      </c>
      <c r="J99" s="3">
        <v>13.8</v>
      </c>
      <c r="L99" s="3">
        <v>0.51727999999999996</v>
      </c>
      <c r="M99" s="3" t="s">
        <v>226</v>
      </c>
      <c r="N99" s="3" t="s">
        <v>182</v>
      </c>
    </row>
    <row r="100" spans="1:14">
      <c r="A100" s="40">
        <v>10.4</v>
      </c>
      <c r="B100" s="3" t="s">
        <v>10</v>
      </c>
      <c r="C100" s="3" t="s">
        <v>12</v>
      </c>
      <c r="D100" s="3" t="s">
        <v>15</v>
      </c>
      <c r="J100" s="3">
        <v>17.600000000000001</v>
      </c>
      <c r="L100" s="3">
        <v>0.53679999999999994</v>
      </c>
      <c r="M100" s="3" t="s">
        <v>236</v>
      </c>
      <c r="N100" s="3" t="s">
        <v>183</v>
      </c>
    </row>
    <row r="101" spans="1:14">
      <c r="A101" s="40">
        <v>23.2</v>
      </c>
      <c r="B101" s="3" t="s">
        <v>8</v>
      </c>
      <c r="C101" s="3" t="s">
        <v>19</v>
      </c>
      <c r="D101" s="3" t="s">
        <v>15</v>
      </c>
      <c r="J101" s="3">
        <v>15.100000000000001</v>
      </c>
      <c r="L101" s="3">
        <v>0.65638000000000007</v>
      </c>
      <c r="M101" s="3" t="s">
        <v>234</v>
      </c>
      <c r="N101" s="3" t="s">
        <v>184</v>
      </c>
    </row>
    <row r="102" spans="1:14">
      <c r="A102" s="40">
        <v>67.2</v>
      </c>
      <c r="B102" s="3" t="s">
        <v>8</v>
      </c>
      <c r="C102" s="3" t="s">
        <v>20</v>
      </c>
      <c r="D102" s="3" t="s">
        <v>23</v>
      </c>
      <c r="J102" s="3">
        <v>13.8</v>
      </c>
      <c r="L102" s="3">
        <v>0.7893</v>
      </c>
      <c r="M102" s="3" t="s">
        <v>228</v>
      </c>
      <c r="N102" s="3" t="s">
        <v>190</v>
      </c>
    </row>
    <row r="103" spans="1:14">
      <c r="A103" s="40">
        <v>6.2</v>
      </c>
      <c r="B103" s="3" t="s">
        <v>8</v>
      </c>
      <c r="C103" s="3" t="s">
        <v>13</v>
      </c>
      <c r="D103" s="3" t="s">
        <v>15</v>
      </c>
      <c r="J103" s="3">
        <v>13.7</v>
      </c>
      <c r="L103" s="3">
        <v>0.57323000000000002</v>
      </c>
      <c r="M103" s="3" t="s">
        <v>235</v>
      </c>
      <c r="N103" s="3" t="s">
        <v>191</v>
      </c>
    </row>
    <row r="104" spans="1:14">
      <c r="A104" s="40" t="s">
        <v>186</v>
      </c>
      <c r="B104" s="3" t="s">
        <v>185</v>
      </c>
      <c r="C104" s="3" t="s">
        <v>20</v>
      </c>
      <c r="D104" s="3" t="s">
        <v>15</v>
      </c>
      <c r="J104" s="3">
        <v>27.700000000000003</v>
      </c>
      <c r="L104" s="3">
        <v>0.78234000000000004</v>
      </c>
      <c r="M104" s="3" t="s">
        <v>225</v>
      </c>
      <c r="N104" s="3" t="s">
        <v>187</v>
      </c>
    </row>
    <row r="105" spans="1:14">
      <c r="A105" s="40">
        <v>50.2</v>
      </c>
      <c r="B105" s="3" t="s">
        <v>17</v>
      </c>
      <c r="C105" s="3" t="s">
        <v>19</v>
      </c>
      <c r="D105" s="3" t="s">
        <v>23</v>
      </c>
      <c r="J105" s="3">
        <v>15.5</v>
      </c>
      <c r="L105" s="3">
        <v>0.51375000000000004</v>
      </c>
      <c r="M105" s="3" t="s">
        <v>228</v>
      </c>
      <c r="N105" s="3" t="s">
        <v>188</v>
      </c>
    </row>
    <row r="106" spans="1:14">
      <c r="A106" s="40">
        <v>86.3</v>
      </c>
      <c r="B106" s="3" t="s">
        <v>17</v>
      </c>
      <c r="C106" s="3" t="s">
        <v>21</v>
      </c>
      <c r="D106" s="3" t="s">
        <v>27</v>
      </c>
      <c r="J106" s="3">
        <v>14.3</v>
      </c>
      <c r="L106" s="3">
        <v>0.61856</v>
      </c>
      <c r="M106" s="3" t="s">
        <v>232</v>
      </c>
      <c r="N106" s="3" t="s">
        <v>192</v>
      </c>
    </row>
    <row r="107" spans="1:14">
      <c r="A107" s="40">
        <v>19.2</v>
      </c>
      <c r="B107" s="3" t="s">
        <v>17</v>
      </c>
      <c r="C107" s="3" t="s">
        <v>21</v>
      </c>
      <c r="D107" s="3" t="s">
        <v>15</v>
      </c>
      <c r="J107" s="3">
        <v>15</v>
      </c>
      <c r="L107" s="3">
        <v>0.67071999999999998</v>
      </c>
      <c r="M107" s="3" t="s">
        <v>228</v>
      </c>
      <c r="N107" s="3" t="s">
        <v>193</v>
      </c>
    </row>
    <row r="108" spans="1:14">
      <c r="A108" s="40">
        <v>108.2</v>
      </c>
      <c r="B108" s="3" t="s">
        <v>17</v>
      </c>
      <c r="C108" s="3" t="s">
        <v>13</v>
      </c>
      <c r="D108" s="3" t="s">
        <v>27</v>
      </c>
      <c r="J108" s="3">
        <v>14.5</v>
      </c>
      <c r="L108" s="3">
        <v>0.68179999999999996</v>
      </c>
      <c r="M108" s="3" t="s">
        <v>233</v>
      </c>
      <c r="N108" s="3" t="s">
        <v>189</v>
      </c>
    </row>
    <row r="109" spans="1:14">
      <c r="A109" s="40">
        <v>22.2</v>
      </c>
      <c r="B109" s="3" t="s">
        <v>8</v>
      </c>
      <c r="C109" s="3" t="s">
        <v>20</v>
      </c>
      <c r="D109" s="3" t="s">
        <v>15</v>
      </c>
      <c r="E109" s="3">
        <v>1.98</v>
      </c>
      <c r="F109" s="3">
        <v>2.57</v>
      </c>
      <c r="G109" s="3">
        <v>178.3</v>
      </c>
      <c r="I109" s="3">
        <v>15.874499999999999</v>
      </c>
      <c r="J109" s="3">
        <v>8</v>
      </c>
      <c r="L109" s="3">
        <f>J109*G109/1000</f>
        <v>1.4264000000000001</v>
      </c>
      <c r="M109" s="3" t="s">
        <v>216</v>
      </c>
    </row>
    <row r="110" spans="1:14">
      <c r="A110" s="40" t="s">
        <v>218</v>
      </c>
      <c r="B110" s="3" t="s">
        <v>10</v>
      </c>
      <c r="C110" s="3" t="s">
        <v>14</v>
      </c>
      <c r="D110" s="3" t="s">
        <v>15</v>
      </c>
      <c r="J110" s="3">
        <v>15</v>
      </c>
      <c r="L110" s="3">
        <v>0.37150000000000005</v>
      </c>
      <c r="M110" s="3" t="s">
        <v>238</v>
      </c>
      <c r="N110" s="3" t="s">
        <v>237</v>
      </c>
    </row>
    <row r="111" spans="1:14">
      <c r="A111" s="40">
        <v>105.2</v>
      </c>
      <c r="B111" s="3" t="s">
        <v>7</v>
      </c>
      <c r="C111" s="3" t="s">
        <v>12</v>
      </c>
      <c r="D111" s="3" t="s">
        <v>27</v>
      </c>
      <c r="J111" s="3">
        <v>13.5</v>
      </c>
      <c r="L111" s="3">
        <v>0.8458</v>
      </c>
      <c r="M111" s="3" t="s">
        <v>216</v>
      </c>
      <c r="N111" s="3" t="s">
        <v>135</v>
      </c>
    </row>
    <row r="112" spans="1:14">
      <c r="A112" s="40">
        <v>71.3</v>
      </c>
      <c r="B112" s="3" t="s">
        <v>18</v>
      </c>
      <c r="C112" s="3" t="s">
        <v>14</v>
      </c>
      <c r="D112" s="3" t="s">
        <v>27</v>
      </c>
      <c r="J112" s="3">
        <v>16</v>
      </c>
      <c r="L112" s="3">
        <v>0.84079999999999999</v>
      </c>
      <c r="M112" s="3" t="s">
        <v>224</v>
      </c>
      <c r="N112" s="3" t="s">
        <v>223</v>
      </c>
    </row>
  </sheetData>
  <autoFilter ref="A1:N112"/>
  <sortState ref="A2:O159">
    <sortCondition sortBy="cellColor" ref="A2:A159"/>
  </sortState>
  <phoneticPr fontId="0" type="noConversion"/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3"/>
  <sheetViews>
    <sheetView workbookViewId="0">
      <selection activeCell="A12" sqref="A12:S12"/>
    </sheetView>
  </sheetViews>
  <sheetFormatPr defaultRowHeight="15"/>
  <cols>
    <col min="1" max="1" width="13.42578125" customWidth="1"/>
    <col min="2" max="2" width="13.28515625" customWidth="1"/>
    <col min="3" max="3" width="6.5703125" customWidth="1"/>
    <col min="4" max="4" width="4" customWidth="1"/>
    <col min="5" max="6" width="4.42578125" customWidth="1"/>
    <col min="7" max="7" width="7.140625" customWidth="1"/>
    <col min="8" max="8" width="7.5703125" customWidth="1"/>
    <col min="9" max="9" width="7.28515625" customWidth="1"/>
    <col min="10" max="10" width="7" customWidth="1"/>
    <col min="11" max="11" width="6" customWidth="1"/>
    <col min="12" max="12" width="10.140625" customWidth="1"/>
    <col min="13" max="13" width="5.42578125" customWidth="1"/>
    <col min="14" max="14" width="10.42578125" customWidth="1"/>
    <col min="15" max="16" width="12.28515625" customWidth="1"/>
    <col min="17" max="17" width="10.5703125" customWidth="1"/>
    <col min="18" max="18" width="15.140625" customWidth="1"/>
  </cols>
  <sheetData>
    <row r="1" spans="1: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44</v>
      </c>
      <c r="G1" t="s">
        <v>55</v>
      </c>
      <c r="H1" t="s">
        <v>4</v>
      </c>
      <c r="I1" t="s">
        <v>5</v>
      </c>
      <c r="J1" t="s">
        <v>6</v>
      </c>
      <c r="K1" t="s">
        <v>30</v>
      </c>
      <c r="L1" t="s">
        <v>29</v>
      </c>
      <c r="M1" t="s">
        <v>34</v>
      </c>
      <c r="N1" t="s">
        <v>56</v>
      </c>
      <c r="O1" t="s">
        <v>36</v>
      </c>
      <c r="P1" t="s">
        <v>37</v>
      </c>
      <c r="Q1" t="s">
        <v>38</v>
      </c>
      <c r="R1" t="s">
        <v>39</v>
      </c>
      <c r="S1" s="3" t="s">
        <v>40</v>
      </c>
      <c r="T1" s="4" t="s">
        <v>45</v>
      </c>
      <c r="U1" s="1" t="s">
        <v>46</v>
      </c>
      <c r="V1" s="2" t="s">
        <v>47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>
      <c r="A2" t="s">
        <v>53</v>
      </c>
      <c r="S2" s="3"/>
      <c r="T2" s="4"/>
      <c r="U2" s="1"/>
      <c r="V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>
      <c r="A3">
        <v>110</v>
      </c>
      <c r="B3" t="s">
        <v>42</v>
      </c>
      <c r="C3" t="s">
        <v>9</v>
      </c>
      <c r="D3" t="s">
        <v>13</v>
      </c>
      <c r="E3" t="s">
        <v>43</v>
      </c>
      <c r="G3">
        <v>6</v>
      </c>
      <c r="H3">
        <v>2.08</v>
      </c>
      <c r="I3">
        <v>2.38</v>
      </c>
      <c r="J3">
        <v>442.5</v>
      </c>
      <c r="K3">
        <v>62</v>
      </c>
      <c r="L3">
        <f>J3*K3/1000</f>
        <v>27.434999999999999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>
      <c r="A4">
        <v>108</v>
      </c>
      <c r="B4" t="s">
        <v>33</v>
      </c>
      <c r="C4" t="s">
        <v>17</v>
      </c>
      <c r="D4" t="s">
        <v>13</v>
      </c>
      <c r="E4" t="s">
        <v>27</v>
      </c>
      <c r="F4">
        <v>1</v>
      </c>
      <c r="G4">
        <v>6</v>
      </c>
      <c r="H4">
        <v>2.08</v>
      </c>
      <c r="I4">
        <v>2.13</v>
      </c>
      <c r="J4">
        <v>360.1</v>
      </c>
      <c r="K4">
        <v>30</v>
      </c>
      <c r="L4">
        <f>J4*K4/1000</f>
        <v>10.803000000000001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>
      <c r="A5">
        <v>47</v>
      </c>
      <c r="B5" t="s">
        <v>24</v>
      </c>
      <c r="C5" t="s">
        <v>7</v>
      </c>
      <c r="D5" t="s">
        <v>13</v>
      </c>
      <c r="E5" t="s">
        <v>23</v>
      </c>
      <c r="F5">
        <v>1</v>
      </c>
      <c r="G5">
        <v>1</v>
      </c>
      <c r="H5">
        <v>2.04</v>
      </c>
      <c r="I5">
        <v>2.27</v>
      </c>
      <c r="J5">
        <v>536.1</v>
      </c>
      <c r="K5">
        <v>62</v>
      </c>
      <c r="L5">
        <f>J5*K5/1000</f>
        <v>33.238200000000006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s="4" customFormat="1">
      <c r="A6">
        <v>49</v>
      </c>
      <c r="B6" t="s">
        <v>24</v>
      </c>
      <c r="C6" t="s">
        <v>18</v>
      </c>
      <c r="D6" t="s">
        <v>20</v>
      </c>
      <c r="E6" t="s">
        <v>23</v>
      </c>
      <c r="F6">
        <v>1</v>
      </c>
      <c r="G6">
        <v>1</v>
      </c>
      <c r="H6">
        <v>2.04</v>
      </c>
      <c r="I6">
        <v>2.27</v>
      </c>
      <c r="J6">
        <v>511.7</v>
      </c>
      <c r="K6">
        <v>62</v>
      </c>
      <c r="L6">
        <f>J6*K6/1000</f>
        <v>31.725399999999997</v>
      </c>
      <c r="M6"/>
      <c r="N6"/>
      <c r="O6"/>
      <c r="P6"/>
      <c r="Q6"/>
      <c r="R6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8" spans="1:35">
      <c r="A8" t="s">
        <v>54</v>
      </c>
    </row>
    <row r="9" spans="1:35">
      <c r="A9">
        <v>81</v>
      </c>
      <c r="B9" t="s">
        <v>31</v>
      </c>
      <c r="C9" t="s">
        <v>7</v>
      </c>
      <c r="D9" t="s">
        <v>14</v>
      </c>
      <c r="E9" t="s">
        <v>27</v>
      </c>
      <c r="F9">
        <v>1</v>
      </c>
      <c r="G9">
        <v>2</v>
      </c>
      <c r="H9">
        <v>2.1</v>
      </c>
      <c r="I9">
        <v>2.27</v>
      </c>
      <c r="J9">
        <v>370.1</v>
      </c>
      <c r="K9">
        <v>62</v>
      </c>
      <c r="L9">
        <f>J9*K9/1000</f>
        <v>22.946200000000001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>
      <c r="A10">
        <v>78</v>
      </c>
      <c r="B10" t="s">
        <v>31</v>
      </c>
      <c r="C10" t="s">
        <v>8</v>
      </c>
      <c r="D10" t="s">
        <v>13</v>
      </c>
      <c r="E10" t="s">
        <v>27</v>
      </c>
      <c r="F10">
        <v>1</v>
      </c>
      <c r="G10">
        <v>2</v>
      </c>
      <c r="H10">
        <v>2.1</v>
      </c>
      <c r="I10">
        <v>2.4300000000000002</v>
      </c>
      <c r="J10">
        <v>347.3</v>
      </c>
      <c r="K10">
        <v>62</v>
      </c>
      <c r="L10">
        <f>J10*K10/1000</f>
        <v>21.532600000000002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>
      <c r="A11">
        <v>37</v>
      </c>
      <c r="B11" t="s">
        <v>24</v>
      </c>
      <c r="C11" t="s">
        <v>10</v>
      </c>
      <c r="D11" t="s">
        <v>21</v>
      </c>
      <c r="E11" t="s">
        <v>23</v>
      </c>
      <c r="F11">
        <v>1</v>
      </c>
      <c r="G11">
        <v>1</v>
      </c>
      <c r="H11">
        <v>2.0299999999999998</v>
      </c>
      <c r="I11">
        <v>2.2400000000000002</v>
      </c>
      <c r="J11">
        <v>543.9</v>
      </c>
      <c r="K11">
        <v>62</v>
      </c>
      <c r="L11">
        <f>J11*K11/1000</f>
        <v>33.721799999999995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>
      <c r="A12">
        <v>50</v>
      </c>
      <c r="B12" t="s">
        <v>24</v>
      </c>
      <c r="C12" t="s">
        <v>17</v>
      </c>
      <c r="D12" t="s">
        <v>19</v>
      </c>
      <c r="E12" t="s">
        <v>23</v>
      </c>
      <c r="F12">
        <v>1</v>
      </c>
      <c r="G12">
        <v>1</v>
      </c>
      <c r="H12">
        <v>2.0699999999999998</v>
      </c>
      <c r="I12">
        <v>2.34</v>
      </c>
      <c r="J12">
        <v>484</v>
      </c>
      <c r="K12">
        <v>62</v>
      </c>
      <c r="L12">
        <f>J12*K12/1000</f>
        <v>30.007999999999999</v>
      </c>
      <c r="R12">
        <f>N12*Q12/1000</f>
        <v>0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5" spans="1:35">
      <c r="A15" t="s">
        <v>51</v>
      </c>
    </row>
    <row r="16" spans="1:35">
      <c r="A16" s="2">
        <v>51</v>
      </c>
      <c r="B16" s="2" t="s">
        <v>25</v>
      </c>
      <c r="C16" s="2" t="s">
        <v>9</v>
      </c>
      <c r="D16" s="2" t="s">
        <v>20</v>
      </c>
      <c r="E16" s="2" t="s">
        <v>15</v>
      </c>
      <c r="F16" s="2">
        <v>1</v>
      </c>
      <c r="G16" s="2">
        <v>2</v>
      </c>
      <c r="H16" s="2">
        <v>2.02</v>
      </c>
      <c r="I16" s="2">
        <v>2.14</v>
      </c>
      <c r="J16" s="2">
        <v>296.10000000000002</v>
      </c>
      <c r="K16" s="2">
        <v>62</v>
      </c>
      <c r="L16" s="2">
        <v>18.3582</v>
      </c>
      <c r="M16" s="2"/>
      <c r="N16" s="2"/>
      <c r="O16" s="2"/>
      <c r="P16" s="2"/>
      <c r="Q16" s="2"/>
      <c r="R16" s="2"/>
      <c r="S16" s="2"/>
    </row>
    <row r="17" spans="1:19">
      <c r="A17" s="2">
        <v>89</v>
      </c>
      <c r="B17" s="2" t="s">
        <v>32</v>
      </c>
      <c r="C17" s="2" t="s">
        <v>9</v>
      </c>
      <c r="D17" s="2" t="s">
        <v>20</v>
      </c>
      <c r="E17" s="2" t="s">
        <v>15</v>
      </c>
      <c r="F17" s="2">
        <v>1</v>
      </c>
      <c r="G17" s="2">
        <v>2</v>
      </c>
      <c r="H17" s="2">
        <v>2.15</v>
      </c>
      <c r="I17" s="2">
        <v>2.38</v>
      </c>
      <c r="J17" s="2">
        <v>279.5</v>
      </c>
      <c r="K17" s="2">
        <v>62</v>
      </c>
      <c r="L17" s="2">
        <v>17.329000000000001</v>
      </c>
      <c r="M17" s="2"/>
      <c r="N17" s="2"/>
      <c r="O17" s="2"/>
      <c r="P17" s="2"/>
      <c r="Q17" s="2"/>
      <c r="R17" s="2"/>
      <c r="S17" s="2"/>
    </row>
    <row r="19" spans="1:19">
      <c r="A19" s="2">
        <v>56</v>
      </c>
      <c r="B19" s="2" t="s">
        <v>25</v>
      </c>
      <c r="C19" s="2" t="s">
        <v>7</v>
      </c>
      <c r="D19" s="2" t="s">
        <v>19</v>
      </c>
      <c r="E19" s="2" t="s">
        <v>15</v>
      </c>
      <c r="F19" s="2">
        <v>1</v>
      </c>
      <c r="G19" s="2">
        <v>2</v>
      </c>
      <c r="H19" s="2">
        <v>2.13</v>
      </c>
      <c r="I19" s="2">
        <v>2.44</v>
      </c>
      <c r="J19" s="2">
        <v>353.8</v>
      </c>
      <c r="K19" s="2">
        <v>62</v>
      </c>
      <c r="L19" s="2">
        <v>21.935600000000001</v>
      </c>
      <c r="M19" s="2"/>
      <c r="N19" s="2"/>
      <c r="O19" s="2"/>
      <c r="P19" s="2"/>
      <c r="Q19" s="2"/>
      <c r="R19" s="2"/>
      <c r="S19" s="2"/>
    </row>
    <row r="20" spans="1:19">
      <c r="A20" s="2">
        <v>103</v>
      </c>
      <c r="B20" s="2" t="s">
        <v>33</v>
      </c>
      <c r="C20" s="2" t="s">
        <v>7</v>
      </c>
      <c r="D20" s="2" t="s">
        <v>19</v>
      </c>
      <c r="E20" s="2" t="s">
        <v>15</v>
      </c>
      <c r="F20" s="2">
        <v>1</v>
      </c>
      <c r="G20" s="2">
        <v>6</v>
      </c>
      <c r="H20" s="2">
        <v>2.11</v>
      </c>
      <c r="I20" s="2">
        <v>2.37</v>
      </c>
      <c r="J20" s="2">
        <v>335.9</v>
      </c>
      <c r="K20" s="2">
        <v>62</v>
      </c>
      <c r="L20" s="2">
        <v>20.825800000000001</v>
      </c>
      <c r="M20" s="2"/>
      <c r="N20" s="2"/>
      <c r="O20" s="2"/>
      <c r="P20" s="2"/>
      <c r="Q20" s="2"/>
      <c r="R20" s="2"/>
      <c r="S20" s="2"/>
    </row>
    <row r="22" spans="1:19">
      <c r="A22" s="2">
        <v>52</v>
      </c>
      <c r="B22" s="2" t="s">
        <v>25</v>
      </c>
      <c r="C22" s="2" t="s">
        <v>7</v>
      </c>
      <c r="D22" s="2" t="s">
        <v>21</v>
      </c>
      <c r="E22" s="2" t="s">
        <v>15</v>
      </c>
      <c r="F22" s="2">
        <v>1</v>
      </c>
      <c r="G22" s="2">
        <v>2</v>
      </c>
      <c r="H22" s="2">
        <v>2.1</v>
      </c>
      <c r="I22" s="2">
        <v>2.38</v>
      </c>
      <c r="J22" s="2">
        <v>398.9</v>
      </c>
      <c r="K22" s="2">
        <v>62</v>
      </c>
      <c r="L22" s="2">
        <v>24.7318</v>
      </c>
      <c r="M22" s="2" t="s">
        <v>35</v>
      </c>
      <c r="N22" s="2">
        <v>7</v>
      </c>
      <c r="O22" s="2">
        <v>2.15</v>
      </c>
      <c r="P22" s="2">
        <v>2.42</v>
      </c>
      <c r="Q22" s="2">
        <v>1105.8</v>
      </c>
      <c r="R22" s="2">
        <v>7.7405999999999997</v>
      </c>
      <c r="S22" s="2" t="s">
        <v>49</v>
      </c>
    </row>
    <row r="23" spans="1:19">
      <c r="A23" s="2">
        <v>90</v>
      </c>
      <c r="B23" s="2" t="s">
        <v>32</v>
      </c>
      <c r="C23" s="2" t="s">
        <v>7</v>
      </c>
      <c r="D23" s="2" t="s">
        <v>21</v>
      </c>
      <c r="E23" s="2" t="s">
        <v>15</v>
      </c>
      <c r="F23" s="2">
        <v>1</v>
      </c>
      <c r="G23" s="2">
        <v>2</v>
      </c>
      <c r="H23" s="2">
        <v>2.12</v>
      </c>
      <c r="I23" s="2">
        <v>2.37</v>
      </c>
      <c r="J23" s="2">
        <v>364.3</v>
      </c>
      <c r="K23" s="2">
        <v>62</v>
      </c>
      <c r="L23" s="2">
        <v>22.586600000000001</v>
      </c>
      <c r="M23" s="2"/>
      <c r="N23" s="2"/>
      <c r="O23" s="2"/>
      <c r="P23" s="2"/>
      <c r="Q23" s="2"/>
      <c r="R23" s="2"/>
      <c r="S23" s="2"/>
    </row>
  </sheetData>
  <phoneticPr fontId="0" type="noConversion"/>
  <printOptions gridLines="1"/>
  <pageMargins left="0.7" right="0.7" top="0.75" bottom="0.75" header="0.3" footer="0.3"/>
  <pageSetup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2"/>
  <sheetViews>
    <sheetView topLeftCell="A10" workbookViewId="0">
      <selection activeCell="D23" sqref="D23"/>
    </sheetView>
  </sheetViews>
  <sheetFormatPr defaultRowHeight="15"/>
  <cols>
    <col min="1" max="1" width="13" customWidth="1"/>
    <col min="8" max="8" width="18.140625" customWidth="1"/>
    <col min="9" max="9" width="17.7109375" customWidth="1"/>
    <col min="10" max="10" width="19.7109375" customWidth="1"/>
    <col min="12" max="12" width="15.140625" customWidth="1"/>
    <col min="13" max="13" width="10.140625" customWidth="1"/>
    <col min="14" max="14" width="13.28515625" customWidth="1"/>
    <col min="16" max="16" width="16.7109375" customWidth="1"/>
  </cols>
  <sheetData>
    <row r="1" spans="1:14" ht="19.5" customHeight="1">
      <c r="A1" t="s">
        <v>194</v>
      </c>
      <c r="B1" t="s">
        <v>195</v>
      </c>
      <c r="C1" t="s">
        <v>4</v>
      </c>
      <c r="D1" t="s">
        <v>5</v>
      </c>
      <c r="E1" t="s">
        <v>196</v>
      </c>
      <c r="F1" t="s">
        <v>208</v>
      </c>
      <c r="G1" t="s">
        <v>209</v>
      </c>
      <c r="H1" t="s">
        <v>212</v>
      </c>
      <c r="I1" t="s">
        <v>40</v>
      </c>
      <c r="J1" t="s">
        <v>210</v>
      </c>
      <c r="K1" t="s">
        <v>78</v>
      </c>
      <c r="M1" t="s">
        <v>79</v>
      </c>
      <c r="N1" s="7" t="s">
        <v>101</v>
      </c>
    </row>
    <row r="2" spans="1:14">
      <c r="A2" t="s">
        <v>198</v>
      </c>
      <c r="B2" s="17">
        <v>40885</v>
      </c>
      <c r="C2">
        <v>1.79</v>
      </c>
      <c r="D2">
        <v>1.95</v>
      </c>
      <c r="E2">
        <v>79.5</v>
      </c>
      <c r="F2">
        <v>185</v>
      </c>
      <c r="G2">
        <f t="shared" ref="G2:G10" si="0">E2*F2/1000</f>
        <v>14.7075</v>
      </c>
      <c r="H2">
        <f t="shared" ref="H2:H10" si="1">1000/E2</f>
        <v>12.578616352201259</v>
      </c>
    </row>
    <row r="3" spans="1:14">
      <c r="A3" t="s">
        <v>199</v>
      </c>
      <c r="B3" s="17">
        <v>40885</v>
      </c>
      <c r="C3">
        <v>1.75</v>
      </c>
      <c r="D3">
        <v>2.2599999999999998</v>
      </c>
      <c r="E3">
        <v>34.4</v>
      </c>
      <c r="F3">
        <v>185</v>
      </c>
      <c r="G3">
        <f t="shared" si="0"/>
        <v>6.3639999999999999</v>
      </c>
      <c r="H3">
        <f t="shared" si="1"/>
        <v>29.069767441860467</v>
      </c>
    </row>
    <row r="4" spans="1:14">
      <c r="A4" t="s">
        <v>200</v>
      </c>
      <c r="B4" s="17">
        <v>40885</v>
      </c>
      <c r="C4">
        <v>1.9</v>
      </c>
      <c r="D4" s="4">
        <v>1.53</v>
      </c>
      <c r="E4">
        <v>65</v>
      </c>
      <c r="F4">
        <v>185</v>
      </c>
      <c r="G4">
        <f t="shared" si="0"/>
        <v>12.025</v>
      </c>
      <c r="H4">
        <f t="shared" si="1"/>
        <v>15.384615384615385</v>
      </c>
    </row>
    <row r="5" spans="1:14">
      <c r="A5" t="s">
        <v>201</v>
      </c>
      <c r="B5" s="17">
        <v>40885</v>
      </c>
      <c r="C5">
        <v>1.83</v>
      </c>
      <c r="D5">
        <v>1.79</v>
      </c>
      <c r="E5">
        <v>25.3</v>
      </c>
      <c r="F5">
        <v>185</v>
      </c>
      <c r="G5">
        <f t="shared" si="0"/>
        <v>4.6805000000000003</v>
      </c>
      <c r="H5">
        <f t="shared" si="1"/>
        <v>39.525691699604742</v>
      </c>
      <c r="J5" t="s">
        <v>211</v>
      </c>
    </row>
    <row r="6" spans="1:14">
      <c r="A6" t="s">
        <v>202</v>
      </c>
      <c r="B6" s="17">
        <v>40885</v>
      </c>
      <c r="C6">
        <v>1.83</v>
      </c>
      <c r="D6" s="4">
        <v>1.24</v>
      </c>
      <c r="E6">
        <v>27.5</v>
      </c>
      <c r="F6">
        <v>185</v>
      </c>
      <c r="G6">
        <f t="shared" si="0"/>
        <v>5.0875000000000004</v>
      </c>
      <c r="H6">
        <f t="shared" si="1"/>
        <v>36.363636363636367</v>
      </c>
      <c r="J6" t="s">
        <v>20</v>
      </c>
    </row>
    <row r="7" spans="1:14">
      <c r="A7" t="s">
        <v>203</v>
      </c>
      <c r="B7" s="17">
        <v>40885</v>
      </c>
      <c r="C7">
        <v>1.8</v>
      </c>
      <c r="D7">
        <v>1.99</v>
      </c>
      <c r="E7">
        <v>41.2</v>
      </c>
      <c r="F7">
        <v>185</v>
      </c>
      <c r="G7">
        <f t="shared" si="0"/>
        <v>7.6220000000000008</v>
      </c>
      <c r="H7">
        <f t="shared" si="1"/>
        <v>24.271844660194173</v>
      </c>
      <c r="J7" t="s">
        <v>20</v>
      </c>
    </row>
    <row r="8" spans="1:14">
      <c r="A8" t="s">
        <v>204</v>
      </c>
      <c r="B8" s="17">
        <v>40885</v>
      </c>
      <c r="C8">
        <v>1.83</v>
      </c>
      <c r="D8" s="4">
        <v>1.33</v>
      </c>
      <c r="E8">
        <v>51.1</v>
      </c>
      <c r="F8">
        <v>185</v>
      </c>
      <c r="G8">
        <f t="shared" si="0"/>
        <v>9.4535</v>
      </c>
      <c r="H8">
        <f t="shared" si="1"/>
        <v>19.569471624266143</v>
      </c>
      <c r="J8" t="s">
        <v>19</v>
      </c>
    </row>
    <row r="9" spans="1:14">
      <c r="A9" t="s">
        <v>205</v>
      </c>
      <c r="B9" s="17">
        <v>40885</v>
      </c>
      <c r="C9">
        <v>1.85</v>
      </c>
      <c r="D9" s="4">
        <v>1.41</v>
      </c>
      <c r="E9">
        <v>45.9</v>
      </c>
      <c r="F9">
        <v>185</v>
      </c>
      <c r="G9">
        <f t="shared" si="0"/>
        <v>8.4915000000000003</v>
      </c>
      <c r="H9">
        <f t="shared" si="1"/>
        <v>21.786492374727668</v>
      </c>
      <c r="J9" t="s">
        <v>20</v>
      </c>
    </row>
    <row r="10" spans="1:14">
      <c r="A10" t="s">
        <v>207</v>
      </c>
      <c r="B10" s="17">
        <v>40885</v>
      </c>
      <c r="C10">
        <v>1.74</v>
      </c>
      <c r="D10" s="4">
        <v>1.51</v>
      </c>
      <c r="E10">
        <v>61.7</v>
      </c>
      <c r="F10">
        <v>185</v>
      </c>
      <c r="G10">
        <f t="shared" si="0"/>
        <v>11.4145</v>
      </c>
      <c r="H10">
        <f t="shared" si="1"/>
        <v>16.207455429497568</v>
      </c>
      <c r="J10" t="s">
        <v>21</v>
      </c>
    </row>
    <row r="11" spans="1:14">
      <c r="A11" t="s">
        <v>197</v>
      </c>
      <c r="B11" s="17">
        <v>40885</v>
      </c>
      <c r="C11">
        <v>1.81</v>
      </c>
      <c r="D11" s="4">
        <v>1.34</v>
      </c>
      <c r="E11">
        <v>45.2</v>
      </c>
      <c r="F11">
        <v>185</v>
      </c>
      <c r="G11">
        <f>E11*F11/1000</f>
        <v>8.3620000000000001</v>
      </c>
      <c r="H11">
        <f>1000/E11</f>
        <v>22.123893805309734</v>
      </c>
      <c r="J11" t="s">
        <v>21</v>
      </c>
    </row>
    <row r="12" spans="1:14">
      <c r="A12" t="s">
        <v>206</v>
      </c>
      <c r="B12" s="17">
        <v>40885</v>
      </c>
      <c r="C12">
        <v>1.78</v>
      </c>
      <c r="D12" s="4">
        <v>1.28</v>
      </c>
      <c r="E12">
        <v>22.4</v>
      </c>
      <c r="F12">
        <v>185</v>
      </c>
      <c r="G12">
        <f>E12*F12/1000</f>
        <v>4.1440000000000001</v>
      </c>
      <c r="H12">
        <f>1000/E12</f>
        <v>44.642857142857146</v>
      </c>
      <c r="J12" t="s">
        <v>20</v>
      </c>
    </row>
  </sheetData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I2" sqref="I2:L19"/>
    </sheetView>
  </sheetViews>
  <sheetFormatPr defaultRowHeight="15"/>
  <cols>
    <col min="1" max="1" width="5.140625" bestFit="1" customWidth="1"/>
    <col min="5" max="5" width="5" customWidth="1"/>
    <col min="6" max="6" width="7.140625" customWidth="1"/>
    <col min="7" max="7" width="5.42578125" customWidth="1"/>
    <col min="8" max="8" width="40.85546875" customWidth="1"/>
    <col min="9" max="9" width="6.28515625" customWidth="1"/>
    <col min="10" max="10" width="5.85546875" customWidth="1"/>
    <col min="11" max="11" width="7.85546875" customWidth="1"/>
  </cols>
  <sheetData>
    <row r="1" spans="1:12" ht="30">
      <c r="A1" s="7" t="s">
        <v>62</v>
      </c>
      <c r="B1" s="7" t="s">
        <v>76</v>
      </c>
      <c r="C1" s="7" t="s">
        <v>63</v>
      </c>
      <c r="D1" s="7" t="s">
        <v>1</v>
      </c>
      <c r="E1" s="7" t="s">
        <v>64</v>
      </c>
      <c r="F1" s="7" t="s">
        <v>65</v>
      </c>
      <c r="G1" s="7" t="s">
        <v>57</v>
      </c>
      <c r="I1" s="7" t="s">
        <v>6</v>
      </c>
      <c r="J1" s="13" t="s">
        <v>30</v>
      </c>
      <c r="K1" s="7" t="s">
        <v>68</v>
      </c>
      <c r="L1" s="7" t="s">
        <v>69</v>
      </c>
    </row>
    <row r="2" spans="1:12">
      <c r="A2">
        <v>115</v>
      </c>
      <c r="C2" s="17">
        <v>40787</v>
      </c>
      <c r="D2" t="s">
        <v>10</v>
      </c>
      <c r="E2" t="s">
        <v>14</v>
      </c>
      <c r="F2" t="s">
        <v>15</v>
      </c>
      <c r="H2" s="15" t="s">
        <v>89</v>
      </c>
      <c r="I2" s="1">
        <v>13.3</v>
      </c>
      <c r="J2">
        <v>62</v>
      </c>
      <c r="K2">
        <v>1.6</v>
      </c>
      <c r="L2">
        <v>1.49</v>
      </c>
    </row>
    <row r="3" spans="1:12">
      <c r="A3" s="16">
        <v>116</v>
      </c>
      <c r="B3" s="16" t="s">
        <v>84</v>
      </c>
      <c r="C3" s="16"/>
      <c r="D3" s="16" t="s">
        <v>8</v>
      </c>
      <c r="E3" s="16" t="s">
        <v>21</v>
      </c>
      <c r="F3" s="16" t="s">
        <v>23</v>
      </c>
      <c r="H3" s="16" t="s">
        <v>88</v>
      </c>
    </row>
    <row r="4" spans="1:12">
      <c r="A4">
        <v>117</v>
      </c>
      <c r="C4" s="17">
        <v>40787</v>
      </c>
      <c r="D4" t="s">
        <v>8</v>
      </c>
      <c r="E4" t="s">
        <v>14</v>
      </c>
      <c r="F4" t="s">
        <v>23</v>
      </c>
      <c r="H4" t="s">
        <v>90</v>
      </c>
      <c r="I4">
        <v>195.2</v>
      </c>
      <c r="J4">
        <v>62</v>
      </c>
      <c r="K4">
        <v>2.0499999999999998</v>
      </c>
      <c r="L4">
        <v>2.4700000000000002</v>
      </c>
    </row>
    <row r="5" spans="1:12">
      <c r="A5">
        <v>118</v>
      </c>
      <c r="C5" s="17">
        <v>40787</v>
      </c>
      <c r="D5" t="s">
        <v>18</v>
      </c>
      <c r="E5" t="s">
        <v>14</v>
      </c>
      <c r="F5" t="s">
        <v>15</v>
      </c>
      <c r="H5" t="s">
        <v>90</v>
      </c>
      <c r="I5" s="1">
        <v>60.4</v>
      </c>
      <c r="J5">
        <v>62</v>
      </c>
      <c r="K5">
        <v>2.0099999999999998</v>
      </c>
      <c r="L5">
        <v>3.17</v>
      </c>
    </row>
    <row r="6" spans="1:12">
      <c r="A6">
        <v>119</v>
      </c>
      <c r="C6" s="17">
        <v>40787</v>
      </c>
      <c r="D6" t="s">
        <v>18</v>
      </c>
      <c r="E6" t="s">
        <v>12</v>
      </c>
      <c r="F6" t="s">
        <v>23</v>
      </c>
      <c r="H6" t="s">
        <v>90</v>
      </c>
      <c r="I6">
        <v>195.6</v>
      </c>
      <c r="J6">
        <v>62</v>
      </c>
      <c r="K6">
        <v>2.0699999999999998</v>
      </c>
      <c r="L6">
        <v>2.61</v>
      </c>
    </row>
    <row r="7" spans="1:12">
      <c r="A7">
        <v>120</v>
      </c>
      <c r="C7" s="17">
        <v>40787</v>
      </c>
      <c r="D7" t="s">
        <v>18</v>
      </c>
      <c r="E7" t="s">
        <v>13</v>
      </c>
      <c r="F7" t="s">
        <v>15</v>
      </c>
      <c r="H7" t="s">
        <v>90</v>
      </c>
      <c r="I7">
        <v>83.5</v>
      </c>
      <c r="J7">
        <v>62</v>
      </c>
      <c r="K7">
        <v>2.0699999999999998</v>
      </c>
      <c r="L7">
        <v>3.15</v>
      </c>
    </row>
    <row r="8" spans="1:12">
      <c r="A8">
        <v>121</v>
      </c>
      <c r="C8" s="17">
        <v>40787</v>
      </c>
      <c r="D8" t="s">
        <v>17</v>
      </c>
      <c r="E8" t="s">
        <v>14</v>
      </c>
      <c r="F8" t="s">
        <v>15</v>
      </c>
      <c r="H8" t="s">
        <v>90</v>
      </c>
      <c r="I8">
        <v>110</v>
      </c>
      <c r="J8">
        <v>62</v>
      </c>
      <c r="K8">
        <v>2.0499999999999998</v>
      </c>
      <c r="L8">
        <v>2.87</v>
      </c>
    </row>
    <row r="9" spans="1:12">
      <c r="A9" s="16">
        <v>122</v>
      </c>
      <c r="B9" s="16" t="s">
        <v>84</v>
      </c>
      <c r="C9" s="16"/>
      <c r="D9" s="16" t="s">
        <v>17</v>
      </c>
      <c r="E9" s="16" t="s">
        <v>13</v>
      </c>
      <c r="F9" s="16" t="s">
        <v>15</v>
      </c>
      <c r="G9" s="16"/>
      <c r="H9" s="16" t="s">
        <v>88</v>
      </c>
    </row>
    <row r="10" spans="1:12">
      <c r="A10">
        <v>123</v>
      </c>
      <c r="C10" s="17">
        <v>40787</v>
      </c>
      <c r="D10" t="s">
        <v>8</v>
      </c>
      <c r="E10" t="s">
        <v>13</v>
      </c>
      <c r="F10" t="s">
        <v>27</v>
      </c>
      <c r="H10" t="s">
        <v>90</v>
      </c>
      <c r="I10">
        <v>81.900000000000006</v>
      </c>
      <c r="J10">
        <v>62</v>
      </c>
      <c r="K10">
        <v>2.08</v>
      </c>
      <c r="L10">
        <v>2.94</v>
      </c>
    </row>
    <row r="11" spans="1:12">
      <c r="A11">
        <v>124</v>
      </c>
      <c r="C11" s="17">
        <v>40787</v>
      </c>
      <c r="D11" t="s">
        <v>8</v>
      </c>
      <c r="E11" t="s">
        <v>14</v>
      </c>
      <c r="F11" t="s">
        <v>27</v>
      </c>
      <c r="H11" t="s">
        <v>90</v>
      </c>
      <c r="I11">
        <v>257</v>
      </c>
      <c r="J11">
        <v>62</v>
      </c>
      <c r="K11">
        <v>2.0699999999999998</v>
      </c>
      <c r="L11">
        <v>2.64</v>
      </c>
    </row>
    <row r="12" spans="1:12">
      <c r="A12">
        <v>125</v>
      </c>
      <c r="C12" s="17">
        <v>40787</v>
      </c>
      <c r="D12" t="s">
        <v>10</v>
      </c>
      <c r="E12" t="s">
        <v>19</v>
      </c>
      <c r="F12" t="s">
        <v>27</v>
      </c>
      <c r="H12" t="s">
        <v>90</v>
      </c>
      <c r="I12">
        <v>79.599999999999994</v>
      </c>
      <c r="J12">
        <v>62</v>
      </c>
      <c r="K12">
        <v>2.06</v>
      </c>
      <c r="L12">
        <v>3.19</v>
      </c>
    </row>
    <row r="13" spans="1:12">
      <c r="A13">
        <v>126</v>
      </c>
      <c r="C13" s="17">
        <v>40787</v>
      </c>
      <c r="D13" t="s">
        <v>17</v>
      </c>
      <c r="E13" t="s">
        <v>13</v>
      </c>
      <c r="F13" t="s">
        <v>27</v>
      </c>
      <c r="H13" t="s">
        <v>90</v>
      </c>
      <c r="I13">
        <v>118.9</v>
      </c>
      <c r="J13">
        <v>62</v>
      </c>
      <c r="K13">
        <v>2.08</v>
      </c>
      <c r="L13">
        <v>2.48</v>
      </c>
    </row>
    <row r="14" spans="1:12">
      <c r="A14">
        <v>127</v>
      </c>
      <c r="C14" s="17">
        <v>40787</v>
      </c>
      <c r="D14" t="s">
        <v>7</v>
      </c>
      <c r="E14" t="s">
        <v>14</v>
      </c>
      <c r="F14" t="s">
        <v>27</v>
      </c>
      <c r="H14" t="s">
        <v>90</v>
      </c>
      <c r="I14">
        <v>229.2</v>
      </c>
      <c r="J14">
        <v>62</v>
      </c>
      <c r="K14">
        <v>2.08</v>
      </c>
      <c r="L14">
        <v>2.66</v>
      </c>
    </row>
    <row r="15" spans="1:12">
      <c r="H15" t="s">
        <v>90</v>
      </c>
    </row>
    <row r="16" spans="1:12">
      <c r="A16">
        <v>128</v>
      </c>
      <c r="B16" s="3"/>
      <c r="C16" s="18">
        <v>40787</v>
      </c>
      <c r="D16" s="3" t="s">
        <v>18</v>
      </c>
      <c r="E16" s="3" t="s">
        <v>20</v>
      </c>
      <c r="F16" s="3" t="s">
        <v>15</v>
      </c>
      <c r="G16" s="3"/>
      <c r="H16" s="1" t="s">
        <v>91</v>
      </c>
      <c r="I16">
        <v>121.5</v>
      </c>
      <c r="J16">
        <v>62</v>
      </c>
      <c r="K16">
        <v>2.0499999999999998</v>
      </c>
      <c r="L16">
        <v>2.2200000000000002</v>
      </c>
    </row>
    <row r="17" spans="1:12">
      <c r="A17">
        <v>129</v>
      </c>
      <c r="B17" s="3"/>
      <c r="C17" s="18">
        <v>40787</v>
      </c>
      <c r="D17" s="3" t="s">
        <v>9</v>
      </c>
      <c r="E17" s="3" t="s">
        <v>21</v>
      </c>
      <c r="F17" s="3" t="s">
        <v>15</v>
      </c>
      <c r="G17" s="3"/>
      <c r="H17" s="1" t="s">
        <v>92</v>
      </c>
      <c r="I17">
        <v>259.39999999999998</v>
      </c>
      <c r="J17">
        <v>62</v>
      </c>
      <c r="K17">
        <v>2.06</v>
      </c>
      <c r="L17">
        <v>2.5299999999999998</v>
      </c>
    </row>
    <row r="18" spans="1:12">
      <c r="A18">
        <v>130</v>
      </c>
      <c r="B18" s="3"/>
      <c r="C18" s="18">
        <v>40787</v>
      </c>
      <c r="D18" s="3" t="s">
        <v>18</v>
      </c>
      <c r="E18" s="3" t="s">
        <v>20</v>
      </c>
      <c r="F18" s="3" t="s">
        <v>23</v>
      </c>
      <c r="G18" s="3"/>
      <c r="H18" s="1" t="s">
        <v>93</v>
      </c>
      <c r="I18">
        <v>242.4</v>
      </c>
      <c r="J18">
        <v>62</v>
      </c>
      <c r="K18">
        <v>2.06</v>
      </c>
      <c r="L18">
        <v>2.64</v>
      </c>
    </row>
    <row r="19" spans="1:12">
      <c r="A19">
        <v>131</v>
      </c>
      <c r="B19" s="3"/>
      <c r="C19" s="18">
        <v>40787</v>
      </c>
      <c r="D19" s="3" t="s">
        <v>18</v>
      </c>
      <c r="E19" s="3" t="s">
        <v>19</v>
      </c>
      <c r="F19" s="3" t="s">
        <v>23</v>
      </c>
      <c r="G19" s="3"/>
      <c r="H19" s="1" t="s">
        <v>93</v>
      </c>
      <c r="I19">
        <v>329.7</v>
      </c>
      <c r="J19">
        <v>62</v>
      </c>
      <c r="K19">
        <v>2.06</v>
      </c>
      <c r="L19">
        <v>2.59</v>
      </c>
    </row>
    <row r="21" spans="1:12">
      <c r="B21" t="s">
        <v>51</v>
      </c>
      <c r="D21" t="s">
        <v>9</v>
      </c>
      <c r="E21" t="s">
        <v>20</v>
      </c>
      <c r="F21" t="s">
        <v>15</v>
      </c>
    </row>
    <row r="22" spans="1:12">
      <c r="B22" t="s">
        <v>51</v>
      </c>
      <c r="D22" t="s">
        <v>7</v>
      </c>
      <c r="E22" t="s">
        <v>19</v>
      </c>
      <c r="F22" t="s">
        <v>15</v>
      </c>
    </row>
    <row r="23" spans="1:12">
      <c r="B23" t="s">
        <v>51</v>
      </c>
      <c r="D23" t="s">
        <v>7</v>
      </c>
      <c r="E23" t="s">
        <v>21</v>
      </c>
      <c r="F23" t="s">
        <v>15</v>
      </c>
    </row>
    <row r="26" spans="1:12">
      <c r="B26" s="15" t="s">
        <v>85</v>
      </c>
      <c r="C26" s="15"/>
      <c r="D26" s="15" t="s">
        <v>17</v>
      </c>
      <c r="E26" s="15" t="s">
        <v>21</v>
      </c>
      <c r="F26" s="15" t="s">
        <v>15</v>
      </c>
      <c r="G26" s="15"/>
      <c r="H26" s="15" t="s">
        <v>86</v>
      </c>
    </row>
    <row r="27" spans="1:12">
      <c r="B27" s="15" t="s">
        <v>85</v>
      </c>
      <c r="C27" s="15"/>
      <c r="D27" s="15" t="s">
        <v>18</v>
      </c>
      <c r="E27" s="15" t="s">
        <v>21</v>
      </c>
      <c r="F27" s="15" t="s">
        <v>15</v>
      </c>
      <c r="G27" s="15"/>
      <c r="H27" s="15" t="s">
        <v>86</v>
      </c>
    </row>
    <row r="28" spans="1:12">
      <c r="B28" s="15" t="s">
        <v>85</v>
      </c>
      <c r="C28" s="15"/>
      <c r="D28" s="15" t="s">
        <v>9</v>
      </c>
      <c r="E28" s="15" t="s">
        <v>12</v>
      </c>
      <c r="F28" s="15" t="s">
        <v>15</v>
      </c>
      <c r="G28" s="15"/>
      <c r="H28" s="15" t="s">
        <v>87</v>
      </c>
    </row>
    <row r="29" spans="1:12">
      <c r="B29" s="15" t="s">
        <v>85</v>
      </c>
      <c r="C29" s="15"/>
      <c r="D29" s="15" t="s">
        <v>17</v>
      </c>
      <c r="E29" s="15" t="s">
        <v>19</v>
      </c>
      <c r="F29" s="15" t="s">
        <v>15</v>
      </c>
      <c r="G29" s="15"/>
      <c r="H29" s="15" t="s">
        <v>86</v>
      </c>
    </row>
  </sheetData>
  <printOptions gridLines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8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A2" sqref="A2:A68"/>
    </sheetView>
  </sheetViews>
  <sheetFormatPr defaultRowHeight="15"/>
  <cols>
    <col min="2" max="2" width="7.28515625" customWidth="1"/>
    <col min="4" max="4" width="5.42578125" customWidth="1"/>
    <col min="5" max="5" width="7" customWidth="1"/>
    <col min="8" max="8" width="6.28515625" customWidth="1"/>
    <col min="9" max="9" width="6.85546875" customWidth="1"/>
    <col min="13" max="13" width="10.28515625" customWidth="1"/>
    <col min="14" max="14" width="66.85546875" customWidth="1"/>
    <col min="15" max="15" width="26.42578125" customWidth="1"/>
  </cols>
  <sheetData>
    <row r="1" spans="1:29" ht="45">
      <c r="A1" s="64" t="s">
        <v>62</v>
      </c>
      <c r="B1" s="64" t="s">
        <v>244</v>
      </c>
      <c r="C1" s="65" t="s">
        <v>1</v>
      </c>
      <c r="D1" s="65" t="s">
        <v>64</v>
      </c>
      <c r="E1" s="65" t="s">
        <v>65</v>
      </c>
      <c r="F1" s="65" t="s">
        <v>61</v>
      </c>
      <c r="G1" s="65" t="s">
        <v>80</v>
      </c>
      <c r="H1" s="65" t="s">
        <v>113</v>
      </c>
      <c r="I1" s="65" t="s">
        <v>114</v>
      </c>
      <c r="J1" s="65" t="s">
        <v>116</v>
      </c>
      <c r="K1" s="65" t="s">
        <v>74</v>
      </c>
      <c r="L1" s="65" t="s">
        <v>95</v>
      </c>
      <c r="M1" s="65" t="s">
        <v>104</v>
      </c>
      <c r="N1" s="65" t="s">
        <v>140</v>
      </c>
      <c r="O1" s="68" t="s">
        <v>40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54">
        <v>2.1</v>
      </c>
      <c r="B2" s="62"/>
      <c r="C2" s="63" t="s">
        <v>7</v>
      </c>
      <c r="D2" s="63" t="s">
        <v>13</v>
      </c>
      <c r="E2" s="63" t="s">
        <v>15</v>
      </c>
      <c r="F2" s="63">
        <v>1.94</v>
      </c>
      <c r="G2" s="63">
        <v>2.19</v>
      </c>
      <c r="H2" s="63">
        <v>70.5</v>
      </c>
      <c r="I2" s="63"/>
      <c r="J2" s="63">
        <v>4.2748499999999998</v>
      </c>
      <c r="K2" s="63">
        <v>7</v>
      </c>
      <c r="L2" s="63">
        <v>7.0921985815602833</v>
      </c>
      <c r="M2" s="63">
        <v>0.49349999999999999</v>
      </c>
      <c r="N2" s="41" t="s">
        <v>222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54">
        <v>6.2</v>
      </c>
      <c r="B3" s="62" t="s">
        <v>245</v>
      </c>
      <c r="C3" s="63" t="s">
        <v>8</v>
      </c>
      <c r="D3" s="63" t="s">
        <v>13</v>
      </c>
      <c r="E3" s="63" t="s">
        <v>15</v>
      </c>
      <c r="F3" s="63"/>
      <c r="G3" s="63"/>
      <c r="H3" s="63"/>
      <c r="I3" s="63"/>
      <c r="J3" s="63"/>
      <c r="K3" s="63">
        <v>13.7</v>
      </c>
      <c r="L3" s="63"/>
      <c r="M3" s="63">
        <v>0.57323000000000002</v>
      </c>
      <c r="N3" s="41" t="s">
        <v>235</v>
      </c>
      <c r="O3" s="63" t="s">
        <v>191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4" customFormat="1">
      <c r="A4" s="54">
        <v>6.4</v>
      </c>
      <c r="B4" s="61"/>
      <c r="C4" s="61" t="s">
        <v>8</v>
      </c>
      <c r="D4" s="63" t="s">
        <v>13</v>
      </c>
      <c r="E4" s="63" t="s">
        <v>15</v>
      </c>
      <c r="F4" s="61">
        <v>1.91</v>
      </c>
      <c r="G4" s="63">
        <v>1.74</v>
      </c>
      <c r="H4" s="61">
        <v>36.1</v>
      </c>
      <c r="I4" s="61"/>
      <c r="J4" s="61"/>
      <c r="K4" s="61">
        <v>8.5</v>
      </c>
      <c r="L4" s="61">
        <v>13.850415512465373</v>
      </c>
      <c r="M4" s="63">
        <v>0.30685000000000001</v>
      </c>
      <c r="N4" s="67" t="s">
        <v>240</v>
      </c>
      <c r="O4" s="5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60">
        <v>9.1999999999999993</v>
      </c>
      <c r="B5" s="61" t="s">
        <v>245</v>
      </c>
      <c r="C5" s="61" t="s">
        <v>9</v>
      </c>
      <c r="D5" s="63" t="s">
        <v>12</v>
      </c>
      <c r="E5" s="63" t="s">
        <v>15</v>
      </c>
      <c r="F5" s="61">
        <v>1.84</v>
      </c>
      <c r="G5" s="61">
        <v>1.92</v>
      </c>
      <c r="H5" s="61">
        <v>48.3</v>
      </c>
      <c r="I5" s="61"/>
      <c r="J5" s="61"/>
      <c r="K5" s="61">
        <v>8.5</v>
      </c>
      <c r="L5" s="61">
        <f>0.5*1000/H5</f>
        <v>10.351966873706004</v>
      </c>
      <c r="M5" s="58">
        <f>K5*H5/1000</f>
        <v>0.41054999999999997</v>
      </c>
      <c r="N5" s="41" t="s">
        <v>241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62">
        <v>10.4</v>
      </c>
      <c r="B6" s="62" t="s">
        <v>245</v>
      </c>
      <c r="C6" s="63" t="s">
        <v>10</v>
      </c>
      <c r="D6" s="63" t="s">
        <v>12</v>
      </c>
      <c r="E6" s="63" t="s">
        <v>15</v>
      </c>
      <c r="F6" s="63"/>
      <c r="G6" s="63"/>
      <c r="H6" s="63"/>
      <c r="I6" s="63"/>
      <c r="J6" s="63"/>
      <c r="K6" s="63">
        <v>17.600000000000001</v>
      </c>
      <c r="L6" s="63"/>
      <c r="M6" s="63">
        <v>0.53679999999999994</v>
      </c>
      <c r="N6" s="67" t="s">
        <v>236</v>
      </c>
      <c r="O6" s="63" t="s">
        <v>183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60">
        <v>16.399999999999999</v>
      </c>
      <c r="B7" s="61" t="s">
        <v>245</v>
      </c>
      <c r="C7" s="61" t="s">
        <v>18</v>
      </c>
      <c r="D7" s="63" t="s">
        <v>20</v>
      </c>
      <c r="E7" s="63" t="s">
        <v>15</v>
      </c>
      <c r="F7" s="61">
        <v>1.9</v>
      </c>
      <c r="G7" s="61">
        <v>2.06</v>
      </c>
      <c r="H7" s="61">
        <v>41.1</v>
      </c>
      <c r="I7" s="61"/>
      <c r="J7" s="61"/>
      <c r="K7" s="61">
        <v>7.5</v>
      </c>
      <c r="L7" s="61">
        <f>0.5*1000/H7</f>
        <v>12.165450121654501</v>
      </c>
      <c r="M7" s="58">
        <f>K7*H7/1000</f>
        <v>0.30825000000000002</v>
      </c>
      <c r="N7" s="67" t="s">
        <v>247</v>
      </c>
    </row>
    <row r="8" spans="1:29">
      <c r="A8" s="54">
        <v>16.5</v>
      </c>
      <c r="B8" s="61"/>
      <c r="C8" s="61" t="s">
        <v>18</v>
      </c>
      <c r="D8" s="63" t="s">
        <v>20</v>
      </c>
      <c r="E8" s="63" t="s">
        <v>15</v>
      </c>
      <c r="F8" s="61">
        <v>1.85</v>
      </c>
      <c r="G8" s="61">
        <v>2</v>
      </c>
      <c r="H8" s="61">
        <v>54.7</v>
      </c>
      <c r="I8" s="61"/>
      <c r="J8" s="61"/>
      <c r="K8" s="61">
        <v>8.5</v>
      </c>
      <c r="L8" s="61">
        <v>9.1407678244972566</v>
      </c>
      <c r="M8" s="63">
        <v>0.46495000000000003</v>
      </c>
      <c r="N8" s="67" t="s">
        <v>241</v>
      </c>
    </row>
    <row r="9" spans="1:29">
      <c r="A9" s="62">
        <v>19.2</v>
      </c>
      <c r="B9" s="62" t="s">
        <v>245</v>
      </c>
      <c r="C9" s="63" t="s">
        <v>17</v>
      </c>
      <c r="D9" s="63" t="s">
        <v>21</v>
      </c>
      <c r="E9" s="63" t="s">
        <v>15</v>
      </c>
      <c r="F9" s="63"/>
      <c r="G9" s="63"/>
      <c r="H9" s="63"/>
      <c r="I9" s="63"/>
      <c r="J9" s="63"/>
      <c r="K9" s="63">
        <v>15</v>
      </c>
      <c r="L9" s="63"/>
      <c r="M9" s="63">
        <v>0.67071999999999998</v>
      </c>
      <c r="N9" s="41" t="s">
        <v>250</v>
      </c>
      <c r="O9" s="63" t="s">
        <v>193</v>
      </c>
    </row>
    <row r="10" spans="1:29">
      <c r="A10" s="60">
        <v>19.399999999999999</v>
      </c>
      <c r="B10" s="61"/>
      <c r="C10" s="61" t="s">
        <v>17</v>
      </c>
      <c r="D10" s="63" t="s">
        <v>21</v>
      </c>
      <c r="E10" s="63" t="s">
        <v>15</v>
      </c>
      <c r="F10" s="63">
        <v>1.94</v>
      </c>
      <c r="G10" s="63">
        <v>1.94</v>
      </c>
      <c r="H10" s="61">
        <v>41.2</v>
      </c>
      <c r="I10" s="61"/>
      <c r="J10" s="61"/>
      <c r="K10" s="25">
        <v>7.5</v>
      </c>
      <c r="L10" s="61">
        <f>0.5*1000/H10</f>
        <v>12.135922330097086</v>
      </c>
      <c r="M10" s="58">
        <f>K10*H10/1000</f>
        <v>0.309</v>
      </c>
      <c r="N10" s="67" t="s">
        <v>247</v>
      </c>
    </row>
    <row r="11" spans="1:29">
      <c r="A11" s="54">
        <v>22.2</v>
      </c>
      <c r="B11" s="62"/>
      <c r="C11" s="63" t="s">
        <v>8</v>
      </c>
      <c r="D11" s="63" t="s">
        <v>20</v>
      </c>
      <c r="E11" s="63" t="s">
        <v>15</v>
      </c>
      <c r="F11" s="63">
        <v>1.98</v>
      </c>
      <c r="G11" s="63">
        <v>2.57</v>
      </c>
      <c r="H11" s="63">
        <v>178.3</v>
      </c>
      <c r="I11" s="63"/>
      <c r="J11" s="63">
        <v>15.874499999999999</v>
      </c>
      <c r="K11" s="63">
        <v>8</v>
      </c>
      <c r="L11" s="63"/>
      <c r="M11" s="63">
        <v>1.4264000000000001</v>
      </c>
      <c r="N11" s="41" t="s">
        <v>216</v>
      </c>
      <c r="O11" s="61"/>
    </row>
    <row r="12" spans="1:29">
      <c r="A12" s="62">
        <v>23.2</v>
      </c>
      <c r="B12" s="62" t="s">
        <v>245</v>
      </c>
      <c r="C12" s="63" t="s">
        <v>8</v>
      </c>
      <c r="D12" s="63" t="s">
        <v>19</v>
      </c>
      <c r="E12" s="63" t="s">
        <v>15</v>
      </c>
      <c r="F12" s="63"/>
      <c r="G12" s="63"/>
      <c r="H12" s="63"/>
      <c r="I12" s="63"/>
      <c r="J12" s="63"/>
      <c r="K12" s="63">
        <v>15.100000000000001</v>
      </c>
      <c r="L12" s="63"/>
      <c r="M12" s="63">
        <v>0.65638000000000007</v>
      </c>
      <c r="N12" s="67" t="s">
        <v>234</v>
      </c>
      <c r="O12" s="63" t="s">
        <v>184</v>
      </c>
    </row>
    <row r="13" spans="1:29">
      <c r="A13" s="60">
        <v>27.4</v>
      </c>
      <c r="B13" s="61"/>
      <c r="C13" s="61" t="s">
        <v>7</v>
      </c>
      <c r="D13" s="63" t="s">
        <v>20</v>
      </c>
      <c r="E13" s="63" t="s">
        <v>23</v>
      </c>
      <c r="F13" s="61">
        <v>1.96</v>
      </c>
      <c r="G13" s="59">
        <v>1.79</v>
      </c>
      <c r="H13" s="61">
        <v>35.1</v>
      </c>
      <c r="I13" s="61"/>
      <c r="J13" s="61"/>
      <c r="K13" s="61">
        <v>8.5</v>
      </c>
      <c r="L13" s="61">
        <f>0.5*1000/H13</f>
        <v>14.245014245014245</v>
      </c>
      <c r="M13" s="58">
        <f>K13*H13/1000</f>
        <v>0.29835</v>
      </c>
      <c r="N13" s="67" t="s">
        <v>241</v>
      </c>
      <c r="O13" s="61"/>
    </row>
    <row r="14" spans="1:29">
      <c r="A14" s="54">
        <v>28.2</v>
      </c>
      <c r="B14" s="62"/>
      <c r="C14" s="63" t="s">
        <v>9</v>
      </c>
      <c r="D14" s="63" t="s">
        <v>19</v>
      </c>
      <c r="E14" s="63" t="s">
        <v>23</v>
      </c>
      <c r="F14" s="63">
        <v>2.02</v>
      </c>
      <c r="G14" s="63">
        <v>2.33</v>
      </c>
      <c r="H14" s="63">
        <v>66</v>
      </c>
      <c r="I14" s="63"/>
      <c r="J14" s="63">
        <v>18.062100000000001</v>
      </c>
      <c r="K14" s="63">
        <v>7.8</v>
      </c>
      <c r="L14" s="63">
        <v>7.5757575757575761</v>
      </c>
      <c r="M14" s="63">
        <v>0.51479999999999992</v>
      </c>
      <c r="N14" s="41" t="s">
        <v>227</v>
      </c>
      <c r="O14" s="61"/>
    </row>
    <row r="15" spans="1:29">
      <c r="A15" s="54">
        <v>34.1</v>
      </c>
      <c r="B15" s="62"/>
      <c r="C15" s="63" t="s">
        <v>9</v>
      </c>
      <c r="D15" s="63" t="s">
        <v>21</v>
      </c>
      <c r="E15" s="63" t="s">
        <v>23</v>
      </c>
      <c r="F15" s="63">
        <v>1.95</v>
      </c>
      <c r="G15" s="63">
        <v>2.44</v>
      </c>
      <c r="H15" s="63">
        <v>113.6</v>
      </c>
      <c r="I15" s="63"/>
      <c r="J15" s="63">
        <v>15.911849999999999</v>
      </c>
      <c r="K15" s="63">
        <v>6.1</v>
      </c>
      <c r="L15" s="63">
        <v>4.4014084507042259</v>
      </c>
      <c r="M15" s="63">
        <v>0.69295999999999991</v>
      </c>
      <c r="N15" s="41" t="s">
        <v>145</v>
      </c>
      <c r="O15" s="61"/>
    </row>
    <row r="16" spans="1:29">
      <c r="A16" s="54">
        <v>37.200000000000003</v>
      </c>
      <c r="B16" s="62" t="s">
        <v>245</v>
      </c>
      <c r="C16" s="63" t="s">
        <v>10</v>
      </c>
      <c r="D16" s="63" t="s">
        <v>21</v>
      </c>
      <c r="E16" s="63" t="s">
        <v>23</v>
      </c>
      <c r="F16" s="63"/>
      <c r="G16" s="63"/>
      <c r="H16" s="63"/>
      <c r="I16" s="63"/>
      <c r="J16" s="63"/>
      <c r="K16" s="63">
        <v>13.8</v>
      </c>
      <c r="L16" s="63"/>
      <c r="M16" s="63">
        <v>0.51727999999999996</v>
      </c>
      <c r="N16" s="41" t="s">
        <v>252</v>
      </c>
      <c r="O16" s="63" t="s">
        <v>182</v>
      </c>
    </row>
    <row r="17" spans="1:15">
      <c r="A17" s="54">
        <v>37.4</v>
      </c>
      <c r="B17" s="61"/>
      <c r="C17" s="61" t="s">
        <v>10</v>
      </c>
      <c r="D17" s="63" t="s">
        <v>21</v>
      </c>
      <c r="E17" s="63" t="s">
        <v>23</v>
      </c>
      <c r="F17" s="61">
        <v>1.87</v>
      </c>
      <c r="G17" s="63">
        <v>1.73</v>
      </c>
      <c r="H17" s="61">
        <v>38</v>
      </c>
      <c r="I17" s="61"/>
      <c r="J17" s="61"/>
      <c r="K17" s="61">
        <v>8.5</v>
      </c>
      <c r="L17" s="61">
        <v>13.157894736842104</v>
      </c>
      <c r="M17" s="63">
        <v>0.32300000000000001</v>
      </c>
      <c r="N17" s="67" t="s">
        <v>240</v>
      </c>
      <c r="O17" s="61"/>
    </row>
    <row r="18" spans="1:15">
      <c r="A18" s="54">
        <v>50.2</v>
      </c>
      <c r="B18" s="62" t="s">
        <v>245</v>
      </c>
      <c r="C18" s="63" t="s">
        <v>17</v>
      </c>
      <c r="D18" s="63" t="s">
        <v>19</v>
      </c>
      <c r="E18" s="63" t="s">
        <v>23</v>
      </c>
      <c r="F18" s="63"/>
      <c r="G18" s="63"/>
      <c r="H18" s="63"/>
      <c r="I18" s="63"/>
      <c r="J18" s="63"/>
      <c r="K18" s="63">
        <v>15.5</v>
      </c>
      <c r="L18" s="63"/>
      <c r="M18" s="63">
        <v>0.51375000000000004</v>
      </c>
      <c r="N18" s="41" t="s">
        <v>232</v>
      </c>
      <c r="O18" s="63" t="s">
        <v>188</v>
      </c>
    </row>
    <row r="19" spans="1:15">
      <c r="A19" s="60">
        <v>50.5</v>
      </c>
      <c r="B19" s="61"/>
      <c r="C19" s="61" t="s">
        <v>17</v>
      </c>
      <c r="D19" s="63" t="s">
        <v>19</v>
      </c>
      <c r="E19" s="63" t="s">
        <v>23</v>
      </c>
      <c r="F19" s="61">
        <v>1.82</v>
      </c>
      <c r="G19" s="61">
        <v>1.72</v>
      </c>
      <c r="H19" s="61">
        <v>29.8</v>
      </c>
      <c r="I19" s="61"/>
      <c r="J19" s="61"/>
      <c r="K19" s="61">
        <v>8.5</v>
      </c>
      <c r="L19" s="61">
        <f>0.5*1000/H19</f>
        <v>16.778523489932887</v>
      </c>
      <c r="M19" s="58">
        <f>K19*H19/1000</f>
        <v>0.25330000000000003</v>
      </c>
      <c r="N19" s="41" t="s">
        <v>246</v>
      </c>
      <c r="O19" s="61"/>
    </row>
    <row r="20" spans="1:15">
      <c r="A20" s="60">
        <v>58.2</v>
      </c>
      <c r="B20" s="61"/>
      <c r="C20" s="61" t="s">
        <v>9</v>
      </c>
      <c r="D20" s="63" t="s">
        <v>21</v>
      </c>
      <c r="E20" s="63" t="s">
        <v>15</v>
      </c>
      <c r="F20" s="61">
        <v>1.93</v>
      </c>
      <c r="G20" s="61">
        <v>2.2000000000000002</v>
      </c>
      <c r="H20" s="61">
        <v>79.2</v>
      </c>
      <c r="I20" s="61"/>
      <c r="J20" s="61"/>
      <c r="K20" s="61">
        <v>8.5</v>
      </c>
      <c r="L20" s="61">
        <f>0.5*1000/H20</f>
        <v>6.3131313131313131</v>
      </c>
      <c r="M20" s="63">
        <f>K20*H20/1000</f>
        <v>0.67320000000000002</v>
      </c>
      <c r="N20" s="41" t="s">
        <v>247</v>
      </c>
      <c r="O20" s="61"/>
    </row>
    <row r="21" spans="1:15">
      <c r="A21" s="60">
        <v>58.3</v>
      </c>
      <c r="B21" s="61" t="s">
        <v>245</v>
      </c>
      <c r="C21" s="61" t="s">
        <v>9</v>
      </c>
      <c r="D21" s="63" t="s">
        <v>21</v>
      </c>
      <c r="E21" s="63" t="s">
        <v>15</v>
      </c>
      <c r="F21" s="61">
        <v>1.82</v>
      </c>
      <c r="G21" s="59">
        <v>1.68</v>
      </c>
      <c r="H21" s="61">
        <v>37.6</v>
      </c>
      <c r="I21" s="61"/>
      <c r="J21" s="61"/>
      <c r="K21" s="61">
        <v>8.5</v>
      </c>
      <c r="L21" s="61">
        <f>0.5*1000/H21</f>
        <v>13.297872340425531</v>
      </c>
      <c r="M21" s="58">
        <f>K21*H21/1000</f>
        <v>0.3196</v>
      </c>
      <c r="N21" s="63" t="s">
        <v>240</v>
      </c>
      <c r="O21" s="61"/>
    </row>
    <row r="22" spans="1:15">
      <c r="A22" s="54">
        <v>61.2</v>
      </c>
      <c r="B22" s="61"/>
      <c r="C22" s="61" t="s">
        <v>10</v>
      </c>
      <c r="D22" s="63" t="s">
        <v>20</v>
      </c>
      <c r="E22" s="63" t="s">
        <v>15</v>
      </c>
      <c r="F22" s="61">
        <v>1.89</v>
      </c>
      <c r="G22" s="63">
        <v>2</v>
      </c>
      <c r="H22" s="61">
        <v>55.4</v>
      </c>
      <c r="I22" s="61"/>
      <c r="J22" s="61"/>
      <c r="K22" s="61">
        <v>8.5</v>
      </c>
      <c r="L22" s="61">
        <v>9.025270758122744</v>
      </c>
      <c r="M22" s="63">
        <v>0.47089999999999999</v>
      </c>
      <c r="N22" s="67" t="s">
        <v>240</v>
      </c>
      <c r="O22" s="61"/>
    </row>
    <row r="23" spans="1:15">
      <c r="A23" s="60">
        <v>64.099999999999994</v>
      </c>
      <c r="B23" s="61"/>
      <c r="C23" s="61" t="s">
        <v>10</v>
      </c>
      <c r="D23" s="63" t="s">
        <v>13</v>
      </c>
      <c r="E23" s="63" t="s">
        <v>27</v>
      </c>
      <c r="F23" s="61">
        <v>1.71</v>
      </c>
      <c r="G23" s="61">
        <v>2.83</v>
      </c>
      <c r="H23" s="61">
        <v>7.6</v>
      </c>
      <c r="I23" s="61"/>
      <c r="J23" s="61"/>
      <c r="K23" s="61">
        <v>7.5</v>
      </c>
      <c r="L23" s="61">
        <f>0.5*1000/H23</f>
        <v>65.789473684210535</v>
      </c>
      <c r="M23" s="58">
        <f>K23*H23/1000</f>
        <v>5.7000000000000002E-2</v>
      </c>
      <c r="N23" s="41" t="s">
        <v>248</v>
      </c>
      <c r="O23" s="61"/>
    </row>
    <row r="24" spans="1:15">
      <c r="A24" s="54">
        <v>65.2</v>
      </c>
      <c r="B24" s="61"/>
      <c r="C24" s="61" t="s">
        <v>8</v>
      </c>
      <c r="D24" s="63" t="s">
        <v>12</v>
      </c>
      <c r="E24" s="63" t="s">
        <v>23</v>
      </c>
      <c r="F24" s="61">
        <v>1.89</v>
      </c>
      <c r="G24" s="61">
        <v>2</v>
      </c>
      <c r="H24" s="61">
        <v>51.5</v>
      </c>
      <c r="I24" s="61"/>
      <c r="J24" s="61"/>
      <c r="K24" s="61">
        <v>8.5</v>
      </c>
      <c r="L24" s="61">
        <v>9.7087378640776691</v>
      </c>
      <c r="M24" s="63">
        <v>0.43774999999999997</v>
      </c>
      <c r="N24" s="67" t="s">
        <v>240</v>
      </c>
      <c r="O24" s="61"/>
    </row>
    <row r="25" spans="1:15">
      <c r="A25" s="54">
        <v>67.2</v>
      </c>
      <c r="B25" s="62" t="s">
        <v>245</v>
      </c>
      <c r="C25" s="63" t="s">
        <v>8</v>
      </c>
      <c r="D25" s="63" t="s">
        <v>20</v>
      </c>
      <c r="E25" s="63" t="s">
        <v>23</v>
      </c>
      <c r="F25" s="63"/>
      <c r="G25" s="63"/>
      <c r="H25" s="63"/>
      <c r="I25" s="63"/>
      <c r="J25" s="63"/>
      <c r="K25" s="63">
        <v>13.8</v>
      </c>
      <c r="L25" s="63"/>
      <c r="M25" s="63">
        <v>0.7893</v>
      </c>
      <c r="N25" s="41" t="s">
        <v>251</v>
      </c>
      <c r="O25" s="63" t="s">
        <v>190</v>
      </c>
    </row>
    <row r="26" spans="1:15">
      <c r="A26" s="54">
        <v>67.400000000000006</v>
      </c>
      <c r="B26" s="61"/>
      <c r="C26" s="61" t="s">
        <v>8</v>
      </c>
      <c r="D26" s="63" t="s">
        <v>20</v>
      </c>
      <c r="E26" s="63" t="s">
        <v>23</v>
      </c>
      <c r="F26" s="61">
        <v>1.92</v>
      </c>
      <c r="G26" s="63">
        <v>1.76</v>
      </c>
      <c r="H26" s="61">
        <v>48.5</v>
      </c>
      <c r="I26" s="61"/>
      <c r="J26" s="61"/>
      <c r="K26" s="61">
        <v>8.5</v>
      </c>
      <c r="L26" s="61">
        <v>10.309278350515465</v>
      </c>
      <c r="M26" s="63">
        <v>0.41225000000000001</v>
      </c>
      <c r="N26" s="67" t="s">
        <v>240</v>
      </c>
      <c r="O26" s="61"/>
    </row>
    <row r="27" spans="1:15">
      <c r="A27" s="54">
        <v>69.099999999999994</v>
      </c>
      <c r="B27" s="62"/>
      <c r="C27" s="63" t="s">
        <v>18</v>
      </c>
      <c r="D27" s="63" t="s">
        <v>14</v>
      </c>
      <c r="E27" s="63" t="s">
        <v>23</v>
      </c>
      <c r="F27" s="63">
        <v>1.97</v>
      </c>
      <c r="G27" s="63">
        <v>1.91</v>
      </c>
      <c r="H27" s="63">
        <v>79.599999999999994</v>
      </c>
      <c r="I27" s="63"/>
      <c r="J27" s="63">
        <v>14.385</v>
      </c>
      <c r="K27" s="63">
        <v>6</v>
      </c>
      <c r="L27" s="63">
        <v>6.2814070351758797</v>
      </c>
      <c r="M27" s="63">
        <v>0.47759999999999997</v>
      </c>
      <c r="N27" s="41" t="s">
        <v>222</v>
      </c>
      <c r="O27" s="61"/>
    </row>
    <row r="28" spans="1:15">
      <c r="A28" s="54">
        <v>70.2</v>
      </c>
      <c r="B28" s="61"/>
      <c r="C28" s="61" t="s">
        <v>18</v>
      </c>
      <c r="D28" s="63" t="s">
        <v>13</v>
      </c>
      <c r="E28" s="63" t="s">
        <v>23</v>
      </c>
      <c r="F28" s="61">
        <v>1.96</v>
      </c>
      <c r="G28" s="61">
        <v>2.0299999999999998</v>
      </c>
      <c r="H28" s="61">
        <v>58</v>
      </c>
      <c r="I28" s="61"/>
      <c r="J28" s="61"/>
      <c r="K28" s="61">
        <v>8.5</v>
      </c>
      <c r="L28" s="61">
        <v>8.6206896551724146</v>
      </c>
      <c r="M28" s="63">
        <v>0.49299999999999999</v>
      </c>
      <c r="N28" s="67" t="s">
        <v>241</v>
      </c>
      <c r="O28" s="61"/>
    </row>
    <row r="29" spans="1:15">
      <c r="A29" s="54">
        <v>71.3</v>
      </c>
      <c r="B29" s="62"/>
      <c r="C29" s="63" t="s">
        <v>18</v>
      </c>
      <c r="D29" s="63" t="s">
        <v>14</v>
      </c>
      <c r="E29" s="63" t="s">
        <v>27</v>
      </c>
      <c r="F29" s="63"/>
      <c r="G29" s="63"/>
      <c r="H29" s="63"/>
      <c r="I29" s="63"/>
      <c r="J29" s="63"/>
      <c r="K29" s="63">
        <v>16</v>
      </c>
      <c r="L29" s="63"/>
      <c r="M29" s="63">
        <v>0.84079999999999999</v>
      </c>
      <c r="N29" s="41" t="s">
        <v>224</v>
      </c>
      <c r="O29" s="63" t="s">
        <v>223</v>
      </c>
    </row>
    <row r="30" spans="1:15">
      <c r="A30" s="60">
        <v>74.099999999999994</v>
      </c>
      <c r="B30" s="61"/>
      <c r="C30" s="61" t="s">
        <v>17</v>
      </c>
      <c r="D30" s="63" t="s">
        <v>12</v>
      </c>
      <c r="E30" s="63" t="s">
        <v>23</v>
      </c>
      <c r="F30" s="61">
        <v>1.94</v>
      </c>
      <c r="G30" s="61">
        <v>2.06</v>
      </c>
      <c r="H30" s="61">
        <v>64</v>
      </c>
      <c r="I30" s="61"/>
      <c r="J30" s="61"/>
      <c r="K30" s="61">
        <v>7.5</v>
      </c>
      <c r="L30" s="61">
        <f>0.5*1000/H30</f>
        <v>7.8125</v>
      </c>
      <c r="M30" s="63">
        <f>K30*H30/1000</f>
        <v>0.48</v>
      </c>
      <c r="N30" s="67" t="s">
        <v>247</v>
      </c>
      <c r="O30" s="61"/>
    </row>
    <row r="31" spans="1:15">
      <c r="A31" s="60">
        <v>74.2</v>
      </c>
      <c r="B31" s="61" t="s">
        <v>245</v>
      </c>
      <c r="C31" s="61" t="s">
        <v>17</v>
      </c>
      <c r="D31" s="63" t="s">
        <v>12</v>
      </c>
      <c r="E31" s="63" t="s">
        <v>23</v>
      </c>
      <c r="F31" s="61">
        <v>1.84</v>
      </c>
      <c r="G31" s="61">
        <v>1.93</v>
      </c>
      <c r="H31" s="61">
        <v>44.7</v>
      </c>
      <c r="I31" s="61"/>
      <c r="J31" s="61"/>
      <c r="K31" s="61">
        <v>8.5</v>
      </c>
      <c r="L31" s="61">
        <f>0.5*1000/H31</f>
        <v>11.185682326621924</v>
      </c>
      <c r="M31" s="58">
        <f>K31*H31/1000</f>
        <v>0.37995000000000007</v>
      </c>
      <c r="N31" s="67" t="s">
        <v>242</v>
      </c>
      <c r="O31" s="61"/>
    </row>
    <row r="32" spans="1:15">
      <c r="A32" s="60">
        <v>76.2</v>
      </c>
      <c r="B32" s="61"/>
      <c r="C32" s="61" t="s">
        <v>8</v>
      </c>
      <c r="D32" s="63" t="s">
        <v>19</v>
      </c>
      <c r="E32" s="63" t="s">
        <v>27</v>
      </c>
      <c r="F32" s="61">
        <v>1.92</v>
      </c>
      <c r="G32" s="61">
        <v>1.95</v>
      </c>
      <c r="H32" s="61">
        <v>52.1</v>
      </c>
      <c r="I32" s="61"/>
      <c r="J32" s="61"/>
      <c r="K32" s="61">
        <v>8.5</v>
      </c>
      <c r="L32" s="61">
        <f>0.5*1000/H32</f>
        <v>9.5969289827255277</v>
      </c>
      <c r="M32" s="58">
        <f>K32*H32/1000</f>
        <v>0.44285000000000002</v>
      </c>
      <c r="N32" s="41" t="s">
        <v>240</v>
      </c>
      <c r="O32" s="61"/>
    </row>
    <row r="33" spans="1:38">
      <c r="A33" s="60">
        <v>76.3</v>
      </c>
      <c r="B33" s="61" t="s">
        <v>245</v>
      </c>
      <c r="C33" s="61" t="s">
        <v>8</v>
      </c>
      <c r="D33" s="63" t="s">
        <v>19</v>
      </c>
      <c r="E33" s="63" t="s">
        <v>27</v>
      </c>
      <c r="F33" s="61">
        <v>1.88</v>
      </c>
      <c r="G33" s="61">
        <v>1.94</v>
      </c>
      <c r="H33" s="61">
        <v>50.2</v>
      </c>
      <c r="I33" s="61"/>
      <c r="J33" s="61"/>
      <c r="K33" s="61">
        <v>8.5</v>
      </c>
      <c r="L33" s="61">
        <f>0.5*1000/H33</f>
        <v>9.9601593625498008</v>
      </c>
      <c r="M33" s="63">
        <f>K33*H33/1000</f>
        <v>0.42670000000000002</v>
      </c>
      <c r="N33" s="67" t="s">
        <v>246</v>
      </c>
      <c r="O33" s="61"/>
    </row>
    <row r="34" spans="1:38">
      <c r="A34" s="54">
        <v>79</v>
      </c>
      <c r="B34" s="62"/>
      <c r="C34" s="63" t="s">
        <v>9</v>
      </c>
      <c r="D34" s="63" t="s">
        <v>19</v>
      </c>
      <c r="E34" s="63" t="s">
        <v>27</v>
      </c>
      <c r="F34" s="63">
        <v>1.7</v>
      </c>
      <c r="G34" s="63">
        <v>2.25</v>
      </c>
      <c r="H34" s="63">
        <v>190.5</v>
      </c>
      <c r="I34" s="63"/>
      <c r="J34" s="63">
        <v>7.4695499999999999</v>
      </c>
      <c r="K34" s="63">
        <v>5</v>
      </c>
      <c r="L34" s="63">
        <v>2.6246719160104988</v>
      </c>
      <c r="M34" s="63">
        <v>0.95250000000000001</v>
      </c>
      <c r="N34" s="41" t="s">
        <v>222</v>
      </c>
      <c r="O34" s="61"/>
    </row>
    <row r="35" spans="1:38">
      <c r="A35" s="60">
        <v>80.2</v>
      </c>
      <c r="B35" s="61"/>
      <c r="C35" s="61" t="s">
        <v>9</v>
      </c>
      <c r="D35" s="63" t="s">
        <v>14</v>
      </c>
      <c r="E35" s="63" t="s">
        <v>27</v>
      </c>
      <c r="F35" s="61">
        <v>1.85</v>
      </c>
      <c r="G35" s="61">
        <v>1.88</v>
      </c>
      <c r="H35" s="61">
        <v>46.3</v>
      </c>
      <c r="I35" s="61"/>
      <c r="J35" s="61"/>
      <c r="K35" s="61">
        <v>8.5</v>
      </c>
      <c r="L35" s="61">
        <f>0.5*1000/H35</f>
        <v>10.799136069114471</v>
      </c>
      <c r="M35" s="58">
        <f>K35*H35/1000</f>
        <v>0.39354999999999996</v>
      </c>
      <c r="N35" s="63" t="s">
        <v>240</v>
      </c>
      <c r="O35" s="61"/>
    </row>
    <row r="36" spans="1:38">
      <c r="A36" s="54">
        <v>82</v>
      </c>
      <c r="B36" s="62"/>
      <c r="C36" s="63" t="s">
        <v>7</v>
      </c>
      <c r="D36" s="63" t="s">
        <v>13</v>
      </c>
      <c r="E36" s="63" t="s">
        <v>27</v>
      </c>
      <c r="F36" s="63">
        <v>1.81</v>
      </c>
      <c r="G36" s="63">
        <v>2.0699999999999998</v>
      </c>
      <c r="H36" s="63">
        <v>85.8</v>
      </c>
      <c r="I36" s="63"/>
      <c r="J36" s="63">
        <v>4.5523499999999997</v>
      </c>
      <c r="K36" s="63">
        <v>6.7</v>
      </c>
      <c r="L36" s="63">
        <v>5.8275058275058278</v>
      </c>
      <c r="M36" s="63">
        <v>0.57486000000000004</v>
      </c>
      <c r="N36" s="41" t="s">
        <v>222</v>
      </c>
      <c r="O36" s="61"/>
    </row>
    <row r="37" spans="1:38">
      <c r="A37" s="54">
        <v>83.1</v>
      </c>
      <c r="B37" s="62"/>
      <c r="C37" s="63" t="s">
        <v>18</v>
      </c>
      <c r="D37" s="63" t="s">
        <v>13</v>
      </c>
      <c r="E37" s="63" t="s">
        <v>27</v>
      </c>
      <c r="F37" s="63">
        <v>1.9</v>
      </c>
      <c r="G37" s="63">
        <v>1.74</v>
      </c>
      <c r="H37" s="63">
        <v>61.4</v>
      </c>
      <c r="I37" s="63"/>
      <c r="J37" s="63">
        <v>2.92</v>
      </c>
      <c r="K37" s="63">
        <v>8.3000000000000007</v>
      </c>
      <c r="L37" s="63">
        <v>8.1433224755700326</v>
      </c>
      <c r="M37" s="63">
        <v>0.50961999999999996</v>
      </c>
      <c r="N37" s="41" t="s">
        <v>159</v>
      </c>
      <c r="O37" s="61"/>
    </row>
    <row r="38" spans="1:38">
      <c r="A38" s="60">
        <v>85.2</v>
      </c>
      <c r="B38" s="61"/>
      <c r="C38" s="61" t="s">
        <v>17</v>
      </c>
      <c r="D38" s="63" t="s">
        <v>19</v>
      </c>
      <c r="E38" s="63" t="s">
        <v>27</v>
      </c>
      <c r="F38" s="63">
        <v>1.92</v>
      </c>
      <c r="G38" s="63">
        <v>1.94</v>
      </c>
      <c r="H38" s="61">
        <v>73</v>
      </c>
      <c r="I38" s="61"/>
      <c r="J38" s="61">
        <v>32.116050000000001</v>
      </c>
      <c r="K38" s="25">
        <v>8</v>
      </c>
      <c r="L38" s="61">
        <f>0.5*1000/H38</f>
        <v>6.8493150684931505</v>
      </c>
      <c r="M38" s="63">
        <f>K38*H38/1000</f>
        <v>0.58399999999999996</v>
      </c>
      <c r="N38" s="67" t="s">
        <v>216</v>
      </c>
      <c r="O38" s="61"/>
    </row>
    <row r="39" spans="1:38" s="61" customFormat="1">
      <c r="A39" s="62">
        <v>86.3</v>
      </c>
      <c r="B39" s="62"/>
      <c r="C39" s="63" t="s">
        <v>17</v>
      </c>
      <c r="D39" s="63" t="s">
        <v>21</v>
      </c>
      <c r="E39" s="63" t="s">
        <v>27</v>
      </c>
      <c r="F39" s="63"/>
      <c r="G39" s="63"/>
      <c r="H39" s="63"/>
      <c r="I39" s="63"/>
      <c r="J39" s="63"/>
      <c r="K39" s="63">
        <v>14.3</v>
      </c>
      <c r="L39" s="63"/>
      <c r="M39" s="63">
        <v>0.61856</v>
      </c>
      <c r="N39" s="67" t="s">
        <v>232</v>
      </c>
      <c r="O39" s="63" t="s">
        <v>192</v>
      </c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</row>
    <row r="40" spans="1:38">
      <c r="A40" s="60">
        <v>87.2</v>
      </c>
      <c r="B40" s="61" t="s">
        <v>245</v>
      </c>
      <c r="C40" s="61" t="s">
        <v>10</v>
      </c>
      <c r="D40" s="63" t="s">
        <v>20</v>
      </c>
      <c r="E40" s="63" t="s">
        <v>27</v>
      </c>
      <c r="F40" s="61">
        <v>2</v>
      </c>
      <c r="G40" s="61">
        <v>1.88</v>
      </c>
      <c r="H40" s="61">
        <v>48.2</v>
      </c>
      <c r="I40" s="61"/>
      <c r="J40" s="61"/>
      <c r="K40" s="61">
        <v>8.5</v>
      </c>
      <c r="L40" s="61">
        <f>0.5*1000/H40</f>
        <v>10.373443983402488</v>
      </c>
      <c r="M40" s="58">
        <f>K40*H40/1000</f>
        <v>0.40970000000000006</v>
      </c>
      <c r="N40" s="41" t="s">
        <v>240</v>
      </c>
      <c r="O40" s="61"/>
    </row>
    <row r="41" spans="1:38">
      <c r="A41" s="54">
        <v>91.1</v>
      </c>
      <c r="B41" s="62"/>
      <c r="C41" s="63" t="s">
        <v>18</v>
      </c>
      <c r="D41" s="63" t="s">
        <v>19</v>
      </c>
      <c r="E41" s="63" t="s">
        <v>15</v>
      </c>
      <c r="F41" s="63">
        <v>1.98</v>
      </c>
      <c r="G41" s="63">
        <v>2.0099999999999998</v>
      </c>
      <c r="H41" s="63">
        <v>61.2</v>
      </c>
      <c r="I41" s="63"/>
      <c r="J41" s="63">
        <v>5.0599999999999996</v>
      </c>
      <c r="K41" s="63">
        <v>8</v>
      </c>
      <c r="L41" s="63">
        <v>8.1699346405228752</v>
      </c>
      <c r="M41" s="63">
        <v>0.48960000000000004</v>
      </c>
      <c r="N41" s="41" t="s">
        <v>229</v>
      </c>
      <c r="O41" s="61"/>
    </row>
    <row r="42" spans="1:38">
      <c r="A42" s="60">
        <v>94.1</v>
      </c>
      <c r="B42" s="61"/>
      <c r="C42" s="61" t="s">
        <v>17</v>
      </c>
      <c r="D42" s="63" t="s">
        <v>20</v>
      </c>
      <c r="E42" s="63" t="s">
        <v>27</v>
      </c>
      <c r="F42" s="61">
        <v>1.91</v>
      </c>
      <c r="G42" s="61">
        <v>2.1</v>
      </c>
      <c r="H42" s="61">
        <v>61.1</v>
      </c>
      <c r="I42" s="61"/>
      <c r="J42" s="61"/>
      <c r="K42" s="61">
        <v>7.5</v>
      </c>
      <c r="L42" s="61">
        <f>0.5*1000/H42</f>
        <v>8.1833060556464812</v>
      </c>
      <c r="M42" s="63">
        <f>K42*H42/1000</f>
        <v>0.45824999999999999</v>
      </c>
      <c r="N42" s="41" t="s">
        <v>247</v>
      </c>
      <c r="O42" s="61"/>
    </row>
    <row r="43" spans="1:38">
      <c r="A43" s="60">
        <v>94.2</v>
      </c>
      <c r="B43" s="61" t="s">
        <v>245</v>
      </c>
      <c r="C43" s="61" t="s">
        <v>17</v>
      </c>
      <c r="D43" s="63" t="s">
        <v>20</v>
      </c>
      <c r="E43" s="63" t="s">
        <v>27</v>
      </c>
      <c r="F43" s="61">
        <v>1.95</v>
      </c>
      <c r="G43" s="59">
        <v>1.64</v>
      </c>
      <c r="H43" s="61">
        <v>25.2</v>
      </c>
      <c r="I43" s="61"/>
      <c r="J43" s="61"/>
      <c r="K43" s="61">
        <v>8.5</v>
      </c>
      <c r="L43" s="61">
        <f>0.5*1000/H43</f>
        <v>19.841269841269842</v>
      </c>
      <c r="M43" s="58">
        <f>K43*H43/1000</f>
        <v>0.2142</v>
      </c>
      <c r="N43" s="41" t="s">
        <v>242</v>
      </c>
      <c r="O43" s="61"/>
    </row>
    <row r="44" spans="1:38">
      <c r="A44" s="54">
        <v>96.1</v>
      </c>
      <c r="B44" s="62"/>
      <c r="C44" s="63" t="s">
        <v>17</v>
      </c>
      <c r="D44" s="63" t="s">
        <v>12</v>
      </c>
      <c r="E44" s="63" t="s">
        <v>15</v>
      </c>
      <c r="F44" s="63">
        <v>1.93</v>
      </c>
      <c r="G44" s="63">
        <v>2.15</v>
      </c>
      <c r="H44" s="63">
        <v>80.3</v>
      </c>
      <c r="I44" s="63"/>
      <c r="J44" s="63">
        <v>8.3343100000000003</v>
      </c>
      <c r="K44" s="63">
        <v>6</v>
      </c>
      <c r="L44" s="63">
        <v>6.2266500622665006</v>
      </c>
      <c r="M44" s="66">
        <v>0.48179999999999995</v>
      </c>
      <c r="N44" s="41" t="s">
        <v>156</v>
      </c>
      <c r="O44" s="61"/>
    </row>
    <row r="45" spans="1:38">
      <c r="A45" s="54">
        <v>97.2</v>
      </c>
      <c r="B45" s="61"/>
      <c r="C45" s="61" t="s">
        <v>10</v>
      </c>
      <c r="D45" s="63" t="s">
        <v>21</v>
      </c>
      <c r="E45" s="63" t="s">
        <v>27</v>
      </c>
      <c r="F45" s="61">
        <v>1.96</v>
      </c>
      <c r="G45" s="63">
        <v>1.96</v>
      </c>
      <c r="H45" s="61">
        <v>57.6</v>
      </c>
      <c r="I45" s="61"/>
      <c r="J45" s="61"/>
      <c r="K45" s="61">
        <v>8.5</v>
      </c>
      <c r="L45" s="61">
        <v>8.6805555555555554</v>
      </c>
      <c r="M45" s="63">
        <v>0.48960000000000004</v>
      </c>
      <c r="N45" s="67" t="s">
        <v>240</v>
      </c>
      <c r="O45" s="61"/>
    </row>
    <row r="46" spans="1:38">
      <c r="A46" s="54">
        <v>100</v>
      </c>
      <c r="B46" s="62"/>
      <c r="C46" s="63" t="s">
        <v>8</v>
      </c>
      <c r="D46" s="63" t="s">
        <v>20</v>
      </c>
      <c r="E46" s="63" t="s">
        <v>27</v>
      </c>
      <c r="F46" s="63">
        <v>2.02</v>
      </c>
      <c r="G46" s="63">
        <v>2.39</v>
      </c>
      <c r="H46" s="63">
        <v>50.2</v>
      </c>
      <c r="I46" s="63"/>
      <c r="J46" s="63">
        <v>9.7254000000000005</v>
      </c>
      <c r="K46" s="63">
        <v>9.5</v>
      </c>
      <c r="L46" s="63">
        <v>9.9601593625498008</v>
      </c>
      <c r="M46" s="63">
        <v>0.47690000000000005</v>
      </c>
      <c r="N46" s="41" t="s">
        <v>156</v>
      </c>
      <c r="O46" s="61"/>
    </row>
    <row r="47" spans="1:38">
      <c r="A47" s="62">
        <v>105.2</v>
      </c>
      <c r="B47" s="62"/>
      <c r="C47" s="63" t="s">
        <v>7</v>
      </c>
      <c r="D47" s="63" t="s">
        <v>12</v>
      </c>
      <c r="E47" s="63" t="s">
        <v>27</v>
      </c>
      <c r="F47" s="63"/>
      <c r="G47" s="63"/>
      <c r="H47" s="63"/>
      <c r="I47" s="63"/>
      <c r="J47" s="63"/>
      <c r="K47" s="63">
        <v>13.5</v>
      </c>
      <c r="L47" s="63"/>
      <c r="M47" s="63">
        <v>0.8458</v>
      </c>
      <c r="N47" s="41" t="s">
        <v>253</v>
      </c>
      <c r="O47" s="61" t="s">
        <v>249</v>
      </c>
    </row>
    <row r="48" spans="1:38">
      <c r="A48" s="54">
        <v>108.2</v>
      </c>
      <c r="B48" s="62"/>
      <c r="C48" s="63" t="s">
        <v>17</v>
      </c>
      <c r="D48" s="63" t="s">
        <v>13</v>
      </c>
      <c r="E48" s="63" t="s">
        <v>27</v>
      </c>
      <c r="F48" s="63"/>
      <c r="G48" s="63"/>
      <c r="H48" s="63"/>
      <c r="I48" s="63"/>
      <c r="J48" s="63"/>
      <c r="K48" s="63">
        <v>14.5</v>
      </c>
      <c r="L48" s="63"/>
      <c r="M48" s="63">
        <v>0.68179999999999996</v>
      </c>
      <c r="N48" s="41" t="s">
        <v>233</v>
      </c>
      <c r="O48" s="63" t="s">
        <v>189</v>
      </c>
    </row>
    <row r="49" spans="1:29">
      <c r="A49" s="54">
        <v>109</v>
      </c>
      <c r="B49" s="62"/>
      <c r="C49" s="63" t="s">
        <v>9</v>
      </c>
      <c r="D49" s="63" t="s">
        <v>21</v>
      </c>
      <c r="E49" s="63" t="s">
        <v>27</v>
      </c>
      <c r="F49" s="63">
        <v>1.84</v>
      </c>
      <c r="G49" s="63">
        <v>2.4500000000000002</v>
      </c>
      <c r="H49" s="63">
        <v>117</v>
      </c>
      <c r="I49" s="63">
        <v>17.7</v>
      </c>
      <c r="J49" s="63">
        <v>5.33</v>
      </c>
      <c r="K49" s="63">
        <v>7.1</v>
      </c>
      <c r="L49" s="63">
        <v>4.2735042735042734</v>
      </c>
      <c r="M49" s="63">
        <v>0.83069999999999988</v>
      </c>
      <c r="N49" s="41" t="s">
        <v>152</v>
      </c>
      <c r="O49" s="61"/>
    </row>
    <row r="50" spans="1:29">
      <c r="A50" s="60">
        <v>112.2</v>
      </c>
      <c r="B50" s="61" t="s">
        <v>245</v>
      </c>
      <c r="C50" s="61" t="s">
        <v>7</v>
      </c>
      <c r="D50" s="63" t="s">
        <v>21</v>
      </c>
      <c r="E50" s="63" t="s">
        <v>27</v>
      </c>
      <c r="F50" s="61">
        <v>1.92</v>
      </c>
      <c r="G50" s="59">
        <v>1.66</v>
      </c>
      <c r="H50" s="61">
        <v>28.1</v>
      </c>
      <c r="I50" s="61"/>
      <c r="J50" s="61"/>
      <c r="K50" s="61">
        <v>8.5</v>
      </c>
      <c r="L50" s="61">
        <f>0.5*1000/H50</f>
        <v>17.793594306049823</v>
      </c>
      <c r="M50" s="58">
        <f>K50*H50/1000</f>
        <v>0.23885000000000003</v>
      </c>
      <c r="N50" s="41" t="s">
        <v>241</v>
      </c>
      <c r="O50" s="61"/>
    </row>
    <row r="51" spans="1:29">
      <c r="A51" s="54">
        <v>116</v>
      </c>
      <c r="B51" s="62"/>
      <c r="C51" s="63" t="s">
        <v>8</v>
      </c>
      <c r="D51" s="63" t="s">
        <v>21</v>
      </c>
      <c r="E51" s="63" t="s">
        <v>23</v>
      </c>
      <c r="F51" s="63">
        <v>1.96</v>
      </c>
      <c r="G51" s="63">
        <v>2.46</v>
      </c>
      <c r="H51" s="63">
        <v>106.1</v>
      </c>
      <c r="I51" s="63"/>
      <c r="J51" s="63">
        <v>8.3397000000000006</v>
      </c>
      <c r="K51" s="63">
        <v>8</v>
      </c>
      <c r="L51" s="63">
        <v>4.7125353440150803</v>
      </c>
      <c r="M51" s="63">
        <v>0.8488</v>
      </c>
      <c r="N51" s="41" t="s">
        <v>216</v>
      </c>
      <c r="O51" s="61"/>
    </row>
    <row r="52" spans="1:29">
      <c r="A52" s="62">
        <v>120</v>
      </c>
      <c r="B52" s="62"/>
      <c r="C52" s="63" t="s">
        <v>18</v>
      </c>
      <c r="D52" s="63" t="s">
        <v>13</v>
      </c>
      <c r="E52" s="63" t="s">
        <v>15</v>
      </c>
      <c r="F52" s="63">
        <v>1.71</v>
      </c>
      <c r="G52" s="63">
        <v>5.77</v>
      </c>
      <c r="H52" s="63">
        <v>16.5</v>
      </c>
      <c r="I52" s="63"/>
      <c r="J52" s="63">
        <v>3.9703499999999998</v>
      </c>
      <c r="K52" s="63">
        <v>8</v>
      </c>
      <c r="L52" s="63">
        <v>30.303030303030305</v>
      </c>
      <c r="M52" s="63">
        <v>0.13200000000000001</v>
      </c>
      <c r="N52" s="67" t="s">
        <v>150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>
      <c r="A53" s="54">
        <v>122</v>
      </c>
      <c r="B53" s="62"/>
      <c r="C53" s="63" t="s">
        <v>17</v>
      </c>
      <c r="D53" s="63" t="s">
        <v>13</v>
      </c>
      <c r="E53" s="63" t="s">
        <v>15</v>
      </c>
      <c r="F53" s="63">
        <v>1.96</v>
      </c>
      <c r="G53" s="63">
        <v>2.23</v>
      </c>
      <c r="H53" s="63">
        <v>106.9</v>
      </c>
      <c r="I53" s="63"/>
      <c r="J53" s="63">
        <v>15.113099999999999</v>
      </c>
      <c r="K53" s="63">
        <v>8</v>
      </c>
      <c r="L53" s="63">
        <v>4.677268475210477</v>
      </c>
      <c r="M53" s="63">
        <v>0.85520000000000007</v>
      </c>
      <c r="N53" s="41" t="s">
        <v>216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>
      <c r="A54" s="54">
        <v>133</v>
      </c>
      <c r="B54" s="62"/>
      <c r="C54" s="63" t="s">
        <v>171</v>
      </c>
      <c r="D54" s="63" t="s">
        <v>13</v>
      </c>
      <c r="E54" s="63" t="s">
        <v>27</v>
      </c>
      <c r="F54" s="63">
        <v>1.9</v>
      </c>
      <c r="G54" s="63">
        <v>1.95</v>
      </c>
      <c r="H54" s="63">
        <v>128.30000000000001</v>
      </c>
      <c r="I54" s="63"/>
      <c r="J54" s="63">
        <v>28.106249999999999</v>
      </c>
      <c r="K54" s="63">
        <v>8</v>
      </c>
      <c r="L54" s="63">
        <v>3.8971161340607945</v>
      </c>
      <c r="M54" s="63">
        <v>1.0264000000000002</v>
      </c>
      <c r="N54" s="41" t="s">
        <v>216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>
      <c r="A55" s="54">
        <v>134</v>
      </c>
      <c r="B55" s="62"/>
      <c r="C55" s="63" t="s">
        <v>17</v>
      </c>
      <c r="D55" s="63" t="s">
        <v>14</v>
      </c>
      <c r="E55" s="63" t="s">
        <v>15</v>
      </c>
      <c r="F55" s="63">
        <v>1.97</v>
      </c>
      <c r="G55" s="63">
        <v>2.3199999999999998</v>
      </c>
      <c r="H55" s="63">
        <v>101.2</v>
      </c>
      <c r="I55" s="63"/>
      <c r="J55" s="63">
        <v>22.336349999999999</v>
      </c>
      <c r="K55" s="63">
        <v>8</v>
      </c>
      <c r="L55" s="63">
        <v>4.9407114624505928</v>
      </c>
      <c r="M55" s="63">
        <v>0.80959999999999999</v>
      </c>
      <c r="N55" s="41" t="s">
        <v>213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>
      <c r="A56" s="54">
        <v>135</v>
      </c>
      <c r="B56" s="62"/>
      <c r="C56" s="63" t="s">
        <v>18</v>
      </c>
      <c r="D56" s="63" t="s">
        <v>14</v>
      </c>
      <c r="E56" s="63" t="s">
        <v>173</v>
      </c>
      <c r="F56" s="63">
        <v>1.96</v>
      </c>
      <c r="G56" s="63">
        <v>2.23</v>
      </c>
      <c r="H56" s="63">
        <v>90.7</v>
      </c>
      <c r="I56" s="63"/>
      <c r="J56" s="63">
        <v>96.431849999999997</v>
      </c>
      <c r="K56" s="63">
        <v>8</v>
      </c>
      <c r="L56" s="63">
        <v>5.5126791620727671</v>
      </c>
      <c r="M56" s="63">
        <v>0.72560000000000002</v>
      </c>
      <c r="N56" s="41" t="s">
        <v>213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>
      <c r="A57" s="60">
        <v>136.1</v>
      </c>
      <c r="B57" s="61" t="s">
        <v>245</v>
      </c>
      <c r="C57" s="61" t="s">
        <v>18</v>
      </c>
      <c r="D57" s="63" t="s">
        <v>13</v>
      </c>
      <c r="E57" s="63" t="s">
        <v>15</v>
      </c>
      <c r="F57" s="61">
        <v>1.92</v>
      </c>
      <c r="G57" s="61">
        <v>2.0099999999999998</v>
      </c>
      <c r="H57" s="61">
        <v>44.7</v>
      </c>
      <c r="I57" s="61"/>
      <c r="J57" s="61"/>
      <c r="K57" s="61">
        <v>8.5</v>
      </c>
      <c r="L57" s="61">
        <f>0.5*1000/H57</f>
        <v>11.185682326621924</v>
      </c>
      <c r="M57" s="58">
        <f>K57*H57/1000</f>
        <v>0.37995000000000007</v>
      </c>
      <c r="N57" s="67" t="s">
        <v>246</v>
      </c>
      <c r="O57" s="6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>
      <c r="A58" s="54">
        <v>137</v>
      </c>
      <c r="B58" s="62"/>
      <c r="C58" s="63" t="s">
        <v>9</v>
      </c>
      <c r="D58" s="63" t="s">
        <v>14</v>
      </c>
      <c r="E58" s="63" t="s">
        <v>15</v>
      </c>
      <c r="F58" s="63">
        <v>1.95</v>
      </c>
      <c r="G58" s="63">
        <v>2.35</v>
      </c>
      <c r="H58" s="63">
        <v>86.5</v>
      </c>
      <c r="I58" s="63"/>
      <c r="J58" s="63">
        <v>55.712699999999998</v>
      </c>
      <c r="K58" s="63">
        <v>8</v>
      </c>
      <c r="L58" s="63">
        <v>5.7803468208092488</v>
      </c>
      <c r="M58" s="63">
        <v>0.69199999999999995</v>
      </c>
      <c r="N58" s="41" t="s">
        <v>216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>
      <c r="A59" s="54">
        <v>138</v>
      </c>
      <c r="B59" s="62"/>
      <c r="C59" s="63" t="s">
        <v>7</v>
      </c>
      <c r="D59" s="63" t="s">
        <v>21</v>
      </c>
      <c r="E59" s="63" t="s">
        <v>15</v>
      </c>
      <c r="F59" s="63">
        <v>1.96</v>
      </c>
      <c r="G59" s="63">
        <v>2.42</v>
      </c>
      <c r="H59" s="63">
        <v>93.4</v>
      </c>
      <c r="I59" s="63"/>
      <c r="J59" s="63">
        <v>20.152799999999999</v>
      </c>
      <c r="K59" s="63">
        <v>8</v>
      </c>
      <c r="L59" s="63">
        <v>5.3533190578158454</v>
      </c>
      <c r="M59" s="63">
        <v>0.74720000000000009</v>
      </c>
      <c r="N59" s="41" t="s">
        <v>213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s="2" customFormat="1">
      <c r="A60" s="54">
        <v>139</v>
      </c>
      <c r="B60" s="62"/>
      <c r="C60" s="63" t="s">
        <v>10</v>
      </c>
      <c r="D60" s="63" t="s">
        <v>19</v>
      </c>
      <c r="E60" s="63" t="s">
        <v>27</v>
      </c>
      <c r="F60" s="63">
        <v>1.93</v>
      </c>
      <c r="G60" s="63">
        <v>2.35</v>
      </c>
      <c r="H60" s="63">
        <v>79.7</v>
      </c>
      <c r="I60" s="63"/>
      <c r="J60" s="63">
        <v>7.4432999999999998</v>
      </c>
      <c r="K60" s="63">
        <v>8</v>
      </c>
      <c r="L60" s="63">
        <v>6.2735257214554574</v>
      </c>
      <c r="M60" s="63">
        <v>0.63760000000000006</v>
      </c>
      <c r="N60" s="41" t="s">
        <v>213</v>
      </c>
    </row>
    <row r="61" spans="1:29" s="2" customFormat="1">
      <c r="A61" s="60">
        <v>140</v>
      </c>
      <c r="B61" s="61"/>
      <c r="C61" s="61" t="s">
        <v>10</v>
      </c>
      <c r="D61" s="63" t="s">
        <v>20</v>
      </c>
      <c r="E61" s="63" t="s">
        <v>27</v>
      </c>
      <c r="F61" s="61">
        <v>1.94</v>
      </c>
      <c r="G61" s="63">
        <v>2.56</v>
      </c>
      <c r="H61" s="61">
        <v>56</v>
      </c>
      <c r="I61" s="61"/>
      <c r="J61" s="61"/>
      <c r="K61" s="61">
        <v>7.5</v>
      </c>
      <c r="L61" s="61">
        <f t="shared" ref="L61:L67" si="0">0.5*1000/H61</f>
        <v>8.9285714285714288</v>
      </c>
      <c r="M61" s="63">
        <f t="shared" ref="M61:M67" si="1">K61*H61/1000</f>
        <v>0.42</v>
      </c>
      <c r="N61" s="67" t="s">
        <v>247</v>
      </c>
    </row>
    <row r="62" spans="1:29">
      <c r="A62" s="60">
        <v>141</v>
      </c>
      <c r="B62" s="61"/>
      <c r="C62" s="61" t="s">
        <v>10</v>
      </c>
      <c r="D62" s="63" t="s">
        <v>12</v>
      </c>
      <c r="E62" s="63" t="s">
        <v>15</v>
      </c>
      <c r="F62" s="61">
        <v>1.85</v>
      </c>
      <c r="G62" s="63">
        <v>2.0299999999999998</v>
      </c>
      <c r="H62" s="61">
        <v>25.8</v>
      </c>
      <c r="I62" s="61"/>
      <c r="J62" s="61"/>
      <c r="K62" s="61">
        <v>8.5</v>
      </c>
      <c r="L62" s="61">
        <f t="shared" si="0"/>
        <v>19.379844961240309</v>
      </c>
      <c r="M62" s="58">
        <f t="shared" si="1"/>
        <v>0.21930000000000002</v>
      </c>
      <c r="N62" s="41" t="s">
        <v>246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s="2" customFormat="1">
      <c r="A63" s="60">
        <v>143</v>
      </c>
      <c r="B63" s="61"/>
      <c r="C63" s="61" t="s">
        <v>8</v>
      </c>
      <c r="D63" s="63" t="s">
        <v>19</v>
      </c>
      <c r="E63" s="63" t="s">
        <v>15</v>
      </c>
      <c r="F63" s="61">
        <v>1.81</v>
      </c>
      <c r="G63" s="63">
        <v>2.13</v>
      </c>
      <c r="H63" s="61">
        <v>35.4</v>
      </c>
      <c r="I63" s="61"/>
      <c r="J63" s="61"/>
      <c r="K63" s="61">
        <v>8.5</v>
      </c>
      <c r="L63" s="61">
        <f t="shared" si="0"/>
        <v>14.124293785310735</v>
      </c>
      <c r="M63" s="58">
        <f t="shared" si="1"/>
        <v>0.3009</v>
      </c>
      <c r="N63" s="41" t="s">
        <v>246</v>
      </c>
    </row>
    <row r="64" spans="1:29">
      <c r="A64" s="60">
        <v>146</v>
      </c>
      <c r="B64" s="61"/>
      <c r="C64" s="61" t="s">
        <v>9</v>
      </c>
      <c r="D64" s="63" t="s">
        <v>12</v>
      </c>
      <c r="E64" s="63" t="s">
        <v>15</v>
      </c>
      <c r="F64" s="61">
        <v>1.9</v>
      </c>
      <c r="G64" s="63">
        <v>2.2999999999999998</v>
      </c>
      <c r="H64" s="61">
        <v>50</v>
      </c>
      <c r="I64" s="61"/>
      <c r="J64" s="61"/>
      <c r="K64" s="61">
        <v>8.5</v>
      </c>
      <c r="L64" s="61">
        <f t="shared" si="0"/>
        <v>10</v>
      </c>
      <c r="M64" s="63">
        <f t="shared" si="1"/>
        <v>0.42499999999999999</v>
      </c>
      <c r="N64" s="67" t="s">
        <v>246</v>
      </c>
      <c r="O64" s="61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s="2" customFormat="1">
      <c r="A65" s="60">
        <v>147</v>
      </c>
      <c r="B65" s="61"/>
      <c r="C65" s="61" t="s">
        <v>7</v>
      </c>
      <c r="D65" s="63" t="s">
        <v>21</v>
      </c>
      <c r="E65" s="63" t="s">
        <v>27</v>
      </c>
      <c r="F65" s="61">
        <v>1.81</v>
      </c>
      <c r="G65" s="63">
        <v>2.15</v>
      </c>
      <c r="H65" s="61">
        <v>33</v>
      </c>
      <c r="I65" s="61"/>
      <c r="J65" s="61"/>
      <c r="K65" s="61">
        <v>7.5</v>
      </c>
      <c r="L65" s="61">
        <f t="shared" si="0"/>
        <v>15.151515151515152</v>
      </c>
      <c r="M65" s="58">
        <f t="shared" si="1"/>
        <v>0.2475</v>
      </c>
      <c r="N65" s="41" t="s">
        <v>247</v>
      </c>
    </row>
    <row r="66" spans="1:29">
      <c r="A66" s="60">
        <v>148</v>
      </c>
      <c r="B66" s="61" t="s">
        <v>245</v>
      </c>
      <c r="C66" s="61" t="s">
        <v>7</v>
      </c>
      <c r="D66" s="63" t="s">
        <v>20</v>
      </c>
      <c r="E66" s="63" t="s">
        <v>23</v>
      </c>
      <c r="F66" s="61">
        <v>1.58</v>
      </c>
      <c r="G66" s="63">
        <v>3.05</v>
      </c>
      <c r="H66" s="61">
        <v>12.7</v>
      </c>
      <c r="I66" s="61"/>
      <c r="J66" s="61"/>
      <c r="K66" s="61">
        <v>7.5</v>
      </c>
      <c r="L66" s="61">
        <f t="shared" si="0"/>
        <v>39.370078740157481</v>
      </c>
      <c r="M66" s="58">
        <f t="shared" si="1"/>
        <v>9.5250000000000001E-2</v>
      </c>
      <c r="N66" s="67" t="s">
        <v>248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>
      <c r="A67" s="60">
        <v>154</v>
      </c>
      <c r="B67" s="61" t="s">
        <v>245</v>
      </c>
      <c r="C67" s="61" t="s">
        <v>17</v>
      </c>
      <c r="D67" s="63" t="s">
        <v>21</v>
      </c>
      <c r="E67" s="63" t="s">
        <v>27</v>
      </c>
      <c r="F67" s="61">
        <v>1.79</v>
      </c>
      <c r="G67" s="63">
        <v>2.11</v>
      </c>
      <c r="H67" s="61">
        <v>16.600000000000001</v>
      </c>
      <c r="I67" s="61"/>
      <c r="J67" s="61"/>
      <c r="K67" s="61">
        <v>7.5</v>
      </c>
      <c r="L67" s="61">
        <f t="shared" si="0"/>
        <v>30.120481927710841</v>
      </c>
      <c r="M67" s="58">
        <f t="shared" si="1"/>
        <v>0.12450000000000001</v>
      </c>
      <c r="N67" s="67" t="s">
        <v>248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>
      <c r="A68" s="54" t="s">
        <v>218</v>
      </c>
      <c r="B68" s="62"/>
      <c r="C68" s="63" t="s">
        <v>10</v>
      </c>
      <c r="D68" s="63" t="s">
        <v>14</v>
      </c>
      <c r="E68" s="63" t="s">
        <v>15</v>
      </c>
      <c r="F68" s="63"/>
      <c r="G68" s="63"/>
      <c r="H68" s="63"/>
      <c r="I68" s="63"/>
      <c r="J68" s="63"/>
      <c r="K68" s="63">
        <v>15</v>
      </c>
      <c r="L68" s="63"/>
      <c r="M68" s="63">
        <v>0.37150000000000005</v>
      </c>
      <c r="N68" s="41" t="s">
        <v>238</v>
      </c>
      <c r="O68" s="63" t="s">
        <v>237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</sheetData>
  <autoFilter ref="A1:N87"/>
  <sortState ref="A2:O88">
    <sortCondition ref="A2:A88"/>
  </sortState>
  <printOptions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2"/>
  <sheetViews>
    <sheetView workbookViewId="0">
      <selection activeCell="J22" sqref="J22"/>
    </sheetView>
  </sheetViews>
  <sheetFormatPr defaultRowHeight="15"/>
  <cols>
    <col min="1" max="1" width="5" style="2" customWidth="1"/>
    <col min="2" max="2" width="5.28515625" style="2" customWidth="1"/>
    <col min="3" max="3" width="13.28515625" style="61" customWidth="1"/>
    <col min="4" max="5" width="9.140625" style="61"/>
    <col min="6" max="16384" width="9.140625" style="63"/>
  </cols>
  <sheetData>
    <row r="1" spans="1:9">
      <c r="A1" s="2" t="s">
        <v>255</v>
      </c>
      <c r="B1" s="2" t="s">
        <v>256</v>
      </c>
      <c r="C1" s="61" t="s">
        <v>257</v>
      </c>
      <c r="D1" s="61" t="s">
        <v>258</v>
      </c>
      <c r="E1" s="61" t="s">
        <v>259</v>
      </c>
      <c r="F1" s="63" t="s">
        <v>260</v>
      </c>
      <c r="I1" s="63" t="s">
        <v>261</v>
      </c>
    </row>
    <row r="2" spans="1:9">
      <c r="A2" s="2">
        <v>2</v>
      </c>
      <c r="B2" s="2">
        <v>43</v>
      </c>
      <c r="C2" s="61" t="s">
        <v>262</v>
      </c>
      <c r="D2" s="61" t="s">
        <v>263</v>
      </c>
      <c r="E2" s="61" t="s">
        <v>264</v>
      </c>
      <c r="F2" s="63" t="s">
        <v>10</v>
      </c>
    </row>
    <row r="3" spans="1:9">
      <c r="A3" s="2">
        <v>2</v>
      </c>
      <c r="B3" s="2">
        <v>45</v>
      </c>
      <c r="C3" s="61" t="s">
        <v>265</v>
      </c>
      <c r="D3" s="61" t="s">
        <v>263</v>
      </c>
      <c r="E3" s="61" t="s">
        <v>264</v>
      </c>
      <c r="F3" s="63" t="s">
        <v>10</v>
      </c>
    </row>
    <row r="4" spans="1:9">
      <c r="A4" s="2">
        <v>2</v>
      </c>
      <c r="B4" s="2">
        <v>27</v>
      </c>
      <c r="C4" s="61" t="s">
        <v>266</v>
      </c>
      <c r="D4" s="61" t="s">
        <v>263</v>
      </c>
      <c r="E4" s="61" t="s">
        <v>264</v>
      </c>
      <c r="F4" s="63" t="s">
        <v>10</v>
      </c>
    </row>
    <row r="5" spans="1:9">
      <c r="A5" s="2">
        <v>1</v>
      </c>
      <c r="B5" s="2">
        <v>16</v>
      </c>
      <c r="C5" s="61" t="s">
        <v>267</v>
      </c>
      <c r="D5" s="61" t="s">
        <v>263</v>
      </c>
      <c r="E5" s="61" t="s">
        <v>268</v>
      </c>
      <c r="F5" s="63" t="s">
        <v>10</v>
      </c>
    </row>
    <row r="6" spans="1:9">
      <c r="A6" s="2">
        <v>2</v>
      </c>
      <c r="B6" s="2">
        <v>20</v>
      </c>
      <c r="C6" s="61" t="s">
        <v>269</v>
      </c>
      <c r="D6" s="61" t="s">
        <v>263</v>
      </c>
      <c r="E6" s="61" t="s">
        <v>268</v>
      </c>
      <c r="F6" s="63" t="s">
        <v>10</v>
      </c>
    </row>
    <row r="7" spans="1:9">
      <c r="A7" s="2">
        <v>2</v>
      </c>
      <c r="B7" s="2">
        <v>25</v>
      </c>
      <c r="C7" s="61" t="s">
        <v>270</v>
      </c>
      <c r="D7" s="61" t="s">
        <v>263</v>
      </c>
      <c r="E7" s="61" t="s">
        <v>268</v>
      </c>
      <c r="F7" s="63" t="s">
        <v>10</v>
      </c>
    </row>
    <row r="8" spans="1:9">
      <c r="A8" s="2">
        <v>1</v>
      </c>
      <c r="B8" s="2">
        <v>3</v>
      </c>
      <c r="C8" s="61" t="s">
        <v>271</v>
      </c>
      <c r="D8" s="61" t="s">
        <v>263</v>
      </c>
      <c r="E8" s="61" t="s">
        <v>272</v>
      </c>
      <c r="F8" s="63" t="s">
        <v>10</v>
      </c>
    </row>
    <row r="9" spans="1:9">
      <c r="A9" s="2">
        <v>2</v>
      </c>
      <c r="B9" s="2">
        <v>34</v>
      </c>
      <c r="C9" s="61" t="s">
        <v>273</v>
      </c>
      <c r="D9" s="61" t="s">
        <v>263</v>
      </c>
      <c r="E9" s="61" t="s">
        <v>272</v>
      </c>
      <c r="F9" s="63" t="s">
        <v>10</v>
      </c>
    </row>
    <row r="10" spans="1:9">
      <c r="A10" s="2">
        <v>2</v>
      </c>
      <c r="B10" s="2">
        <v>12</v>
      </c>
      <c r="C10" s="61" t="s">
        <v>274</v>
      </c>
      <c r="D10" s="61" t="s">
        <v>263</v>
      </c>
      <c r="E10" s="61" t="s">
        <v>272</v>
      </c>
      <c r="F10" s="63" t="s">
        <v>10</v>
      </c>
    </row>
    <row r="11" spans="1:9">
      <c r="A11" s="2">
        <v>14</v>
      </c>
      <c r="B11" s="2">
        <v>47</v>
      </c>
      <c r="C11" s="61" t="s">
        <v>275</v>
      </c>
      <c r="D11" s="61" t="s">
        <v>263</v>
      </c>
      <c r="E11" s="61" t="s">
        <v>276</v>
      </c>
      <c r="F11" s="63" t="s">
        <v>10</v>
      </c>
    </row>
    <row r="12" spans="1:9">
      <c r="A12" s="2">
        <v>19</v>
      </c>
      <c r="B12" s="2">
        <v>48</v>
      </c>
      <c r="C12" s="61" t="s">
        <v>277</v>
      </c>
      <c r="D12" s="61" t="s">
        <v>263</v>
      </c>
      <c r="E12" s="61" t="s">
        <v>276</v>
      </c>
      <c r="F12" s="63" t="s">
        <v>10</v>
      </c>
    </row>
    <row r="13" spans="1:9">
      <c r="A13" s="2">
        <v>15</v>
      </c>
      <c r="B13" s="2">
        <v>48</v>
      </c>
      <c r="C13" s="61" t="s">
        <v>278</v>
      </c>
      <c r="D13" s="61" t="s">
        <v>263</v>
      </c>
      <c r="E13" s="61" t="s">
        <v>276</v>
      </c>
      <c r="F13" s="63" t="s">
        <v>10</v>
      </c>
    </row>
    <row r="14" spans="1:9">
      <c r="A14" s="2">
        <v>4</v>
      </c>
      <c r="B14" s="2">
        <v>10</v>
      </c>
      <c r="C14" s="61" t="s">
        <v>279</v>
      </c>
      <c r="D14" s="61" t="s">
        <v>263</v>
      </c>
      <c r="E14" s="61" t="s">
        <v>280</v>
      </c>
      <c r="F14" s="63" t="s">
        <v>10</v>
      </c>
    </row>
    <row r="15" spans="1:9">
      <c r="A15" s="2">
        <v>4</v>
      </c>
      <c r="B15" s="2">
        <v>40</v>
      </c>
      <c r="C15" s="61" t="s">
        <v>281</v>
      </c>
      <c r="D15" s="61" t="s">
        <v>263</v>
      </c>
      <c r="E15" s="61" t="s">
        <v>280</v>
      </c>
      <c r="F15" s="63" t="s">
        <v>10</v>
      </c>
    </row>
    <row r="16" spans="1:9">
      <c r="A16" s="2">
        <v>4</v>
      </c>
      <c r="B16" s="2">
        <v>20</v>
      </c>
      <c r="C16" s="61" t="s">
        <v>282</v>
      </c>
      <c r="D16" s="61" t="s">
        <v>263</v>
      </c>
      <c r="E16" s="61" t="s">
        <v>280</v>
      </c>
      <c r="F16" s="63" t="s">
        <v>10</v>
      </c>
    </row>
    <row r="17" spans="1:6">
      <c r="A17" s="2">
        <v>3</v>
      </c>
      <c r="B17" s="2">
        <v>32</v>
      </c>
      <c r="C17" s="61" t="s">
        <v>283</v>
      </c>
      <c r="D17" s="61" t="s">
        <v>263</v>
      </c>
      <c r="E17" s="61" t="s">
        <v>284</v>
      </c>
      <c r="F17" s="63" t="s">
        <v>10</v>
      </c>
    </row>
    <row r="18" spans="1:6">
      <c r="A18" s="2">
        <v>3</v>
      </c>
      <c r="B18" s="2">
        <v>9</v>
      </c>
      <c r="C18" s="61" t="s">
        <v>285</v>
      </c>
      <c r="D18" s="61" t="s">
        <v>263</v>
      </c>
      <c r="E18" s="61" t="s">
        <v>284</v>
      </c>
      <c r="F18" s="63" t="s">
        <v>10</v>
      </c>
    </row>
    <row r="19" spans="1:6">
      <c r="A19" s="2">
        <v>3</v>
      </c>
      <c r="B19" s="2">
        <v>21</v>
      </c>
      <c r="C19" s="61" t="s">
        <v>286</v>
      </c>
      <c r="D19" s="61" t="s">
        <v>263</v>
      </c>
      <c r="E19" s="61" t="s">
        <v>284</v>
      </c>
      <c r="F19" s="63" t="s">
        <v>10</v>
      </c>
    </row>
    <row r="20" spans="1:6">
      <c r="A20" s="2">
        <v>4</v>
      </c>
      <c r="B20" s="2">
        <v>29</v>
      </c>
      <c r="C20" s="61" t="s">
        <v>287</v>
      </c>
      <c r="D20" s="61" t="s">
        <v>263</v>
      </c>
      <c r="E20" s="61" t="s">
        <v>288</v>
      </c>
      <c r="F20" s="63" t="s">
        <v>10</v>
      </c>
    </row>
    <row r="21" spans="1:6">
      <c r="A21" s="2">
        <v>4</v>
      </c>
      <c r="B21" s="2">
        <v>23</v>
      </c>
      <c r="C21" s="61" t="s">
        <v>289</v>
      </c>
      <c r="D21" s="61" t="s">
        <v>263</v>
      </c>
      <c r="E21" s="61" t="s">
        <v>288</v>
      </c>
      <c r="F21" s="63" t="s">
        <v>10</v>
      </c>
    </row>
    <row r="22" spans="1:6">
      <c r="A22" s="2">
        <v>3</v>
      </c>
      <c r="B22" s="2">
        <v>7</v>
      </c>
      <c r="C22" s="61" t="s">
        <v>290</v>
      </c>
      <c r="D22" s="61" t="s">
        <v>263</v>
      </c>
      <c r="E22" s="61" t="s">
        <v>288</v>
      </c>
      <c r="F22" s="63" t="s">
        <v>10</v>
      </c>
    </row>
    <row r="23" spans="1:6">
      <c r="A23" s="2">
        <v>1</v>
      </c>
      <c r="B23" s="2">
        <v>32</v>
      </c>
      <c r="C23" s="61" t="s">
        <v>291</v>
      </c>
      <c r="D23" s="61" t="s">
        <v>263</v>
      </c>
      <c r="E23" s="61" t="s">
        <v>264</v>
      </c>
      <c r="F23" s="63" t="s">
        <v>8</v>
      </c>
    </row>
    <row r="24" spans="1:6">
      <c r="A24" s="2">
        <v>1</v>
      </c>
      <c r="B24" s="2">
        <v>36</v>
      </c>
      <c r="C24" s="61" t="s">
        <v>292</v>
      </c>
      <c r="D24" s="61" t="s">
        <v>263</v>
      </c>
      <c r="E24" s="61" t="s">
        <v>264</v>
      </c>
      <c r="F24" s="63" t="s">
        <v>8</v>
      </c>
    </row>
    <row r="25" spans="1:6">
      <c r="A25" s="2">
        <v>2</v>
      </c>
      <c r="B25" s="2">
        <v>29</v>
      </c>
      <c r="C25" s="61" t="s">
        <v>201</v>
      </c>
      <c r="D25" s="61" t="s">
        <v>263</v>
      </c>
      <c r="E25" s="61" t="s">
        <v>264</v>
      </c>
      <c r="F25" s="63" t="s">
        <v>8</v>
      </c>
    </row>
    <row r="26" spans="1:6">
      <c r="A26" s="2">
        <v>1</v>
      </c>
      <c r="B26" s="2">
        <v>40</v>
      </c>
      <c r="C26" s="61" t="s">
        <v>293</v>
      </c>
      <c r="D26" s="61" t="s">
        <v>263</v>
      </c>
      <c r="E26" s="61" t="s">
        <v>268</v>
      </c>
      <c r="F26" s="63" t="s">
        <v>8</v>
      </c>
    </row>
    <row r="27" spans="1:6">
      <c r="A27" s="2">
        <v>1</v>
      </c>
      <c r="B27" s="2">
        <v>27</v>
      </c>
      <c r="C27" s="61" t="s">
        <v>294</v>
      </c>
      <c r="D27" s="61" t="s">
        <v>263</v>
      </c>
      <c r="E27" s="61" t="s">
        <v>268</v>
      </c>
      <c r="F27" s="63" t="s">
        <v>8</v>
      </c>
    </row>
    <row r="28" spans="1:6">
      <c r="A28" s="2">
        <v>1</v>
      </c>
      <c r="B28" s="2">
        <v>41</v>
      </c>
      <c r="C28" s="61" t="s">
        <v>295</v>
      </c>
      <c r="D28" s="61" t="s">
        <v>263</v>
      </c>
      <c r="E28" s="61" t="s">
        <v>268</v>
      </c>
      <c r="F28" s="63" t="s">
        <v>8</v>
      </c>
    </row>
    <row r="29" spans="1:6">
      <c r="A29" s="2">
        <v>1</v>
      </c>
      <c r="B29" s="2">
        <v>9</v>
      </c>
      <c r="C29" s="61" t="s">
        <v>203</v>
      </c>
      <c r="D29" s="61" t="s">
        <v>263</v>
      </c>
      <c r="E29" s="61" t="s">
        <v>272</v>
      </c>
      <c r="F29" s="63" t="s">
        <v>8</v>
      </c>
    </row>
    <row r="30" spans="1:6">
      <c r="A30" s="2">
        <v>1</v>
      </c>
      <c r="B30" s="2">
        <v>23</v>
      </c>
      <c r="C30" s="61" t="s">
        <v>202</v>
      </c>
      <c r="D30" s="61" t="s">
        <v>263</v>
      </c>
      <c r="E30" s="61" t="s">
        <v>272</v>
      </c>
      <c r="F30" s="63" t="s">
        <v>8</v>
      </c>
    </row>
    <row r="31" spans="1:6">
      <c r="A31" s="2">
        <v>2</v>
      </c>
      <c r="B31" s="2">
        <v>16</v>
      </c>
      <c r="C31" s="61" t="s">
        <v>296</v>
      </c>
      <c r="D31" s="61" t="s">
        <v>263</v>
      </c>
      <c r="E31" s="61" t="s">
        <v>272</v>
      </c>
      <c r="F31" s="63" t="s">
        <v>8</v>
      </c>
    </row>
    <row r="32" spans="1:6">
      <c r="A32" s="2">
        <v>13</v>
      </c>
      <c r="B32" s="2">
        <v>48</v>
      </c>
      <c r="C32" s="61" t="s">
        <v>297</v>
      </c>
      <c r="D32" s="61" t="s">
        <v>263</v>
      </c>
      <c r="E32" s="61" t="s">
        <v>276</v>
      </c>
      <c r="F32" s="63" t="s">
        <v>8</v>
      </c>
    </row>
    <row r="33" spans="1:6">
      <c r="A33" s="2">
        <v>14</v>
      </c>
      <c r="B33" s="2">
        <v>14</v>
      </c>
      <c r="C33" s="61" t="s">
        <v>298</v>
      </c>
      <c r="D33" s="61" t="s">
        <v>263</v>
      </c>
      <c r="E33" s="61" t="s">
        <v>276</v>
      </c>
      <c r="F33" s="63" t="s">
        <v>8</v>
      </c>
    </row>
    <row r="34" spans="1:6">
      <c r="A34" s="2">
        <v>12</v>
      </c>
      <c r="B34" s="2">
        <v>25</v>
      </c>
      <c r="C34" s="61" t="s">
        <v>299</v>
      </c>
      <c r="D34" s="61" t="s">
        <v>263</v>
      </c>
      <c r="E34" s="61" t="s">
        <v>276</v>
      </c>
      <c r="F34" s="63" t="s">
        <v>8</v>
      </c>
    </row>
    <row r="35" spans="1:6">
      <c r="A35" s="2">
        <v>3</v>
      </c>
      <c r="B35" s="2">
        <v>27</v>
      </c>
      <c r="C35" s="61" t="s">
        <v>300</v>
      </c>
      <c r="D35" s="61" t="s">
        <v>263</v>
      </c>
      <c r="E35" s="61" t="s">
        <v>280</v>
      </c>
      <c r="F35" s="63" t="s">
        <v>8</v>
      </c>
    </row>
    <row r="36" spans="1:6">
      <c r="A36" s="2">
        <v>4</v>
      </c>
      <c r="B36" s="2">
        <v>3</v>
      </c>
      <c r="C36" s="61" t="s">
        <v>301</v>
      </c>
      <c r="D36" s="61" t="s">
        <v>263</v>
      </c>
      <c r="E36" s="61" t="s">
        <v>280</v>
      </c>
      <c r="F36" s="63" t="s">
        <v>8</v>
      </c>
    </row>
    <row r="37" spans="1:6">
      <c r="A37" s="2">
        <v>4</v>
      </c>
      <c r="B37" s="2">
        <v>43</v>
      </c>
      <c r="C37" s="61" t="s">
        <v>302</v>
      </c>
      <c r="D37" s="61" t="s">
        <v>263</v>
      </c>
      <c r="E37" s="61" t="s">
        <v>280</v>
      </c>
      <c r="F37" s="63" t="s">
        <v>8</v>
      </c>
    </row>
    <row r="38" spans="1:6">
      <c r="A38" s="2">
        <v>4</v>
      </c>
      <c r="B38" s="2">
        <v>45</v>
      </c>
      <c r="C38" s="61" t="s">
        <v>303</v>
      </c>
      <c r="D38" s="61" t="s">
        <v>263</v>
      </c>
      <c r="E38" s="61" t="s">
        <v>284</v>
      </c>
      <c r="F38" s="63" t="s">
        <v>8</v>
      </c>
    </row>
    <row r="39" spans="1:6">
      <c r="A39" s="2">
        <v>3</v>
      </c>
      <c r="B39" s="2">
        <v>14</v>
      </c>
      <c r="C39" s="61" t="s">
        <v>304</v>
      </c>
      <c r="D39" s="61" t="s">
        <v>263</v>
      </c>
      <c r="E39" s="61" t="s">
        <v>284</v>
      </c>
      <c r="F39" s="63" t="s">
        <v>8</v>
      </c>
    </row>
    <row r="40" spans="1:6">
      <c r="A40" s="2">
        <v>4</v>
      </c>
      <c r="B40" s="2">
        <v>5</v>
      </c>
      <c r="C40" s="61" t="s">
        <v>305</v>
      </c>
      <c r="D40" s="61" t="s">
        <v>263</v>
      </c>
      <c r="E40" s="61" t="s">
        <v>284</v>
      </c>
      <c r="F40" s="63" t="s">
        <v>8</v>
      </c>
    </row>
    <row r="41" spans="1:6">
      <c r="A41" s="2">
        <v>4</v>
      </c>
      <c r="B41" s="2">
        <v>47</v>
      </c>
      <c r="C41" s="61" t="s">
        <v>306</v>
      </c>
      <c r="D41" s="61" t="s">
        <v>263</v>
      </c>
      <c r="E41" s="61" t="s">
        <v>288</v>
      </c>
      <c r="F41" s="63" t="s">
        <v>8</v>
      </c>
    </row>
    <row r="42" spans="1:6">
      <c r="A42" s="2">
        <v>4</v>
      </c>
      <c r="B42" s="2">
        <v>7</v>
      </c>
      <c r="C42" s="61" t="s">
        <v>307</v>
      </c>
      <c r="D42" s="61" t="s">
        <v>263</v>
      </c>
      <c r="E42" s="61" t="s">
        <v>288</v>
      </c>
      <c r="F42" s="63" t="s">
        <v>8</v>
      </c>
    </row>
    <row r="43" spans="1:6">
      <c r="A43" s="2">
        <v>4</v>
      </c>
      <c r="B43" s="2">
        <v>32</v>
      </c>
      <c r="C43" s="61" t="s">
        <v>308</v>
      </c>
      <c r="D43" s="61" t="s">
        <v>263</v>
      </c>
      <c r="E43" s="61" t="s">
        <v>288</v>
      </c>
      <c r="F43" s="63" t="s">
        <v>8</v>
      </c>
    </row>
    <row r="44" spans="1:6">
      <c r="A44" s="2">
        <v>1</v>
      </c>
      <c r="B44" s="2">
        <v>20</v>
      </c>
      <c r="C44" s="61" t="s">
        <v>309</v>
      </c>
      <c r="D44" s="61" t="s">
        <v>263</v>
      </c>
      <c r="E44" s="61" t="s">
        <v>264</v>
      </c>
      <c r="F44" s="63" t="s">
        <v>9</v>
      </c>
    </row>
    <row r="45" spans="1:6">
      <c r="A45" s="2">
        <v>1</v>
      </c>
      <c r="B45" s="2">
        <v>29</v>
      </c>
      <c r="C45" s="61" t="s">
        <v>310</v>
      </c>
      <c r="D45" s="61" t="s">
        <v>263</v>
      </c>
      <c r="E45" s="61" t="s">
        <v>264</v>
      </c>
      <c r="F45" s="63" t="s">
        <v>9</v>
      </c>
    </row>
    <row r="46" spans="1:6">
      <c r="A46" s="2">
        <v>2</v>
      </c>
      <c r="B46" s="2">
        <v>1</v>
      </c>
      <c r="C46" s="61" t="s">
        <v>311</v>
      </c>
      <c r="D46" s="61" t="s">
        <v>263</v>
      </c>
      <c r="E46" s="61" t="s">
        <v>268</v>
      </c>
      <c r="F46" s="63" t="s">
        <v>9</v>
      </c>
    </row>
    <row r="47" spans="1:6">
      <c r="A47" s="2">
        <v>2</v>
      </c>
      <c r="B47" s="2">
        <v>5</v>
      </c>
      <c r="C47" s="61" t="s">
        <v>312</v>
      </c>
      <c r="D47" s="61" t="s">
        <v>263</v>
      </c>
      <c r="E47" s="61" t="s">
        <v>268</v>
      </c>
      <c r="F47" s="63" t="s">
        <v>9</v>
      </c>
    </row>
    <row r="48" spans="1:6">
      <c r="A48" s="2">
        <v>2</v>
      </c>
      <c r="B48" s="2">
        <v>9</v>
      </c>
      <c r="C48" s="61" t="s">
        <v>313</v>
      </c>
      <c r="D48" s="61" t="s">
        <v>263</v>
      </c>
      <c r="E48" s="61" t="s">
        <v>272</v>
      </c>
      <c r="F48" s="63" t="s">
        <v>9</v>
      </c>
    </row>
    <row r="49" spans="1:6">
      <c r="A49" s="2">
        <v>2</v>
      </c>
      <c r="B49" s="2">
        <v>21</v>
      </c>
      <c r="C49" s="61" t="s">
        <v>314</v>
      </c>
      <c r="D49" s="61" t="s">
        <v>263</v>
      </c>
      <c r="E49" s="61" t="s">
        <v>272</v>
      </c>
      <c r="F49" s="63" t="s">
        <v>9</v>
      </c>
    </row>
    <row r="50" spans="1:6">
      <c r="A50" s="2">
        <v>3</v>
      </c>
      <c r="B50" s="2">
        <v>23</v>
      </c>
      <c r="C50" s="61" t="s">
        <v>315</v>
      </c>
      <c r="D50" s="61" t="s">
        <v>263</v>
      </c>
      <c r="E50" s="61" t="s">
        <v>280</v>
      </c>
      <c r="F50" s="63" t="s">
        <v>9</v>
      </c>
    </row>
    <row r="51" spans="1:6">
      <c r="A51" s="2">
        <v>3</v>
      </c>
      <c r="B51" s="2">
        <v>49</v>
      </c>
      <c r="C51" s="61" t="s">
        <v>316</v>
      </c>
      <c r="D51" s="61" t="s">
        <v>263</v>
      </c>
      <c r="E51" s="61" t="s">
        <v>280</v>
      </c>
      <c r="F51" s="63" t="s">
        <v>9</v>
      </c>
    </row>
    <row r="52" spans="1:6">
      <c r="A52" s="2">
        <v>3</v>
      </c>
      <c r="B52" s="2">
        <v>45</v>
      </c>
      <c r="C52" s="61" t="s">
        <v>317</v>
      </c>
      <c r="D52" s="61" t="s">
        <v>263</v>
      </c>
      <c r="E52" s="61" t="s">
        <v>284</v>
      </c>
      <c r="F52" s="63" t="s">
        <v>9</v>
      </c>
    </row>
    <row r="53" spans="1:6">
      <c r="A53" s="2">
        <v>4</v>
      </c>
      <c r="B53" s="2">
        <v>49</v>
      </c>
      <c r="C53" s="61" t="s">
        <v>318</v>
      </c>
      <c r="D53" s="61" t="s">
        <v>263</v>
      </c>
      <c r="E53" s="61" t="s">
        <v>284</v>
      </c>
      <c r="F53" s="63" t="s">
        <v>9</v>
      </c>
    </row>
    <row r="54" spans="1:6">
      <c r="A54" s="2">
        <v>4</v>
      </c>
      <c r="B54" s="2">
        <v>34</v>
      </c>
      <c r="C54" s="61" t="s">
        <v>319</v>
      </c>
      <c r="D54" s="61" t="s">
        <v>263</v>
      </c>
      <c r="E54" s="61" t="s">
        <v>288</v>
      </c>
      <c r="F54" s="63" t="s">
        <v>9</v>
      </c>
    </row>
    <row r="55" spans="1:6">
      <c r="A55" s="2">
        <v>3</v>
      </c>
      <c r="B55" s="2">
        <v>5</v>
      </c>
      <c r="C55" s="61" t="s">
        <v>320</v>
      </c>
      <c r="D55" s="61" t="s">
        <v>263</v>
      </c>
      <c r="E55" s="61" t="s">
        <v>288</v>
      </c>
      <c r="F55" s="63" t="s">
        <v>9</v>
      </c>
    </row>
    <row r="56" spans="1:6">
      <c r="A56" s="2">
        <v>18</v>
      </c>
      <c r="B56" s="2">
        <v>11</v>
      </c>
      <c r="C56" s="61" t="s">
        <v>321</v>
      </c>
      <c r="D56" s="61" t="s">
        <v>263</v>
      </c>
      <c r="E56" s="61" t="s">
        <v>276</v>
      </c>
      <c r="F56" s="63" t="s">
        <v>322</v>
      </c>
    </row>
    <row r="57" spans="1:6">
      <c r="A57" s="2">
        <v>17</v>
      </c>
      <c r="B57" s="2">
        <v>43</v>
      </c>
      <c r="C57" s="61" t="s">
        <v>323</v>
      </c>
      <c r="D57" s="61" t="s">
        <v>263</v>
      </c>
      <c r="E57" s="61" t="s">
        <v>276</v>
      </c>
      <c r="F57" s="63" t="s">
        <v>322</v>
      </c>
    </row>
    <row r="58" spans="1:6">
      <c r="A58" s="2">
        <v>16</v>
      </c>
      <c r="B58" s="2">
        <v>48</v>
      </c>
      <c r="C58" s="61" t="s">
        <v>324</v>
      </c>
      <c r="D58" s="61" t="s">
        <v>263</v>
      </c>
      <c r="E58" s="61" t="s">
        <v>276</v>
      </c>
      <c r="F58" s="63" t="s">
        <v>322</v>
      </c>
    </row>
    <row r="59" spans="1:6">
      <c r="A59" s="2">
        <v>1</v>
      </c>
      <c r="B59" s="2">
        <v>7</v>
      </c>
      <c r="C59" s="61" t="s">
        <v>325</v>
      </c>
      <c r="D59" s="61" t="s">
        <v>263</v>
      </c>
      <c r="E59" s="61" t="s">
        <v>264</v>
      </c>
      <c r="F59" s="63" t="s">
        <v>7</v>
      </c>
    </row>
    <row r="60" spans="1:6">
      <c r="A60" s="2">
        <v>2</v>
      </c>
      <c r="B60" s="2">
        <v>36</v>
      </c>
      <c r="C60" s="61" t="s">
        <v>204</v>
      </c>
      <c r="D60" s="61" t="s">
        <v>263</v>
      </c>
      <c r="E60" s="61" t="s">
        <v>264</v>
      </c>
      <c r="F60" s="63" t="s">
        <v>7</v>
      </c>
    </row>
    <row r="61" spans="1:6">
      <c r="A61" s="2">
        <v>1</v>
      </c>
      <c r="B61" s="2">
        <v>21</v>
      </c>
      <c r="C61" s="61" t="s">
        <v>326</v>
      </c>
      <c r="D61" s="61" t="s">
        <v>263</v>
      </c>
      <c r="E61" s="61" t="s">
        <v>264</v>
      </c>
      <c r="F61" s="63" t="s">
        <v>7</v>
      </c>
    </row>
    <row r="62" spans="1:6">
      <c r="A62" s="2">
        <v>1</v>
      </c>
      <c r="B62" s="2">
        <v>18</v>
      </c>
      <c r="C62" s="61" t="s">
        <v>327</v>
      </c>
      <c r="D62" s="61" t="s">
        <v>263</v>
      </c>
      <c r="E62" s="61" t="s">
        <v>268</v>
      </c>
      <c r="F62" s="63" t="s">
        <v>7</v>
      </c>
    </row>
    <row r="63" spans="1:6">
      <c r="A63" s="2">
        <v>2</v>
      </c>
      <c r="B63" s="2">
        <v>49</v>
      </c>
      <c r="C63" s="61" t="s">
        <v>328</v>
      </c>
      <c r="D63" s="61" t="s">
        <v>263</v>
      </c>
      <c r="E63" s="61" t="s">
        <v>268</v>
      </c>
      <c r="F63" s="63" t="s">
        <v>7</v>
      </c>
    </row>
    <row r="64" spans="1:6">
      <c r="A64" s="2">
        <v>1</v>
      </c>
      <c r="B64" s="2">
        <v>45</v>
      </c>
      <c r="C64" s="61" t="s">
        <v>207</v>
      </c>
      <c r="D64" s="61" t="s">
        <v>263</v>
      </c>
      <c r="E64" s="61" t="s">
        <v>268</v>
      </c>
      <c r="F64" s="63" t="s">
        <v>7</v>
      </c>
    </row>
    <row r="65" spans="1:6">
      <c r="A65" s="2">
        <v>2</v>
      </c>
      <c r="B65" s="2">
        <v>47</v>
      </c>
      <c r="C65" s="61" t="s">
        <v>206</v>
      </c>
      <c r="D65" s="61" t="s">
        <v>263</v>
      </c>
      <c r="E65" s="61" t="s">
        <v>272</v>
      </c>
      <c r="F65" s="63" t="s">
        <v>7</v>
      </c>
    </row>
    <row r="66" spans="1:6">
      <c r="A66" s="2">
        <v>1</v>
      </c>
      <c r="B66" s="2">
        <v>47</v>
      </c>
      <c r="C66" s="61" t="s">
        <v>205</v>
      </c>
      <c r="D66" s="61" t="s">
        <v>263</v>
      </c>
      <c r="E66" s="61" t="s">
        <v>272</v>
      </c>
      <c r="F66" s="63" t="s">
        <v>7</v>
      </c>
    </row>
    <row r="67" spans="1:6">
      <c r="A67" s="2">
        <v>2</v>
      </c>
      <c r="B67" s="2">
        <v>7</v>
      </c>
      <c r="C67" s="61" t="s">
        <v>329</v>
      </c>
      <c r="D67" s="61" t="s">
        <v>263</v>
      </c>
      <c r="E67" s="61" t="s">
        <v>272</v>
      </c>
      <c r="F67" s="63" t="s">
        <v>7</v>
      </c>
    </row>
    <row r="68" spans="1:6">
      <c r="A68" s="2">
        <v>4</v>
      </c>
      <c r="B68" s="2">
        <v>38</v>
      </c>
      <c r="C68" s="61" t="s">
        <v>330</v>
      </c>
      <c r="D68" s="61" t="s">
        <v>263</v>
      </c>
      <c r="E68" s="61" t="s">
        <v>280</v>
      </c>
      <c r="F68" s="63" t="s">
        <v>7</v>
      </c>
    </row>
    <row r="69" spans="1:6">
      <c r="A69" s="2">
        <v>3</v>
      </c>
      <c r="B69" s="2">
        <v>43</v>
      </c>
      <c r="C69" s="61" t="s">
        <v>331</v>
      </c>
      <c r="D69" s="61" t="s">
        <v>263</v>
      </c>
      <c r="E69" s="61" t="s">
        <v>280</v>
      </c>
      <c r="F69" s="63" t="s">
        <v>7</v>
      </c>
    </row>
    <row r="70" spans="1:6">
      <c r="A70" s="2">
        <v>3</v>
      </c>
      <c r="B70" s="2">
        <v>38</v>
      </c>
      <c r="C70" s="61" t="s">
        <v>332</v>
      </c>
      <c r="D70" s="61" t="s">
        <v>263</v>
      </c>
      <c r="E70" s="61" t="s">
        <v>280</v>
      </c>
      <c r="F70" s="63" t="s">
        <v>7</v>
      </c>
    </row>
    <row r="71" spans="1:6">
      <c r="A71" s="2">
        <v>3</v>
      </c>
      <c r="B71" s="2">
        <v>40</v>
      </c>
      <c r="C71" s="61" t="s">
        <v>333</v>
      </c>
      <c r="D71" s="61" t="s">
        <v>263</v>
      </c>
      <c r="E71" s="61" t="s">
        <v>284</v>
      </c>
      <c r="F71" s="63" t="s">
        <v>7</v>
      </c>
    </row>
    <row r="72" spans="1:6">
      <c r="A72" s="2">
        <v>3</v>
      </c>
      <c r="B72" s="2">
        <v>47</v>
      </c>
      <c r="C72" s="61" t="s">
        <v>334</v>
      </c>
      <c r="D72" s="61" t="s">
        <v>263</v>
      </c>
      <c r="E72" s="61" t="s">
        <v>284</v>
      </c>
      <c r="F72" s="63" t="s">
        <v>7</v>
      </c>
    </row>
    <row r="73" spans="1:6">
      <c r="A73" s="2">
        <v>4</v>
      </c>
      <c r="B73" s="2">
        <v>18</v>
      </c>
      <c r="C73" s="61" t="s">
        <v>335</v>
      </c>
      <c r="D73" s="61" t="s">
        <v>263</v>
      </c>
      <c r="E73" s="61" t="s">
        <v>284</v>
      </c>
      <c r="F73" s="63" t="s">
        <v>7</v>
      </c>
    </row>
    <row r="74" spans="1:6">
      <c r="A74" s="2">
        <v>3</v>
      </c>
      <c r="B74" s="2">
        <v>18</v>
      </c>
      <c r="C74" s="61" t="s">
        <v>336</v>
      </c>
      <c r="D74" s="61" t="s">
        <v>263</v>
      </c>
      <c r="E74" s="61" t="s">
        <v>288</v>
      </c>
      <c r="F74" s="63" t="s">
        <v>7</v>
      </c>
    </row>
    <row r="75" spans="1:6">
      <c r="A75" s="2">
        <v>4</v>
      </c>
      <c r="B75" s="2">
        <v>27</v>
      </c>
      <c r="C75" s="61" t="s">
        <v>337</v>
      </c>
      <c r="D75" s="61" t="s">
        <v>263</v>
      </c>
      <c r="E75" s="61" t="s">
        <v>288</v>
      </c>
      <c r="F75" s="63" t="s">
        <v>7</v>
      </c>
    </row>
    <row r="76" spans="1:6">
      <c r="A76" s="2">
        <v>3</v>
      </c>
      <c r="B76" s="2">
        <v>29</v>
      </c>
      <c r="C76" s="61" t="s">
        <v>338</v>
      </c>
      <c r="D76" s="61" t="s">
        <v>263</v>
      </c>
      <c r="E76" s="61" t="s">
        <v>288</v>
      </c>
      <c r="F76" s="63" t="s">
        <v>7</v>
      </c>
    </row>
    <row r="77" spans="1:6">
      <c r="A77" s="2">
        <v>2</v>
      </c>
      <c r="B77" s="2">
        <v>18</v>
      </c>
      <c r="C77" s="61" t="s">
        <v>339</v>
      </c>
      <c r="D77" s="61" t="s">
        <v>263</v>
      </c>
      <c r="E77" s="61" t="s">
        <v>264</v>
      </c>
      <c r="F77" s="63" t="s">
        <v>18</v>
      </c>
    </row>
    <row r="78" spans="1:6">
      <c r="A78" s="2">
        <v>2</v>
      </c>
      <c r="B78" s="2">
        <v>23</v>
      </c>
      <c r="C78" s="61" t="s">
        <v>340</v>
      </c>
      <c r="D78" s="61" t="s">
        <v>263</v>
      </c>
      <c r="E78" s="61" t="s">
        <v>264</v>
      </c>
      <c r="F78" s="63" t="s">
        <v>18</v>
      </c>
    </row>
    <row r="79" spans="1:6">
      <c r="A79" s="2">
        <v>1</v>
      </c>
      <c r="B79" s="2">
        <v>34</v>
      </c>
      <c r="C79" s="61" t="s">
        <v>341</v>
      </c>
      <c r="D79" s="61" t="s">
        <v>263</v>
      </c>
      <c r="E79" s="61" t="s">
        <v>264</v>
      </c>
      <c r="F79" s="63" t="s">
        <v>18</v>
      </c>
    </row>
    <row r="80" spans="1:6">
      <c r="A80" s="2">
        <v>1</v>
      </c>
      <c r="B80" s="2">
        <v>38</v>
      </c>
      <c r="C80" s="61" t="s">
        <v>342</v>
      </c>
      <c r="D80" s="61" t="s">
        <v>263</v>
      </c>
      <c r="E80" s="61" t="s">
        <v>268</v>
      </c>
      <c r="F80" s="63" t="s">
        <v>18</v>
      </c>
    </row>
    <row r="81" spans="1:6">
      <c r="A81" s="2">
        <v>2</v>
      </c>
      <c r="B81" s="2">
        <v>14</v>
      </c>
      <c r="C81" s="61" t="s">
        <v>343</v>
      </c>
      <c r="D81" s="61" t="s">
        <v>263</v>
      </c>
      <c r="E81" s="61" t="s">
        <v>268</v>
      </c>
      <c r="F81" s="63" t="s">
        <v>18</v>
      </c>
    </row>
    <row r="82" spans="1:6">
      <c r="A82" s="2">
        <v>1</v>
      </c>
      <c r="B82" s="2">
        <v>12</v>
      </c>
      <c r="C82" s="61" t="s">
        <v>344</v>
      </c>
      <c r="D82" s="61" t="s">
        <v>263</v>
      </c>
      <c r="E82" s="61" t="s">
        <v>268</v>
      </c>
      <c r="F82" s="63" t="s">
        <v>18</v>
      </c>
    </row>
    <row r="83" spans="1:6">
      <c r="A83" s="2">
        <v>2</v>
      </c>
      <c r="B83" s="2">
        <v>3</v>
      </c>
      <c r="C83" s="61" t="s">
        <v>345</v>
      </c>
      <c r="D83" s="61" t="s">
        <v>263</v>
      </c>
      <c r="E83" s="61" t="s">
        <v>272</v>
      </c>
      <c r="F83" s="63" t="s">
        <v>18</v>
      </c>
    </row>
    <row r="84" spans="1:6">
      <c r="A84" s="2">
        <v>1</v>
      </c>
      <c r="B84" s="2">
        <v>5</v>
      </c>
      <c r="C84" s="61" t="s">
        <v>346</v>
      </c>
      <c r="D84" s="61" t="s">
        <v>263</v>
      </c>
      <c r="E84" s="61" t="s">
        <v>272</v>
      </c>
      <c r="F84" s="63" t="s">
        <v>18</v>
      </c>
    </row>
    <row r="85" spans="1:6">
      <c r="A85" s="2">
        <v>1</v>
      </c>
      <c r="B85" s="2">
        <v>43</v>
      </c>
      <c r="C85" s="61" t="s">
        <v>347</v>
      </c>
      <c r="D85" s="61" t="s">
        <v>263</v>
      </c>
      <c r="E85" s="61" t="s">
        <v>272</v>
      </c>
      <c r="F85" s="63" t="s">
        <v>18</v>
      </c>
    </row>
    <row r="86" spans="1:6">
      <c r="A86" s="2">
        <v>4</v>
      </c>
      <c r="B86" s="2">
        <v>21</v>
      </c>
      <c r="C86" s="61" t="s">
        <v>348</v>
      </c>
      <c r="D86" s="61" t="s">
        <v>263</v>
      </c>
      <c r="E86" s="61" t="s">
        <v>280</v>
      </c>
      <c r="F86" s="63" t="s">
        <v>18</v>
      </c>
    </row>
    <row r="87" spans="1:6">
      <c r="A87" s="2">
        <v>4</v>
      </c>
      <c r="B87" s="2">
        <v>1</v>
      </c>
      <c r="C87" s="61" t="s">
        <v>349</v>
      </c>
      <c r="D87" s="61" t="s">
        <v>263</v>
      </c>
      <c r="E87" s="61" t="s">
        <v>280</v>
      </c>
      <c r="F87" s="63" t="s">
        <v>18</v>
      </c>
    </row>
    <row r="88" spans="1:6">
      <c r="A88" s="2">
        <v>3</v>
      </c>
      <c r="B88" s="2">
        <v>25</v>
      </c>
      <c r="C88" s="61" t="s">
        <v>350</v>
      </c>
      <c r="D88" s="61" t="s">
        <v>263</v>
      </c>
      <c r="E88" s="61" t="s">
        <v>280</v>
      </c>
      <c r="F88" s="63" t="s">
        <v>18</v>
      </c>
    </row>
    <row r="89" spans="1:6">
      <c r="A89" s="2">
        <v>3</v>
      </c>
      <c r="B89" s="2">
        <v>20</v>
      </c>
      <c r="C89" s="61" t="s">
        <v>351</v>
      </c>
      <c r="D89" s="61" t="s">
        <v>263</v>
      </c>
      <c r="E89" s="61" t="s">
        <v>284</v>
      </c>
      <c r="F89" s="63" t="s">
        <v>18</v>
      </c>
    </row>
    <row r="90" spans="1:6">
      <c r="A90" s="2">
        <v>4</v>
      </c>
      <c r="B90" s="2">
        <v>14</v>
      </c>
      <c r="C90" s="61" t="s">
        <v>352</v>
      </c>
      <c r="D90" s="61" t="s">
        <v>263</v>
      </c>
      <c r="E90" s="61" t="s">
        <v>284</v>
      </c>
      <c r="F90" s="63" t="s">
        <v>18</v>
      </c>
    </row>
    <row r="91" spans="1:6">
      <c r="A91" s="2">
        <v>4</v>
      </c>
      <c r="B91" s="2">
        <v>41</v>
      </c>
      <c r="C91" s="61" t="s">
        <v>353</v>
      </c>
      <c r="D91" s="61" t="s">
        <v>263</v>
      </c>
      <c r="E91" s="61" t="s">
        <v>284</v>
      </c>
      <c r="F91" s="63" t="s">
        <v>18</v>
      </c>
    </row>
    <row r="92" spans="1:6">
      <c r="A92" s="2">
        <v>3</v>
      </c>
      <c r="B92" s="2">
        <v>16</v>
      </c>
      <c r="C92" s="61" t="s">
        <v>354</v>
      </c>
      <c r="D92" s="61" t="s">
        <v>263</v>
      </c>
      <c r="E92" s="61" t="s">
        <v>288</v>
      </c>
      <c r="F92" s="63" t="s">
        <v>18</v>
      </c>
    </row>
    <row r="93" spans="1:6">
      <c r="A93" s="2">
        <v>3</v>
      </c>
      <c r="B93" s="2">
        <v>1</v>
      </c>
      <c r="C93" s="61" t="s">
        <v>355</v>
      </c>
      <c r="D93" s="61" t="s">
        <v>263</v>
      </c>
      <c r="E93" s="61" t="s">
        <v>288</v>
      </c>
      <c r="F93" s="63" t="s">
        <v>18</v>
      </c>
    </row>
    <row r="94" spans="1:6">
      <c r="A94" s="2">
        <v>4</v>
      </c>
      <c r="B94" s="2">
        <v>16</v>
      </c>
      <c r="C94" s="61" t="s">
        <v>356</v>
      </c>
      <c r="D94" s="61" t="s">
        <v>263</v>
      </c>
      <c r="E94" s="61" t="s">
        <v>288</v>
      </c>
      <c r="F94" s="63" t="s">
        <v>18</v>
      </c>
    </row>
    <row r="95" spans="1:6">
      <c r="A95" s="2">
        <v>2</v>
      </c>
      <c r="B95" s="2">
        <v>32</v>
      </c>
      <c r="C95" s="61" t="s">
        <v>357</v>
      </c>
      <c r="D95" s="61" t="s">
        <v>263</v>
      </c>
      <c r="E95" s="61" t="s">
        <v>264</v>
      </c>
      <c r="F95" s="63" t="s">
        <v>17</v>
      </c>
    </row>
    <row r="96" spans="1:6">
      <c r="A96" s="2">
        <v>2</v>
      </c>
      <c r="B96" s="2">
        <v>38</v>
      </c>
      <c r="C96" s="61" t="s">
        <v>358</v>
      </c>
      <c r="D96" s="61" t="s">
        <v>263</v>
      </c>
      <c r="E96" s="61" t="s">
        <v>264</v>
      </c>
      <c r="F96" s="63" t="s">
        <v>17</v>
      </c>
    </row>
    <row r="97" spans="1:6">
      <c r="A97" s="2">
        <v>2</v>
      </c>
      <c r="B97" s="2">
        <v>40</v>
      </c>
      <c r="C97" s="61" t="s">
        <v>359</v>
      </c>
      <c r="D97" s="61" t="s">
        <v>263</v>
      </c>
      <c r="E97" s="61" t="s">
        <v>264</v>
      </c>
      <c r="F97" s="63" t="s">
        <v>17</v>
      </c>
    </row>
    <row r="98" spans="1:6">
      <c r="A98" s="2">
        <v>1</v>
      </c>
      <c r="B98" s="2">
        <v>25</v>
      </c>
      <c r="C98" s="61" t="s">
        <v>360</v>
      </c>
      <c r="D98" s="61" t="s">
        <v>263</v>
      </c>
      <c r="E98" s="61" t="s">
        <v>268</v>
      </c>
      <c r="F98" s="63" t="s">
        <v>17</v>
      </c>
    </row>
    <row r="99" spans="1:6">
      <c r="A99" s="2">
        <v>2</v>
      </c>
      <c r="B99" s="2">
        <v>41</v>
      </c>
      <c r="C99" s="61" t="s">
        <v>361</v>
      </c>
      <c r="D99" s="61" t="s">
        <v>263</v>
      </c>
      <c r="E99" s="61" t="s">
        <v>268</v>
      </c>
      <c r="F99" s="63" t="s">
        <v>17</v>
      </c>
    </row>
    <row r="100" spans="1:6">
      <c r="A100" s="2">
        <v>1</v>
      </c>
      <c r="B100" s="2">
        <v>14</v>
      </c>
      <c r="C100" s="61" t="s">
        <v>362</v>
      </c>
      <c r="D100" s="61" t="s">
        <v>263</v>
      </c>
      <c r="E100" s="61" t="s">
        <v>268</v>
      </c>
      <c r="F100" s="63" t="s">
        <v>17</v>
      </c>
    </row>
    <row r="101" spans="1:6">
      <c r="A101" s="2">
        <v>1</v>
      </c>
      <c r="B101" s="2">
        <v>49</v>
      </c>
      <c r="C101" s="61" t="s">
        <v>363</v>
      </c>
      <c r="D101" s="61" t="s">
        <v>263</v>
      </c>
      <c r="E101" s="61" t="s">
        <v>272</v>
      </c>
      <c r="F101" s="63" t="s">
        <v>17</v>
      </c>
    </row>
    <row r="102" spans="1:6">
      <c r="A102" s="2">
        <v>1</v>
      </c>
      <c r="B102" s="2">
        <v>1</v>
      </c>
      <c r="C102" s="61" t="s">
        <v>364</v>
      </c>
      <c r="D102" s="61" t="s">
        <v>263</v>
      </c>
      <c r="E102" s="61" t="s">
        <v>272</v>
      </c>
      <c r="F102" s="63" t="s">
        <v>17</v>
      </c>
    </row>
    <row r="103" spans="1:6">
      <c r="A103" s="2">
        <v>2</v>
      </c>
      <c r="B103" s="2">
        <v>10</v>
      </c>
      <c r="C103" s="61" t="s">
        <v>365</v>
      </c>
      <c r="D103" s="61" t="s">
        <v>263</v>
      </c>
      <c r="E103" s="61" t="s">
        <v>272</v>
      </c>
      <c r="F103" s="63" t="s">
        <v>17</v>
      </c>
    </row>
    <row r="104" spans="1:6">
      <c r="A104" s="2">
        <v>4</v>
      </c>
      <c r="B104" s="2">
        <v>36</v>
      </c>
      <c r="C104" s="61" t="s">
        <v>366</v>
      </c>
      <c r="D104" s="61" t="s">
        <v>263</v>
      </c>
      <c r="E104" s="61" t="s">
        <v>280</v>
      </c>
      <c r="F104" s="63" t="s">
        <v>17</v>
      </c>
    </row>
    <row r="105" spans="1:6">
      <c r="A105" s="2">
        <v>3</v>
      </c>
      <c r="B105" s="2">
        <v>41</v>
      </c>
      <c r="C105" s="61" t="s">
        <v>367</v>
      </c>
      <c r="D105" s="61" t="s">
        <v>263</v>
      </c>
      <c r="E105" s="61" t="s">
        <v>280</v>
      </c>
      <c r="F105" s="63" t="s">
        <v>17</v>
      </c>
    </row>
    <row r="106" spans="1:6">
      <c r="A106" s="2">
        <v>3</v>
      </c>
      <c r="B106" s="2">
        <v>3</v>
      </c>
      <c r="C106" s="61" t="s">
        <v>368</v>
      </c>
      <c r="D106" s="61" t="s">
        <v>263</v>
      </c>
      <c r="E106" s="61" t="s">
        <v>280</v>
      </c>
      <c r="F106" s="63" t="s">
        <v>17</v>
      </c>
    </row>
    <row r="107" spans="1:6">
      <c r="A107" s="2">
        <v>3</v>
      </c>
      <c r="B107" s="2">
        <v>12</v>
      </c>
      <c r="C107" s="61" t="s">
        <v>369</v>
      </c>
      <c r="D107" s="61" t="s">
        <v>263</v>
      </c>
      <c r="E107" s="61" t="s">
        <v>284</v>
      </c>
      <c r="F107" s="63" t="s">
        <v>17</v>
      </c>
    </row>
    <row r="108" spans="1:6">
      <c r="A108" s="2">
        <v>4</v>
      </c>
      <c r="B108" s="2">
        <v>9</v>
      </c>
      <c r="C108" s="61" t="s">
        <v>370</v>
      </c>
      <c r="D108" s="61" t="s">
        <v>263</v>
      </c>
      <c r="E108" s="61" t="s">
        <v>284</v>
      </c>
      <c r="F108" s="63" t="s">
        <v>17</v>
      </c>
    </row>
    <row r="109" spans="1:6">
      <c r="A109" s="2">
        <v>3</v>
      </c>
      <c r="B109" s="2">
        <v>34</v>
      </c>
      <c r="C109" s="61" t="s">
        <v>371</v>
      </c>
      <c r="D109" s="61" t="s">
        <v>263</v>
      </c>
      <c r="E109" s="61" t="s">
        <v>284</v>
      </c>
      <c r="F109" s="63" t="s">
        <v>17</v>
      </c>
    </row>
    <row r="110" spans="1:6">
      <c r="A110" s="2">
        <v>4</v>
      </c>
      <c r="B110" s="2">
        <v>25</v>
      </c>
      <c r="C110" s="61" t="s">
        <v>372</v>
      </c>
      <c r="D110" s="61" t="s">
        <v>263</v>
      </c>
      <c r="E110" s="61" t="s">
        <v>288</v>
      </c>
      <c r="F110" s="63" t="s">
        <v>17</v>
      </c>
    </row>
    <row r="111" spans="1:6">
      <c r="A111" s="2">
        <v>3</v>
      </c>
      <c r="B111" s="2">
        <v>36</v>
      </c>
      <c r="C111" s="61" t="s">
        <v>373</v>
      </c>
      <c r="D111" s="61" t="s">
        <v>263</v>
      </c>
      <c r="E111" s="61" t="s">
        <v>288</v>
      </c>
      <c r="F111" s="63" t="s">
        <v>17</v>
      </c>
    </row>
    <row r="112" spans="1:6">
      <c r="A112" s="2">
        <v>4</v>
      </c>
      <c r="B112" s="2">
        <v>12</v>
      </c>
      <c r="C112" s="61" t="s">
        <v>374</v>
      </c>
      <c r="D112" s="61" t="s">
        <v>263</v>
      </c>
      <c r="E112" s="61" t="s">
        <v>288</v>
      </c>
      <c r="F112" s="63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4"/>
  <sheetViews>
    <sheetView tabSelected="1" topLeftCell="A43" workbookViewId="0">
      <selection activeCell="N14" sqref="N14"/>
    </sheetView>
  </sheetViews>
  <sheetFormatPr defaultRowHeight="15"/>
  <cols>
    <col min="1" max="7" width="9.140625" style="61"/>
    <col min="8" max="8" width="12.28515625" style="61" customWidth="1"/>
    <col min="9" max="16384" width="9.140625" style="61"/>
  </cols>
  <sheetData>
    <row r="1" spans="1:11" s="69" customFormat="1">
      <c r="A1" s="69" t="s">
        <v>260</v>
      </c>
      <c r="B1" s="69" t="s">
        <v>375</v>
      </c>
      <c r="C1" s="69" t="s">
        <v>376</v>
      </c>
      <c r="D1" s="69" t="s">
        <v>377</v>
      </c>
      <c r="E1" s="69" t="s">
        <v>378</v>
      </c>
      <c r="F1" s="69" t="s">
        <v>379</v>
      </c>
      <c r="G1" s="69" t="s">
        <v>380</v>
      </c>
      <c r="H1" s="69" t="s">
        <v>381</v>
      </c>
      <c r="I1" s="69" t="s">
        <v>382</v>
      </c>
      <c r="J1" s="69" t="s">
        <v>383</v>
      </c>
      <c r="K1" s="69" t="s">
        <v>384</v>
      </c>
    </row>
    <row r="2" spans="1:11">
      <c r="A2" s="61" t="s">
        <v>10</v>
      </c>
      <c r="B2" s="61">
        <v>5</v>
      </c>
      <c r="C2" s="61">
        <v>22</v>
      </c>
      <c r="D2" s="61" t="s">
        <v>385</v>
      </c>
      <c r="E2" s="61" t="s">
        <v>378</v>
      </c>
      <c r="F2" s="61">
        <v>29</v>
      </c>
      <c r="G2" s="61" t="s">
        <v>386</v>
      </c>
      <c r="H2" s="70">
        <v>40206</v>
      </c>
      <c r="I2" s="61">
        <v>6</v>
      </c>
      <c r="J2" s="61">
        <v>7.7000000000000002E-3</v>
      </c>
      <c r="K2" s="63"/>
    </row>
    <row r="3" spans="1:11">
      <c r="A3" s="61" t="s">
        <v>10</v>
      </c>
      <c r="B3" s="61">
        <v>6</v>
      </c>
      <c r="C3" s="61">
        <v>22</v>
      </c>
      <c r="D3" s="61" t="s">
        <v>387</v>
      </c>
      <c r="E3" s="61" t="s">
        <v>378</v>
      </c>
      <c r="F3" s="61">
        <v>25</v>
      </c>
      <c r="G3" s="61" t="s">
        <v>388</v>
      </c>
      <c r="H3" s="70">
        <v>40196</v>
      </c>
      <c r="I3" s="61">
        <v>6</v>
      </c>
      <c r="J3" s="61">
        <v>7.1999999999999998E-3</v>
      </c>
      <c r="K3" s="63"/>
    </row>
    <row r="4" spans="1:11">
      <c r="A4" s="61" t="s">
        <v>10</v>
      </c>
      <c r="B4" s="61">
        <v>7</v>
      </c>
      <c r="C4" s="61">
        <v>22</v>
      </c>
      <c r="D4" s="61" t="s">
        <v>387</v>
      </c>
      <c r="E4" s="61" t="s">
        <v>378</v>
      </c>
      <c r="F4" s="61">
        <v>17</v>
      </c>
      <c r="G4" s="61" t="s">
        <v>387</v>
      </c>
      <c r="H4" s="70">
        <v>40203</v>
      </c>
      <c r="I4" s="61">
        <v>3</v>
      </c>
      <c r="J4" s="61">
        <v>4.1000000000000003E-3</v>
      </c>
    </row>
    <row r="5" spans="1:11">
      <c r="A5" s="61" t="s">
        <v>10</v>
      </c>
      <c r="B5" s="61">
        <v>8</v>
      </c>
      <c r="C5" s="61">
        <v>25</v>
      </c>
      <c r="D5" s="61" t="s">
        <v>388</v>
      </c>
      <c r="E5" s="61" t="s">
        <v>378</v>
      </c>
      <c r="F5" s="61">
        <v>16</v>
      </c>
      <c r="G5" s="61" t="s">
        <v>385</v>
      </c>
      <c r="H5" s="70">
        <v>40199</v>
      </c>
      <c r="I5" s="61">
        <v>8</v>
      </c>
      <c r="J5" s="61">
        <v>8.2000000000000007E-3</v>
      </c>
    </row>
    <row r="6" spans="1:11">
      <c r="A6" s="61" t="s">
        <v>10</v>
      </c>
      <c r="B6" s="61">
        <v>9</v>
      </c>
      <c r="C6" s="61">
        <v>25</v>
      </c>
      <c r="D6" s="61" t="s">
        <v>388</v>
      </c>
      <c r="E6" s="61" t="s">
        <v>378</v>
      </c>
      <c r="F6" s="61">
        <v>22</v>
      </c>
      <c r="G6" s="61" t="s">
        <v>385</v>
      </c>
      <c r="H6" s="70">
        <v>40206</v>
      </c>
      <c r="I6" s="61">
        <v>12</v>
      </c>
      <c r="J6" s="61">
        <v>1.35E-2</v>
      </c>
    </row>
    <row r="7" spans="1:11">
      <c r="A7" s="61" t="s">
        <v>10</v>
      </c>
      <c r="B7" s="61">
        <v>10</v>
      </c>
      <c r="C7" s="61">
        <v>25</v>
      </c>
      <c r="D7" s="61" t="s">
        <v>388</v>
      </c>
      <c r="E7" s="61" t="s">
        <v>378</v>
      </c>
      <c r="F7" s="61">
        <v>17</v>
      </c>
      <c r="G7" s="61" t="s">
        <v>387</v>
      </c>
      <c r="H7" s="70">
        <v>40192</v>
      </c>
      <c r="I7" s="61">
        <v>3</v>
      </c>
      <c r="J7" s="61">
        <v>3.5000000000000003E-2</v>
      </c>
    </row>
    <row r="8" spans="1:11">
      <c r="A8" s="61" t="s">
        <v>10</v>
      </c>
      <c r="B8" s="61">
        <v>11</v>
      </c>
      <c r="C8" s="61">
        <v>25</v>
      </c>
      <c r="D8" s="61" t="s">
        <v>388</v>
      </c>
      <c r="E8" s="61" t="s">
        <v>378</v>
      </c>
      <c r="F8" s="61">
        <v>22</v>
      </c>
      <c r="G8" s="61" t="s">
        <v>387</v>
      </c>
      <c r="H8" s="70">
        <v>40196</v>
      </c>
      <c r="I8" s="61">
        <v>3</v>
      </c>
      <c r="J8" s="61">
        <v>3.8E-3</v>
      </c>
    </row>
    <row r="9" spans="1:11">
      <c r="A9" s="61" t="s">
        <v>10</v>
      </c>
      <c r="B9" s="61">
        <v>13</v>
      </c>
      <c r="C9" s="61">
        <v>25</v>
      </c>
      <c r="D9" s="61" t="s">
        <v>385</v>
      </c>
      <c r="E9" s="61" t="s">
        <v>378</v>
      </c>
      <c r="F9" s="61">
        <v>16</v>
      </c>
      <c r="G9" s="61" t="s">
        <v>386</v>
      </c>
      <c r="H9" s="70">
        <v>40192</v>
      </c>
      <c r="I9" s="61">
        <v>2</v>
      </c>
      <c r="J9" s="61">
        <v>2.5000000000000001E-3</v>
      </c>
    </row>
    <row r="10" spans="1:11">
      <c r="A10" s="61" t="s">
        <v>10</v>
      </c>
      <c r="B10" s="61" t="s">
        <v>389</v>
      </c>
      <c r="C10" s="61">
        <v>25</v>
      </c>
      <c r="D10" s="61" t="s">
        <v>388</v>
      </c>
      <c r="E10" s="61" t="s">
        <v>378</v>
      </c>
      <c r="F10" s="61">
        <v>17</v>
      </c>
      <c r="G10" s="61" t="s">
        <v>390</v>
      </c>
      <c r="H10" s="70">
        <v>40192</v>
      </c>
      <c r="I10" s="61">
        <v>2</v>
      </c>
      <c r="J10" s="61">
        <v>2.0999999999999999E-3</v>
      </c>
    </row>
    <row r="11" spans="1:11">
      <c r="A11" s="61" t="s">
        <v>10</v>
      </c>
      <c r="B11" s="61" t="s">
        <v>391</v>
      </c>
      <c r="C11" s="61">
        <v>17</v>
      </c>
      <c r="D11" s="61" t="s">
        <v>390</v>
      </c>
      <c r="E11" s="61" t="s">
        <v>378</v>
      </c>
      <c r="F11" s="61">
        <v>16</v>
      </c>
      <c r="G11" s="61" t="s">
        <v>385</v>
      </c>
      <c r="H11" s="70">
        <v>40196</v>
      </c>
      <c r="I11" s="61">
        <v>10</v>
      </c>
      <c r="J11" s="61">
        <v>1.46E-2</v>
      </c>
    </row>
    <row r="12" spans="1:11">
      <c r="A12" s="61" t="s">
        <v>10</v>
      </c>
      <c r="B12" s="61" t="s">
        <v>392</v>
      </c>
      <c r="C12" s="61">
        <v>16</v>
      </c>
      <c r="D12" s="61" t="s">
        <v>393</v>
      </c>
      <c r="E12" s="61" t="s">
        <v>378</v>
      </c>
      <c r="F12" s="61">
        <v>25</v>
      </c>
      <c r="G12" s="61" t="s">
        <v>385</v>
      </c>
      <c r="H12" s="70">
        <v>40195</v>
      </c>
      <c r="I12" s="61">
        <v>7</v>
      </c>
      <c r="J12" s="61">
        <v>1.09E-2</v>
      </c>
    </row>
    <row r="13" spans="1:11">
      <c r="A13" s="61" t="s">
        <v>8</v>
      </c>
      <c r="B13" s="61">
        <v>3</v>
      </c>
      <c r="C13" s="61">
        <v>3</v>
      </c>
      <c r="D13" s="61" t="s">
        <v>387</v>
      </c>
      <c r="E13" s="61" t="s">
        <v>378</v>
      </c>
      <c r="F13" s="61">
        <v>2</v>
      </c>
      <c r="G13" s="61" t="s">
        <v>386</v>
      </c>
      <c r="H13" s="70">
        <v>40205</v>
      </c>
      <c r="I13" s="61">
        <v>17</v>
      </c>
      <c r="J13" s="61">
        <v>3.1300000000000001E-2</v>
      </c>
    </row>
    <row r="14" spans="1:11">
      <c r="A14" s="61" t="s">
        <v>8</v>
      </c>
      <c r="B14" s="61">
        <v>5</v>
      </c>
      <c r="C14" s="61">
        <v>3</v>
      </c>
      <c r="D14" s="61" t="s">
        <v>387</v>
      </c>
      <c r="E14" s="61" t="s">
        <v>378</v>
      </c>
      <c r="F14" s="61">
        <v>3</v>
      </c>
      <c r="G14" s="61" t="s">
        <v>385</v>
      </c>
      <c r="H14" s="70">
        <v>40198</v>
      </c>
      <c r="I14" s="61">
        <v>24</v>
      </c>
      <c r="J14" s="61">
        <v>4.2099999999999999E-2</v>
      </c>
    </row>
    <row r="15" spans="1:11">
      <c r="A15" s="61" t="s">
        <v>8</v>
      </c>
      <c r="B15" s="61">
        <v>8</v>
      </c>
      <c r="C15" s="61">
        <v>2</v>
      </c>
      <c r="D15" s="61" t="s">
        <v>386</v>
      </c>
      <c r="E15" s="61" t="s">
        <v>378</v>
      </c>
      <c r="F15" s="61">
        <v>3</v>
      </c>
      <c r="G15" s="61" t="s">
        <v>387</v>
      </c>
      <c r="H15" s="70">
        <v>40192</v>
      </c>
      <c r="I15" s="61">
        <v>24</v>
      </c>
      <c r="J15" s="61">
        <v>4.4999999999999998E-2</v>
      </c>
    </row>
    <row r="16" spans="1:11">
      <c r="A16" s="61" t="s">
        <v>8</v>
      </c>
      <c r="B16" s="61">
        <v>9</v>
      </c>
      <c r="C16" s="61">
        <v>2</v>
      </c>
      <c r="D16" s="61" t="s">
        <v>386</v>
      </c>
      <c r="E16" s="61" t="s">
        <v>378</v>
      </c>
      <c r="F16" s="61">
        <v>4</v>
      </c>
      <c r="G16" s="61" t="s">
        <v>388</v>
      </c>
      <c r="H16" s="70">
        <v>40205</v>
      </c>
      <c r="I16" s="61">
        <v>33</v>
      </c>
      <c r="J16" s="61">
        <v>6.0299999999999999E-2</v>
      </c>
    </row>
    <row r="17" spans="1:10">
      <c r="A17" s="61" t="s">
        <v>8</v>
      </c>
      <c r="B17" s="61">
        <v>10</v>
      </c>
      <c r="C17" s="61">
        <v>3</v>
      </c>
      <c r="D17" s="61" t="s">
        <v>385</v>
      </c>
      <c r="E17" s="61" t="s">
        <v>378</v>
      </c>
      <c r="F17" s="61">
        <v>7</v>
      </c>
      <c r="G17" s="61" t="s">
        <v>388</v>
      </c>
      <c r="H17" s="70">
        <v>40254</v>
      </c>
      <c r="I17" s="61">
        <v>7</v>
      </c>
      <c r="J17" s="61">
        <v>1.3299999999999999E-2</v>
      </c>
    </row>
    <row r="18" spans="1:10">
      <c r="A18" s="61" t="s">
        <v>8</v>
      </c>
      <c r="B18" s="61">
        <v>12</v>
      </c>
      <c r="C18" s="61">
        <v>3</v>
      </c>
      <c r="D18" s="61" t="s">
        <v>385</v>
      </c>
      <c r="E18" s="61" t="s">
        <v>378</v>
      </c>
      <c r="F18" s="61">
        <v>4</v>
      </c>
      <c r="G18" s="61" t="s">
        <v>388</v>
      </c>
      <c r="H18" s="70">
        <v>40198</v>
      </c>
      <c r="I18" s="61">
        <v>19</v>
      </c>
      <c r="J18" s="61">
        <v>3.39E-2</v>
      </c>
    </row>
    <row r="19" spans="1:10">
      <c r="A19" s="61" t="s">
        <v>8</v>
      </c>
      <c r="B19" s="61">
        <v>16</v>
      </c>
      <c r="C19" s="61">
        <v>4</v>
      </c>
      <c r="D19" s="61" t="s">
        <v>388</v>
      </c>
      <c r="E19" s="61" t="s">
        <v>378</v>
      </c>
      <c r="F19" s="61">
        <v>2</v>
      </c>
      <c r="G19" s="61" t="s">
        <v>386</v>
      </c>
      <c r="H19" s="70">
        <v>40205</v>
      </c>
      <c r="I19" s="61">
        <v>10</v>
      </c>
      <c r="J19" s="61">
        <v>2.1499999999999998E-2</v>
      </c>
    </row>
    <row r="20" spans="1:10">
      <c r="A20" s="61" t="s">
        <v>8</v>
      </c>
      <c r="B20" s="61">
        <v>18</v>
      </c>
      <c r="C20" s="61">
        <v>7</v>
      </c>
      <c r="D20" s="61" t="s">
        <v>388</v>
      </c>
      <c r="E20" s="61" t="s">
        <v>378</v>
      </c>
      <c r="F20" s="61">
        <v>3</v>
      </c>
      <c r="G20" s="61" t="s">
        <v>387</v>
      </c>
      <c r="H20" s="70">
        <v>40244</v>
      </c>
      <c r="I20" s="61">
        <v>2</v>
      </c>
      <c r="J20" s="61">
        <v>4.0000000000000001E-3</v>
      </c>
    </row>
    <row r="21" spans="1:10">
      <c r="A21" s="61" t="s">
        <v>8</v>
      </c>
      <c r="B21" s="61">
        <v>19</v>
      </c>
      <c r="C21" s="61">
        <v>7</v>
      </c>
      <c r="D21" s="61" t="s">
        <v>388</v>
      </c>
      <c r="E21" s="61" t="s">
        <v>378</v>
      </c>
      <c r="F21" s="61">
        <v>2</v>
      </c>
      <c r="G21" s="61" t="s">
        <v>386</v>
      </c>
      <c r="H21" s="70">
        <v>40244</v>
      </c>
      <c r="I21" s="61">
        <v>3</v>
      </c>
      <c r="J21" s="61">
        <v>6.0000000000000001E-3</v>
      </c>
    </row>
    <row r="22" spans="1:10">
      <c r="A22" s="61" t="s">
        <v>8</v>
      </c>
      <c r="B22" s="61">
        <v>20</v>
      </c>
      <c r="C22" s="61">
        <v>7</v>
      </c>
      <c r="D22" s="61" t="s">
        <v>388</v>
      </c>
      <c r="E22" s="61" t="s">
        <v>378</v>
      </c>
      <c r="F22" s="61">
        <v>4</v>
      </c>
      <c r="G22" s="61" t="s">
        <v>388</v>
      </c>
      <c r="H22" s="70">
        <v>40244</v>
      </c>
      <c r="I22" s="61">
        <v>22</v>
      </c>
      <c r="J22" s="61">
        <v>2.5000000000000001E-2</v>
      </c>
    </row>
    <row r="23" spans="1:10">
      <c r="A23" s="71" t="s">
        <v>9</v>
      </c>
      <c r="B23" s="71">
        <v>1</v>
      </c>
      <c r="C23" s="71">
        <v>17</v>
      </c>
      <c r="D23" s="71" t="s">
        <v>390</v>
      </c>
      <c r="E23" s="61" t="s">
        <v>378</v>
      </c>
      <c r="F23" s="61">
        <v>21</v>
      </c>
      <c r="G23" s="61" t="s">
        <v>385</v>
      </c>
      <c r="H23" s="70">
        <v>40205</v>
      </c>
      <c r="I23" s="61">
        <v>2</v>
      </c>
      <c r="J23" s="61">
        <v>3.8999999999999998E-3</v>
      </c>
    </row>
    <row r="24" spans="1:10">
      <c r="A24" s="63" t="s">
        <v>9</v>
      </c>
      <c r="B24" s="63">
        <v>2</v>
      </c>
      <c r="C24" s="63">
        <v>16</v>
      </c>
      <c r="D24" s="63" t="s">
        <v>385</v>
      </c>
      <c r="E24" s="61" t="s">
        <v>378</v>
      </c>
      <c r="F24" s="61">
        <v>21</v>
      </c>
      <c r="G24" s="61" t="s">
        <v>385</v>
      </c>
      <c r="H24" s="70">
        <v>40205</v>
      </c>
      <c r="I24" s="61">
        <v>2</v>
      </c>
      <c r="J24" s="61">
        <v>4.1000000000000003E-3</v>
      </c>
    </row>
    <row r="25" spans="1:10">
      <c r="A25" s="61" t="s">
        <v>9</v>
      </c>
      <c r="B25" s="61">
        <v>5</v>
      </c>
      <c r="C25" s="61">
        <v>21</v>
      </c>
      <c r="D25" s="61" t="s">
        <v>385</v>
      </c>
      <c r="E25" s="61" t="s">
        <v>378</v>
      </c>
      <c r="F25" s="61">
        <v>17</v>
      </c>
      <c r="G25" s="61" t="s">
        <v>390</v>
      </c>
      <c r="H25" s="70">
        <v>40205</v>
      </c>
      <c r="I25" s="61">
        <v>11</v>
      </c>
      <c r="J25" s="61">
        <v>1.9699999999999999E-2</v>
      </c>
    </row>
    <row r="26" spans="1:10">
      <c r="A26" s="61" t="s">
        <v>9</v>
      </c>
      <c r="B26" s="61">
        <v>7</v>
      </c>
      <c r="C26" s="61">
        <v>21</v>
      </c>
      <c r="D26" s="61" t="s">
        <v>385</v>
      </c>
      <c r="E26" s="61" t="s">
        <v>378</v>
      </c>
      <c r="F26" s="61">
        <v>17</v>
      </c>
      <c r="G26" s="61" t="s">
        <v>388</v>
      </c>
      <c r="H26" s="70">
        <v>40205</v>
      </c>
      <c r="I26" s="61">
        <v>1</v>
      </c>
      <c r="J26" s="61">
        <v>2.0999999999999999E-3</v>
      </c>
    </row>
    <row r="27" spans="1:10">
      <c r="A27" s="61" t="s">
        <v>9</v>
      </c>
      <c r="B27" s="61">
        <v>8</v>
      </c>
      <c r="C27" s="61">
        <v>21</v>
      </c>
      <c r="D27" s="61" t="s">
        <v>386</v>
      </c>
      <c r="E27" s="61" t="s">
        <v>378</v>
      </c>
      <c r="F27" s="61">
        <v>17</v>
      </c>
      <c r="G27" s="61" t="s">
        <v>390</v>
      </c>
      <c r="H27" s="70">
        <v>40235</v>
      </c>
      <c r="I27" s="61">
        <v>7</v>
      </c>
      <c r="J27" s="61">
        <v>1.24E-2</v>
      </c>
    </row>
    <row r="28" spans="1:10">
      <c r="A28" s="61" t="s">
        <v>9</v>
      </c>
      <c r="B28" s="61">
        <v>9</v>
      </c>
      <c r="C28" s="61">
        <v>21</v>
      </c>
      <c r="D28" s="61" t="s">
        <v>386</v>
      </c>
      <c r="E28" s="61" t="s">
        <v>378</v>
      </c>
      <c r="F28" s="61">
        <v>16</v>
      </c>
      <c r="G28" s="61" t="s">
        <v>385</v>
      </c>
      <c r="H28" s="70">
        <v>40198</v>
      </c>
      <c r="I28" s="61">
        <v>6</v>
      </c>
      <c r="J28" s="61">
        <v>1.11E-2</v>
      </c>
    </row>
    <row r="29" spans="1:10">
      <c r="A29" s="61" t="s">
        <v>9</v>
      </c>
      <c r="B29" s="61">
        <v>10</v>
      </c>
      <c r="C29" s="61">
        <v>21</v>
      </c>
      <c r="D29" s="61" t="s">
        <v>386</v>
      </c>
      <c r="E29" s="61" t="s">
        <v>378</v>
      </c>
      <c r="F29" s="61">
        <v>17</v>
      </c>
      <c r="G29" s="61" t="s">
        <v>388</v>
      </c>
      <c r="H29" s="70">
        <v>40198</v>
      </c>
      <c r="I29" s="61">
        <v>1</v>
      </c>
      <c r="J29" s="61">
        <v>1.9E-3</v>
      </c>
    </row>
    <row r="30" spans="1:10">
      <c r="A30" s="61" t="s">
        <v>9</v>
      </c>
      <c r="B30" s="61" t="s">
        <v>394</v>
      </c>
      <c r="C30" s="61">
        <v>12</v>
      </c>
      <c r="D30" s="61" t="s">
        <v>386</v>
      </c>
      <c r="E30" s="61" t="s">
        <v>378</v>
      </c>
      <c r="F30" s="61">
        <v>16</v>
      </c>
      <c r="G30" s="61" t="s">
        <v>385</v>
      </c>
      <c r="H30" s="70">
        <v>40235</v>
      </c>
      <c r="I30" s="61">
        <v>2</v>
      </c>
      <c r="J30" s="61">
        <v>3.7000000000000002E-3</v>
      </c>
    </row>
    <row r="31" spans="1:10">
      <c r="A31" s="61" t="s">
        <v>7</v>
      </c>
      <c r="B31" s="61">
        <v>1</v>
      </c>
      <c r="C31" s="61">
        <v>12</v>
      </c>
      <c r="D31" s="61" t="s">
        <v>386</v>
      </c>
      <c r="E31" s="61" t="s">
        <v>378</v>
      </c>
      <c r="F31" s="61">
        <v>29</v>
      </c>
      <c r="G31" s="61" t="s">
        <v>390</v>
      </c>
      <c r="H31" s="70">
        <v>40205</v>
      </c>
      <c r="I31" s="61">
        <v>2</v>
      </c>
      <c r="J31" s="61">
        <v>2.8E-3</v>
      </c>
    </row>
    <row r="32" spans="1:10">
      <c r="A32" s="61" t="s">
        <v>7</v>
      </c>
      <c r="B32" s="61">
        <v>3</v>
      </c>
      <c r="C32" s="61">
        <v>12</v>
      </c>
      <c r="D32" s="61" t="s">
        <v>386</v>
      </c>
      <c r="E32" s="61" t="s">
        <v>378</v>
      </c>
      <c r="F32" s="61">
        <v>10</v>
      </c>
      <c r="G32" s="61" t="s">
        <v>393</v>
      </c>
      <c r="H32" s="70">
        <v>40218</v>
      </c>
      <c r="I32" s="61">
        <v>3</v>
      </c>
      <c r="J32" s="61">
        <v>5.3E-3</v>
      </c>
    </row>
    <row r="33" spans="1:10">
      <c r="A33" s="61" t="s">
        <v>7</v>
      </c>
      <c r="B33" s="61">
        <v>5</v>
      </c>
      <c r="C33" s="61">
        <v>10</v>
      </c>
      <c r="D33" s="61" t="s">
        <v>393</v>
      </c>
      <c r="E33" s="61" t="s">
        <v>378</v>
      </c>
      <c r="F33" s="61">
        <v>12</v>
      </c>
      <c r="G33" s="61" t="s">
        <v>386</v>
      </c>
      <c r="H33" s="70">
        <v>40194</v>
      </c>
      <c r="I33" s="61">
        <v>2</v>
      </c>
      <c r="J33" s="61">
        <v>3.8999999999999998E-3</v>
      </c>
    </row>
    <row r="34" spans="1:10">
      <c r="A34" s="61" t="s">
        <v>7</v>
      </c>
      <c r="B34" s="61">
        <v>6</v>
      </c>
      <c r="C34" s="61">
        <v>12</v>
      </c>
      <c r="D34" s="61" t="s">
        <v>390</v>
      </c>
      <c r="E34" s="61" t="s">
        <v>378</v>
      </c>
      <c r="F34" s="61">
        <v>1</v>
      </c>
      <c r="G34" s="61" t="s">
        <v>390</v>
      </c>
      <c r="H34" s="70">
        <v>40235</v>
      </c>
      <c r="I34" s="61">
        <v>8</v>
      </c>
      <c r="J34" s="61">
        <v>1.3899999999999999E-2</v>
      </c>
    </row>
    <row r="35" spans="1:10">
      <c r="A35" s="61" t="s">
        <v>7</v>
      </c>
      <c r="B35" s="61">
        <v>9</v>
      </c>
      <c r="C35" s="61">
        <v>29</v>
      </c>
      <c r="D35" s="61" t="s">
        <v>390</v>
      </c>
      <c r="E35" s="61" t="s">
        <v>378</v>
      </c>
      <c r="F35" s="61">
        <v>12</v>
      </c>
      <c r="G35" s="61" t="s">
        <v>386</v>
      </c>
      <c r="H35" s="70">
        <v>40205</v>
      </c>
      <c r="I35" s="61">
        <v>35</v>
      </c>
      <c r="J35" s="61">
        <v>2.9000000000000001E-2</v>
      </c>
    </row>
    <row r="36" spans="1:10">
      <c r="A36" s="61" t="s">
        <v>18</v>
      </c>
      <c r="B36" s="63">
        <v>2</v>
      </c>
      <c r="C36" s="61">
        <v>22</v>
      </c>
      <c r="D36" s="61" t="s">
        <v>385</v>
      </c>
      <c r="E36" s="61" t="s">
        <v>378</v>
      </c>
      <c r="F36" s="61">
        <v>23</v>
      </c>
      <c r="G36" s="61" t="s">
        <v>385</v>
      </c>
      <c r="H36" s="70">
        <v>40203</v>
      </c>
      <c r="I36" s="61">
        <v>5</v>
      </c>
      <c r="J36" s="63">
        <v>9.4999999999999998E-3</v>
      </c>
    </row>
    <row r="37" spans="1:10">
      <c r="A37" s="61" t="s">
        <v>18</v>
      </c>
      <c r="B37" s="61">
        <v>4</v>
      </c>
      <c r="C37" s="61">
        <v>22</v>
      </c>
      <c r="D37" s="61" t="s">
        <v>386</v>
      </c>
      <c r="E37" s="61" t="s">
        <v>378</v>
      </c>
      <c r="F37" s="61">
        <v>23</v>
      </c>
      <c r="G37" s="61" t="s">
        <v>385</v>
      </c>
      <c r="H37" s="70">
        <v>40205</v>
      </c>
      <c r="I37" s="61">
        <v>10</v>
      </c>
      <c r="J37" s="61">
        <v>1.6299999999999999E-2</v>
      </c>
    </row>
    <row r="38" spans="1:10">
      <c r="A38" s="61" t="s">
        <v>18</v>
      </c>
      <c r="B38" s="61">
        <v>6</v>
      </c>
      <c r="C38" s="61">
        <v>23</v>
      </c>
      <c r="D38" s="61" t="s">
        <v>385</v>
      </c>
      <c r="E38" s="61" t="s">
        <v>378</v>
      </c>
      <c r="F38" s="61">
        <v>22</v>
      </c>
      <c r="G38" s="61" t="s">
        <v>385</v>
      </c>
      <c r="H38" s="70">
        <v>40203</v>
      </c>
      <c r="I38" s="61">
        <v>6</v>
      </c>
      <c r="J38" s="61">
        <v>1.4E-2</v>
      </c>
    </row>
    <row r="39" spans="1:10">
      <c r="A39" s="61" t="s">
        <v>18</v>
      </c>
      <c r="B39" s="61">
        <v>7</v>
      </c>
      <c r="C39" s="61">
        <v>23</v>
      </c>
      <c r="D39" s="61" t="s">
        <v>385</v>
      </c>
      <c r="E39" s="61" t="s">
        <v>378</v>
      </c>
      <c r="F39" s="61">
        <v>23</v>
      </c>
      <c r="G39" s="61" t="s">
        <v>395</v>
      </c>
      <c r="H39" s="70">
        <v>40238</v>
      </c>
      <c r="I39" s="61">
        <v>14</v>
      </c>
      <c r="J39" s="61">
        <v>2.5999999999999999E-2</v>
      </c>
    </row>
    <row r="40" spans="1:10">
      <c r="A40" s="61" t="s">
        <v>18</v>
      </c>
      <c r="B40" s="61">
        <v>8</v>
      </c>
      <c r="C40" s="61">
        <v>23</v>
      </c>
      <c r="D40" s="61" t="s">
        <v>385</v>
      </c>
      <c r="E40" s="61" t="s">
        <v>378</v>
      </c>
      <c r="F40" s="61">
        <v>20</v>
      </c>
      <c r="G40" s="61" t="s">
        <v>386</v>
      </c>
      <c r="H40" s="70">
        <v>40203</v>
      </c>
      <c r="I40" s="61">
        <v>3</v>
      </c>
      <c r="J40" s="61">
        <v>6.0000000000000001E-3</v>
      </c>
    </row>
    <row r="41" spans="1:10" s="72" customFormat="1">
      <c r="A41" s="72" t="s">
        <v>18</v>
      </c>
      <c r="B41" s="72">
        <v>9</v>
      </c>
      <c r="C41" s="72">
        <v>23</v>
      </c>
      <c r="D41" s="72" t="s">
        <v>385</v>
      </c>
      <c r="E41" s="72" t="s">
        <v>378</v>
      </c>
      <c r="F41" s="72">
        <v>20</v>
      </c>
      <c r="G41" s="72" t="s">
        <v>388</v>
      </c>
      <c r="H41" s="73">
        <v>40238</v>
      </c>
      <c r="I41" s="72">
        <v>7</v>
      </c>
      <c r="J41" s="72">
        <v>1.2999999999999999E-2</v>
      </c>
    </row>
    <row r="42" spans="1:10">
      <c r="A42" s="61" t="s">
        <v>18</v>
      </c>
      <c r="B42" s="61">
        <v>10</v>
      </c>
      <c r="C42" s="61">
        <v>20</v>
      </c>
      <c r="D42" s="61" t="s">
        <v>388</v>
      </c>
      <c r="E42" s="61" t="s">
        <v>378</v>
      </c>
      <c r="F42" s="61">
        <v>5</v>
      </c>
      <c r="G42" s="61" t="s">
        <v>388</v>
      </c>
      <c r="H42" s="70">
        <v>40254</v>
      </c>
      <c r="I42" s="61">
        <v>8</v>
      </c>
      <c r="J42" s="61">
        <v>0.02</v>
      </c>
    </row>
    <row r="43" spans="1:10">
      <c r="A43" s="61" t="s">
        <v>17</v>
      </c>
      <c r="B43" s="61">
        <v>3</v>
      </c>
      <c r="C43" s="61">
        <v>20</v>
      </c>
      <c r="D43" s="61" t="s">
        <v>390</v>
      </c>
      <c r="E43" s="61" t="s">
        <v>378</v>
      </c>
      <c r="F43" s="61">
        <v>27</v>
      </c>
      <c r="G43" s="61" t="s">
        <v>386</v>
      </c>
      <c r="H43" s="70">
        <v>40205</v>
      </c>
      <c r="I43" s="61">
        <v>22</v>
      </c>
      <c r="J43" s="61">
        <v>3.5099999999999999E-2</v>
      </c>
    </row>
    <row r="44" spans="1:10">
      <c r="A44" s="61" t="s">
        <v>17</v>
      </c>
      <c r="B44" s="61">
        <v>5</v>
      </c>
      <c r="C44" s="61">
        <v>20</v>
      </c>
      <c r="D44" s="61" t="s">
        <v>390</v>
      </c>
      <c r="E44" s="61" t="s">
        <v>378</v>
      </c>
      <c r="F44" s="61">
        <v>19</v>
      </c>
      <c r="G44" s="61" t="s">
        <v>390</v>
      </c>
      <c r="H44" s="70">
        <v>40192</v>
      </c>
      <c r="I44" s="61">
        <v>9</v>
      </c>
      <c r="J44" s="61">
        <v>1.46E-2</v>
      </c>
    </row>
    <row r="45" spans="1:10">
      <c r="A45" s="61" t="s">
        <v>17</v>
      </c>
      <c r="B45" s="61">
        <v>6</v>
      </c>
      <c r="C45" s="61">
        <v>20</v>
      </c>
      <c r="D45" s="61" t="s">
        <v>390</v>
      </c>
      <c r="E45" s="61" t="s">
        <v>378</v>
      </c>
      <c r="F45" s="61">
        <v>27</v>
      </c>
      <c r="G45" s="61" t="s">
        <v>385</v>
      </c>
      <c r="H45" s="70">
        <v>40190</v>
      </c>
      <c r="I45" s="61">
        <v>3</v>
      </c>
      <c r="J45" s="61">
        <v>5.5999999999999999E-3</v>
      </c>
    </row>
    <row r="46" spans="1:10">
      <c r="A46" s="61" t="s">
        <v>17</v>
      </c>
      <c r="B46" s="61">
        <v>7</v>
      </c>
      <c r="C46" s="61">
        <v>27</v>
      </c>
      <c r="D46" s="61" t="s">
        <v>386</v>
      </c>
      <c r="E46" s="61" t="s">
        <v>378</v>
      </c>
      <c r="F46" s="61">
        <v>28</v>
      </c>
      <c r="G46" s="61" t="s">
        <v>388</v>
      </c>
      <c r="H46" s="70">
        <v>40205</v>
      </c>
      <c r="I46" s="61">
        <v>14</v>
      </c>
      <c r="J46" s="61">
        <v>1.7299999999999999E-2</v>
      </c>
    </row>
    <row r="47" spans="1:10">
      <c r="A47" s="61" t="s">
        <v>17</v>
      </c>
      <c r="B47" s="61">
        <v>9</v>
      </c>
      <c r="C47" s="61">
        <v>27</v>
      </c>
      <c r="D47" s="61" t="s">
        <v>386</v>
      </c>
      <c r="E47" s="61" t="s">
        <v>378</v>
      </c>
      <c r="F47" s="61">
        <v>20</v>
      </c>
      <c r="G47" s="61" t="s">
        <v>390</v>
      </c>
      <c r="H47" s="70">
        <v>40205</v>
      </c>
      <c r="I47" s="61">
        <v>15</v>
      </c>
      <c r="J47" s="61">
        <v>2.1299999999999999E-2</v>
      </c>
    </row>
    <row r="48" spans="1:10">
      <c r="A48" s="61" t="s">
        <v>17</v>
      </c>
      <c r="B48" s="61">
        <v>10</v>
      </c>
      <c r="C48" s="61">
        <v>28</v>
      </c>
      <c r="D48" s="61" t="s">
        <v>388</v>
      </c>
      <c r="E48" s="61" t="s">
        <v>378</v>
      </c>
      <c r="F48" s="61">
        <v>19</v>
      </c>
      <c r="G48" s="61" t="s">
        <v>390</v>
      </c>
      <c r="H48" s="70">
        <v>40211</v>
      </c>
      <c r="I48" s="61">
        <v>2</v>
      </c>
      <c r="J48" s="61">
        <v>3.5999999999999999E-3</v>
      </c>
    </row>
    <row r="49" spans="1:10">
      <c r="A49" s="61" t="s">
        <v>17</v>
      </c>
      <c r="B49" s="61">
        <v>11</v>
      </c>
      <c r="C49" s="61">
        <v>28</v>
      </c>
      <c r="D49" s="61" t="s">
        <v>388</v>
      </c>
      <c r="E49" s="61" t="s">
        <v>378</v>
      </c>
      <c r="F49" s="61">
        <v>20</v>
      </c>
      <c r="G49" s="61" t="s">
        <v>390</v>
      </c>
      <c r="H49" s="70">
        <v>40205</v>
      </c>
      <c r="I49" s="61">
        <v>17</v>
      </c>
      <c r="J49" s="61">
        <v>2.2200000000000001E-2</v>
      </c>
    </row>
    <row r="50" spans="1:10">
      <c r="A50" s="61" t="s">
        <v>17</v>
      </c>
      <c r="B50" s="61">
        <v>12</v>
      </c>
      <c r="C50" s="61">
        <v>28</v>
      </c>
      <c r="D50" s="61" t="s">
        <v>388</v>
      </c>
      <c r="E50" s="61" t="s">
        <v>378</v>
      </c>
      <c r="F50" s="61">
        <v>27</v>
      </c>
      <c r="G50" s="61" t="s">
        <v>385</v>
      </c>
      <c r="H50" s="70">
        <v>40198</v>
      </c>
      <c r="I50" s="61">
        <v>6</v>
      </c>
      <c r="J50" s="61">
        <v>1.0800000000000001E-2</v>
      </c>
    </row>
    <row r="51" spans="1:10">
      <c r="A51" s="61" t="s">
        <v>17</v>
      </c>
      <c r="B51" s="61">
        <v>13</v>
      </c>
      <c r="C51" s="61">
        <v>28</v>
      </c>
      <c r="D51" s="61" t="s">
        <v>388</v>
      </c>
      <c r="E51" s="61" t="s">
        <v>378</v>
      </c>
      <c r="F51" s="61">
        <v>6</v>
      </c>
      <c r="G51" s="61" t="s">
        <v>390</v>
      </c>
      <c r="H51" s="70">
        <v>40198</v>
      </c>
      <c r="I51" s="61">
        <v>9</v>
      </c>
      <c r="J51" s="61">
        <v>1.29E-2</v>
      </c>
    </row>
    <row r="52" spans="1:10">
      <c r="A52" s="61" t="s">
        <v>17</v>
      </c>
      <c r="B52" s="61">
        <v>14</v>
      </c>
      <c r="C52" s="61">
        <v>28</v>
      </c>
      <c r="D52" s="61" t="s">
        <v>388</v>
      </c>
      <c r="E52" s="61" t="s">
        <v>378</v>
      </c>
      <c r="F52" s="61">
        <v>27</v>
      </c>
      <c r="G52" s="61" t="s">
        <v>386</v>
      </c>
      <c r="H52" s="70">
        <v>40205</v>
      </c>
      <c r="I52" s="61">
        <v>10</v>
      </c>
      <c r="J52" s="61">
        <v>1.5699999999999999E-2</v>
      </c>
    </row>
    <row r="53" spans="1:10">
      <c r="A53" s="61" t="s">
        <v>17</v>
      </c>
      <c r="B53" s="61">
        <v>16</v>
      </c>
      <c r="C53" s="61">
        <v>19</v>
      </c>
      <c r="D53" s="61" t="s">
        <v>390</v>
      </c>
      <c r="E53" s="61" t="s">
        <v>378</v>
      </c>
      <c r="F53" s="61">
        <v>20</v>
      </c>
      <c r="G53" s="61" t="s">
        <v>390</v>
      </c>
      <c r="H53" s="70">
        <v>40192</v>
      </c>
      <c r="I53" s="61">
        <v>11</v>
      </c>
      <c r="J53" s="61">
        <v>1.8499999999999999E-2</v>
      </c>
    </row>
    <row r="54" spans="1:10">
      <c r="A54" s="61" t="s">
        <v>17</v>
      </c>
      <c r="B54" s="61">
        <v>17</v>
      </c>
      <c r="C54" s="61">
        <v>19</v>
      </c>
      <c r="D54" s="61" t="s">
        <v>390</v>
      </c>
      <c r="E54" s="61" t="s">
        <v>378</v>
      </c>
      <c r="F54" s="61">
        <v>28</v>
      </c>
      <c r="G54" s="61" t="s">
        <v>388</v>
      </c>
      <c r="H54" s="70">
        <v>40211</v>
      </c>
      <c r="I54" s="61">
        <v>3</v>
      </c>
      <c r="J54" s="61">
        <v>3.8999999999999998E-3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extractions</vt:lpstr>
      <vt:lpstr>cDNAs to send</vt:lpstr>
      <vt:lpstr>Sheet3</vt:lpstr>
      <vt:lpstr>dna</vt:lpstr>
      <vt:lpstr>new ext</vt:lpstr>
      <vt:lpstr>box2</vt:lpstr>
      <vt:lpstr>allocations</vt:lpstr>
      <vt:lpstr>crosses</vt:lpstr>
      <vt:lpstr>'box2'!Print_Area</vt:lpstr>
      <vt:lpstr>'cDNAs to send'!Print_Area</vt:lpstr>
      <vt:lpstr>extractions!Print_Area</vt:lpstr>
      <vt:lpstr>'new ext'!Print_Area</vt:lpstr>
      <vt:lpstr>Sheet3!Print_Area</vt:lpstr>
      <vt:lpstr>'box2'!Print_Titles</vt:lpstr>
      <vt:lpstr>'cDNAs to send'!Print_Titles</vt:lpstr>
      <vt:lpstr>extractions!Print_Titles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Kat</cp:lastModifiedBy>
  <cp:lastPrinted>2012-02-21T17:06:55Z</cp:lastPrinted>
  <dcterms:created xsi:type="dcterms:W3CDTF">2010-11-05T22:43:46Z</dcterms:created>
  <dcterms:modified xsi:type="dcterms:W3CDTF">2014-11-20T18:30:38Z</dcterms:modified>
</cp:coreProperties>
</file>