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6. 전통시장 현황관리\"/>
    </mc:Choice>
  </mc:AlternateContent>
  <bookViews>
    <workbookView xWindow="2670" yWindow="5190" windowWidth="23325" windowHeight="12660" tabRatio="825"/>
  </bookViews>
  <sheets>
    <sheet name="시장목록" sheetId="3" r:id="rId1"/>
    <sheet name="변동사항" sheetId="8" r:id="rId2"/>
  </sheets>
  <definedNames>
    <definedName name="_xlnm._FilterDatabase" localSheetId="0" hidden="1">시장목록!$B$4:$L$400</definedName>
    <definedName name="_xlnm.Consolidate_Area" localSheetId="0" hidden="1">시장목록!$E$4:$L$396</definedName>
  </definedNames>
  <calcPr calcId="152511"/>
</workbook>
</file>

<file path=xl/calcChain.xml><?xml version="1.0" encoding="utf-8"?>
<calcChain xmlns="http://schemas.openxmlformats.org/spreadsheetml/2006/main">
  <c r="L35" i="3" l="1"/>
  <c r="G77" i="3"/>
  <c r="L77" i="3"/>
  <c r="G389" i="3" l="1"/>
  <c r="G267" i="3" l="1"/>
  <c r="L267" i="3"/>
  <c r="G5" i="3" l="1"/>
  <c r="L5" i="3"/>
  <c r="L33" i="3"/>
  <c r="G33" i="3"/>
  <c r="L85" i="3"/>
  <c r="G85" i="3"/>
  <c r="L97" i="3"/>
  <c r="G97" i="3"/>
  <c r="L113" i="3"/>
  <c r="G113" i="3"/>
  <c r="L150" i="3"/>
  <c r="G150" i="3"/>
  <c r="L134" i="3"/>
  <c r="G134" i="3"/>
  <c r="G249" i="3" l="1"/>
  <c r="G381" i="3"/>
  <c r="G363" i="3"/>
  <c r="G218" i="3"/>
  <c r="G232" i="3"/>
  <c r="G322" i="3"/>
  <c r="G183" i="3"/>
  <c r="G194" i="3"/>
  <c r="G289" i="3"/>
  <c r="G279" i="3"/>
  <c r="G339" i="3"/>
  <c r="G298" i="3"/>
  <c r="G202" i="3"/>
  <c r="L389" i="3" l="1"/>
  <c r="G370" i="3"/>
  <c r="L370" i="3" l="1"/>
  <c r="G163" i="3"/>
  <c r="L381" i="3"/>
  <c r="L363" i="3"/>
  <c r="L339" i="3"/>
  <c r="L322" i="3"/>
  <c r="L298" i="3"/>
  <c r="L289" i="3"/>
  <c r="L279" i="3"/>
  <c r="L249" i="3"/>
  <c r="L232" i="3"/>
  <c r="L218" i="3"/>
  <c r="L202" i="3"/>
  <c r="L194" i="3"/>
  <c r="L183" i="3"/>
  <c r="L163" i="3"/>
</calcChain>
</file>

<file path=xl/comments1.xml><?xml version="1.0" encoding="utf-8"?>
<comments xmlns="http://schemas.openxmlformats.org/spreadsheetml/2006/main">
  <authors>
    <author>Administrator</author>
    <author>USER</author>
    <author>Windows 사용자</author>
    <author>user</author>
  </authors>
  <commentList>
    <comment ref="L48" authorId="0" shapeId="0">
      <text>
        <r>
          <rPr>
            <b/>
            <sz val="9"/>
            <color indexed="81"/>
            <rFont val="돋움"/>
            <family val="3"/>
            <charset val="129"/>
          </rPr>
          <t>중부시장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 xml:space="preserve">20.02.03.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G88" authorId="2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주소변경</t>
        </r>
      </text>
    </comment>
    <comment ref="L88" authorId="1" shapeId="0">
      <text>
        <r>
          <rPr>
            <b/>
            <sz val="9"/>
            <color indexed="81"/>
            <rFont val="돋움"/>
            <family val="3"/>
            <charset val="129"/>
          </rPr>
          <t>점포수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종사자수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구역내만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 xml:space="preserve">2002.03.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G92" authorId="2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주소변경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전통시장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(20. 9. 29.)</t>
        </r>
      </text>
    </comment>
    <comment ref="G116" authorId="2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20.06.03.</t>
        </r>
      </text>
    </comment>
    <comment ref="G125" authorId="2" shapeId="0">
      <text>
        <r>
          <rPr>
            <b/>
            <sz val="9"/>
            <color indexed="81"/>
            <rFont val="돋움"/>
            <family val="3"/>
            <charset val="129"/>
          </rPr>
          <t>소재지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확대
제기동</t>
        </r>
        <r>
          <rPr>
            <b/>
            <sz val="9"/>
            <color indexed="81"/>
            <rFont val="Tahoma"/>
            <family val="2"/>
          </rPr>
          <t xml:space="preserve"> 917</t>
        </r>
        <r>
          <rPr>
            <b/>
            <sz val="9"/>
            <color indexed="81"/>
            <rFont val="돋움"/>
            <family val="3"/>
            <charset val="129"/>
          </rPr>
          <t>번지</t>
        </r>
        <r>
          <rPr>
            <b/>
            <sz val="9"/>
            <color indexed="81"/>
            <rFont val="Tahoma"/>
            <family val="2"/>
          </rPr>
          <t>&gt;913</t>
        </r>
        <r>
          <rPr>
            <b/>
            <sz val="9"/>
            <color indexed="81"/>
            <rFont val="돋움"/>
            <family val="3"/>
            <charset val="129"/>
          </rPr>
          <t xml:space="preserve">번지
토지
</t>
        </r>
        <r>
          <rPr>
            <b/>
            <sz val="9"/>
            <color indexed="81"/>
            <rFont val="Tahoma"/>
            <family val="2"/>
          </rPr>
          <t xml:space="preserve">6,666.2&gt;2,649
</t>
        </r>
        <r>
          <rPr>
            <b/>
            <sz val="9"/>
            <color indexed="81"/>
            <rFont val="돋움"/>
            <family val="3"/>
            <charset val="129"/>
          </rPr>
          <t xml:space="preserve">점포
</t>
        </r>
        <r>
          <rPr>
            <b/>
            <sz val="9"/>
            <color indexed="81"/>
            <rFont val="Tahoma"/>
            <family val="2"/>
          </rPr>
          <t>86&gt;38</t>
        </r>
      </text>
    </comment>
    <comment ref="G128" authorId="2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  <r>
          <rPr>
            <b/>
            <sz val="9"/>
            <color indexed="81"/>
            <rFont val="Tahoma"/>
            <family val="2"/>
          </rPr>
          <t>20.03.23.</t>
        </r>
      </text>
    </comment>
    <comment ref="G144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시장명변경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대표자변경</t>
        </r>
        <r>
          <rPr>
            <b/>
            <sz val="9"/>
            <color indexed="81"/>
            <rFont val="Tahoma"/>
            <family val="2"/>
          </rPr>
          <t xml:space="preserve"> (20.8.3.)</t>
        </r>
      </text>
    </comment>
    <comment ref="G145" authorId="1" shapeId="0">
      <text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(20.03.16.)
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 xml:space="preserve">20.03.05. </t>
        </r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 xml:space="preserve">20.02.12. </t>
        </r>
        <r>
          <rPr>
            <b/>
            <sz val="9"/>
            <color indexed="81"/>
            <rFont val="돋움"/>
            <family val="3"/>
            <charset val="129"/>
          </rPr>
          <t xml:space="preserve">인정구역확대
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 xml:space="preserve">20.02.18 </t>
        </r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G225" authorId="1" shapeId="0">
      <text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(20.03.11.)
</t>
        </r>
      </text>
    </comment>
    <comment ref="E232" authorId="3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염리시장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폐지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대표자변경</t>
        </r>
        <r>
          <rPr>
            <b/>
            <sz val="9"/>
            <color indexed="81"/>
            <rFont val="Tahoma"/>
            <family val="2"/>
          </rPr>
          <t>(20.11.24.)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 xml:space="preserve">20.2.10. </t>
        </r>
        <r>
          <rPr>
            <b/>
            <sz val="9"/>
            <color indexed="81"/>
            <rFont val="돋움"/>
            <family val="3"/>
            <charset val="129"/>
          </rPr>
          <t xml:space="preserve">대표자변경
</t>
        </r>
      </text>
    </comment>
    <comment ref="G248" authorId="1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20.03.02
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20.5.20. </t>
        </r>
        <r>
          <rPr>
            <sz val="9"/>
            <color indexed="81"/>
            <rFont val="돋움"/>
            <family val="3"/>
            <charset val="129"/>
          </rPr>
          <t>대표자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(20.4.10.)</t>
        </r>
      </text>
    </comment>
    <comment ref="G276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(21.3.29.)
</t>
        </r>
        <r>
          <rPr>
            <sz val="9"/>
            <color indexed="81"/>
            <rFont val="돋움"/>
            <family val="3"/>
            <charset val="129"/>
          </rPr>
          <t>화곡중앙골목시장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 xml:space="preserve">화곡중앙시장
</t>
        </r>
      </text>
    </comment>
    <comment ref="E298" authorId="3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양평시장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제외
영등포기계상가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전통시장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인정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취소
</t>
        </r>
      </text>
    </comment>
    <comment ref="G299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철거
</t>
        </r>
      </text>
    </comment>
    <comment ref="E322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
-</t>
        </r>
        <r>
          <rPr>
            <b/>
            <sz val="9"/>
            <color indexed="81"/>
            <rFont val="돋움"/>
            <family val="3"/>
            <charset val="129"/>
          </rPr>
          <t>영도시장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폐지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상도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도깨비골목시장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폐지</t>
        </r>
        <r>
          <rPr>
            <b/>
            <sz val="9"/>
            <color indexed="81"/>
            <rFont val="Tahoma"/>
            <family val="2"/>
          </rPr>
          <t>(21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346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대표자등록</t>
        </r>
        <r>
          <rPr>
            <sz val="9"/>
            <color indexed="81"/>
            <rFont val="Tahoma"/>
            <family val="2"/>
          </rPr>
          <t xml:space="preserve"> (20.8.24.)</t>
        </r>
      </text>
    </comment>
    <comment ref="G376" authorId="1" shapeId="0">
      <text>
        <r>
          <rPr>
            <b/>
            <sz val="9"/>
            <color indexed="81"/>
            <rFont val="돋움"/>
            <family val="3"/>
            <charset val="129"/>
          </rPr>
          <t>상인회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소재지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>(20.3.18)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 xml:space="preserve">20.2.13. 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E389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고덕전통시장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폐지</t>
        </r>
      </text>
    </comment>
    <comment ref="G389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천호신시장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폐지</t>
        </r>
        <r>
          <rPr>
            <sz val="9"/>
            <color indexed="81"/>
            <rFont val="Tahoma"/>
            <family val="2"/>
          </rPr>
          <t xml:space="preserve">(2021)
</t>
        </r>
      </text>
    </comment>
    <comment ref="G391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21.1.1. </t>
        </r>
        <r>
          <rPr>
            <sz val="9"/>
            <color indexed="81"/>
            <rFont val="돋움"/>
            <family val="3"/>
            <charset val="129"/>
          </rPr>
          <t>상인회대표자변경</t>
        </r>
      </text>
    </comment>
  </commentList>
</comments>
</file>

<file path=xl/sharedStrings.xml><?xml version="1.0" encoding="utf-8"?>
<sst xmlns="http://schemas.openxmlformats.org/spreadsheetml/2006/main" count="2022" uniqueCount="1127">
  <si>
    <t>중구 을지로 36길 35                                                       (오장동 139-11)</t>
  </si>
  <si>
    <t>중구 마장로 1가길17                                 (신당동 213-51,53)</t>
  </si>
  <si>
    <t>중구 동호로 37길 20                                     (주교동 19-1)</t>
  </si>
  <si>
    <t>중구 마장로 13                           
(신당동 775)</t>
  </si>
  <si>
    <t>중구 소공로지하 58                   
(충무로1가 52-41)</t>
  </si>
  <si>
    <t>용산구 신흥로 95-9                   
(용산동2가 1-480)</t>
  </si>
  <si>
    <t>강북구 도봉로 45                 
(미아동 60-4,5,10,11)</t>
  </si>
  <si>
    <t>영등포구 영등포로 225                    
(영등포동5가 18)</t>
  </si>
  <si>
    <t>중구 퇴계로 85길 22                     
(황학동 409번지)</t>
  </si>
  <si>
    <t>중구 남대문로 36                                    (회현동 202-1)</t>
  </si>
  <si>
    <t>492-2214</t>
  </si>
  <si>
    <t>993-0240</t>
  </si>
  <si>
    <t>902-1353</t>
  </si>
  <si>
    <t>902-1683</t>
  </si>
  <si>
    <t>묵1동도깨비시장</t>
  </si>
  <si>
    <t>496-5665</t>
  </si>
  <si>
    <t>437-6100</t>
  </si>
  <si>
    <t>3422-4501</t>
  </si>
  <si>
    <t>903-5546</t>
  </si>
  <si>
    <t>989-4730</t>
  </si>
  <si>
    <t>491-5433</t>
  </si>
  <si>
    <t>437-8155</t>
  </si>
  <si>
    <t>서초구 방배중앙로27길 17                        (방배본동 767-1)</t>
  </si>
  <si>
    <t>광진구 능동로 47길 30                         (중곡동 229-15)</t>
  </si>
  <si>
    <t>중구 동호로 390-3                          
(방산동 4-11)</t>
  </si>
  <si>
    <t>중구 장충단로 지하 280                      
(을지로6가 18-11)</t>
  </si>
  <si>
    <t>중구 퇴계로 41길 45                        
(인현동 2가 192-3)</t>
  </si>
  <si>
    <t xml:space="preserve">중구 을지로 157                              
(을지로4가 9-6) </t>
  </si>
  <si>
    <t>중구 마장로 1길 21                                (신당동 777)</t>
  </si>
  <si>
    <t>광진구 자양번영로6길 20                             (자양동 602)</t>
  </si>
  <si>
    <t>관악구 남부순환로157길 63                           (신사동 505-1)</t>
  </si>
  <si>
    <t>동대문구 이문로 200                     
(이문동 250-1)</t>
  </si>
  <si>
    <t>2209-0220</t>
  </si>
  <si>
    <t>436-3598</t>
  </si>
  <si>
    <t>556-9323</t>
  </si>
  <si>
    <t>448-2808</t>
  </si>
  <si>
    <t>442-1040</t>
  </si>
  <si>
    <t>334-2425</t>
  </si>
  <si>
    <t>475-7095</t>
  </si>
  <si>
    <t>국사봉1길 41 일원</t>
  </si>
  <si>
    <t>구로구 경인로19가길 14-1          
(오류동 38-7)</t>
  </si>
  <si>
    <t>구로구 개봉로17길 34             
(개봉동 324-1)</t>
  </si>
  <si>
    <t>용산구 이태원로14길 6            
(이태원동 56-9)</t>
  </si>
  <si>
    <t>중랑구 상봉로11길37            
(면목동 103-1)</t>
  </si>
  <si>
    <t>성북구 장위로38길 46-1(장위동)  
(장위동 68-88 일대)</t>
  </si>
  <si>
    <t>강북구 도봉로67길 18              
(수유동 54-5)</t>
  </si>
  <si>
    <t>양천구 중앙로 43길 26           
(신정동 1181-16)</t>
  </si>
  <si>
    <t>구로구 구로동로22길 20-27      
(구로동 735-168)</t>
  </si>
  <si>
    <t>중랑구 면목로74길45            
(면목동 101-1)</t>
  </si>
  <si>
    <t>중랑구 봉우재로70길96              
(망우동 530-3)</t>
  </si>
  <si>
    <t>강북구 삼양로123길 9,11,13
(수유동 313-1,2,8)일대</t>
  </si>
  <si>
    <t>강북구 도봉로 261                   
(수유동 63)</t>
  </si>
  <si>
    <t>양천구 자양로 82                
(자양동 627-21)</t>
  </si>
  <si>
    <t>강북구 노해로17길 21               
(수유동 32-2)</t>
  </si>
  <si>
    <t>동대문구 왕산로33길 13            
(제기동 650)</t>
  </si>
  <si>
    <t>동작구 상도로37길64 일원
(동작구 상도1동467-5~360-3)</t>
  </si>
  <si>
    <t>중랑구 동일로129길35             
(중화동 314-1)</t>
  </si>
  <si>
    <t>용산구 효창원로 270              
(서계동 260-1)</t>
  </si>
  <si>
    <t>광진구 긴고랑로11길 11                        (중곡동 229-5)</t>
  </si>
  <si>
    <t>강북구 한천로144길 26                      
(수유동 175-61)일대</t>
  </si>
  <si>
    <t>3789-5512</t>
  </si>
  <si>
    <t>463-5611</t>
  </si>
  <si>
    <t>중곡제일골목시장</t>
  </si>
  <si>
    <t>화양제일골목시장</t>
  </si>
  <si>
    <t>청량리청과물시장</t>
  </si>
  <si>
    <t>2244-4451</t>
  </si>
  <si>
    <t>499-2422</t>
  </si>
  <si>
    <t>926-3471</t>
  </si>
  <si>
    <t>969-4793</t>
  </si>
  <si>
    <t>495-9070</t>
  </si>
  <si>
    <t>962-5992</t>
  </si>
  <si>
    <t>2217-1231</t>
  </si>
  <si>
    <t>966-6966</t>
  </si>
  <si>
    <t>835-5599</t>
  </si>
  <si>
    <t>965-1601</t>
  </si>
  <si>
    <t>962-7100</t>
  </si>
  <si>
    <t>2253-0714</t>
  </si>
  <si>
    <t>2679-6832</t>
  </si>
  <si>
    <t>2238-9889</t>
  </si>
  <si>
    <t>413-5757</t>
  </si>
  <si>
    <t>02-2252-5302</t>
  </si>
  <si>
    <t>070-7788-4435</t>
  </si>
  <si>
    <t>02-2295-0088</t>
  </si>
  <si>
    <t>070-7722-1650</t>
  </si>
  <si>
    <t>이대 앞 스타트업 상점가</t>
  </si>
  <si>
    <t>목사랑시장(목4동시장)</t>
  </si>
  <si>
    <t>목동깨비시장(목3동시장)</t>
  </si>
  <si>
    <t>독산동 맛나는거리상점가</t>
  </si>
  <si>
    <t>서대문구 신촌로 311 일원</t>
  </si>
  <si>
    <t>070-4141-1116</t>
  </si>
  <si>
    <t>02-2214-4326</t>
  </si>
  <si>
    <t>남성사계시장
(남성시장)</t>
  </si>
  <si>
    <t>02-2281-4446</t>
  </si>
  <si>
    <t>낙원지하시장(대일상가)</t>
  </si>
  <si>
    <t>영등포로타리지하도상점가</t>
  </si>
  <si>
    <t>동작구 서달로12길 19</t>
  </si>
  <si>
    <t>070-8927-3254</t>
  </si>
  <si>
    <t>영등포구 영등포동3가 441</t>
  </si>
  <si>
    <t>장신구 특화거리 상점가</t>
  </si>
  <si>
    <t>강남터미널지하도상점가1구역</t>
  </si>
  <si>
    <t>강남터미널지하도상점가3구역</t>
  </si>
  <si>
    <t>강남터미널지하도상점가2구역</t>
  </si>
  <si>
    <t>이화여대 3,5,7길 상점가</t>
  </si>
  <si>
    <t> 02-2060-7504</t>
  </si>
  <si>
    <t>동작구 사당로16가길 13                   
(사당동 267-16)</t>
  </si>
  <si>
    <t>중구 소공로지하 102                        
(소공동 87)</t>
  </si>
  <si>
    <t>중구 청계천로 298                        
(신당동 217-1)</t>
  </si>
  <si>
    <t>성북구 보국문로11길 18-19  (정릉동)   
(정릉동 400-15호 일대)</t>
  </si>
  <si>
    <t>중구 을지로지하 58                     
(을지로2가 197지하)</t>
  </si>
  <si>
    <t>강북구 한천로123길 27,31             
(번동 411-18,93)일대</t>
  </si>
  <si>
    <t>동대문구 휘경로 53                      
(휘경동 151-3)</t>
  </si>
  <si>
    <t>강북구 솔샘로 233                      
(미아동 701-3)</t>
  </si>
  <si>
    <t>강북구 한천로123길 26                   
(번동 413-3)</t>
  </si>
  <si>
    <t>강북구 월계로7나길 9              
(미아동1345, 698-3)일대</t>
  </si>
  <si>
    <t>중구 청계천로 124                                        (입정동 258 동명빌딩 5층)</t>
  </si>
  <si>
    <t>광장전통시장</t>
  </si>
  <si>
    <t>동대문상가B동</t>
  </si>
  <si>
    <t>봉일시장</t>
  </si>
  <si>
    <t>신설종합시장</t>
  </si>
  <si>
    <t>방신전통시장</t>
  </si>
  <si>
    <t>한일상가</t>
  </si>
  <si>
    <t xml:space="preserve">대림상가 </t>
  </si>
  <si>
    <t>신정제일시장</t>
  </si>
  <si>
    <t xml:space="preserve">양천구 </t>
  </si>
  <si>
    <t>인왕시장</t>
  </si>
  <si>
    <t>백운시장</t>
  </si>
  <si>
    <t>창동신창시장</t>
  </si>
  <si>
    <t>개봉프라자</t>
  </si>
  <si>
    <t>모래내시장</t>
  </si>
  <si>
    <t>제일시장</t>
  </si>
  <si>
    <t>충신시장</t>
  </si>
  <si>
    <t>영등포구</t>
  </si>
  <si>
    <t>목2동시장</t>
  </si>
  <si>
    <t>서중시장</t>
  </si>
  <si>
    <t>수유중앙시장</t>
  </si>
  <si>
    <t>수유재래시장</t>
  </si>
  <si>
    <t>태능엔터피아</t>
  </si>
  <si>
    <t>석관시장</t>
  </si>
  <si>
    <t>정릉아리랑시장</t>
  </si>
  <si>
    <t>전농로터리시장</t>
  </si>
  <si>
    <t>역촌중앙시장</t>
  </si>
  <si>
    <t>신곡종합시장</t>
  </si>
  <si>
    <t>방천골목시장</t>
  </si>
  <si>
    <t>남부화곡시장</t>
  </si>
  <si>
    <t>길음시장</t>
  </si>
  <si>
    <t>우이시장</t>
  </si>
  <si>
    <t>번동시장</t>
  </si>
  <si>
    <t>백련시장</t>
  </si>
  <si>
    <t>답십리시장</t>
  </si>
  <si>
    <t>응암시장</t>
  </si>
  <si>
    <t>유진상가</t>
  </si>
  <si>
    <t>서울약령시장</t>
  </si>
  <si>
    <t>유영시장</t>
  </si>
  <si>
    <t>신아타운</t>
  </si>
  <si>
    <t>수유북부시장</t>
  </si>
  <si>
    <t>수일시장</t>
  </si>
  <si>
    <t>연희사러가</t>
  </si>
  <si>
    <t xml:space="preserve">마포구 </t>
  </si>
  <si>
    <t>밤나무골시장</t>
  </si>
  <si>
    <t>망원시장</t>
  </si>
  <si>
    <t>월정로시장</t>
  </si>
  <si>
    <t>상계중앙시장</t>
  </si>
  <si>
    <t>돈암시장</t>
  </si>
  <si>
    <t>남평화시장</t>
  </si>
  <si>
    <t>제일평화시장</t>
  </si>
  <si>
    <t>대림골목시장</t>
  </si>
  <si>
    <t>상계시장</t>
  </si>
  <si>
    <t>정릉시장</t>
  </si>
  <si>
    <t>서교시장</t>
  </si>
  <si>
    <t>청량리수산시장</t>
  </si>
  <si>
    <t>삼익패션타운</t>
  </si>
  <si>
    <t>방산종합시장</t>
  </si>
  <si>
    <t>영동교골목시장</t>
  </si>
  <si>
    <t>신성골목시장</t>
  </si>
  <si>
    <t>소공지하도상가</t>
  </si>
  <si>
    <t>마장축산물시장</t>
  </si>
  <si>
    <t>숭인시장</t>
  </si>
  <si>
    <t>동대문상가A동</t>
  </si>
  <si>
    <t>청평화시장</t>
  </si>
  <si>
    <t>면곡골목시장</t>
  </si>
  <si>
    <t>이태원시장</t>
  </si>
  <si>
    <t>행당시장상점가</t>
  </si>
  <si>
    <t>보광시장</t>
  </si>
  <si>
    <t>서울중앙시장</t>
  </si>
  <si>
    <t>동부시장</t>
  </si>
  <si>
    <t>자유상가</t>
  </si>
  <si>
    <t>광성시장</t>
  </si>
  <si>
    <t>신중부시장</t>
  </si>
  <si>
    <t>중곡제일시장</t>
  </si>
  <si>
    <t>장위전통시장</t>
  </si>
  <si>
    <t>금남시장</t>
  </si>
  <si>
    <t>중부시장</t>
  </si>
  <si>
    <t>동평화시장</t>
  </si>
  <si>
    <t>신평화패션타운</t>
  </si>
  <si>
    <t>신성시장</t>
  </si>
  <si>
    <t>마포시장</t>
  </si>
  <si>
    <t>후암시장</t>
  </si>
  <si>
    <t>남대문시장</t>
  </si>
  <si>
    <t xml:space="preserve">백학시장 </t>
  </si>
  <si>
    <t>방산시장</t>
  </si>
  <si>
    <t>우이골목시장</t>
  </si>
  <si>
    <t>답십리현대시장</t>
  </si>
  <si>
    <t>경동광성상가</t>
  </si>
  <si>
    <t>동성타워프라자</t>
  </si>
  <si>
    <t>이촌종합시장</t>
  </si>
  <si>
    <t>능동로골목시장</t>
  </si>
  <si>
    <t>신흥시장</t>
  </si>
  <si>
    <t>용두시장</t>
  </si>
  <si>
    <t>우림골목시장</t>
  </si>
  <si>
    <t>이문제일시장</t>
  </si>
  <si>
    <t>통일상가</t>
  </si>
  <si>
    <t>사가정시장</t>
  </si>
  <si>
    <t>전곡시장</t>
  </si>
  <si>
    <t>노룬산시장</t>
  </si>
  <si>
    <t>뚝도시장</t>
  </si>
  <si>
    <t>대림시장</t>
  </si>
  <si>
    <t>이경시장</t>
  </si>
  <si>
    <t>자양종합시장</t>
  </si>
  <si>
    <t>청량리전통시장</t>
  </si>
  <si>
    <t>동대문상가C동</t>
  </si>
  <si>
    <t>노룬산골목시장</t>
  </si>
  <si>
    <t>회기시장</t>
  </si>
  <si>
    <t>한아름시장</t>
  </si>
  <si>
    <t>약수시장</t>
  </si>
  <si>
    <t>면목골목시장</t>
  </si>
  <si>
    <t>조양시장</t>
  </si>
  <si>
    <t>신도봉시장</t>
  </si>
  <si>
    <t>새석관시장</t>
  </si>
  <si>
    <t>창동골목시장</t>
  </si>
  <si>
    <t xml:space="preserve">광진구 </t>
  </si>
  <si>
    <t>지하도상가</t>
  </si>
  <si>
    <t>테크노상가</t>
  </si>
  <si>
    <t>동대문종합시장</t>
  </si>
  <si>
    <t>동묘시장</t>
  </si>
  <si>
    <t>만리시장</t>
  </si>
  <si>
    <t>종로신진시장</t>
  </si>
  <si>
    <t>인현시장</t>
  </si>
  <si>
    <t>평화시장</t>
  </si>
  <si>
    <t>통인시장</t>
  </si>
  <si>
    <t>동문시장</t>
  </si>
  <si>
    <t>청량리종합시장</t>
  </si>
  <si>
    <t>장미원골목시장</t>
  </si>
  <si>
    <t>광희패션몰</t>
  </si>
  <si>
    <t>창신골목시장</t>
  </si>
  <si>
    <t>숭례문수입상가</t>
  </si>
  <si>
    <t>동화상가</t>
  </si>
  <si>
    <t>공항시장</t>
  </si>
  <si>
    <t>동남상가</t>
  </si>
  <si>
    <t>신수시장</t>
  </si>
  <si>
    <t>경창시장</t>
  </si>
  <si>
    <t>까치산시장</t>
  </si>
  <si>
    <t>영천시장</t>
  </si>
  <si>
    <t>연서시장</t>
  </si>
  <si>
    <t>포방터시장</t>
  </si>
  <si>
    <t>남문시장</t>
  </si>
  <si>
    <t>도화동 상점가</t>
  </si>
  <si>
    <t>제일상가</t>
  </si>
  <si>
    <t>고척프라자</t>
  </si>
  <si>
    <t>신영시장</t>
  </si>
  <si>
    <t>증산종합시장</t>
  </si>
  <si>
    <t>은행나무시장</t>
  </si>
  <si>
    <t>신응암시장</t>
  </si>
  <si>
    <t>고척근린시장</t>
  </si>
  <si>
    <t>남부골목시장</t>
  </si>
  <si>
    <t>박미시장</t>
  </si>
  <si>
    <t>아현시장</t>
  </si>
  <si>
    <t xml:space="preserve">상암동상점가 </t>
  </si>
  <si>
    <t>푸른터시장</t>
  </si>
  <si>
    <t>동진시장</t>
  </si>
  <si>
    <t xml:space="preserve">가리봉시장 </t>
  </si>
  <si>
    <t>강남골목시장</t>
  </si>
  <si>
    <t>신동시장</t>
  </si>
  <si>
    <t>신월중앙시장</t>
  </si>
  <si>
    <t>우림시장</t>
  </si>
  <si>
    <t>합정시장</t>
  </si>
  <si>
    <t>성대전통시장</t>
  </si>
  <si>
    <t>화곡본동시장</t>
  </si>
  <si>
    <t>독산동 우시장</t>
  </si>
  <si>
    <t>공덕시장</t>
  </si>
  <si>
    <t>강남시장</t>
  </si>
  <si>
    <t>용강동 상점가</t>
  </si>
  <si>
    <t>개봉중앙시장</t>
  </si>
  <si>
    <t>강남언주로</t>
  </si>
  <si>
    <t>도림시장</t>
  </si>
  <si>
    <t>노량진중앙시장</t>
  </si>
  <si>
    <t>사당시장</t>
  </si>
  <si>
    <t>본동인정시장</t>
  </si>
  <si>
    <t>오류시장</t>
  </si>
  <si>
    <t>우성상가</t>
  </si>
  <si>
    <t>로타리상가</t>
  </si>
  <si>
    <t>청담삼익시장</t>
  </si>
  <si>
    <t>등마루시장</t>
  </si>
  <si>
    <t xml:space="preserve">도봉구 </t>
  </si>
  <si>
    <t>남서울상가</t>
  </si>
  <si>
    <t>인헌시장</t>
  </si>
  <si>
    <t>영진시장A동</t>
  </si>
  <si>
    <t xml:space="preserve">관악구 </t>
  </si>
  <si>
    <t>대원종합시장</t>
  </si>
  <si>
    <t>새마을시장</t>
  </si>
  <si>
    <t>신신림시장</t>
  </si>
  <si>
    <t>대림중앙시장</t>
  </si>
  <si>
    <t>서원동상점가</t>
  </si>
  <si>
    <t>만양로상점가</t>
  </si>
  <si>
    <t>영일시장</t>
  </si>
  <si>
    <t>성대시장</t>
  </si>
  <si>
    <t>신노량진시장</t>
  </si>
  <si>
    <t>무학봉상점가</t>
  </si>
  <si>
    <t>마천중앙시장</t>
  </si>
  <si>
    <t>영등포유통상가</t>
  </si>
  <si>
    <t>봉천현대시장</t>
  </si>
  <si>
    <t>영등포전통시장</t>
  </si>
  <si>
    <t>양남시장</t>
  </si>
  <si>
    <t>삼구시장</t>
  </si>
  <si>
    <t>흑석시장</t>
  </si>
  <si>
    <t>대신시장</t>
  </si>
  <si>
    <t>상도전통시장</t>
  </si>
  <si>
    <t>마천시장</t>
  </si>
  <si>
    <t>영신상가</t>
  </si>
  <si>
    <t>은마종합상점가</t>
  </si>
  <si>
    <t>삼성동 시장</t>
  </si>
  <si>
    <t>신림종합시장</t>
  </si>
  <si>
    <t>도곡시장</t>
  </si>
  <si>
    <t>풍납시장</t>
  </si>
  <si>
    <t>남부종합시장</t>
  </si>
  <si>
    <t>신림중앙시장</t>
  </si>
  <si>
    <t>방이시장</t>
  </si>
  <si>
    <t>신원시장</t>
  </si>
  <si>
    <t>남성역골목시장</t>
  </si>
  <si>
    <t>봉천중앙시장</t>
  </si>
  <si>
    <t>관악신사시장</t>
  </si>
  <si>
    <t>영동전통시장</t>
  </si>
  <si>
    <t>관악종합시장</t>
  </si>
  <si>
    <t>신사상가</t>
  </si>
  <si>
    <t>논현종합시장</t>
  </si>
  <si>
    <t>석촌시장</t>
  </si>
  <si>
    <t>양재시장</t>
  </si>
  <si>
    <t>강북북부시장</t>
  </si>
  <si>
    <t>동대문상가D동</t>
  </si>
  <si>
    <t>원당종합시장</t>
  </si>
  <si>
    <t>영등포청과시장</t>
  </si>
  <si>
    <t>황학시장</t>
  </si>
  <si>
    <t>세운상가가동</t>
  </si>
  <si>
    <t>청계천공구상가</t>
  </si>
  <si>
    <t>구로시장</t>
  </si>
  <si>
    <t>신중앙시장</t>
  </si>
  <si>
    <t>영진시장</t>
  </si>
  <si>
    <t>뚝섬역상점가</t>
  </si>
  <si>
    <t>돌곶이시장</t>
  </si>
  <si>
    <t>송화벽화시장</t>
  </si>
  <si>
    <t>응암로11길, 응암로13길 일대</t>
  </si>
  <si>
    <t>715-1255
715-1055</t>
  </si>
  <si>
    <t>중구 퇴계로87길 일대
(황학동)</t>
  </si>
  <si>
    <t>수유전통시장
(구)수유골목시장</t>
  </si>
  <si>
    <t>989-0403
980-0739</t>
  </si>
  <si>
    <t>마전교지하쇼핑센터
(구한일상가)</t>
  </si>
  <si>
    <t>신월7동 골목시장
(약수시장)</t>
  </si>
  <si>
    <t>남구로시장
(舊 구로자율시장)</t>
  </si>
  <si>
    <t>금천구 시흥대로18길 16 
(시흥동 956)</t>
  </si>
  <si>
    <t>관악구 원신1길 28-1
(삼성동 808-495)</t>
  </si>
  <si>
    <t>관악구 난곡로74길 58
(신사동 494-7)</t>
  </si>
  <si>
    <t>금천구 독산로41길 7 
(시흥동 856~888)</t>
  </si>
  <si>
    <t>서대문구 포방터길 46
(홍은동 9-160)</t>
  </si>
  <si>
    <t>양천구 목동중앙북로16길 3
(목2동 526)</t>
  </si>
  <si>
    <t>광진구 아차산로29길 59
(화양동 34-72)</t>
  </si>
  <si>
    <t>강서구 등촌로5길 80 
(화곡동 830-1)</t>
  </si>
  <si>
    <t>강서구 월정로30길 63
(화곡동 370-37)</t>
  </si>
  <si>
    <t>영등포구 영등포로 109
(당산동2가 30-2)</t>
  </si>
  <si>
    <t>서대문구 이화여대길 74
(대현동 34-33)</t>
  </si>
  <si>
    <t>동작구 동작대로29길 8
(사당동 86-9외)</t>
  </si>
  <si>
    <t>강서구 까치산로 35 
(화곡동 98-45)</t>
  </si>
  <si>
    <t>강남구 언주로98길 5-4
(역삼동 699-1)</t>
  </si>
  <si>
    <t>양천구 오목로9길 31
(신월2동 447-8)</t>
  </si>
  <si>
    <t>강동구 성암로11길 25
(암사동 501-17)</t>
  </si>
  <si>
    <t>광진구 긴고랑로11길 14 
(중곡동 221-6)</t>
  </si>
  <si>
    <t>강남구 압구정로29길 72-1
(압구정동 454)</t>
  </si>
  <si>
    <t>영등포구 경인로 지하 843
(영등포동3가 33)</t>
  </si>
  <si>
    <t>중구 퇴계로85길 36
(황학동 442번지 일대)</t>
  </si>
  <si>
    <t>양천구 중앙로34길 30
(신정1동 1030-6)</t>
  </si>
  <si>
    <t>도봉구 삼양로154길 42
(쌍문동495-9)</t>
  </si>
  <si>
    <t>강동구 풍성로58길 34
(성내동 428-9)</t>
  </si>
  <si>
    <t>성북구 화랑로 202 
(석관동 338-18)</t>
  </si>
  <si>
    <t>마포구 성미산로198
(연남동 227-15)</t>
  </si>
  <si>
    <t>서대문구 수색로2길 47
(남가좌동 286-35)</t>
  </si>
  <si>
    <t>서초구 신반포로 194
(반포동 19-3,4)</t>
  </si>
  <si>
    <t>마포구 토정로17길17
(신수동 288-1)</t>
  </si>
  <si>
    <t>구로구 우마길 15  
(가리봉동 123-79)</t>
  </si>
  <si>
    <t>영등포구 영등포로37길 4
(영등포동5가 24)</t>
  </si>
  <si>
    <t>강서구 화곡로21길 78 
(화곡동 1023)</t>
  </si>
  <si>
    <t>양천구 목동중앙북로6길 5
(목3동 617-13)</t>
  </si>
  <si>
    <t>02-853-1866</t>
  </si>
  <si>
    <t>02-886-8999</t>
  </si>
  <si>
    <t>542-3516</t>
  </si>
  <si>
    <t>동작구 만양로 92</t>
  </si>
  <si>
    <t>2675-3269</t>
  </si>
  <si>
    <t>2635-7300</t>
  </si>
  <si>
    <t>409-6500</t>
  </si>
  <si>
    <t>2634-0310</t>
  </si>
  <si>
    <t>472-2050</t>
  </si>
  <si>
    <t>6321-6008</t>
  </si>
  <si>
    <t>512-9111</t>
  </si>
  <si>
    <t>549-1940</t>
  </si>
  <si>
    <t>엔터식스 강남점</t>
  </si>
  <si>
    <t>2234-7151</t>
  </si>
  <si>
    <t>2269-8855</t>
  </si>
  <si>
    <t>동대문종합시장D동상가</t>
  </si>
  <si>
    <t>2262-0211</t>
  </si>
  <si>
    <t>743-4200</t>
  </si>
  <si>
    <t>733-0330</t>
  </si>
  <si>
    <t>747-1900</t>
  </si>
  <si>
    <t>2266-3242</t>
  </si>
  <si>
    <t>동대문지하쇼핑센터</t>
  </si>
  <si>
    <t>동작대로 3길 외</t>
  </si>
  <si>
    <t>413-2100</t>
  </si>
  <si>
    <t>832-1752</t>
  </si>
  <si>
    <t>종오지하쇼핑센터</t>
  </si>
  <si>
    <t>2634-0536</t>
  </si>
  <si>
    <t>영등포시장기계공구상가</t>
  </si>
  <si>
    <t>3661-8993</t>
  </si>
  <si>
    <t>2065-7212</t>
  </si>
  <si>
    <t>868-1452</t>
  </si>
  <si>
    <t>868-9727</t>
  </si>
  <si>
    <t>2606-4500</t>
  </si>
  <si>
    <t>2635-4846</t>
  </si>
  <si>
    <t>463-9686</t>
  </si>
  <si>
    <t>773-0999</t>
  </si>
  <si>
    <t>754-7389</t>
  </si>
  <si>
    <t>465-2103</t>
  </si>
  <si>
    <t>466-5003</t>
  </si>
  <si>
    <t>749-6464</t>
  </si>
  <si>
    <t>967-8169</t>
  </si>
  <si>
    <t>광진구 아차산로30길 39                                  (자양동 6-20)</t>
  </si>
  <si>
    <t>양천구 월정로29길 3
(신월1동 114-1)</t>
  </si>
  <si>
    <t>관악구 조원로4길 21
(조원동 1652-1)</t>
  </si>
  <si>
    <t>종로구 종로 266
(종로구 종로6가 262-1)</t>
  </si>
  <si>
    <t>관악구 관악로24길 25
(행운동 34-9)</t>
  </si>
  <si>
    <t>강서구 강서로 54길 109
(화곡동 929-1)</t>
  </si>
  <si>
    <t>금천구 시흥대로52길 70 
(시흥동 884-5)</t>
  </si>
  <si>
    <t>중구 청계천로 334
(신당동 217-91)</t>
  </si>
  <si>
    <t>영등포구 문래동30길 27
(문래동3가 10)</t>
  </si>
  <si>
    <t>동작구 만양로16길 9
(노량진동 119-153</t>
  </si>
  <si>
    <t>강동구 천호대로187길 61
(길동 397-3)</t>
  </si>
  <si>
    <t xml:space="preserve">광진구  용마산로6길 9
(중곡동 79-10) </t>
  </si>
  <si>
    <t>영등포구 도신로60길 7
(신길동 116-15)</t>
  </si>
  <si>
    <t>서대문구 연희맛로 23
(연희동 131-1)</t>
  </si>
  <si>
    <t>동작구 상도로 357 아파트 
(상도동 488)</t>
  </si>
  <si>
    <t>금천구 금하로25길 1~35 골목일대 
(시흥동)</t>
  </si>
  <si>
    <t>719-3308(A동)
712-0687(C동)</t>
  </si>
  <si>
    <t>관악구 난곡로26길 4
(난곡동 637-1)</t>
  </si>
  <si>
    <t>중랑구 면목로74길 48
(면목동 103-9)</t>
  </si>
  <si>
    <t>구로구 구로동로28길 16-7(구로동) 일원</t>
  </si>
  <si>
    <t>강서구 등촌로5길 62-4
(화곡동 801-9</t>
  </si>
  <si>
    <t>강동구 구천면로34길 10
(천호동 393-33)</t>
  </si>
  <si>
    <t>중구 남대문시장 4길 21                  
(남창동 49번지)</t>
  </si>
  <si>
    <t>양천구 신목로2길 35-2             
(신정동 127-19)</t>
  </si>
  <si>
    <t>은평구 응암로12길8 
(응암동602-1~31번지750-1~ 695-22일대)</t>
  </si>
  <si>
    <t>중구 마장로 19                        
(신당동 776)</t>
  </si>
  <si>
    <t>구로구 고척로40길 19               
(고척동 269-1)</t>
  </si>
  <si>
    <t>양천구 달맞이1길 7                
(신월동 574-15)</t>
  </si>
  <si>
    <t>독산동 286-14 외 50필지
(금천구 시흥대로 398 ~ 독산로 247 )</t>
  </si>
  <si>
    <t>광진구 뚝섬로30길 23              
(자양동 553-219)</t>
  </si>
  <si>
    <t xml:space="preserve"> 동대문구 천호대로 281             
(답십리동 495-1)</t>
  </si>
  <si>
    <t>중구 을지로지하 12                   
(을지로2가 12)</t>
  </si>
  <si>
    <t>중구 장충단로 13길 34              
(을지로6가 17-145)</t>
  </si>
  <si>
    <t>양천구 중앙로34길 28               
(신정동 1029-1)</t>
  </si>
  <si>
    <t>은평구 응암로4길20,22,24,26,26-1,26-3
(응암동 754-1)</t>
  </si>
  <si>
    <t>용산구 이촌로75길 16-9           
(이촌동 301-154)</t>
  </si>
  <si>
    <t>용산구 보광로 30                    
(보광동 260-8)</t>
  </si>
  <si>
    <t>동남로 4길 10                      
(문정동 41-5)</t>
  </si>
  <si>
    <t>구로구 중앙로10길 7                  
(고척동 50-48)</t>
  </si>
  <si>
    <t>영등포구 영중로14길 11              
(영등포동5가 16())</t>
  </si>
  <si>
    <t>노원구 동일로 180길 53             
(공릉동 561-36)</t>
  </si>
  <si>
    <t>노원구 덕릉로 102길 5               
(상계동 95-3)</t>
  </si>
  <si>
    <t>동작구 사당로16가길 19                
(사당동 267-16)</t>
  </si>
  <si>
    <t>광진구 자양로13길 59                
(자양동 631-18)</t>
  </si>
  <si>
    <t>중구 청계천로 274                   
(을지로6가 17)</t>
  </si>
  <si>
    <t>강북구 노해로23길 68              
(수유동 270-168)</t>
  </si>
  <si>
    <t>중랑구 중랑천로10길61             
(상봉동 130-161)</t>
  </si>
  <si>
    <t>중랑구 망우로62길52-4                
(망우동 463-44)</t>
  </si>
  <si>
    <t>서대문구 인왕시장길 18
(홍제동 298)</t>
  </si>
  <si>
    <t>서대문구 영천시장길 27
(영천동 294)</t>
  </si>
  <si>
    <t>마포구 홍익로3길20
(서교동 357-1)</t>
  </si>
  <si>
    <t>관악구 조원로16길 27
(조원동 541)</t>
  </si>
  <si>
    <t>관악구 원신2길 34
(삼성동 390-1)</t>
  </si>
  <si>
    <t>관악구 은천로 28
(은천동 951-25)</t>
  </si>
  <si>
    <t>마포구 월드컵로235
(성산동 533-1)</t>
  </si>
  <si>
    <t>관악구 미성3길 1
(미성동 727-5)</t>
  </si>
  <si>
    <t>광진구 답십리로 368(중곡동 580-1)</t>
  </si>
  <si>
    <t>강남구 개포로 512
(개포동186)</t>
  </si>
  <si>
    <t>관악구 신림로 329
(서원동 1637)</t>
  </si>
  <si>
    <t>관악구 청룡2길 29
(청룡동 921-1)</t>
  </si>
  <si>
    <t>관악구 신원로 23
(신원동 1602-1)</t>
  </si>
  <si>
    <t>관악구 관악로 211
(중앙동 32-2)</t>
  </si>
  <si>
    <t>영등포구 신풍로 87
(신길동 2365)</t>
  </si>
  <si>
    <t>관악구 신림로29길 8
(서림동 1694)</t>
  </si>
  <si>
    <t>관악구 양녕로 49
(은천동 502-4)</t>
  </si>
  <si>
    <t>영등포구 도영로 50
(도림동 176-1)</t>
  </si>
  <si>
    <t>강북종합전통시장
(구)강북종합골목시장</t>
  </si>
  <si>
    <t>강동구</t>
  </si>
  <si>
    <t>혼합형</t>
  </si>
  <si>
    <t>서초구</t>
  </si>
  <si>
    <t>성북구</t>
  </si>
  <si>
    <t xml:space="preserve"> </t>
  </si>
  <si>
    <t>-</t>
  </si>
  <si>
    <t>강북구</t>
  </si>
  <si>
    <t>노원구</t>
  </si>
  <si>
    <t>서초구 신반포로 200
(반포동 225 지하도상가 바45)</t>
  </si>
  <si>
    <t>중랑구 면목로39길11           
(면목동 650)</t>
  </si>
  <si>
    <t>은평구통일로850
(불광동 310-118 ,310-200)</t>
  </si>
  <si>
    <t>광진구 영화사로 12            
(중곡동 79-8)</t>
  </si>
  <si>
    <t>광진구 능동로13길 39           
(화양동 10-1)</t>
  </si>
  <si>
    <t>종로구 창경궁로 지하 81
(종로구 예지동 187-2 일대)</t>
  </si>
  <si>
    <t>성북구 동소문로 227 
(길음동 535-8, 540-2)</t>
  </si>
  <si>
    <t>중랑구 봉화산로221             
(신내동 786)</t>
  </si>
  <si>
    <t>마포구 월드컵북로44길33         
(상암동 33-1)</t>
  </si>
  <si>
    <t>양천구 목동중앙남로 7길 8       
(목동 726-18)</t>
  </si>
  <si>
    <t>종로구 종로38길16 일대
(종로구 종로5가 225-21 일대)</t>
  </si>
  <si>
    <t>종로구 종로52길 36 일대
(종로구 창신동 390-29 일대)</t>
  </si>
  <si>
    <t xml:space="preserve">서초구 신반포로 200 
(반포동 163-1 지하도상가) </t>
  </si>
  <si>
    <t>마포구 양화진길5(합정동, 합정아파트)
(합정동 375-1)</t>
  </si>
  <si>
    <t>금천구 남부순환로120길 23 푸른터 
(금천구 독산동 957)</t>
  </si>
  <si>
    <t>종로구 종로 지하 200
(종로구 종로4가 176-1 일대)</t>
  </si>
  <si>
    <t>강남구 강남대로 128길 20
(논현동 140외 44필지)</t>
  </si>
  <si>
    <t>중랑구 봉화산로194             
(신내동666)</t>
  </si>
  <si>
    <t>노원구 상계로27길 32
(상계동 389-641 외 49필지)</t>
  </si>
  <si>
    <t>구로구 경인로33길 98-9   
(고척동 257-6번지 외)</t>
  </si>
  <si>
    <t xml:space="preserve">영등포구 영등포로 225       
(영등포동5가 18) </t>
  </si>
  <si>
    <t>서초구 신반포로 200 
(반포동 163 지하도상가 라40)</t>
  </si>
  <si>
    <t>종로구 율곡로 지하 308
(종로구 종로6가 287-1 일대)</t>
  </si>
  <si>
    <t>영등포구 영등포로 219         
(영등포동5가 20)</t>
  </si>
  <si>
    <t>종로구 종로51길 18 일대
(종로구 창신동 142-33 일대)</t>
  </si>
  <si>
    <t>금천구 범안로 1209 
(독산동 293-5,6 외 3필지)</t>
  </si>
  <si>
    <t>강남구 삼성로 212              
(대치동 316)</t>
  </si>
  <si>
    <t>서초구 남부순환로356길 15 
(양재동 1-7,8-1번지)</t>
  </si>
  <si>
    <t>양천구 남부순환로40가길 13
(신월3동 181-1)</t>
  </si>
  <si>
    <t>성동구 성수이로 32-15
(성수동2가 335-16)</t>
  </si>
  <si>
    <t>양천구 남부순환로79길 37
(신월6동 575-17)</t>
  </si>
  <si>
    <t>성북구 한천로73길 26
(석관동 279-39 일대)</t>
  </si>
  <si>
    <t>관악구 남부순환로143나길 7
(조원동 541-6)</t>
  </si>
  <si>
    <t>동작구 매봉로 177 
(본동 187-1외 66필지)</t>
  </si>
  <si>
    <t>종로구 청계천로 307
(종로구 창신동 436-78)</t>
  </si>
  <si>
    <t>동작구 사당로 244 사당시장 
(사당4동 318-8)</t>
  </si>
  <si>
    <t>영등포구 가마산로69가길 12
(신길동 259-8,9)</t>
  </si>
  <si>
    <t>은평구 응암로22길3-1
(응암동427-130~113)</t>
  </si>
  <si>
    <t>강서구 강서로12길 14
(강서구 화곡동 342-16)</t>
  </si>
  <si>
    <t>서대문구 가재울로6길 53-87
(남가좌동 345-4)</t>
  </si>
  <si>
    <t>종로구 난계로27길 51
(종로구 숭인동 206-9)</t>
  </si>
  <si>
    <t>강동구 천호대로162길 65
(성내동 144-16)</t>
  </si>
  <si>
    <t>중랑구 동일로143길 43        
(중화동 일대)</t>
  </si>
  <si>
    <t>영등포구 영등포로 지하 221
(영등포동5가 20)</t>
  </si>
  <si>
    <t>종로구 청계천로 159
(종로구 장사동 116-4)</t>
  </si>
  <si>
    <t>관악구 남부순환로248길 35
(인헌동 1638-20)</t>
  </si>
  <si>
    <t>종로구 청계천로 331
(종로구 창신동 436-64)</t>
  </si>
  <si>
    <t>중랑구 공릉로12가길 18        
(묵동 일대)</t>
  </si>
  <si>
    <t>은평구 수색로16길 5-1 
(수색동 368-24)</t>
  </si>
  <si>
    <t>동작구 장승배기로 123-6 
(노량진동 307-9)</t>
  </si>
  <si>
    <t>은평구 진흥로 153 
(대조동 12, 26번지 일대)</t>
  </si>
  <si>
    <t>영등포구 영중로14길 48
(영등포동2가 167-1)</t>
  </si>
  <si>
    <t>종로구 자하문로 1길 일대
(종로구 내자동 1-2 일대)</t>
  </si>
  <si>
    <t>종로구 종로 지하 73
(종로구 종로2가 11-1 일대)</t>
  </si>
  <si>
    <t>종로구 청계천로 229
(종로구 종로5가 314-7)</t>
  </si>
  <si>
    <t>금천구 시흥대로144길 17 
(독산동 984-10)</t>
  </si>
  <si>
    <t>강서구 화곡로 68길 120 
(등촌동 637-10)</t>
  </si>
  <si>
    <t>동작구 상도로 102 성대시장 
(상도동 324-1)</t>
  </si>
  <si>
    <t>관악구 신원로3길 20-3
(신원동 1587-26)</t>
  </si>
  <si>
    <t>강남구 압구정로2길 46
 (신사동 510-11호)</t>
  </si>
  <si>
    <t>종로구 종로 58길40
(종로구 숭인동 241-1 일대)</t>
  </si>
  <si>
    <t>강동구 천호대로157길 14
(천호동 454-50)</t>
  </si>
  <si>
    <t>강서구 방화동로16길 32
(강서구 방화동 567-23)</t>
  </si>
  <si>
    <t>은평구 대조동 14-1, 21
(통일로731(대조동))</t>
  </si>
  <si>
    <t>종로구 청계천로 319
(종로구 창신동 436-65)</t>
  </si>
  <si>
    <t>서대문구 이화여대 5길 23,
1층
(대현동 37-18)</t>
  </si>
  <si>
    <t>강남구 학동로 101길 26 
(청담동 134-20)</t>
  </si>
  <si>
    <t>성북구 정릉로 26가길36일대
(정릉동 443-1)</t>
  </si>
  <si>
    <t>성북구 동소문로18길 18
(동소문동5가 59-2 일대)</t>
  </si>
  <si>
    <t>성북구 돌곶이로22가길 27 
(석관1동 270-1)</t>
  </si>
  <si>
    <t>종로구 청계천로 295
(종로구 창신동 436-79)</t>
  </si>
  <si>
    <t>종로구 종로272
(종로구 종로6가 289-57)</t>
  </si>
  <si>
    <t>양천구 월정로 161-5
(신월1동 114-18)</t>
  </si>
  <si>
    <t>성북구 오패산로 79 
(하월곡동 76-8 일대)</t>
  </si>
  <si>
    <t>마포구 동교로12길21
(서교동 485-14)</t>
  </si>
  <si>
    <t>강남구 테헤란로 101
(역삼동 821-1)</t>
  </si>
  <si>
    <t>서대문구 통일로 484
(연희동 131-1)</t>
  </si>
  <si>
    <t>도봉구 도당로27길 60 
(도봉동 611)</t>
  </si>
  <si>
    <t>영등포구 영등포로 219(영등포동5가 19)</t>
  </si>
  <si>
    <t>은평구 응암로 252 
(응암동 427-126)</t>
  </si>
  <si>
    <t>강남구 봉은사로33길 33
(논현동 227-4)</t>
  </si>
  <si>
    <t>금천구</t>
  </si>
  <si>
    <t>은평구</t>
  </si>
  <si>
    <t>건물형</t>
  </si>
  <si>
    <t>계</t>
  </si>
  <si>
    <t>구로구</t>
  </si>
  <si>
    <t>골목형</t>
  </si>
  <si>
    <t>강서구</t>
  </si>
  <si>
    <t>상점가</t>
  </si>
  <si>
    <t>종로구</t>
  </si>
  <si>
    <t>용산구</t>
  </si>
  <si>
    <t>성동구</t>
  </si>
  <si>
    <t>중구</t>
  </si>
  <si>
    <t>동대문</t>
  </si>
  <si>
    <t>중랑구</t>
  </si>
  <si>
    <t>송파구</t>
  </si>
  <si>
    <t>동작구</t>
  </si>
  <si>
    <t>강남구</t>
  </si>
  <si>
    <t>방학동도깨비시장</t>
  </si>
  <si>
    <t>2279-2193</t>
  </si>
  <si>
    <t>2275-2076</t>
  </si>
  <si>
    <t>종로4가지하쇼핑센터</t>
  </si>
  <si>
    <t>2290-6545</t>
  </si>
  <si>
    <t>종각지하쇼핑센터</t>
  </si>
  <si>
    <t>2279-8751~2</t>
  </si>
  <si>
    <t>846-7747</t>
  </si>
  <si>
    <t>776-7049</t>
  </si>
  <si>
    <t>2271-2344</t>
  </si>
  <si>
    <t>764-4766</t>
  </si>
  <si>
    <t>475-9140</t>
  </si>
  <si>
    <t>2634-1308</t>
  </si>
  <si>
    <t>로데오거리상점가</t>
  </si>
  <si>
    <t>722-0911</t>
  </si>
  <si>
    <t>2634-0602</t>
  </si>
  <si>
    <t>2216-9888</t>
  </si>
  <si>
    <t>6227-0045</t>
  </si>
  <si>
    <t xml:space="preserve">청량리농수산물시장 </t>
  </si>
  <si>
    <t>963-3214</t>
  </si>
  <si>
    <t>439-0026</t>
  </si>
  <si>
    <t>434-1365</t>
  </si>
  <si>
    <t>청량종합도매시장</t>
  </si>
  <si>
    <t>3423-2975</t>
  </si>
  <si>
    <t>을지입구지하상가</t>
  </si>
  <si>
    <t>822-4456</t>
  </si>
  <si>
    <t>망원동월드컵시장</t>
  </si>
  <si>
    <t>2651-5554</t>
  </si>
  <si>
    <t>300-5062</t>
  </si>
  <si>
    <t>400-1633</t>
  </si>
  <si>
    <t>802-5514</t>
  </si>
  <si>
    <t>808-0811</t>
  </si>
  <si>
    <t>시청광장 지하쇼핑센터</t>
  </si>
  <si>
    <t>322-6656</t>
  </si>
  <si>
    <t>2069-2058</t>
  </si>
  <si>
    <t>2243-0190</t>
  </si>
  <si>
    <t>435-0357</t>
  </si>
  <si>
    <t>896-1233</t>
  </si>
  <si>
    <t>318-1473</t>
  </si>
  <si>
    <t>회현지하쇼핑센터</t>
  </si>
  <si>
    <t>청계6가 지하도상가</t>
  </si>
  <si>
    <t>2274-4659</t>
  </si>
  <si>
    <t>775-2234</t>
  </si>
  <si>
    <t>남대문로 지하상가</t>
  </si>
  <si>
    <t>2269-1969</t>
  </si>
  <si>
    <t>2275-4812</t>
  </si>
  <si>
    <t>명동역지하도상가</t>
  </si>
  <si>
    <t>752-7522</t>
  </si>
  <si>
    <t>2266-8765</t>
  </si>
  <si>
    <t>수유중앙골목시장</t>
  </si>
  <si>
    <t>954-0604</t>
  </si>
  <si>
    <t>982-2278</t>
  </si>
  <si>
    <t>987-6382</t>
  </si>
  <si>
    <t>2232-4821~2</t>
  </si>
  <si>
    <t>954-1225</t>
  </si>
  <si>
    <t>명동지하쇼핑센터</t>
  </si>
  <si>
    <t>937-6015</t>
  </si>
  <si>
    <t>영등포역지하도상점가</t>
  </si>
  <si>
    <t>2676-2235</t>
  </si>
  <si>
    <t>2631-1248</t>
  </si>
  <si>
    <t>동대문문구완구거리</t>
  </si>
  <si>
    <t>2272-0967</t>
  </si>
  <si>
    <t>2634-0591</t>
  </si>
  <si>
    <t>영등포시장지하도상점가</t>
  </si>
  <si>
    <t>02-867-8435</t>
  </si>
  <si>
    <t>355-1272</t>
  </si>
  <si>
    <t>359-8595</t>
  </si>
  <si>
    <t>373-5990</t>
  </si>
  <si>
    <t>352-1993</t>
  </si>
  <si>
    <t>302-6729</t>
  </si>
  <si>
    <t>373-4914</t>
  </si>
  <si>
    <t>3216-9393</t>
  </si>
  <si>
    <t>363-5350</t>
  </si>
  <si>
    <t>355-0727</t>
  </si>
  <si>
    <t>325-9559</t>
  </si>
  <si>
    <t>389-3330</t>
  </si>
  <si>
    <t>394-1998</t>
  </si>
  <si>
    <t>396-3335</t>
  </si>
  <si>
    <t>382-5599</t>
  </si>
  <si>
    <t>373-7571</t>
  </si>
  <si>
    <t>302-5798</t>
  </si>
  <si>
    <t>712-0076</t>
  </si>
  <si>
    <t>2693-9686</t>
  </si>
  <si>
    <t>336-1494</t>
  </si>
  <si>
    <t>365-3580</t>
  </si>
  <si>
    <t>왕십리도선동상점가</t>
  </si>
  <si>
    <t>302-1666</t>
  </si>
  <si>
    <t>2245-3026</t>
  </si>
  <si>
    <t>467-5200</t>
  </si>
  <si>
    <t>3141-2502</t>
  </si>
  <si>
    <t>마포농수산물시장</t>
  </si>
  <si>
    <t>2606-5988</t>
  </si>
  <si>
    <t>967-4210</t>
  </si>
  <si>
    <t>335-3591</t>
  </si>
  <si>
    <t>717-1324</t>
  </si>
  <si>
    <t>376-1623</t>
  </si>
  <si>
    <t>2252-8036</t>
  </si>
  <si>
    <t>774-1531</t>
  </si>
  <si>
    <t>응암오거리상점가</t>
  </si>
  <si>
    <t>2252-0323</t>
  </si>
  <si>
    <t>432-8637</t>
  </si>
  <si>
    <t>아현가구거리상점가</t>
  </si>
  <si>
    <t>2695-4425</t>
  </si>
  <si>
    <t>2273-0006</t>
  </si>
  <si>
    <t>976-4143</t>
  </si>
  <si>
    <t>2662-2751</t>
  </si>
  <si>
    <t>2647-9191</t>
  </si>
  <si>
    <t>990-0040</t>
  </si>
  <si>
    <t>신월6동 골목시장</t>
  </si>
  <si>
    <t>2698-6057</t>
  </si>
  <si>
    <t>을지로지하보도쇼핑센터</t>
  </si>
  <si>
    <t>신월3동 골목시장</t>
  </si>
  <si>
    <t>2698-0779</t>
  </si>
  <si>
    <t>839-3151</t>
  </si>
  <si>
    <t>신정2동 골목시장</t>
  </si>
  <si>
    <t>신정1동 골목시장</t>
  </si>
  <si>
    <t>2693-1241</t>
  </si>
  <si>
    <t>신정3동 골목시장</t>
  </si>
  <si>
    <t>2644-3238</t>
  </si>
  <si>
    <t>2604-3319</t>
  </si>
  <si>
    <t>2696-5225</t>
  </si>
  <si>
    <t>02-464-4426</t>
  </si>
  <si>
    <t>457-7480</t>
  </si>
  <si>
    <t>2646-5656</t>
  </si>
  <si>
    <t>2666-4080</t>
  </si>
  <si>
    <t>446-7831</t>
  </si>
  <si>
    <t>542-1754</t>
  </si>
  <si>
    <t>553-1898</t>
  </si>
  <si>
    <t>444-1707</t>
  </si>
  <si>
    <t>582-3333</t>
  </si>
  <si>
    <t>599-0571</t>
  </si>
  <si>
    <t>강남역 지하도상가</t>
  </si>
  <si>
    <t>사당1동먹자골목상점가</t>
  </si>
  <si>
    <t>547-0225</t>
  </si>
  <si>
    <t>봉천제일종합시장</t>
  </si>
  <si>
    <t>822-4488</t>
  </si>
  <si>
    <t>02-876-5574</t>
  </si>
  <si>
    <t>02-882-0492</t>
  </si>
  <si>
    <t>812-5535</t>
  </si>
  <si>
    <t>02-874-1500</t>
  </si>
  <si>
    <t>02-856-4556</t>
  </si>
  <si>
    <t>신대방1동골목상권</t>
  </si>
  <si>
    <t>02-884-0428</t>
  </si>
  <si>
    <t>02-878-8881</t>
  </si>
  <si>
    <t>02-888-0930</t>
  </si>
  <si>
    <t>02-875-4271</t>
  </si>
  <si>
    <t>826-5800</t>
  </si>
  <si>
    <t>신림현대종합상가</t>
  </si>
  <si>
    <t>573-2132</t>
  </si>
  <si>
    <t>02-859-1383</t>
  </si>
  <si>
    <t>02-854-5453</t>
  </si>
  <si>
    <t>02-856-4355</t>
  </si>
  <si>
    <t>02-855-1994</t>
  </si>
  <si>
    <t>조원동 펭귄시장</t>
  </si>
  <si>
    <t>802-7720</t>
  </si>
  <si>
    <t>842-0003</t>
  </si>
  <si>
    <t>599-6735</t>
  </si>
  <si>
    <t>2232-9559</t>
  </si>
  <si>
    <t>2235-5881</t>
  </si>
  <si>
    <t>855-8509</t>
  </si>
  <si>
    <t>2252-4415</t>
  </si>
  <si>
    <t>779-2951</t>
  </si>
  <si>
    <t>325-7447</t>
  </si>
  <si>
    <t>2231-4678</t>
  </si>
  <si>
    <t>2635-8005</t>
  </si>
  <si>
    <t>3667-8681</t>
  </si>
  <si>
    <t>동대문종합시장 신관</t>
  </si>
  <si>
    <t>2235-3040</t>
  </si>
  <si>
    <t>478-7156</t>
  </si>
  <si>
    <t>3275-0883</t>
  </si>
  <si>
    <t>청계5가쇼핑센터</t>
  </si>
  <si>
    <t>2634-7610</t>
  </si>
  <si>
    <t>794-5682</t>
  </si>
  <si>
    <t>성동용답상가시장</t>
  </si>
  <si>
    <t>463-7521</t>
  </si>
  <si>
    <t xml:space="preserve">414-8784            </t>
  </si>
  <si>
    <t>양천구 지양로 78
(신월7동 928-1)</t>
  </si>
  <si>
    <t>영등포구 선유동1로 5
(양평동1가 30)</t>
  </si>
  <si>
    <t>상점가</t>
    <phoneticPr fontId="15" type="noConversion"/>
  </si>
  <si>
    <t xml:space="preserve"> 동대문구 무학로 37길 12                      (용두동 231-5)</t>
  </si>
  <si>
    <t>경동시장(7개 번영회)</t>
  </si>
  <si>
    <t>동대문구 고산자로36길 3                        (제기동 1036)</t>
  </si>
  <si>
    <t>동대문구 한천로 190                
(장안동 108-5)</t>
  </si>
  <si>
    <t>동대문구 왕산로33길 6                     (제기동 635-35)</t>
  </si>
  <si>
    <t>동대문구 홍릉로 1길 68-3(제기동 647-11)</t>
  </si>
  <si>
    <t>동대문구 약령중앙로26 서울한방진흥센터               
(제기동 1082)</t>
  </si>
  <si>
    <t>동대문구 경동시장로 2길 49-3(청량리동 773)</t>
  </si>
  <si>
    <t>3295-4555</t>
  </si>
  <si>
    <t>동대문구 답십리로 51길 4-1                           (답십리동 66-17)</t>
  </si>
  <si>
    <t>동대문구 회기로25길 11                    
(회기동 57-22)</t>
  </si>
  <si>
    <t>964-2450</t>
  </si>
  <si>
    <t>동대문구 약령시로 92-2              
(제기동 838-24)</t>
  </si>
  <si>
    <t>962-5670</t>
  </si>
  <si>
    <t>동대문구 고산자로 34길 48-1                     (용신동 20-47)</t>
  </si>
  <si>
    <t>동대문구 경동시장로 22                
(제기동 629-2)</t>
  </si>
  <si>
    <t>강서구 강서로 263-29
(강서구 내발산동 720-4)</t>
  </si>
  <si>
    <t>강서구</t>
    <phoneticPr fontId="15" type="noConversion"/>
  </si>
  <si>
    <t>535-8182</t>
  </si>
  <si>
    <t>475-8272</t>
  </si>
  <si>
    <t>구로구고척동51-1일대</t>
  </si>
  <si>
    <t>010-5319-6594</t>
  </si>
  <si>
    <t>마천로 45길 23                      
(마천동 140-2,3)</t>
  </si>
  <si>
    <t>고척골목시장상점가</t>
  </si>
  <si>
    <t>중랑구 망우로32길 23               
(상봉동 129-9)</t>
  </si>
  <si>
    <t>중랑구 사가정로50길 84
(면목동 666-15)</t>
  </si>
  <si>
    <t>중랑구 면목로44길 16             
(면목동 472-45)</t>
  </si>
  <si>
    <t>장미제일시장</t>
  </si>
  <si>
    <t>성북구 한천로101길 59 번동시장 
(장위동 301)</t>
  </si>
  <si>
    <t>자양골목전통시장</t>
  </si>
  <si>
    <t>답십리 건축자재시장</t>
  </si>
  <si>
    <t>동대문구 고미술로 49 의증빌딩 304호( 답십리1동 530-11)</t>
  </si>
  <si>
    <t>증산골목시장</t>
  </si>
  <si>
    <t>마포대로21길70일대
(아현동291-18)</t>
  </si>
  <si>
    <t>토정로 315              
(용강동 40-5)</t>
  </si>
  <si>
    <t>도화길, 새창로2길(도화동일대)</t>
  </si>
  <si>
    <t>837-1011</t>
  </si>
  <si>
    <t>3411-5266</t>
  </si>
  <si>
    <t>556-1229</t>
  </si>
  <si>
    <t>신촌 상인회</t>
  </si>
  <si>
    <t>서대문구 연세로5다길 40, 2층</t>
  </si>
  <si>
    <t>6257-6000</t>
  </si>
  <si>
    <t>용산구 한강대로104길 77           
(후암동 103)</t>
  </si>
  <si>
    <t>754-5114</t>
  </si>
  <si>
    <t>용산구 효창원로 40길 13                     
(용문동 41-44)</t>
  </si>
  <si>
    <t>796-6162</t>
  </si>
  <si>
    <t>816-6231</t>
  </si>
  <si>
    <t>은평구 증산로15길11</t>
  </si>
  <si>
    <t>총</t>
    <phoneticPr fontId="15" type="noConversion"/>
  </si>
  <si>
    <t>전화번호</t>
    <phoneticPr fontId="15" type="noConversion"/>
  </si>
  <si>
    <t>신주소
(구주소)</t>
    <phoneticPr fontId="15" type="noConversion"/>
  </si>
  <si>
    <t>건물형
(연면적)</t>
    <phoneticPr fontId="15" type="noConversion"/>
  </si>
  <si>
    <t>면적(㎡)</t>
    <phoneticPr fontId="15" type="noConversion"/>
  </si>
  <si>
    <t>점포수
(빈점포제외)</t>
    <phoneticPr fontId="15" type="noConversion"/>
  </si>
  <si>
    <t>서대문구</t>
    <phoneticPr fontId="15" type="noConversion"/>
  </si>
  <si>
    <t>동작구</t>
    <phoneticPr fontId="15" type="noConversion"/>
  </si>
  <si>
    <t>2019.1월~(재개발중)</t>
    <phoneticPr fontId="15" type="noConversion"/>
  </si>
  <si>
    <r>
      <t>재정비사업(</t>
    </r>
    <r>
      <rPr>
        <sz val="11"/>
        <color rgb="FF000000"/>
        <rFont val="맑은 고딕"/>
        <family val="3"/>
        <charset val="129"/>
      </rPr>
      <t>2016~)</t>
    </r>
    <phoneticPr fontId="15" type="noConversion"/>
  </si>
  <si>
    <r>
      <t>재개발로 시장기능</t>
    </r>
    <r>
      <rPr>
        <sz val="11"/>
        <color rgb="FF000000"/>
        <rFont val="맑은 고딕"/>
        <family val="3"/>
        <charset val="129"/>
      </rPr>
      <t xml:space="preserve"> 상실</t>
    </r>
    <phoneticPr fontId="15" type="noConversion"/>
  </si>
  <si>
    <t>송파대로37길 52                      
(석촌동 274-8)</t>
  </si>
  <si>
    <t>백제고분로15길 42         
(잠실동 207-4)</t>
  </si>
  <si>
    <t>바람드리길 15-1                        
(풍납동 88-61)</t>
  </si>
  <si>
    <t>마천로45길 16, 2층                   
(마천동 136-20)</t>
  </si>
  <si>
    <t>종로구 창경궁로 88
(종로구 예지동 6-1)</t>
  </si>
  <si>
    <t>종로구 자하문로15길 16
(종로구 통인동 10-3)</t>
  </si>
  <si>
    <t>종로구 창경궁로 88 일대
(종로구 예지동 293-1)</t>
  </si>
  <si>
    <t>종로구 종로 266
(종로구 종로6가 289-42)</t>
  </si>
  <si>
    <t>종로구 종로44길 14
(종로구 창신동 437-1)</t>
  </si>
  <si>
    <t>2272-6001</t>
  </si>
  <si>
    <t>종로구 삼일대로 428
(종로구 낙원동 284-6)</t>
  </si>
  <si>
    <t>종로구 율곡로22길 일대
(종로구 충신동 35-8 일대)</t>
  </si>
  <si>
    <t>745-8878</t>
  </si>
  <si>
    <t>종로구 동호로 지하 398
(종로구 종로5가 194-1 일대)</t>
  </si>
  <si>
    <t>2269-3380</t>
  </si>
  <si>
    <t>714-0151</t>
  </si>
  <si>
    <t>용산용문시장</t>
  </si>
  <si>
    <t>마장로35길 68, 4층
(마장동 439-1)</t>
  </si>
  <si>
    <t>성동구 무학봉16길 20
(행당동 298-11)</t>
  </si>
  <si>
    <t>02-2298-8522</t>
  </si>
  <si>
    <t>한양대앞상점가</t>
  </si>
  <si>
    <t>900-4900</t>
  </si>
  <si>
    <t>쌍문시장
(쌍문역 골목시장)</t>
  </si>
  <si>
    <t>도봉구 도봉로113길 23
(쌍문동 94-35)</t>
  </si>
  <si>
    <t>999-9336</t>
  </si>
  <si>
    <t>오!도봉거리 상점가</t>
  </si>
  <si>
    <t>도봉구 도봉로 156길 6
(도봉동 623)</t>
  </si>
  <si>
    <t>은평구 증산로3길 12
(증산동 184-9)</t>
  </si>
  <si>
    <t>대조시장</t>
  </si>
  <si>
    <t>연신내상점가</t>
  </si>
  <si>
    <t>강서구 방화동로3길 7
(방화동 620-17)</t>
  </si>
  <si>
    <t>비단길현대시장</t>
  </si>
  <si>
    <t>우리시장</t>
  </si>
  <si>
    <t>02-853-7471</t>
  </si>
  <si>
    <t>문정동 로데오거리 상점가</t>
  </si>
  <si>
    <t>암사종합시장</t>
  </si>
  <si>
    <t>길동복조리시장</t>
  </si>
  <si>
    <t>둔촌역전통시장</t>
  </si>
  <si>
    <t>강동구 양재대로138길 21
(명일동 326-11)</t>
  </si>
  <si>
    <t>고분다리전통시장</t>
  </si>
  <si>
    <t>마포구 망원로8길3~70일대
(망원동 486-37)</t>
  </si>
  <si>
    <t>중구 소월로 3                                            (남창동 51-1)</t>
    <phoneticPr fontId="15" type="noConversion"/>
  </si>
  <si>
    <t>중구</t>
    <phoneticPr fontId="15" type="noConversion"/>
  </si>
  <si>
    <t>노원구</t>
    <phoneticPr fontId="15" type="noConversion"/>
  </si>
  <si>
    <t>노원구 동일로 1279
(중계동 503)</t>
    <phoneticPr fontId="15" type="noConversion"/>
  </si>
  <si>
    <t>시영2단지 무지개종합상가</t>
    <phoneticPr fontId="15" type="noConversion"/>
  </si>
  <si>
    <t>373-4870
303-5514</t>
    <phoneticPr fontId="15" type="noConversion"/>
  </si>
  <si>
    <t>909-0926</t>
  </si>
  <si>
    <t>915-7301</t>
  </si>
  <si>
    <t>967-5571</t>
  </si>
  <si>
    <t>070-7799-9129</t>
  </si>
  <si>
    <t>070-8952-5598</t>
  </si>
  <si>
    <t>070-4126-0098</t>
  </si>
  <si>
    <t>070-4215-2931</t>
  </si>
  <si>
    <t>화곡중앙시장</t>
    <phoneticPr fontId="15" type="noConversion"/>
  </si>
  <si>
    <t>서대문구 홍제동 299-12~32 일원</t>
    <phoneticPr fontId="15" type="noConversion"/>
  </si>
  <si>
    <t>779-8657</t>
    <phoneticPr fontId="15" type="noConversion"/>
  </si>
  <si>
    <t>773-3004</t>
    <phoneticPr fontId="15" type="noConversion"/>
  </si>
  <si>
    <t>2279-1321</t>
    <phoneticPr fontId="15" type="noConversion"/>
  </si>
  <si>
    <t>2275-4071</t>
    <phoneticPr fontId="15" type="noConversion"/>
  </si>
  <si>
    <t>상점가</t>
    <phoneticPr fontId="15" type="noConversion"/>
  </si>
  <si>
    <t>중구 퇴계로 86길 22일대                          (신당동 132-32일대)</t>
    <phoneticPr fontId="15" type="noConversion"/>
  </si>
  <si>
    <t>2232-1604</t>
    <phoneticPr fontId="15" type="noConversion"/>
  </si>
  <si>
    <t>중구 청계천로 160
(중구 산림동 207-1)</t>
    <phoneticPr fontId="15" type="noConversion"/>
  </si>
  <si>
    <t>2236-4002</t>
    <phoneticPr fontId="15" type="noConversion"/>
  </si>
  <si>
    <t>466-3988</t>
    <phoneticPr fontId="15" type="noConversion"/>
  </si>
  <si>
    <t>7,219.25㎡</t>
  </si>
  <si>
    <t>11,203.7㎡</t>
  </si>
  <si>
    <t>2,903.78㎡</t>
  </si>
  <si>
    <t>4,439.75㎡</t>
  </si>
  <si>
    <t>2,769.39㎡</t>
  </si>
  <si>
    <t>7,077.61㎡</t>
  </si>
  <si>
    <t>20,953.72㎡</t>
  </si>
  <si>
    <t>골목형</t>
    <phoneticPr fontId="15" type="noConversion"/>
  </si>
  <si>
    <t>도봉구 도당로85-7
방학동도깨비시장고객지원센터2층</t>
  </si>
  <si>
    <t>도봉구 도봉로113길15 1층컴미르(도봉구쌍문3동98-9)</t>
    <phoneticPr fontId="15" type="noConversion"/>
  </si>
  <si>
    <t>쌍문역동측상점가</t>
    <phoneticPr fontId="15" type="noConversion"/>
  </si>
  <si>
    <t>공릉동 도깨비시장</t>
    <phoneticPr fontId="15" type="noConversion"/>
  </si>
  <si>
    <t>노원구</t>
    <phoneticPr fontId="15" type="noConversion"/>
  </si>
  <si>
    <t>시영B상가</t>
    <phoneticPr fontId="15" type="noConversion"/>
  </si>
  <si>
    <t>상점가</t>
    <phoneticPr fontId="15" type="noConversion"/>
  </si>
  <si>
    <t>971-7072</t>
    <phoneticPr fontId="15" type="noConversion"/>
  </si>
  <si>
    <t>노원구 동일로 1280
(중계동 512)</t>
    <phoneticPr fontId="15" type="noConversion"/>
  </si>
  <si>
    <t>949-5878</t>
    <phoneticPr fontId="15" type="noConversion"/>
  </si>
  <si>
    <t>노원구</t>
    <phoneticPr fontId="15" type="noConversion"/>
  </si>
  <si>
    <t>상계주공1단지(가)상가</t>
    <phoneticPr fontId="15" type="noConversion"/>
  </si>
  <si>
    <t>노원구 덕릉로 459-37
(상계동 767-5)</t>
    <phoneticPr fontId="15" type="noConversion"/>
  </si>
  <si>
    <t>933-3388</t>
    <phoneticPr fontId="15" type="noConversion"/>
  </si>
  <si>
    <t>상계역전종합상가</t>
    <phoneticPr fontId="15" type="noConversion"/>
  </si>
  <si>
    <t>노원구 한글비석로 396
(상계동 173-1)</t>
    <phoneticPr fontId="15" type="noConversion"/>
  </si>
  <si>
    <t>931-4825</t>
    <phoneticPr fontId="15" type="noConversion"/>
  </si>
  <si>
    <t>홍대걷고싶은거리</t>
    <phoneticPr fontId="15" type="noConversion"/>
  </si>
  <si>
    <t>영등포구 디지털로49길 13-1
(대림동 1075-47)</t>
    <phoneticPr fontId="15" type="noConversion"/>
  </si>
  <si>
    <t>02-857-3810</t>
    <phoneticPr fontId="15" type="noConversion"/>
  </si>
  <si>
    <t>관악구 인헌6길 24
(인헌동 1638-22)</t>
    <phoneticPr fontId="15" type="noConversion"/>
  </si>
  <si>
    <t>070-8104-2665</t>
    <phoneticPr fontId="15" type="noConversion"/>
  </si>
  <si>
    <t xml:space="preserve">영림시장 </t>
    <phoneticPr fontId="15" type="noConversion"/>
  </si>
  <si>
    <t xml:space="preserve">청룡2길 12 ~ 장군봉1길 3 </t>
    <phoneticPr fontId="15" type="noConversion"/>
  </si>
  <si>
    <t xml:space="preserve">미성동 도깨비시장 
골목형상점가 </t>
    <phoneticPr fontId="15" type="noConversion"/>
  </si>
  <si>
    <t>강남개포시장
(개포2동 중심상점가)</t>
    <phoneticPr fontId="15" type="noConversion"/>
  </si>
  <si>
    <t>강남구 선릉로 63길7                                  
(역삼동 765-5)</t>
    <phoneticPr fontId="15" type="noConversion"/>
  </si>
  <si>
    <t>정렬</t>
    <phoneticPr fontId="15" type="noConversion"/>
  </si>
  <si>
    <t xml:space="preserve">자치구 </t>
    <phoneticPr fontId="15" type="noConversion"/>
  </si>
  <si>
    <t>연번</t>
    <phoneticPr fontId="15" type="noConversion"/>
  </si>
  <si>
    <t xml:space="preserve">시장명 </t>
    <phoneticPr fontId="15" type="noConversion"/>
  </si>
  <si>
    <t xml:space="preserve">형태 </t>
    <phoneticPr fontId="15" type="noConversion"/>
  </si>
  <si>
    <t>면적 및 점포</t>
    <phoneticPr fontId="15" type="noConversion"/>
  </si>
  <si>
    <t>점포 상세현황</t>
    <phoneticPr fontId="15" type="noConversion"/>
  </si>
  <si>
    <t>시장별 기본 현황</t>
    <phoneticPr fontId="15" type="noConversion"/>
  </si>
  <si>
    <t>영등포구 선유로47길, 49길, 양평로19길 일대</t>
    <phoneticPr fontId="15" type="noConversion"/>
  </si>
  <si>
    <t>정릉골 골목형상점가</t>
    <phoneticPr fontId="15" type="noConversion"/>
  </si>
  <si>
    <t>성북구 보국문로 16길 일대</t>
    <phoneticPr fontId="15" type="noConversion"/>
  </si>
  <si>
    <t>중랑구</t>
    <phoneticPr fontId="15" type="noConversion"/>
  </si>
  <si>
    <t>성북구</t>
    <phoneticPr fontId="15" type="noConversion"/>
  </si>
  <si>
    <t>동대문</t>
    <phoneticPr fontId="15" type="noConversion"/>
  </si>
  <si>
    <t xml:space="preserve">광진구 </t>
    <phoneticPr fontId="15" type="noConversion"/>
  </si>
  <si>
    <t>성동구</t>
    <phoneticPr fontId="15" type="noConversion"/>
  </si>
  <si>
    <t>용산구</t>
    <phoneticPr fontId="15" type="noConversion"/>
  </si>
  <si>
    <t>중구</t>
    <phoneticPr fontId="15" type="noConversion"/>
  </si>
  <si>
    <t>종로구</t>
    <phoneticPr fontId="15" type="noConversion"/>
  </si>
  <si>
    <t>광장시장</t>
    <phoneticPr fontId="15" type="noConversion"/>
  </si>
  <si>
    <t>다산로 42나길 46일대</t>
    <phoneticPr fontId="15" type="noConversion"/>
  </si>
  <si>
    <t>난곡 골목형상점가</t>
    <phoneticPr fontId="15" type="noConversion"/>
  </si>
  <si>
    <t>관악중부시장</t>
    <phoneticPr fontId="15" type="noConversion"/>
  </si>
  <si>
    <t>골목형</t>
    <phoneticPr fontId="15" type="noConversion"/>
  </si>
  <si>
    <t>관악구 난곡로24길 12 외</t>
    <phoneticPr fontId="15" type="noConversion"/>
  </si>
  <si>
    <t>관악구 관악로 222 외</t>
    <phoneticPr fontId="15" type="noConversion"/>
  </si>
  <si>
    <t>세종마을음식문화거리</t>
    <phoneticPr fontId="15" type="noConversion"/>
  </si>
  <si>
    <t>낙원시장</t>
    <phoneticPr fontId="15" type="noConversion"/>
  </si>
  <si>
    <t>광진구 뚝섬로 491                     
(자양동 44-2)</t>
    <phoneticPr fontId="15" type="noConversion"/>
  </si>
  <si>
    <t>458-1624</t>
    <phoneticPr fontId="15" type="noConversion"/>
  </si>
  <si>
    <t>광진구 뚝섬로25길 6                 
(자양동 553-60)</t>
    <phoneticPr fontId="15" type="noConversion"/>
  </si>
  <si>
    <t>광진구 동일로10길 47                     
(자양동 246-111)</t>
    <phoneticPr fontId="15" type="noConversion"/>
  </si>
  <si>
    <t>467-0254</t>
    <phoneticPr fontId="15" type="noConversion"/>
  </si>
  <si>
    <t>465-4035</t>
    <phoneticPr fontId="15" type="noConversion"/>
  </si>
  <si>
    <t>꿈의숲 장곡 골목형상점가</t>
    <phoneticPr fontId="15" type="noConversion"/>
  </si>
  <si>
    <t>성북구 돌곶이로 39길 일대</t>
    <phoneticPr fontId="15" type="noConversion"/>
  </si>
  <si>
    <t>도봉구 덕릉로59마길 18-7 
(창동 582-47)</t>
  </si>
  <si>
    <t>도봉구 덕릉로 54가길 17
(창동 557-19)</t>
  </si>
  <si>
    <t>991-0678</t>
  </si>
  <si>
    <t>쌍문역둘러상점가</t>
    <phoneticPr fontId="15" type="noConversion"/>
  </si>
  <si>
    <r>
      <rPr>
        <sz val="9"/>
        <rFont val="맑은 고딕"/>
        <family val="3"/>
        <charset val="129"/>
      </rPr>
      <t>도봉구 도봉로114길 22(150m)[이디야~앙글떡케이크
도봉구 도봉로112길 19(150m)[뉴욕핫도그~세븐일레븐]</t>
    </r>
    <r>
      <rPr>
        <sz val="10"/>
        <rFont val="맑은 고딕"/>
        <family val="3"/>
        <charset val="129"/>
      </rPr>
      <t xml:space="preserve">
도봉구 도봉로110나길 21(140m)[안강부동산~쌍문동커피]
도봉구 도봉로110나길 27(60m)[백운약국~레드피아노]</t>
    </r>
    <phoneticPr fontId="15" type="noConversion"/>
  </si>
  <si>
    <t>창동역상점가</t>
    <phoneticPr fontId="15" type="noConversion"/>
  </si>
  <si>
    <t>도봉구 마들로11가길 12(57m)[찌마기~모도리]
도봉구 노해로69길 21(92m)[GS25~보화당약국]
도봉구 마들로11길 71(45m)[KT~어울림안경]</t>
    <phoneticPr fontId="15" type="noConversion"/>
  </si>
  <si>
    <t>은평구 연서로17길18-6                    
(갈현동 467-1)</t>
    <phoneticPr fontId="15" type="noConversion"/>
  </si>
  <si>
    <t>양지시장</t>
    <phoneticPr fontId="15" type="noConversion"/>
  </si>
  <si>
    <t>6053-3545</t>
    <phoneticPr fontId="15" type="noConversion"/>
  </si>
  <si>
    <t>304-7155</t>
    <phoneticPr fontId="15" type="noConversion"/>
  </si>
  <si>
    <t>은평구 통일로85길6-12                 
(갈현동393-400번지 일대)</t>
    <phoneticPr fontId="15" type="noConversion"/>
  </si>
  <si>
    <t>은평구</t>
    <phoneticPr fontId="15" type="noConversion"/>
  </si>
  <si>
    <t>불광먹자골목 골목형상점가</t>
    <phoneticPr fontId="15" type="noConversion"/>
  </si>
  <si>
    <t>상점가</t>
    <phoneticPr fontId="15" type="noConversion"/>
  </si>
  <si>
    <t>서울특별시 은평구 통일로 66길 일대(서울특별시 은평구 불광1동 281-75 일대)</t>
    <phoneticPr fontId="15" type="noConversion"/>
  </si>
  <si>
    <t>383-0112</t>
    <phoneticPr fontId="15" type="noConversion"/>
  </si>
  <si>
    <t>마포구 만리재로19(B동)
(공덕동 256-10 )</t>
    <phoneticPr fontId="15" type="noConversion"/>
  </si>
  <si>
    <t>마포구 마포대로6길16(C동)(공덕동 256-5)                              
만리재로23(A동)(공덕동 256-30)</t>
    <phoneticPr fontId="15" type="noConversion"/>
  </si>
  <si>
    <t>마포구 망원로7길 일대
(망원동 423-13)</t>
    <phoneticPr fontId="15" type="noConversion"/>
  </si>
  <si>
    <t>364-3600</t>
    <phoneticPr fontId="15" type="noConversion"/>
  </si>
  <si>
    <t>마포구 어울마당로109~155일대
(동교동,서교동)</t>
    <phoneticPr fontId="15" type="noConversion"/>
  </si>
  <si>
    <t>홍대소상공인상점가</t>
    <phoneticPr fontId="15" type="noConversion"/>
  </si>
  <si>
    <t>마포구 홍익로3길 일대
(서교동)</t>
    <phoneticPr fontId="15" type="noConversion"/>
  </si>
  <si>
    <t>336-3644</t>
    <phoneticPr fontId="15" type="noConversion"/>
  </si>
  <si>
    <t xml:space="preserve">양천구 </t>
    <phoneticPr fontId="15" type="noConversion"/>
  </si>
  <si>
    <t>오목교중앙시장</t>
    <phoneticPr fontId="15" type="noConversion"/>
  </si>
  <si>
    <t>양천구 신정동 126-5 일대</t>
    <phoneticPr fontId="15" type="noConversion"/>
  </si>
  <si>
    <t>서서울 골목형상점가</t>
    <phoneticPr fontId="15" type="noConversion"/>
  </si>
  <si>
    <t>양천구 곰달래로13길 15 일대
(신월동 117-8)</t>
    <phoneticPr fontId="15" type="noConversion"/>
  </si>
  <si>
    <t>도시재개발지구</t>
    <phoneticPr fontId="15" type="noConversion"/>
  </si>
  <si>
    <t>대명여울빛거리시장
(시장활성화구역 - 
전통시장+상점가)</t>
    <phoneticPr fontId="15" type="noConversion"/>
  </si>
  <si>
    <t>833-8113</t>
    <phoneticPr fontId="15" type="noConversion"/>
  </si>
  <si>
    <t>영등포구 영등포로45길 16-1
(영등포동2가 33-102)</t>
    <phoneticPr fontId="15" type="noConversion"/>
  </si>
  <si>
    <t>영등포구 영신로39길 14
(당산동1가 157)</t>
    <phoneticPr fontId="15" type="noConversion"/>
  </si>
  <si>
    <t>영등포구 도림로64길 20
(대림동 904-20)</t>
    <phoneticPr fontId="15" type="noConversion"/>
  </si>
  <si>
    <t>선유도역 골목형상점가</t>
    <phoneticPr fontId="15" type="noConversion"/>
  </si>
  <si>
    <t>골목형</t>
    <phoneticPr fontId="15" type="noConversion"/>
  </si>
  <si>
    <t>대림중앙 골목형상점가</t>
    <phoneticPr fontId="15" type="noConversion"/>
  </si>
  <si>
    <t>영등포구 디지털로 37길 일대</t>
    <phoneticPr fontId="15" type="noConversion"/>
  </si>
  <si>
    <t>고덕 골목형상점가</t>
  </si>
  <si>
    <t>070-4896-2544</t>
    <phoneticPr fontId="15" type="noConversion"/>
  </si>
  <si>
    <t>성내전통시장</t>
    <phoneticPr fontId="15" type="noConversion"/>
  </si>
  <si>
    <t>명일전통시장</t>
    <phoneticPr fontId="15" type="noConversion"/>
  </si>
  <si>
    <r>
      <rPr>
        <sz val="10"/>
        <rFont val="맑은 고딕"/>
        <family val="3"/>
        <charset val="129"/>
      </rPr>
      <t>강동구</t>
    </r>
    <r>
      <rPr>
        <sz val="10"/>
        <rFont val=" "/>
        <family val="2"/>
      </rPr>
      <t xml:space="preserve"> </t>
    </r>
    <r>
      <rPr>
        <sz val="10"/>
        <rFont val="맑은 고딕"/>
        <family val="3"/>
        <charset val="129"/>
      </rPr>
      <t>성내로</t>
    </r>
    <r>
      <rPr>
        <sz val="10"/>
        <rFont val=" "/>
        <family val="2"/>
      </rPr>
      <t xml:space="preserve"> 83
(</t>
    </r>
    <r>
      <rPr>
        <sz val="10"/>
        <rFont val="맑은 고딕"/>
        <family val="3"/>
        <charset val="129"/>
      </rPr>
      <t>성내동</t>
    </r>
    <r>
      <rPr>
        <sz val="10"/>
        <rFont val=" "/>
        <family val="2"/>
      </rPr>
      <t xml:space="preserve"> 545-6)</t>
    </r>
  </si>
  <si>
    <r>
      <rPr>
        <sz val="10"/>
        <color rgb="FF000000"/>
        <rFont val="맑은 고딕"/>
        <family val="3"/>
        <charset val="129"/>
      </rPr>
      <t>강동구</t>
    </r>
    <r>
      <rPr>
        <sz val="10"/>
        <color rgb="FF000000"/>
        <rFont val=" 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고덕로</t>
    </r>
    <r>
      <rPr>
        <sz val="10"/>
        <color rgb="FF000000"/>
        <rFont val=" "/>
        <family val="2"/>
      </rPr>
      <t>83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 "/>
        <family val="2"/>
      </rPr>
      <t xml:space="preserve"> 18</t>
    </r>
    <r>
      <rPr>
        <sz val="10"/>
        <color rgb="FF000000"/>
        <rFont val="맑은 고딕"/>
        <family val="3"/>
        <charset val="129"/>
      </rPr>
      <t>일대</t>
    </r>
    <phoneticPr fontId="15" type="noConversion"/>
  </si>
  <si>
    <t>429-1376</t>
    <phoneticPr fontId="15" type="noConversion"/>
  </si>
  <si>
    <t>강북구 솔샘로50길 4                              (미아동 1345)일대</t>
  </si>
  <si>
    <t>강북구 노해로17길 16,24                      (수유동38-18,32)일대</t>
  </si>
  <si>
    <t>강북구 도봉로69길                    
(수유동 53,54)일대</t>
  </si>
  <si>
    <t>강북구 한천로162길              
(수유동 수유동 270-120)일대</t>
  </si>
  <si>
    <t>강북구 솔매로 45(미아동 833-8) 일대</t>
  </si>
  <si>
    <t>강북구 도봉로71길                  
(수유동 53,54)일대</t>
  </si>
  <si>
    <t>강북구 삼양로91가길 19, 
삼양로91길 11-12             
(수유동 수유동405-5)</t>
  </si>
  <si>
    <t>삼양로87길 42(인수동)일대</t>
  </si>
  <si>
    <t>솔샘시장(미아6,7동골목시장)</t>
  </si>
  <si>
    <t>6081-7282</t>
  </si>
  <si>
    <t>900-1256</t>
  </si>
  <si>
    <t>수유북부골목시장</t>
  </si>
  <si>
    <t>수유프라자</t>
  </si>
  <si>
    <t>삼양골목시장</t>
  </si>
  <si>
    <t>수유시장</t>
  </si>
  <si>
    <t>동북프라자</t>
  </si>
  <si>
    <t>강북북부골목시장
(구)번동북부골목시장</t>
  </si>
  <si>
    <t>상점가</t>
    <phoneticPr fontId="15" type="noConversion"/>
  </si>
  <si>
    <t>969-7218</t>
    <phoneticPr fontId="15" type="noConversion"/>
  </si>
  <si>
    <t>동서시장</t>
    <phoneticPr fontId="15" type="noConversion"/>
  </si>
  <si>
    <t>동대문구 전농로 15길 7                 
(전농동 295-52)</t>
    <phoneticPr fontId="15" type="noConversion"/>
  </si>
  <si>
    <t>동대문구 고산자로 464                    
(제기동 913)</t>
    <phoneticPr fontId="15" type="noConversion"/>
  </si>
  <si>
    <t>동대문구 전농로4길 38                         (답십리2동 14-8)</t>
    <phoneticPr fontId="15" type="noConversion"/>
  </si>
  <si>
    <t>3394-8820</t>
    <phoneticPr fontId="15" type="noConversion"/>
  </si>
  <si>
    <t>02-2267-5617~9</t>
  </si>
  <si>
    <t>건물형</t>
    <phoneticPr fontId="15" type="noConversion"/>
  </si>
  <si>
    <t>2265-9611</t>
    <phoneticPr fontId="15" type="noConversion"/>
  </si>
  <si>
    <t>벨포스트
(에리어식스)</t>
    <phoneticPr fontId="15" type="noConversion"/>
  </si>
  <si>
    <t>청계천로 318
(신당동 217-92, 95~97)</t>
    <phoneticPr fontId="15" type="noConversion"/>
  </si>
  <si>
    <t>2275-6006</t>
    <phoneticPr fontId="15" type="noConversion"/>
  </si>
  <si>
    <t>중구 을지로 33길 18-1                                  (주교동 250-1)</t>
    <phoneticPr fontId="15" type="noConversion"/>
  </si>
  <si>
    <t>2236-0270</t>
    <phoneticPr fontId="15" type="noConversion"/>
  </si>
  <si>
    <t>중구 을지로 88/131/218
(을지로2가 161)</t>
    <phoneticPr fontId="15" type="noConversion"/>
  </si>
  <si>
    <t xml:space="preserve">중구 퇴계로 지하 124 
(충무로2가 65-12) </t>
    <phoneticPr fontId="15" type="noConversion"/>
  </si>
  <si>
    <t>상점가</t>
    <phoneticPr fontId="15" type="noConversion"/>
  </si>
  <si>
    <t>중구 남대문로 14
(중구 남대문로3가 13-3 )</t>
    <phoneticPr fontId="15" type="noConversion"/>
  </si>
  <si>
    <t>중구 남대문로지하 72                            (남대문로2가 123)</t>
    <phoneticPr fontId="15" type="noConversion"/>
  </si>
  <si>
    <t>776-3681</t>
    <phoneticPr fontId="15" type="noConversion"/>
  </si>
  <si>
    <t>중구</t>
    <phoneticPr fontId="15" type="noConversion"/>
  </si>
  <si>
    <t>2277-6163</t>
    <phoneticPr fontId="15" type="noConversion"/>
  </si>
  <si>
    <t>2232-9559</t>
    <phoneticPr fontId="15" type="noConversion"/>
  </si>
  <si>
    <t>청계상가</t>
    <phoneticPr fontId="15" type="noConversion"/>
  </si>
  <si>
    <t>2279-6513</t>
    <phoneticPr fontId="15" type="noConversion"/>
  </si>
  <si>
    <t>신당 미래유산 먹거리 골목형상점가</t>
    <phoneticPr fontId="15" type="noConversion"/>
  </si>
  <si>
    <t>다산로 221 일대</t>
    <phoneticPr fontId="15" type="noConversion"/>
  </si>
  <si>
    <t>962-8288</t>
    <phoneticPr fontId="15" type="noConversion"/>
  </si>
  <si>
    <t>동화동 골목형상점가</t>
    <phoneticPr fontId="15" type="noConversion"/>
  </si>
  <si>
    <t>2238-2737</t>
    <phoneticPr fontId="15" type="noConversion"/>
  </si>
  <si>
    <t>필동 골목형상점가</t>
    <phoneticPr fontId="15" type="noConversion"/>
  </si>
  <si>
    <t>골목형</t>
    <phoneticPr fontId="15" type="noConversion"/>
  </si>
  <si>
    <t>중구 필동로 19 일대</t>
    <phoneticPr fontId="15" type="noConversion"/>
  </si>
  <si>
    <t>2268-6691/070-8844-0728</t>
    <phoneticPr fontId="15" type="noConversion"/>
  </si>
  <si>
    <t>중구 청계천로 260-14
(을지로6가 17)</t>
    <phoneticPr fontId="15" type="noConversion"/>
  </si>
  <si>
    <t>중구 장충단로 282-10                      
(신당동 772)</t>
    <phoneticPr fontId="15" type="noConversion"/>
  </si>
  <si>
    <t>중구 남대문시장 8길 7                                      (남창동 5)</t>
    <phoneticPr fontId="15" type="noConversion"/>
  </si>
  <si>
    <t>중구 동호로33길 24 (오장동)</t>
    <phoneticPr fontId="15" type="noConversion"/>
  </si>
  <si>
    <t>753-0787</t>
    <phoneticPr fontId="15" type="noConversion"/>
  </si>
  <si>
    <t>중구 다산로 10길 12
(약수동 372-40)</t>
    <phoneticPr fontId="15" type="noConversion"/>
  </si>
  <si>
    <t>2235-9005</t>
    <phoneticPr fontId="15" type="noConversion"/>
  </si>
  <si>
    <t>team204 (팀204)</t>
    <phoneticPr fontId="15" type="noConversion"/>
  </si>
  <si>
    <t>중구 마장로 30
(중구 신당동 204-48)</t>
    <phoneticPr fontId="15" type="noConversion"/>
  </si>
  <si>
    <t>5817
(1,370)</t>
    <phoneticPr fontId="15" type="noConversion"/>
  </si>
  <si>
    <t>중구</t>
    <phoneticPr fontId="15" type="noConversion"/>
  </si>
  <si>
    <t>황학동주방가구거리
상점가</t>
    <phoneticPr fontId="15" type="noConversion"/>
  </si>
  <si>
    <t>중구 마장로 64 ~ 난계로 189 일대
(중구 흥인동 2-18 ~ 황학동 1100-1 일대)</t>
    <phoneticPr fontId="15" type="noConversion"/>
  </si>
  <si>
    <t>6407-4297</t>
    <phoneticPr fontId="15" type="noConversion"/>
  </si>
  <si>
    <t>서대문구 수색로2길 45
(남가좌동 290-2)</t>
    <phoneticPr fontId="15" type="noConversion"/>
  </si>
  <si>
    <t>서대문구</t>
    <phoneticPr fontId="15" type="noConversion"/>
  </si>
  <si>
    <t>서대문구</t>
    <phoneticPr fontId="15" type="noConversion"/>
  </si>
  <si>
    <t>서대문구</t>
    <phoneticPr fontId="15" type="noConversion"/>
  </si>
  <si>
    <t>서대문구</t>
    <phoneticPr fontId="15" type="noConversion"/>
  </si>
  <si>
    <t>홍제골목형상점가</t>
    <phoneticPr fontId="15" type="noConversion"/>
  </si>
  <si>
    <t>가락로 243                                     (방이동 124-20일대)</t>
    <phoneticPr fontId="15" type="noConversion"/>
  </si>
  <si>
    <t>동원시장</t>
    <phoneticPr fontId="15" type="noConversion"/>
  </si>
  <si>
    <t>면목시장</t>
    <phoneticPr fontId="15" type="noConversion"/>
  </si>
  <si>
    <t>중랑교종합상가</t>
    <phoneticPr fontId="15" type="noConversion"/>
  </si>
  <si>
    <t>중랑동부시장</t>
    <phoneticPr fontId="15" type="noConversion"/>
  </si>
  <si>
    <t>동원전통종합시장</t>
    <phoneticPr fontId="15" type="noConversion"/>
  </si>
  <si>
    <t>동원전통시장 상점가</t>
    <phoneticPr fontId="15" type="noConversion"/>
  </si>
  <si>
    <t>성동구 용답중앙길 59
(용답동 57-17)</t>
    <phoneticPr fontId="15" type="noConversion"/>
  </si>
  <si>
    <t>성동구 마조로1길 28
(행당동 19-34)</t>
    <phoneticPr fontId="15" type="noConversion"/>
  </si>
  <si>
    <t>02-2281-0625</t>
    <phoneticPr fontId="15" type="noConversion"/>
  </si>
  <si>
    <t>성동구 무학봉16길 6, 102호
(하왕십리동 976-15)</t>
    <phoneticPr fontId="15" type="noConversion"/>
  </si>
  <si>
    <t>02-6498-2444</t>
    <phoneticPr fontId="15" type="noConversion"/>
  </si>
  <si>
    <t>02-2234-6323</t>
    <phoneticPr fontId="15" type="noConversion"/>
  </si>
  <si>
    <t>582-333</t>
    <phoneticPr fontId="15" type="noConversion"/>
  </si>
  <si>
    <t>상도약수골목형상점가</t>
    <phoneticPr fontId="15" type="noConversion"/>
  </si>
  <si>
    <t>상도4동 210번지 일대</t>
    <phoneticPr fontId="15" type="noConversion"/>
  </si>
  <si>
    <t>상도도깨비 골목형상점가</t>
    <phoneticPr fontId="15" type="noConversion"/>
  </si>
  <si>
    <t>상도로22길 4</t>
    <phoneticPr fontId="15" type="noConversion"/>
  </si>
  <si>
    <t>성동구 금호산2길 32, 2층
(금호동3가 308)</t>
    <phoneticPr fontId="15" type="noConversion"/>
  </si>
  <si>
    <t>성동구 무학로2길 32, 3~4층
(도선동 276)</t>
    <phoneticPr fontId="15" type="noConversion"/>
  </si>
  <si>
    <t>성동구 아차산로 2-1 뚝섬역 3번출구 옆)
(성수동1가 656-121)</t>
    <phoneticPr fontId="15" type="noConversion"/>
  </si>
  <si>
    <t>02-462-1154</t>
    <phoneticPr fontId="15" type="noConversion"/>
  </si>
  <si>
    <t>성동구</t>
    <phoneticPr fontId="15" type="noConversion"/>
  </si>
  <si>
    <t>신금호역 골목형상점가</t>
    <phoneticPr fontId="15" type="noConversion"/>
  </si>
  <si>
    <t>상점가</t>
    <phoneticPr fontId="15" type="noConversion"/>
  </si>
  <si>
    <t>성동구 금호로149, 지층
(금호동2가 450-1)</t>
    <phoneticPr fontId="15" type="noConversion"/>
  </si>
  <si>
    <t>성수역 골목형상점가</t>
    <phoneticPr fontId="15" type="noConversion"/>
  </si>
  <si>
    <t>성동구 성수일로10길 26, B309-1호
(성수동2가 284-62)</t>
    <phoneticPr fontId="15" type="noConversion"/>
  </si>
  <si>
    <t>개설중</t>
    <phoneticPr fontId="15" type="noConversion"/>
  </si>
  <si>
    <t>서울시 자치구별 전통시장 현황(2022년 상반기)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</si>
</sst>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0_);[Red]\(0\)"/>
  </numFmts>
  <fonts count="4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trike/>
      <sz val="10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6"/>
      <name val="맑은 고딕"/>
      <family val="3"/>
      <charset val="129"/>
    </font>
    <font>
      <sz val="14"/>
      <color theme="0"/>
      <name val="맑은 고딕"/>
      <family val="3"/>
      <charset val="129"/>
    </font>
    <font>
      <b/>
      <sz val="14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4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 "/>
      <family val="1"/>
      <charset val="129"/>
    </font>
    <font>
      <sz val="10"/>
      <name val=" "/>
      <family val="2"/>
    </font>
    <font>
      <sz val="10"/>
      <color rgb="FF000000"/>
      <name val=" "/>
      <family val="2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1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37">
    <xf numFmtId="0" fontId="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>
      <alignment vertical="center"/>
    </xf>
    <xf numFmtId="0" fontId="14" fillId="0" borderId="0">
      <alignment vertical="center"/>
    </xf>
    <xf numFmtId="41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top"/>
      <protection locked="0"/>
    </xf>
    <xf numFmtId="41" fontId="1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72">
    <xf numFmtId="0" fontId="0" fillId="0" borderId="0" xfId="0" applyNumberForma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23" fillId="0" borderId="2" xfId="2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25" fillId="0" borderId="2" xfId="0" applyNumberFormat="1" applyFont="1" applyFill="1" applyBorder="1" applyAlignment="1">
      <alignment horizontal="center" vertical="center" wrapText="1"/>
    </xf>
    <xf numFmtId="0" fontId="25" fillId="0" borderId="2" xfId="0" applyNumberFormat="1" applyFont="1" applyBorder="1" applyAlignment="1">
      <alignment horizontal="center" vertical="center" wrapText="1"/>
    </xf>
    <xf numFmtId="176" fontId="25" fillId="2" borderId="2" xfId="4" applyNumberFormat="1" applyFont="1" applyFill="1" applyBorder="1" applyAlignment="1">
      <alignment horizontal="center" vertical="center" wrapText="1"/>
    </xf>
    <xf numFmtId="0" fontId="25" fillId="2" borderId="2" xfId="7" applyNumberFormat="1" applyFont="1" applyFill="1" applyBorder="1" applyAlignment="1" applyProtection="1">
      <alignment horizontal="center" vertical="center" wrapText="1"/>
    </xf>
    <xf numFmtId="176" fontId="25" fillId="2" borderId="2" xfId="6" applyNumberFormat="1" applyFont="1" applyFill="1" applyBorder="1" applyAlignment="1" applyProtection="1">
      <alignment horizontal="center" vertical="center" wrapText="1"/>
    </xf>
    <xf numFmtId="176" fontId="24" fillId="2" borderId="2" xfId="4" applyNumberFormat="1" applyFont="1" applyFill="1" applyBorder="1" applyAlignment="1" applyProtection="1">
      <alignment horizontal="center" vertical="center" wrapText="1"/>
    </xf>
    <xf numFmtId="0" fontId="25" fillId="2" borderId="2" xfId="0" applyNumberFormat="1" applyFont="1" applyFill="1" applyBorder="1" applyAlignment="1">
      <alignment horizontal="center" vertical="center" wrapText="1"/>
    </xf>
    <xf numFmtId="176" fontId="25" fillId="2" borderId="2" xfId="7" applyNumberFormat="1" applyFont="1" applyFill="1" applyBorder="1" applyAlignment="1">
      <alignment horizontal="center" vertical="center" wrapText="1"/>
    </xf>
    <xf numFmtId="176" fontId="24" fillId="2" borderId="2" xfId="7" applyNumberFormat="1" applyFont="1" applyFill="1" applyBorder="1" applyAlignment="1">
      <alignment horizontal="center" vertical="center" wrapText="1"/>
    </xf>
    <xf numFmtId="0" fontId="25" fillId="2" borderId="2" xfId="7" quotePrefix="1" applyNumberFormat="1" applyFont="1" applyFill="1" applyBorder="1" applyAlignment="1">
      <alignment horizontal="center" vertical="center" wrapText="1"/>
    </xf>
    <xf numFmtId="0" fontId="24" fillId="0" borderId="2" xfId="2" applyNumberFormat="1" applyFont="1" applyFill="1" applyBorder="1" applyAlignment="1">
      <alignment horizontal="center" vertical="center" wrapText="1"/>
    </xf>
    <xf numFmtId="176" fontId="22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22" fillId="2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 applyAlignment="1">
      <alignment horizontal="center" vertical="center" wrapText="1"/>
    </xf>
    <xf numFmtId="0" fontId="14" fillId="3" borderId="0" xfId="0" applyNumberFormat="1" applyFont="1" applyFill="1" applyBorder="1" applyAlignment="1">
      <alignment horizontal="center" vertical="center" wrapText="1"/>
    </xf>
    <xf numFmtId="0" fontId="21" fillId="3" borderId="0" xfId="0" applyNumberFormat="1" applyFont="1" applyFill="1" applyBorder="1" applyAlignment="1">
      <alignment horizontal="center" vertical="center" wrapText="1"/>
    </xf>
    <xf numFmtId="0" fontId="25" fillId="3" borderId="2" xfId="0" applyNumberFormat="1" applyFont="1" applyFill="1" applyBorder="1" applyAlignment="1">
      <alignment horizontal="center" vertical="center" wrapText="1"/>
    </xf>
    <xf numFmtId="0" fontId="22" fillId="3" borderId="0" xfId="0" applyNumberFormat="1" applyFont="1" applyFill="1" applyBorder="1" applyAlignment="1">
      <alignment horizontal="center" vertical="center" wrapText="1"/>
    </xf>
    <xf numFmtId="176" fontId="25" fillId="3" borderId="2" xfId="2" applyNumberFormat="1" applyFont="1" applyFill="1" applyBorder="1" applyAlignment="1">
      <alignment horizontal="center" vertical="center" wrapText="1"/>
    </xf>
    <xf numFmtId="176" fontId="25" fillId="3" borderId="2" xfId="7" applyNumberFormat="1" applyFont="1" applyFill="1" applyBorder="1" applyAlignment="1">
      <alignment horizontal="center" vertical="center" wrapText="1"/>
    </xf>
    <xf numFmtId="176" fontId="25" fillId="2" borderId="2" xfId="6" applyNumberFormat="1" applyFont="1" applyFill="1" applyBorder="1" applyAlignment="1">
      <alignment horizontal="center" vertical="center" wrapText="1"/>
    </xf>
    <xf numFmtId="176" fontId="25" fillId="0" borderId="2" xfId="2" applyNumberFormat="1" applyFont="1" applyBorder="1" applyAlignment="1">
      <alignment horizontal="center" vertical="center" wrapText="1"/>
    </xf>
    <xf numFmtId="0" fontId="25" fillId="2" borderId="2" xfId="17" applyFont="1" applyFill="1" applyBorder="1" applyAlignment="1">
      <alignment horizontal="center" vertical="center" wrapText="1"/>
    </xf>
    <xf numFmtId="176" fontId="25" fillId="0" borderId="2" xfId="8" applyNumberFormat="1" applyFont="1" applyFill="1" applyBorder="1" applyAlignment="1">
      <alignment horizontal="center" vertical="center" wrapText="1"/>
    </xf>
    <xf numFmtId="0" fontId="25" fillId="0" borderId="2" xfId="2" applyNumberFormat="1" applyFont="1" applyFill="1" applyBorder="1" applyAlignment="1">
      <alignment horizontal="center" vertical="center" wrapText="1" shrinkToFit="1"/>
    </xf>
    <xf numFmtId="176" fontId="24" fillId="0" borderId="2" xfId="2" applyNumberFormat="1" applyFont="1" applyBorder="1" applyAlignment="1">
      <alignment horizontal="center" vertical="center" wrapText="1"/>
    </xf>
    <xf numFmtId="176" fontId="25" fillId="2" borderId="2" xfId="10" applyNumberFormat="1" applyFont="1" applyFill="1" applyBorder="1" applyAlignment="1">
      <alignment horizontal="center" vertical="center" wrapText="1"/>
    </xf>
    <xf numFmtId="176" fontId="24" fillId="2" borderId="2" xfId="10" applyNumberFormat="1" applyFont="1" applyFill="1" applyBorder="1" applyAlignment="1">
      <alignment horizontal="center" vertical="center" wrapText="1"/>
    </xf>
    <xf numFmtId="176" fontId="25" fillId="0" borderId="2" xfId="10" applyNumberFormat="1" applyFont="1" applyFill="1" applyBorder="1" applyAlignment="1">
      <alignment horizontal="center" vertical="center" wrapText="1"/>
    </xf>
    <xf numFmtId="176" fontId="24" fillId="0" borderId="2" xfId="10" applyNumberFormat="1" applyFont="1" applyFill="1" applyBorder="1" applyAlignment="1">
      <alignment horizontal="center" vertical="center" wrapText="1"/>
    </xf>
    <xf numFmtId="0" fontId="25" fillId="2" borderId="2" xfId="2" applyNumberFormat="1" applyFont="1" applyFill="1" applyBorder="1" applyAlignment="1">
      <alignment horizontal="center" vertical="center" wrapText="1" shrinkToFit="1"/>
    </xf>
    <xf numFmtId="176" fontId="25" fillId="2" borderId="2" xfId="17" applyNumberFormat="1" applyFont="1" applyFill="1" applyBorder="1" applyAlignment="1">
      <alignment horizontal="center" vertical="center" wrapText="1"/>
    </xf>
    <xf numFmtId="0" fontId="26" fillId="2" borderId="2" xfId="17" applyNumberFormat="1" applyFont="1" applyFill="1" applyBorder="1" applyAlignment="1">
      <alignment horizontal="center" vertical="center" wrapText="1"/>
    </xf>
    <xf numFmtId="176" fontId="25" fillId="3" borderId="2" xfId="6" applyNumberFormat="1" applyFont="1" applyFill="1" applyBorder="1" applyAlignment="1">
      <alignment horizontal="center" vertical="center" wrapText="1"/>
    </xf>
    <xf numFmtId="176" fontId="24" fillId="0" borderId="2" xfId="7" applyNumberFormat="1" applyFont="1" applyFill="1" applyBorder="1" applyAlignment="1">
      <alignment horizontal="center" vertical="center" wrapText="1"/>
    </xf>
    <xf numFmtId="176" fontId="24" fillId="3" borderId="2" xfId="2" applyNumberFormat="1" applyFont="1" applyFill="1" applyBorder="1" applyAlignment="1">
      <alignment horizontal="center" vertical="center" wrapText="1"/>
    </xf>
    <xf numFmtId="176" fontId="25" fillId="0" borderId="2" xfId="20" applyNumberFormat="1" applyFont="1" applyFill="1" applyBorder="1" applyAlignment="1">
      <alignment horizontal="center" vertical="center" wrapText="1"/>
    </xf>
    <xf numFmtId="176" fontId="24" fillId="0" borderId="2" xfId="20" applyNumberFormat="1" applyFont="1" applyFill="1" applyBorder="1" applyAlignment="1">
      <alignment horizontal="center" vertical="center" wrapText="1"/>
    </xf>
    <xf numFmtId="176" fontId="24" fillId="3" borderId="2" xfId="7" applyNumberFormat="1" applyFont="1" applyFill="1" applyBorder="1" applyAlignment="1">
      <alignment horizontal="center" vertical="center" wrapText="1"/>
    </xf>
    <xf numFmtId="176" fontId="24" fillId="0" borderId="2" xfId="2" applyNumberFormat="1" applyFont="1" applyFill="1" applyBorder="1" applyAlignment="1">
      <alignment horizontal="center" vertical="center" wrapText="1"/>
    </xf>
    <xf numFmtId="0" fontId="25" fillId="2" borderId="2" xfId="16" applyNumberFormat="1" applyFont="1" applyFill="1" applyBorder="1" applyAlignment="1">
      <alignment horizontal="center" vertical="center" wrapText="1"/>
    </xf>
    <xf numFmtId="176" fontId="25" fillId="2" borderId="2" xfId="16" applyNumberFormat="1" applyFont="1" applyFill="1" applyBorder="1" applyAlignment="1">
      <alignment horizontal="center" vertical="center" wrapText="1"/>
    </xf>
    <xf numFmtId="176" fontId="24" fillId="2" borderId="2" xfId="16" applyNumberFormat="1" applyFont="1" applyFill="1" applyBorder="1" applyAlignment="1">
      <alignment horizontal="center" vertical="center" wrapText="1"/>
    </xf>
    <xf numFmtId="176" fontId="25" fillId="0" borderId="2" xfId="6" applyNumberFormat="1" applyFont="1" applyFill="1" applyBorder="1" applyAlignment="1">
      <alignment horizontal="center" vertical="center" wrapText="1"/>
    </xf>
    <xf numFmtId="176" fontId="25" fillId="2" borderId="2" xfId="2" applyNumberFormat="1" applyFont="1" applyFill="1" applyBorder="1" applyAlignment="1">
      <alignment horizontal="center" vertical="center" wrapText="1"/>
    </xf>
    <xf numFmtId="176" fontId="25" fillId="2" borderId="2" xfId="15" applyNumberFormat="1" applyFont="1" applyFill="1" applyBorder="1" applyAlignment="1">
      <alignment horizontal="center" vertical="center" wrapText="1"/>
    </xf>
    <xf numFmtId="176" fontId="24" fillId="2" borderId="2" xfId="15" applyNumberFormat="1" applyFont="1" applyFill="1" applyBorder="1" applyAlignment="1">
      <alignment horizontal="center" vertical="center" wrapText="1"/>
    </xf>
    <xf numFmtId="176" fontId="25" fillId="0" borderId="2" xfId="0" applyNumberFormat="1" applyFont="1" applyBorder="1" applyAlignment="1">
      <alignment horizontal="center" vertical="center" wrapText="1"/>
    </xf>
    <xf numFmtId="176" fontId="25" fillId="0" borderId="2" xfId="0" applyNumberFormat="1" applyFont="1" applyFill="1" applyBorder="1" applyAlignment="1">
      <alignment horizontal="center" vertical="center" wrapText="1"/>
    </xf>
    <xf numFmtId="0" fontId="21" fillId="0" borderId="0" xfId="2" applyNumberFormat="1" applyFont="1" applyBorder="1" applyAlignment="1">
      <alignment horizontal="center" vertical="center" wrapText="1"/>
    </xf>
    <xf numFmtId="0" fontId="25" fillId="2" borderId="2" xfId="4" applyNumberFormat="1" applyFont="1" applyFill="1" applyBorder="1" applyAlignment="1" applyProtection="1">
      <alignment horizontal="center" vertical="center" wrapText="1"/>
    </xf>
    <xf numFmtId="0" fontId="25" fillId="0" borderId="2" xfId="12" applyNumberFormat="1" applyFont="1" applyFill="1" applyBorder="1" applyAlignment="1">
      <alignment horizontal="center" vertical="center" wrapText="1"/>
    </xf>
    <xf numFmtId="0" fontId="25" fillId="2" borderId="2" xfId="10" applyNumberFormat="1" applyFont="1" applyFill="1" applyBorder="1" applyAlignment="1">
      <alignment horizontal="center" vertical="center" wrapText="1"/>
    </xf>
    <xf numFmtId="0" fontId="25" fillId="0" borderId="2" xfId="2" applyNumberFormat="1" applyFont="1" applyBorder="1" applyAlignment="1">
      <alignment horizontal="center" vertical="center" wrapText="1"/>
    </xf>
    <xf numFmtId="0" fontId="25" fillId="2" borderId="2" xfId="17" applyNumberFormat="1" applyFont="1" applyFill="1" applyBorder="1" applyAlignment="1">
      <alignment horizontal="center" vertical="center" wrapText="1"/>
    </xf>
    <xf numFmtId="0" fontId="25" fillId="3" borderId="2" xfId="7" applyNumberFormat="1" applyFont="1" applyFill="1" applyBorder="1" applyAlignment="1">
      <alignment horizontal="center" vertical="center" wrapText="1"/>
    </xf>
    <xf numFmtId="0" fontId="25" fillId="3" borderId="2" xfId="2" applyNumberFormat="1" applyFont="1" applyFill="1" applyBorder="1" applyAlignment="1">
      <alignment horizontal="center" vertical="center" wrapText="1"/>
    </xf>
    <xf numFmtId="0" fontId="25" fillId="0" borderId="2" xfId="10" applyNumberFormat="1" applyFont="1" applyFill="1" applyBorder="1" applyAlignment="1">
      <alignment horizontal="center" vertical="center" wrapText="1"/>
    </xf>
    <xf numFmtId="177" fontId="25" fillId="0" borderId="2" xfId="2" applyNumberFormat="1" applyFont="1" applyFill="1" applyBorder="1" applyAlignment="1">
      <alignment horizontal="center" vertical="center" wrapText="1"/>
    </xf>
    <xf numFmtId="0" fontId="25" fillId="0" borderId="2" xfId="7" applyNumberFormat="1" applyFont="1" applyFill="1" applyBorder="1" applyAlignment="1">
      <alignment horizontal="center" vertical="center" wrapText="1"/>
    </xf>
    <xf numFmtId="176" fontId="25" fillId="0" borderId="2" xfId="2" applyNumberFormat="1" applyFont="1" applyFill="1" applyBorder="1" applyAlignment="1">
      <alignment horizontal="center" vertical="center" wrapText="1"/>
    </xf>
    <xf numFmtId="0" fontId="25" fillId="0" borderId="2" xfId="2" applyNumberFormat="1" applyFont="1" applyFill="1" applyBorder="1" applyAlignment="1">
      <alignment horizontal="center" vertical="center" wrapText="1"/>
    </xf>
    <xf numFmtId="0" fontId="25" fillId="2" borderId="2" xfId="2" applyNumberFormat="1" applyFont="1" applyFill="1" applyBorder="1" applyAlignment="1">
      <alignment horizontal="center" vertical="center" wrapText="1"/>
    </xf>
    <xf numFmtId="0" fontId="25" fillId="2" borderId="2" xfId="4" applyNumberFormat="1" applyFont="1" applyFill="1" applyBorder="1" applyAlignment="1">
      <alignment horizontal="center" vertical="center" wrapText="1"/>
    </xf>
    <xf numFmtId="176" fontId="24" fillId="2" borderId="2" xfId="4" applyNumberFormat="1" applyFont="1" applyFill="1" applyBorder="1" applyAlignment="1">
      <alignment horizontal="center" vertical="center" wrapText="1"/>
    </xf>
    <xf numFmtId="0" fontId="25" fillId="2" borderId="2" xfId="7" applyNumberFormat="1" applyFont="1" applyFill="1" applyBorder="1" applyAlignment="1">
      <alignment horizontal="center" vertical="center" wrapText="1"/>
    </xf>
    <xf numFmtId="176" fontId="24" fillId="2" borderId="2" xfId="2" applyNumberFormat="1" applyFont="1" applyFill="1" applyBorder="1" applyAlignment="1">
      <alignment horizontal="center" vertical="center" wrapText="1"/>
    </xf>
    <xf numFmtId="0" fontId="25" fillId="2" borderId="2" xfId="15" applyNumberFormat="1" applyFont="1" applyFill="1" applyBorder="1" applyAlignment="1">
      <alignment horizontal="center" vertical="center" wrapText="1"/>
    </xf>
    <xf numFmtId="0" fontId="25" fillId="2" borderId="2" xfId="10" applyFont="1" applyFill="1" applyBorder="1" applyAlignment="1">
      <alignment horizontal="center" vertical="center"/>
    </xf>
    <xf numFmtId="176" fontId="25" fillId="2" borderId="2" xfId="0" applyNumberFormat="1" applyFont="1" applyFill="1" applyBorder="1" applyAlignment="1">
      <alignment horizontal="center" vertical="center" wrapText="1"/>
    </xf>
    <xf numFmtId="0" fontId="25" fillId="5" borderId="2" xfId="0" applyNumberFormat="1" applyFont="1" applyFill="1" applyBorder="1" applyAlignment="1">
      <alignment horizontal="center" vertical="center" wrapText="1"/>
    </xf>
    <xf numFmtId="0" fontId="25" fillId="5" borderId="2" xfId="2" applyNumberFormat="1" applyFont="1" applyFill="1" applyBorder="1" applyAlignment="1">
      <alignment horizontal="center" vertical="center" wrapText="1"/>
    </xf>
    <xf numFmtId="176" fontId="24" fillId="5" borderId="2" xfId="2" applyNumberFormat="1" applyFont="1" applyFill="1" applyBorder="1" applyAlignment="1">
      <alignment horizontal="center" vertical="center" wrapText="1"/>
    </xf>
    <xf numFmtId="0" fontId="25" fillId="5" borderId="2" xfId="7" applyNumberFormat="1" applyFont="1" applyFill="1" applyBorder="1" applyAlignment="1">
      <alignment horizontal="center" vertical="center" wrapText="1"/>
    </xf>
    <xf numFmtId="0" fontId="25" fillId="5" borderId="2" xfId="16" applyNumberFormat="1" applyFont="1" applyFill="1" applyBorder="1" applyAlignment="1">
      <alignment horizontal="center" vertical="center" wrapText="1"/>
    </xf>
    <xf numFmtId="176" fontId="28" fillId="4" borderId="2" xfId="2" applyNumberFormat="1" applyFont="1" applyFill="1" applyBorder="1" applyAlignment="1">
      <alignment horizontal="center" vertical="center" wrapText="1"/>
    </xf>
    <xf numFmtId="0" fontId="30" fillId="0" borderId="0" xfId="0" applyNumberFormat="1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center" vertical="center" wrapText="1"/>
    </xf>
    <xf numFmtId="0" fontId="22" fillId="0" borderId="2" xfId="0" applyNumberFormat="1" applyFont="1" applyBorder="1" applyAlignment="1">
      <alignment horizontal="center" vertical="center" wrapText="1"/>
    </xf>
    <xf numFmtId="0" fontId="27" fillId="0" borderId="6" xfId="0" applyNumberFormat="1" applyFont="1" applyBorder="1" applyAlignment="1">
      <alignment horizontal="center" vertical="center" wrapText="1"/>
    </xf>
    <xf numFmtId="176" fontId="25" fillId="5" borderId="2" xfId="2" applyNumberFormat="1" applyFont="1" applyFill="1" applyBorder="1" applyAlignment="1">
      <alignment horizontal="center" vertical="center" wrapText="1"/>
    </xf>
    <xf numFmtId="176" fontId="25" fillId="5" borderId="2" xfId="7" applyNumberFormat="1" applyFont="1" applyFill="1" applyBorder="1" applyAlignment="1">
      <alignment horizontal="center" vertical="center" wrapText="1"/>
    </xf>
    <xf numFmtId="176" fontId="25" fillId="5" borderId="2" xfId="16" applyNumberFormat="1" applyFont="1" applyFill="1" applyBorder="1" applyAlignment="1">
      <alignment horizontal="center" vertical="center" wrapText="1"/>
    </xf>
    <xf numFmtId="0" fontId="25" fillId="0" borderId="2" xfId="2" applyNumberFormat="1" applyFont="1" applyFill="1" applyBorder="1" applyAlignment="1">
      <alignment horizontal="right" wrapText="1"/>
    </xf>
    <xf numFmtId="176" fontId="25" fillId="0" borderId="2" xfId="2" applyNumberFormat="1" applyFont="1" applyFill="1" applyBorder="1" applyAlignment="1">
      <alignment horizontal="right" wrapText="1"/>
    </xf>
    <xf numFmtId="0" fontId="25" fillId="0" borderId="2" xfId="2" applyNumberFormat="1" applyFont="1" applyBorder="1" applyAlignment="1">
      <alignment horizontal="right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28" fillId="4" borderId="4" xfId="1" applyNumberFormat="1" applyFont="1" applyFill="1" applyBorder="1" applyAlignment="1">
      <alignment horizontal="center" vertical="center" wrapText="1"/>
    </xf>
    <xf numFmtId="0" fontId="28" fillId="4" borderId="7" xfId="1" applyNumberFormat="1" applyFont="1" applyFill="1" applyBorder="1" applyAlignment="1">
      <alignment horizontal="center" vertical="center" wrapText="1"/>
    </xf>
    <xf numFmtId="0" fontId="28" fillId="4" borderId="4" xfId="2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vertical="center" wrapText="1"/>
    </xf>
    <xf numFmtId="0" fontId="28" fillId="4" borderId="1" xfId="0" applyNumberFormat="1" applyFont="1" applyFill="1" applyBorder="1" applyAlignment="1">
      <alignment vertical="center" wrapText="1"/>
    </xf>
    <xf numFmtId="0" fontId="28" fillId="4" borderId="4" xfId="1" applyNumberFormat="1" applyFont="1" applyFill="1" applyBorder="1" applyAlignment="1">
      <alignment vertical="center" wrapText="1"/>
    </xf>
    <xf numFmtId="0" fontId="28" fillId="4" borderId="1" xfId="1" applyNumberFormat="1" applyFont="1" applyFill="1" applyBorder="1" applyAlignment="1">
      <alignment vertical="center" wrapText="1"/>
    </xf>
    <xf numFmtId="0" fontId="28" fillId="4" borderId="7" xfId="1" applyNumberFormat="1" applyFont="1" applyFill="1" applyBorder="1" applyAlignment="1">
      <alignment vertical="center" wrapText="1"/>
    </xf>
    <xf numFmtId="0" fontId="28" fillId="4" borderId="8" xfId="1" applyNumberFormat="1" applyFont="1" applyFill="1" applyBorder="1" applyAlignment="1">
      <alignment vertical="center" wrapText="1"/>
    </xf>
    <xf numFmtId="0" fontId="28" fillId="4" borderId="4" xfId="2" applyNumberFormat="1" applyFont="1" applyFill="1" applyBorder="1" applyAlignment="1">
      <alignment vertical="center" wrapText="1"/>
    </xf>
    <xf numFmtId="0" fontId="28" fillId="4" borderId="2" xfId="2" applyNumberFormat="1" applyFont="1" applyFill="1" applyBorder="1" applyAlignment="1">
      <alignment horizontal="center" vertical="center" wrapText="1"/>
    </xf>
    <xf numFmtId="176" fontId="28" fillId="4" borderId="2" xfId="1" applyNumberFormat="1" applyFont="1" applyFill="1" applyBorder="1" applyAlignment="1">
      <alignment horizontal="center" vertical="center" wrapText="1"/>
    </xf>
    <xf numFmtId="176" fontId="25" fillId="2" borderId="2" xfId="2" applyNumberFormat="1" applyFont="1" applyFill="1" applyBorder="1" applyAlignment="1">
      <alignment horizontal="center" vertical="center" wrapText="1" shrinkToFit="1"/>
    </xf>
    <xf numFmtId="0" fontId="25" fillId="2" borderId="2" xfId="15" applyNumberFormat="1" applyFont="1" applyFill="1" applyBorder="1" applyAlignment="1">
      <alignment horizontal="center" vertical="center" wrapText="1" shrinkToFit="1"/>
    </xf>
    <xf numFmtId="0" fontId="10" fillId="0" borderId="0" xfId="0" applyNumberFormat="1" applyFont="1" applyAlignment="1">
      <alignment horizontal="center" vertical="center" wrapText="1"/>
    </xf>
    <xf numFmtId="0" fontId="33" fillId="0" borderId="0" xfId="0" applyNumberFormat="1" applyFont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Alignment="1">
      <alignment horizontal="center" vertical="center" wrapText="1"/>
    </xf>
    <xf numFmtId="0" fontId="34" fillId="0" borderId="2" xfId="7" applyNumberFormat="1" applyFont="1" applyFill="1" applyBorder="1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 wrapText="1"/>
    </xf>
    <xf numFmtId="0" fontId="34" fillId="0" borderId="2" xfId="2" applyNumberFormat="1" applyFont="1" applyFill="1" applyBorder="1" applyAlignment="1">
      <alignment horizontal="center" vertical="center" wrapText="1"/>
    </xf>
    <xf numFmtId="176" fontId="36" fillId="2" borderId="2" xfId="2" applyNumberFormat="1" applyFont="1" applyFill="1" applyBorder="1" applyAlignment="1">
      <alignment horizontal="center" vertical="center" wrapText="1"/>
    </xf>
    <xf numFmtId="176" fontId="36" fillId="2" borderId="2" xfId="4" applyNumberFormat="1" applyFont="1" applyFill="1" applyBorder="1" applyAlignment="1">
      <alignment horizontal="center" vertical="center" wrapText="1"/>
    </xf>
    <xf numFmtId="38" fontId="25" fillId="2" borderId="2" xfId="2" applyNumberFormat="1" applyFont="1" applyFill="1" applyBorder="1" applyAlignment="1">
      <alignment horizontal="center" vertical="center" wrapText="1"/>
    </xf>
    <xf numFmtId="38" fontId="36" fillId="2" borderId="2" xfId="2" applyNumberFormat="1" applyFont="1" applyFill="1" applyBorder="1" applyAlignment="1">
      <alignment horizontal="center" vertical="center" wrapText="1"/>
    </xf>
    <xf numFmtId="38" fontId="24" fillId="2" borderId="2" xfId="2" applyNumberFormat="1" applyFont="1" applyFill="1" applyBorder="1" applyAlignment="1">
      <alignment horizontal="center" vertical="center" wrapText="1"/>
    </xf>
    <xf numFmtId="0" fontId="34" fillId="2" borderId="2" xfId="10" applyFont="1" applyFill="1" applyBorder="1" applyAlignment="1">
      <alignment horizontal="center" vertical="center"/>
    </xf>
    <xf numFmtId="0" fontId="34" fillId="3" borderId="2" xfId="0" applyNumberFormat="1" applyFont="1" applyFill="1" applyBorder="1" applyAlignment="1">
      <alignment horizontal="center" vertical="center" wrapText="1"/>
    </xf>
    <xf numFmtId="0" fontId="34" fillId="3" borderId="2" xfId="2" applyNumberFormat="1" applyFont="1" applyFill="1" applyBorder="1" applyAlignment="1">
      <alignment horizontal="center" vertical="center" wrapText="1"/>
    </xf>
    <xf numFmtId="176" fontId="36" fillId="2" borderId="2" xfId="15" applyNumberFormat="1" applyFont="1" applyFill="1" applyBorder="1" applyAlignment="1">
      <alignment horizontal="center" vertical="center" wrapText="1"/>
    </xf>
    <xf numFmtId="176" fontId="34" fillId="3" borderId="2" xfId="2" applyNumberFormat="1" applyFont="1" applyFill="1" applyBorder="1" applyAlignment="1">
      <alignment horizontal="center" vertical="center" wrapText="1"/>
    </xf>
    <xf numFmtId="176" fontId="36" fillId="3" borderId="2" xfId="2" applyNumberFormat="1" applyFont="1" applyFill="1" applyBorder="1" applyAlignment="1">
      <alignment horizontal="center" vertical="center" wrapText="1"/>
    </xf>
    <xf numFmtId="176" fontId="34" fillId="0" borderId="2" xfId="6" applyNumberFormat="1" applyFont="1" applyFill="1" applyBorder="1" applyAlignment="1">
      <alignment horizontal="center" vertical="center" wrapText="1"/>
    </xf>
    <xf numFmtId="176" fontId="36" fillId="0" borderId="2" xfId="2" applyNumberFormat="1" applyFont="1" applyFill="1" applyBorder="1" applyAlignment="1">
      <alignment horizontal="center" vertical="center" wrapText="1"/>
    </xf>
    <xf numFmtId="176" fontId="36" fillId="0" borderId="2" xfId="7" applyNumberFormat="1" applyFont="1" applyFill="1" applyBorder="1" applyAlignment="1">
      <alignment horizontal="center" vertical="center" wrapText="1"/>
    </xf>
    <xf numFmtId="176" fontId="36" fillId="0" borderId="2" xfId="20" applyNumberFormat="1" applyFont="1" applyFill="1" applyBorder="1" applyAlignment="1">
      <alignment horizontal="center" vertical="center" wrapText="1"/>
    </xf>
    <xf numFmtId="176" fontId="34" fillId="0" borderId="2" xfId="20" applyNumberFormat="1" applyFont="1" applyFill="1" applyBorder="1" applyAlignment="1">
      <alignment horizontal="center" vertical="center" wrapText="1"/>
    </xf>
    <xf numFmtId="0" fontId="37" fillId="2" borderId="2" xfId="2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39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0" fontId="40" fillId="0" borderId="2" xfId="33" applyNumberFormat="1" applyFont="1" applyFill="1" applyBorder="1" applyAlignment="1">
      <alignment horizontal="center" vertical="center" wrapText="1"/>
    </xf>
    <xf numFmtId="0" fontId="40" fillId="0" borderId="2" xfId="35" applyNumberFormat="1" applyFont="1" applyFill="1" applyBorder="1" applyAlignment="1">
      <alignment horizontal="center" vertical="center" wrapText="1"/>
    </xf>
    <xf numFmtId="0" fontId="40" fillId="7" borderId="2" xfId="35" applyNumberFormat="1" applyFont="1" applyFill="1" applyBorder="1" applyAlignment="1">
      <alignment horizontal="center" vertical="center" wrapText="1"/>
    </xf>
    <xf numFmtId="0" fontId="40" fillId="0" borderId="2" xfId="34" applyNumberFormat="1" applyFont="1" applyFill="1" applyBorder="1" applyAlignment="1">
      <alignment horizontal="center" vertical="center" wrapText="1"/>
    </xf>
    <xf numFmtId="0" fontId="40" fillId="0" borderId="9" xfId="33" applyFont="1" applyFill="1" applyBorder="1" applyAlignment="1">
      <alignment horizontal="center" vertical="center" wrapText="1"/>
    </xf>
    <xf numFmtId="176" fontId="41" fillId="0" borderId="2" xfId="35" applyNumberFormat="1" applyFont="1" applyFill="1" applyBorder="1" applyAlignment="1">
      <alignment horizontal="center" vertical="center" wrapText="1"/>
    </xf>
    <xf numFmtId="176" fontId="40" fillId="0" borderId="2" xfId="35" applyNumberFormat="1" applyFont="1" applyFill="1" applyBorder="1" applyAlignment="1">
      <alignment horizontal="center" vertical="center" wrapText="1"/>
    </xf>
    <xf numFmtId="0" fontId="22" fillId="8" borderId="2" xfId="33" applyNumberFormat="1" applyFont="1" applyFill="1" applyBorder="1" applyAlignment="1">
      <alignment horizontal="center" vertical="center" wrapText="1"/>
    </xf>
    <xf numFmtId="0" fontId="22" fillId="0" borderId="2" xfId="33" applyNumberFormat="1" applyFont="1" applyBorder="1" applyAlignment="1">
      <alignment horizontal="center" vertical="center" wrapText="1"/>
    </xf>
    <xf numFmtId="176" fontId="22" fillId="0" borderId="2" xfId="33" applyNumberFormat="1" applyFont="1" applyFill="1" applyBorder="1" applyAlignment="1">
      <alignment horizontal="center" vertical="center" wrapText="1"/>
    </xf>
    <xf numFmtId="176" fontId="41" fillId="0" borderId="2" xfId="33" applyNumberFormat="1" applyFont="1" applyFill="1" applyBorder="1" applyAlignment="1">
      <alignment horizontal="center" vertical="center" wrapText="1"/>
    </xf>
    <xf numFmtId="0" fontId="25" fillId="0" borderId="3" xfId="0" applyNumberFormat="1" applyFont="1" applyBorder="1" applyAlignment="1">
      <alignment horizontal="center" vertical="center" wrapText="1"/>
    </xf>
    <xf numFmtId="176" fontId="34" fillId="0" borderId="2" xfId="8" applyNumberFormat="1" applyFont="1" applyFill="1" applyBorder="1" applyAlignment="1">
      <alignment horizontal="center" vertical="center" wrapText="1"/>
    </xf>
    <xf numFmtId="176" fontId="34" fillId="0" borderId="2" xfId="2" applyNumberFormat="1" applyFont="1" applyFill="1" applyBorder="1" applyAlignment="1">
      <alignment horizontal="center" vertical="center" wrapText="1"/>
    </xf>
    <xf numFmtId="176" fontId="34" fillId="0" borderId="2" xfId="0" applyNumberFormat="1" applyFont="1" applyBorder="1" applyAlignment="1">
      <alignment horizontal="center" vertical="center" wrapText="1"/>
    </xf>
    <xf numFmtId="176" fontId="34" fillId="0" borderId="2" xfId="0" applyNumberFormat="1" applyFont="1" applyFill="1" applyBorder="1" applyAlignment="1">
      <alignment horizontal="center" vertical="center" wrapText="1"/>
    </xf>
    <xf numFmtId="0" fontId="34" fillId="0" borderId="4" xfId="0" applyNumberFormat="1" applyFont="1" applyFill="1" applyBorder="1" applyAlignment="1">
      <alignment horizontal="center" vertical="center" wrapText="1"/>
    </xf>
    <xf numFmtId="0" fontId="25" fillId="2" borderId="2" xfId="12" applyNumberFormat="1" applyFont="1" applyFill="1" applyBorder="1" applyAlignment="1">
      <alignment horizontal="center" vertical="center" wrapText="1"/>
    </xf>
    <xf numFmtId="0" fontId="36" fillId="0" borderId="2" xfId="2" applyNumberFormat="1" applyFont="1" applyFill="1" applyBorder="1" applyAlignment="1">
      <alignment horizontal="center" vertical="center" wrapText="1"/>
    </xf>
    <xf numFmtId="176" fontId="16" fillId="0" borderId="2" xfId="2" applyNumberFormat="1" applyFont="1" applyFill="1" applyBorder="1" applyAlignment="1">
      <alignment horizontal="center" vertical="center" wrapText="1"/>
    </xf>
    <xf numFmtId="0" fontId="25" fillId="6" borderId="2" xfId="2" applyNumberFormat="1" applyFont="1" applyFill="1" applyBorder="1" applyAlignment="1">
      <alignment horizontal="center" vertical="center" wrapText="1"/>
    </xf>
    <xf numFmtId="0" fontId="31" fillId="4" borderId="2" xfId="2" applyNumberFormat="1" applyFont="1" applyFill="1" applyBorder="1" applyAlignment="1">
      <alignment horizontal="center" vertical="center" wrapText="1"/>
    </xf>
    <xf numFmtId="176" fontId="28" fillId="4" borderId="2" xfId="1" applyNumberFormat="1" applyFont="1" applyFill="1" applyBorder="1" applyAlignment="1">
      <alignment horizontal="center" vertical="center" wrapText="1"/>
    </xf>
    <xf numFmtId="176" fontId="23" fillId="0" borderId="2" xfId="2" applyNumberFormat="1" applyFont="1" applyFill="1" applyBorder="1" applyAlignment="1">
      <alignment horizontal="center" vertical="center" wrapText="1"/>
    </xf>
    <xf numFmtId="0" fontId="31" fillId="4" borderId="3" xfId="2" applyNumberFormat="1" applyFont="1" applyFill="1" applyBorder="1" applyAlignment="1">
      <alignment horizontal="center" vertical="center" wrapText="1"/>
    </xf>
    <xf numFmtId="0" fontId="31" fillId="4" borderId="5" xfId="2" applyNumberFormat="1" applyFont="1" applyFill="1" applyBorder="1" applyAlignment="1">
      <alignment horizontal="center" vertical="center" wrapText="1"/>
    </xf>
    <xf numFmtId="0" fontId="29" fillId="0" borderId="6" xfId="0" applyNumberFormat="1" applyFont="1" applyBorder="1" applyAlignment="1">
      <alignment horizontal="center" vertical="center" wrapText="1"/>
    </xf>
    <xf numFmtId="176" fontId="31" fillId="4" borderId="2" xfId="2" applyNumberFormat="1" applyFont="1" applyFill="1" applyBorder="1" applyAlignment="1">
      <alignment horizontal="center" vertical="center" wrapText="1"/>
    </xf>
  </cellXfs>
  <cellStyles count="37">
    <cellStyle name="백분율 2" xfId="32"/>
    <cellStyle name="쉼표 [0]" xfId="20" builtinId="6"/>
    <cellStyle name="쉼표 [0] 2" xfId="6"/>
    <cellStyle name="쉼표 [0] 3 2" xfId="8"/>
    <cellStyle name="표준" xfId="0" builtinId="0"/>
    <cellStyle name="표준 10" xfId="2"/>
    <cellStyle name="표준 10_시장목록" xfId="34"/>
    <cellStyle name="표준 11" xfId="17"/>
    <cellStyle name="표준 13" xfId="5"/>
    <cellStyle name="표준 13_시장목록" xfId="35"/>
    <cellStyle name="표준 14" xfId="4"/>
    <cellStyle name="표준 15" xfId="11"/>
    <cellStyle name="표준 16" xfId="10"/>
    <cellStyle name="표준 17" xfId="13"/>
    <cellStyle name="표준 18" xfId="14"/>
    <cellStyle name="표준 2" xfId="1"/>
    <cellStyle name="표준 2 2" xfId="22"/>
    <cellStyle name="표준 3" xfId="7"/>
    <cellStyle name="표준 3 2" xfId="18"/>
    <cellStyle name="표준 3_시장목록" xfId="36"/>
    <cellStyle name="표준 4" xfId="12"/>
    <cellStyle name="표준 5" xfId="21"/>
    <cellStyle name="표준 5 2" xfId="16"/>
    <cellStyle name="표준 5 3" xfId="23"/>
    <cellStyle name="표준 5 3 2" xfId="26"/>
    <cellStyle name="표준 5 3 2 2" xfId="31"/>
    <cellStyle name="표준 5 3 3" xfId="28"/>
    <cellStyle name="표준 5 4" xfId="24"/>
    <cellStyle name="표준 5 4 2" xfId="29"/>
    <cellStyle name="표준 5 5" xfId="25"/>
    <cellStyle name="표준 5 5 2" xfId="30"/>
    <cellStyle name="표준 5 6" xfId="27"/>
    <cellStyle name="표준 6" xfId="15"/>
    <cellStyle name="표준 7" xfId="9"/>
    <cellStyle name="표준 8" xfId="3"/>
    <cellStyle name="표준_시장목록" xfId="33"/>
    <cellStyle name="하이퍼링크" xfId="19"/>
  </cellStyles>
  <dxfs count="0"/>
  <tableStyles count="0" defaultTableStyle="TableStyleMedium2" defaultPivotStyle="PivotStyleLight16"/>
  <colors>
    <mruColors>
      <color rgb="FFF9FCDA"/>
      <color rgb="FFCCFFFF"/>
      <color rgb="FFFFCCCC"/>
      <color rgb="FFEFF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00"/>
  <sheetViews>
    <sheetView tabSelected="1" zoomScale="85" zoomScaleNormal="85" workbookViewId="0">
      <pane xSplit="7" ySplit="4" topLeftCell="H5" activePane="bottomRight" state="frozen"/>
      <selection pane="topRight" activeCell="E1" sqref="E1"/>
      <selection pane="bottomLeft" activeCell="A5" sqref="A5"/>
      <selection pane="bottomRight" activeCell="D1" sqref="D1:I1"/>
    </sheetView>
  </sheetViews>
  <sheetFormatPr defaultRowHeight="16.5"/>
  <cols>
    <col min="1" max="1" width="9" style="116"/>
    <col min="2" max="2" width="2.625" style="1" customWidth="1"/>
    <col min="3" max="3" width="4.25" style="11" customWidth="1"/>
    <col min="4" max="4" width="6.375" style="12" customWidth="1"/>
    <col min="5" max="5" width="8.5" style="12" customWidth="1"/>
    <col min="6" max="6" width="5" style="12" customWidth="1"/>
    <col min="7" max="7" width="28.875" style="12" customWidth="1"/>
    <col min="8" max="8" width="10.875" style="12" customWidth="1"/>
    <col min="9" max="9" width="33.25" style="12" customWidth="1"/>
    <col min="10" max="10" width="11.625" style="12" customWidth="1"/>
    <col min="11" max="11" width="9" style="24" customWidth="1"/>
    <col min="12" max="12" width="13.5" style="25" customWidth="1"/>
    <col min="13" max="16384" width="9" style="1"/>
  </cols>
  <sheetData>
    <row r="1" spans="1:12" ht="33.75" customHeight="1">
      <c r="D1" s="170" t="s">
        <v>1126</v>
      </c>
      <c r="E1" s="170"/>
      <c r="F1" s="170"/>
      <c r="G1" s="170"/>
      <c r="H1" s="170"/>
      <c r="I1" s="170"/>
      <c r="J1" s="94"/>
      <c r="K1" s="94"/>
      <c r="L1" s="94"/>
    </row>
    <row r="2" spans="1:12" s="92" customFormat="1" ht="18.75" customHeight="1">
      <c r="A2" s="117"/>
      <c r="C2" s="91"/>
      <c r="D2" s="105"/>
      <c r="E2" s="107"/>
      <c r="F2" s="109"/>
      <c r="G2" s="168" t="s">
        <v>949</v>
      </c>
      <c r="H2" s="169"/>
      <c r="I2" s="169"/>
      <c r="J2" s="165"/>
      <c r="K2" s="171" t="s">
        <v>947</v>
      </c>
      <c r="L2" s="171"/>
    </row>
    <row r="3" spans="1:12" s="2" customFormat="1" ht="18" customHeight="1">
      <c r="A3" s="5"/>
      <c r="C3" s="10"/>
      <c r="D3" s="106"/>
      <c r="E3" s="108"/>
      <c r="F3" s="110"/>
      <c r="G3" s="111"/>
      <c r="H3" s="111"/>
      <c r="I3" s="107"/>
      <c r="J3" s="112" t="s">
        <v>501</v>
      </c>
      <c r="K3" s="90" t="s">
        <v>834</v>
      </c>
      <c r="L3" s="166" t="s">
        <v>948</v>
      </c>
    </row>
    <row r="4" spans="1:12" s="4" customFormat="1" ht="70.5" customHeight="1">
      <c r="A4" s="8"/>
      <c r="C4" s="9"/>
      <c r="D4" s="101" t="s">
        <v>942</v>
      </c>
      <c r="E4" s="102" t="s">
        <v>943</v>
      </c>
      <c r="F4" s="103" t="s">
        <v>944</v>
      </c>
      <c r="G4" s="104" t="s">
        <v>945</v>
      </c>
      <c r="H4" s="104" t="s">
        <v>946</v>
      </c>
      <c r="I4" s="102" t="s">
        <v>832</v>
      </c>
      <c r="J4" s="112" t="s">
        <v>831</v>
      </c>
      <c r="K4" s="113" t="s">
        <v>833</v>
      </c>
      <c r="L4" s="113" t="s">
        <v>835</v>
      </c>
    </row>
    <row r="5" spans="1:12" s="4" customFormat="1" ht="28.5" customHeight="1">
      <c r="A5" s="8"/>
      <c r="C5" s="9">
        <v>9</v>
      </c>
      <c r="D5" s="85" t="s">
        <v>830</v>
      </c>
      <c r="E5" s="86" t="s">
        <v>960</v>
      </c>
      <c r="F5" s="86" t="s">
        <v>589</v>
      </c>
      <c r="G5" s="86">
        <f>COUNTIF($E$5:$E$396,E5)-1</f>
        <v>27</v>
      </c>
      <c r="H5" s="86" t="s">
        <v>501</v>
      </c>
      <c r="I5" s="86" t="s">
        <v>501</v>
      </c>
      <c r="J5" s="86" t="s">
        <v>501</v>
      </c>
      <c r="K5" s="95" t="s">
        <v>501</v>
      </c>
      <c r="L5" s="87">
        <f ca="1">SUMIF($D$6:$D$418,"9",L$6:L$396)</f>
        <v>1004</v>
      </c>
    </row>
    <row r="6" spans="1:12" s="4" customFormat="1" ht="37.5" customHeight="1">
      <c r="A6" s="8"/>
      <c r="C6" s="9">
        <v>1.1000000000000001</v>
      </c>
      <c r="D6" s="13">
        <v>1</v>
      </c>
      <c r="E6" s="77" t="s">
        <v>594</v>
      </c>
      <c r="F6" s="77">
        <v>1</v>
      </c>
      <c r="G6" s="77" t="s">
        <v>961</v>
      </c>
      <c r="H6" s="77" t="s">
        <v>588</v>
      </c>
      <c r="I6" s="37" t="s">
        <v>845</v>
      </c>
      <c r="J6" s="77" t="s">
        <v>664</v>
      </c>
      <c r="K6" s="35">
        <v>18975</v>
      </c>
      <c r="L6" s="81">
        <v>723</v>
      </c>
    </row>
    <row r="7" spans="1:12" s="4" customFormat="1" ht="28.5" customHeight="1">
      <c r="A7" s="8"/>
      <c r="C7" s="9">
        <v>1.1000000000000001</v>
      </c>
      <c r="D7" s="13">
        <v>1</v>
      </c>
      <c r="E7" s="77" t="s">
        <v>594</v>
      </c>
      <c r="F7" s="77">
        <v>2</v>
      </c>
      <c r="G7" s="77" t="s">
        <v>232</v>
      </c>
      <c r="H7" s="77" t="s">
        <v>588</v>
      </c>
      <c r="I7" s="77" t="s">
        <v>848</v>
      </c>
      <c r="J7" s="77" t="s">
        <v>405</v>
      </c>
      <c r="K7" s="35">
        <v>61476</v>
      </c>
      <c r="L7" s="81">
        <v>3287</v>
      </c>
    </row>
    <row r="8" spans="1:12" s="4" customFormat="1" ht="28.5" customHeight="1">
      <c r="A8" s="8"/>
      <c r="C8" s="9">
        <v>1.1000000000000001</v>
      </c>
      <c r="D8" s="13">
        <v>1</v>
      </c>
      <c r="E8" s="77" t="s">
        <v>594</v>
      </c>
      <c r="F8" s="77">
        <v>3</v>
      </c>
      <c r="G8" s="77" t="s">
        <v>769</v>
      </c>
      <c r="H8" s="77" t="s">
        <v>588</v>
      </c>
      <c r="I8" s="77" t="s">
        <v>576</v>
      </c>
      <c r="J8" s="77" t="s">
        <v>501</v>
      </c>
      <c r="K8" s="35">
        <v>13533</v>
      </c>
      <c r="L8" s="81">
        <v>290</v>
      </c>
    </row>
    <row r="9" spans="1:12" s="4" customFormat="1" ht="28.5" customHeight="1">
      <c r="A9" s="8"/>
      <c r="C9" s="9">
        <v>1.1000000000000001</v>
      </c>
      <c r="D9" s="13">
        <v>1</v>
      </c>
      <c r="E9" s="77" t="s">
        <v>594</v>
      </c>
      <c r="F9" s="77">
        <v>4</v>
      </c>
      <c r="G9" s="77" t="s">
        <v>404</v>
      </c>
      <c r="H9" s="77" t="s">
        <v>588</v>
      </c>
      <c r="I9" s="77" t="s">
        <v>433</v>
      </c>
      <c r="J9" s="77" t="s">
        <v>609</v>
      </c>
      <c r="K9" s="35">
        <v>12452</v>
      </c>
      <c r="L9" s="81">
        <v>1048</v>
      </c>
    </row>
    <row r="10" spans="1:12" s="4" customFormat="1" ht="28.5" customHeight="1">
      <c r="A10" s="8"/>
      <c r="C10" s="9">
        <v>1.1000000000000001</v>
      </c>
      <c r="D10" s="13">
        <v>1</v>
      </c>
      <c r="E10" s="77" t="s">
        <v>594</v>
      </c>
      <c r="F10" s="77">
        <v>5</v>
      </c>
      <c r="G10" s="77" t="s">
        <v>118</v>
      </c>
      <c r="H10" s="77" t="s">
        <v>588</v>
      </c>
      <c r="I10" s="77" t="s">
        <v>545</v>
      </c>
      <c r="J10" s="77" t="s">
        <v>402</v>
      </c>
      <c r="K10" s="35">
        <v>1691.18</v>
      </c>
      <c r="L10" s="81">
        <v>141</v>
      </c>
    </row>
    <row r="11" spans="1:12" s="4" customFormat="1" ht="28.5" customHeight="1">
      <c r="A11" s="8"/>
      <c r="C11" s="9">
        <v>1.1000000000000001</v>
      </c>
      <c r="D11" s="13">
        <v>1</v>
      </c>
      <c r="E11" s="77" t="s">
        <v>594</v>
      </c>
      <c r="F11" s="77">
        <v>6</v>
      </c>
      <c r="G11" s="77" t="s">
        <v>608</v>
      </c>
      <c r="H11" s="77" t="s">
        <v>230</v>
      </c>
      <c r="I11" s="77" t="s">
        <v>558</v>
      </c>
      <c r="J11" s="77" t="s">
        <v>407</v>
      </c>
      <c r="K11" s="35">
        <v>4723</v>
      </c>
      <c r="L11" s="81">
        <v>69</v>
      </c>
    </row>
    <row r="12" spans="1:12" s="2" customFormat="1" ht="28.5" customHeight="1">
      <c r="A12" s="5"/>
      <c r="C12" s="9">
        <v>1.1000000000000001</v>
      </c>
      <c r="D12" s="13">
        <v>1</v>
      </c>
      <c r="E12" s="77" t="s">
        <v>594</v>
      </c>
      <c r="F12" s="77">
        <v>7</v>
      </c>
      <c r="G12" s="77" t="s">
        <v>414</v>
      </c>
      <c r="H12" s="77" t="s">
        <v>230</v>
      </c>
      <c r="I12" s="77" t="s">
        <v>520</v>
      </c>
      <c r="J12" s="77"/>
      <c r="K12" s="35">
        <v>4165</v>
      </c>
      <c r="L12" s="81">
        <v>65</v>
      </c>
    </row>
    <row r="13" spans="1:12" s="4" customFormat="1" ht="28.5" customHeight="1">
      <c r="A13" s="8"/>
      <c r="C13" s="9">
        <v>1.1000000000000001</v>
      </c>
      <c r="D13" s="13">
        <v>1</v>
      </c>
      <c r="E13" s="77" t="s">
        <v>594</v>
      </c>
      <c r="F13" s="77">
        <v>8</v>
      </c>
      <c r="G13" s="77" t="s">
        <v>606</v>
      </c>
      <c r="H13" s="77" t="s">
        <v>230</v>
      </c>
      <c r="I13" s="77" t="s">
        <v>510</v>
      </c>
      <c r="J13" s="77" t="s">
        <v>605</v>
      </c>
      <c r="K13" s="35">
        <v>2997</v>
      </c>
      <c r="L13" s="81">
        <v>112</v>
      </c>
    </row>
    <row r="14" spans="1:12" s="2" customFormat="1" ht="28.5" customHeight="1">
      <c r="A14" s="5"/>
      <c r="C14" s="9">
        <v>1.1000000000000001</v>
      </c>
      <c r="D14" s="13">
        <v>1</v>
      </c>
      <c r="E14" s="77" t="s">
        <v>594</v>
      </c>
      <c r="F14" s="77">
        <v>9</v>
      </c>
      <c r="G14" s="77" t="s">
        <v>354</v>
      </c>
      <c r="H14" s="77" t="s">
        <v>230</v>
      </c>
      <c r="I14" s="77" t="s">
        <v>854</v>
      </c>
      <c r="J14" s="77" t="s">
        <v>855</v>
      </c>
      <c r="K14" s="35">
        <v>1210</v>
      </c>
      <c r="L14" s="81">
        <v>32</v>
      </c>
    </row>
    <row r="15" spans="1:12" s="2" customFormat="1" ht="28.5" customHeight="1">
      <c r="A15" s="5"/>
      <c r="C15" s="9">
        <v>1.1000000000000001</v>
      </c>
      <c r="D15" s="13">
        <v>1</v>
      </c>
      <c r="E15" s="77" t="s">
        <v>594</v>
      </c>
      <c r="F15" s="77">
        <v>10</v>
      </c>
      <c r="G15" s="77" t="s">
        <v>410</v>
      </c>
      <c r="H15" s="77" t="s">
        <v>230</v>
      </c>
      <c r="I15" s="77" t="s">
        <v>527</v>
      </c>
      <c r="J15" s="77" t="s">
        <v>607</v>
      </c>
      <c r="K15" s="35">
        <v>2285</v>
      </c>
      <c r="L15" s="81">
        <v>62</v>
      </c>
    </row>
    <row r="16" spans="1:12" s="4" customFormat="1" ht="28.5" customHeight="1">
      <c r="A16" s="8"/>
      <c r="C16" s="9">
        <v>1.1000000000000001</v>
      </c>
      <c r="D16" s="13">
        <v>1</v>
      </c>
      <c r="E16" s="77" t="s">
        <v>594</v>
      </c>
      <c r="F16" s="77">
        <v>11</v>
      </c>
      <c r="G16" s="77" t="s">
        <v>238</v>
      </c>
      <c r="H16" s="77" t="s">
        <v>591</v>
      </c>
      <c r="I16" s="37" t="s">
        <v>846</v>
      </c>
      <c r="J16" s="77" t="s">
        <v>617</v>
      </c>
      <c r="K16" s="35">
        <v>4421</v>
      </c>
      <c r="L16" s="81">
        <v>75</v>
      </c>
    </row>
    <row r="17" spans="1:12" s="4" customFormat="1" ht="28.5" customHeight="1">
      <c r="A17" s="8"/>
      <c r="C17" s="9">
        <v>1.1000000000000001</v>
      </c>
      <c r="D17" s="13">
        <v>1</v>
      </c>
      <c r="E17" s="77" t="s">
        <v>594</v>
      </c>
      <c r="F17" s="77">
        <v>12</v>
      </c>
      <c r="G17" s="77" t="s">
        <v>235</v>
      </c>
      <c r="H17" s="77" t="s">
        <v>591</v>
      </c>
      <c r="I17" s="77" t="s">
        <v>515</v>
      </c>
      <c r="J17" s="77" t="s">
        <v>850</v>
      </c>
      <c r="K17" s="35">
        <v>1336</v>
      </c>
      <c r="L17" s="81">
        <v>53</v>
      </c>
    </row>
    <row r="18" spans="1:12" s="4" customFormat="1" ht="28.5" customHeight="1">
      <c r="A18" s="8"/>
      <c r="C18" s="9">
        <v>1.1000000000000001</v>
      </c>
      <c r="D18" s="13">
        <v>1</v>
      </c>
      <c r="E18" s="77" t="s">
        <v>594</v>
      </c>
      <c r="F18" s="77">
        <v>13</v>
      </c>
      <c r="G18" s="77" t="s">
        <v>120</v>
      </c>
      <c r="H18" s="77" t="s">
        <v>588</v>
      </c>
      <c r="I18" s="77" t="s">
        <v>559</v>
      </c>
      <c r="J18" s="77" t="s">
        <v>409</v>
      </c>
      <c r="K18" s="35">
        <v>4894</v>
      </c>
      <c r="L18" s="81">
        <v>67</v>
      </c>
    </row>
    <row r="19" spans="1:12" s="4" customFormat="1" ht="28.5" customHeight="1">
      <c r="A19" s="8"/>
      <c r="C19" s="9">
        <v>1.1000000000000001</v>
      </c>
      <c r="D19" s="13">
        <v>1</v>
      </c>
      <c r="E19" s="77" t="s">
        <v>594</v>
      </c>
      <c r="F19" s="77">
        <v>14</v>
      </c>
      <c r="G19" s="77" t="s">
        <v>115</v>
      </c>
      <c r="H19" s="77" t="s">
        <v>591</v>
      </c>
      <c r="I19" s="77" t="s">
        <v>847</v>
      </c>
      <c r="J19" s="77" t="s">
        <v>403</v>
      </c>
      <c r="K19" s="35">
        <v>49384</v>
      </c>
      <c r="L19" s="81">
        <v>1750</v>
      </c>
    </row>
    <row r="20" spans="1:12" s="4" customFormat="1" ht="28.5" customHeight="1">
      <c r="A20" s="8"/>
      <c r="C20" s="9">
        <v>1.1000000000000001</v>
      </c>
      <c r="D20" s="13">
        <v>1</v>
      </c>
      <c r="E20" s="77" t="s">
        <v>594</v>
      </c>
      <c r="F20" s="77">
        <v>15</v>
      </c>
      <c r="G20" s="77" t="s">
        <v>130</v>
      </c>
      <c r="H20" s="77" t="s">
        <v>591</v>
      </c>
      <c r="I20" s="77" t="s">
        <v>852</v>
      </c>
      <c r="J20" s="77" t="s">
        <v>501</v>
      </c>
      <c r="K20" s="35">
        <v>1000</v>
      </c>
      <c r="L20" s="81">
        <v>32</v>
      </c>
    </row>
    <row r="21" spans="1:12" s="4" customFormat="1" ht="28.5" customHeight="1">
      <c r="A21" s="8"/>
      <c r="C21" s="9">
        <v>1.1000000000000001</v>
      </c>
      <c r="D21" s="13">
        <v>1</v>
      </c>
      <c r="E21" s="77" t="s">
        <v>594</v>
      </c>
      <c r="F21" s="77">
        <v>16</v>
      </c>
      <c r="G21" s="77" t="s">
        <v>968</v>
      </c>
      <c r="H21" s="77" t="s">
        <v>591</v>
      </c>
      <c r="I21" s="77" t="s">
        <v>557</v>
      </c>
      <c r="J21" s="77" t="s">
        <v>501</v>
      </c>
      <c r="K21" s="35">
        <v>5850</v>
      </c>
      <c r="L21" s="81">
        <v>104</v>
      </c>
    </row>
    <row r="22" spans="1:12" s="4" customFormat="1" ht="28.5" customHeight="1">
      <c r="A22" s="8"/>
      <c r="C22" s="9">
        <v>1.1000000000000001</v>
      </c>
      <c r="D22" s="13">
        <v>1</v>
      </c>
      <c r="E22" s="77" t="s">
        <v>594</v>
      </c>
      <c r="F22" s="77">
        <v>17</v>
      </c>
      <c r="G22" s="77" t="s">
        <v>243</v>
      </c>
      <c r="H22" s="77" t="s">
        <v>591</v>
      </c>
      <c r="I22" s="77" t="s">
        <v>529</v>
      </c>
      <c r="J22" s="77" t="s">
        <v>853</v>
      </c>
      <c r="K22" s="35">
        <v>6000</v>
      </c>
      <c r="L22" s="81">
        <v>118</v>
      </c>
    </row>
    <row r="23" spans="1:12" s="4" customFormat="1" ht="28.5" customHeight="1">
      <c r="A23" s="8"/>
      <c r="C23" s="9">
        <v>1.1000000000000001</v>
      </c>
      <c r="D23" s="13">
        <v>1</v>
      </c>
      <c r="E23" s="77" t="s">
        <v>594</v>
      </c>
      <c r="F23" s="77">
        <v>18</v>
      </c>
      <c r="G23" s="77" t="s">
        <v>341</v>
      </c>
      <c r="H23" s="77" t="s">
        <v>588</v>
      </c>
      <c r="I23" s="77" t="s">
        <v>549</v>
      </c>
      <c r="J23" s="77" t="s">
        <v>612</v>
      </c>
      <c r="K23" s="35">
        <v>11547</v>
      </c>
      <c r="L23" s="81">
        <v>359</v>
      </c>
    </row>
    <row r="24" spans="1:12" s="4" customFormat="1" ht="28.5" customHeight="1">
      <c r="A24" s="8"/>
      <c r="C24" s="9">
        <v>1.1000000000000001</v>
      </c>
      <c r="D24" s="13">
        <v>1</v>
      </c>
      <c r="E24" s="76" t="s">
        <v>594</v>
      </c>
      <c r="F24" s="76">
        <v>19</v>
      </c>
      <c r="G24" s="76" t="s">
        <v>233</v>
      </c>
      <c r="H24" s="76" t="s">
        <v>591</v>
      </c>
      <c r="I24" s="76" t="s">
        <v>565</v>
      </c>
      <c r="J24" s="76"/>
      <c r="K24" s="75">
        <v>6917</v>
      </c>
      <c r="L24" s="54">
        <v>121</v>
      </c>
    </row>
    <row r="25" spans="1:12" s="4" customFormat="1" ht="28.5" customHeight="1">
      <c r="A25" s="8"/>
      <c r="C25" s="9">
        <v>1.1000000000000001</v>
      </c>
      <c r="D25" s="13">
        <v>1</v>
      </c>
      <c r="E25" s="77" t="s">
        <v>594</v>
      </c>
      <c r="F25" s="77">
        <v>20</v>
      </c>
      <c r="G25" s="77" t="s">
        <v>663</v>
      </c>
      <c r="H25" s="77" t="s">
        <v>591</v>
      </c>
      <c r="I25" s="77" t="s">
        <v>516</v>
      </c>
      <c r="J25" s="77" t="s">
        <v>408</v>
      </c>
      <c r="K25" s="35">
        <v>8693</v>
      </c>
      <c r="L25" s="81">
        <v>129</v>
      </c>
    </row>
    <row r="26" spans="1:12" s="4" customFormat="1" ht="28.5" customHeight="1">
      <c r="A26" s="8"/>
      <c r="C26" s="9">
        <v>1.1000000000000001</v>
      </c>
      <c r="D26" s="13">
        <v>1</v>
      </c>
      <c r="E26" s="77" t="s">
        <v>594</v>
      </c>
      <c r="F26" s="77">
        <v>21</v>
      </c>
      <c r="G26" s="77" t="s">
        <v>239</v>
      </c>
      <c r="H26" s="77" t="s">
        <v>588</v>
      </c>
      <c r="I26" s="77" t="s">
        <v>849</v>
      </c>
      <c r="J26" s="77" t="s">
        <v>613</v>
      </c>
      <c r="K26" s="35">
        <v>9739</v>
      </c>
      <c r="L26" s="81">
        <v>136</v>
      </c>
    </row>
    <row r="27" spans="1:12" s="4" customFormat="1" ht="28.5" customHeight="1">
      <c r="A27" s="8"/>
      <c r="C27" s="9">
        <v>1.1000000000000001</v>
      </c>
      <c r="D27" s="13">
        <v>1</v>
      </c>
      <c r="E27" s="77" t="s">
        <v>594</v>
      </c>
      <c r="F27" s="77">
        <v>22</v>
      </c>
      <c r="G27" s="77" t="s">
        <v>969</v>
      </c>
      <c r="H27" s="77" t="s">
        <v>588</v>
      </c>
      <c r="I27" s="77" t="s">
        <v>851</v>
      </c>
      <c r="J27" s="77" t="s">
        <v>406</v>
      </c>
      <c r="K27" s="35">
        <v>4889</v>
      </c>
      <c r="L27" s="81">
        <v>227</v>
      </c>
    </row>
    <row r="28" spans="1:12" s="4" customFormat="1" ht="28.5" customHeight="1">
      <c r="A28" s="8"/>
      <c r="C28" s="9">
        <v>1.1000000000000001</v>
      </c>
      <c r="D28" s="13">
        <v>1</v>
      </c>
      <c r="E28" s="77" t="s">
        <v>594</v>
      </c>
      <c r="F28" s="77">
        <v>23</v>
      </c>
      <c r="G28" s="77" t="s">
        <v>93</v>
      </c>
      <c r="H28" s="77" t="s">
        <v>588</v>
      </c>
      <c r="I28" s="77" t="s">
        <v>851</v>
      </c>
      <c r="J28" s="77"/>
      <c r="K28" s="35">
        <v>6593.67</v>
      </c>
      <c r="L28" s="81">
        <v>64</v>
      </c>
    </row>
    <row r="29" spans="1:12" s="4" customFormat="1" ht="28.5" customHeight="1">
      <c r="A29" s="8"/>
      <c r="C29" s="9">
        <v>1.1000000000000001</v>
      </c>
      <c r="D29" s="13">
        <v>1</v>
      </c>
      <c r="E29" s="77" t="s">
        <v>594</v>
      </c>
      <c r="F29" s="77">
        <v>24</v>
      </c>
      <c r="G29" s="77" t="s">
        <v>177</v>
      </c>
      <c r="H29" s="77" t="s">
        <v>588</v>
      </c>
      <c r="I29" s="77" t="s">
        <v>575</v>
      </c>
      <c r="J29" s="77" t="s">
        <v>501</v>
      </c>
      <c r="K29" s="35">
        <v>4735</v>
      </c>
      <c r="L29" s="81">
        <v>168</v>
      </c>
    </row>
    <row r="30" spans="1:12" s="4" customFormat="1" ht="28.5" customHeight="1">
      <c r="A30" s="8"/>
      <c r="C30" s="9">
        <v>1.1000000000000001</v>
      </c>
      <c r="D30" s="13">
        <v>1</v>
      </c>
      <c r="E30" s="77" t="s">
        <v>594</v>
      </c>
      <c r="F30" s="77">
        <v>25</v>
      </c>
      <c r="G30" s="77" t="s">
        <v>116</v>
      </c>
      <c r="H30" s="77" t="s">
        <v>588</v>
      </c>
      <c r="I30" s="77" t="s">
        <v>539</v>
      </c>
      <c r="J30" s="77" t="s">
        <v>501</v>
      </c>
      <c r="K30" s="35">
        <v>4735</v>
      </c>
      <c r="L30" s="81">
        <v>234</v>
      </c>
    </row>
    <row r="31" spans="1:12" s="4" customFormat="1" ht="28.5" customHeight="1">
      <c r="A31" s="8"/>
      <c r="C31" s="9">
        <v>1.1000000000000001</v>
      </c>
      <c r="D31" s="13">
        <v>1</v>
      </c>
      <c r="E31" s="77" t="s">
        <v>594</v>
      </c>
      <c r="F31" s="77">
        <v>26</v>
      </c>
      <c r="G31" s="77" t="s">
        <v>219</v>
      </c>
      <c r="H31" s="77" t="s">
        <v>588</v>
      </c>
      <c r="I31" s="77" t="s">
        <v>569</v>
      </c>
      <c r="J31" s="77" t="s">
        <v>501</v>
      </c>
      <c r="K31" s="35">
        <v>4735</v>
      </c>
      <c r="L31" s="81">
        <v>175</v>
      </c>
    </row>
    <row r="32" spans="1:12" s="2" customFormat="1" ht="28.5" customHeight="1">
      <c r="A32" s="8"/>
      <c r="C32" s="9">
        <v>1.1000000000000001</v>
      </c>
      <c r="D32" s="13">
        <v>1</v>
      </c>
      <c r="E32" s="77" t="s">
        <v>594</v>
      </c>
      <c r="F32" s="77">
        <v>27</v>
      </c>
      <c r="G32" s="77" t="s">
        <v>337</v>
      </c>
      <c r="H32" s="77" t="s">
        <v>588</v>
      </c>
      <c r="I32" s="77" t="s">
        <v>551</v>
      </c>
      <c r="J32" s="77" t="s">
        <v>501</v>
      </c>
      <c r="K32" s="59">
        <v>8370</v>
      </c>
      <c r="L32" s="81">
        <v>101</v>
      </c>
    </row>
    <row r="33" spans="1:12" s="4" customFormat="1" ht="28.5" customHeight="1">
      <c r="A33" s="8"/>
      <c r="C33" s="9">
        <v>9</v>
      </c>
      <c r="D33" s="85" t="s">
        <v>830</v>
      </c>
      <c r="E33" s="86" t="s">
        <v>959</v>
      </c>
      <c r="F33" s="86" t="s">
        <v>589</v>
      </c>
      <c r="G33" s="86">
        <f>COUNTIF($E$6:$E$396,E33)-1</f>
        <v>43</v>
      </c>
      <c r="H33" s="86" t="s">
        <v>501</v>
      </c>
      <c r="I33" s="86" t="s">
        <v>501</v>
      </c>
      <c r="J33" s="86" t="s">
        <v>501</v>
      </c>
      <c r="K33" s="95" t="s">
        <v>501</v>
      </c>
      <c r="L33" s="87">
        <f ca="1">SUMIF($D$6:$D$418,"9",L$6:L$396)</f>
        <v>1004</v>
      </c>
    </row>
    <row r="34" spans="1:12" s="2" customFormat="1" ht="28.5" customHeight="1">
      <c r="A34" s="5"/>
      <c r="C34" s="9">
        <v>2.2000000000000002</v>
      </c>
      <c r="D34" s="155">
        <v>2</v>
      </c>
      <c r="E34" s="74" t="s">
        <v>597</v>
      </c>
      <c r="F34" s="74">
        <v>1</v>
      </c>
      <c r="G34" s="74" t="s">
        <v>197</v>
      </c>
      <c r="H34" s="76" t="s">
        <v>588</v>
      </c>
      <c r="I34" s="74" t="s">
        <v>452</v>
      </c>
      <c r="J34" s="74" t="s">
        <v>897</v>
      </c>
      <c r="K34" s="38">
        <v>64612</v>
      </c>
      <c r="L34" s="156">
        <v>4135</v>
      </c>
    </row>
    <row r="35" spans="1:12" s="4" customFormat="1" ht="28.5" customHeight="1">
      <c r="A35" s="8"/>
      <c r="C35" s="9">
        <v>2.2000000000000002</v>
      </c>
      <c r="D35" s="155">
        <v>2</v>
      </c>
      <c r="E35" s="74" t="s">
        <v>597</v>
      </c>
      <c r="F35" s="74">
        <v>2</v>
      </c>
      <c r="G35" s="74" t="s">
        <v>244</v>
      </c>
      <c r="H35" s="76" t="s">
        <v>588</v>
      </c>
      <c r="I35" s="74" t="s">
        <v>882</v>
      </c>
      <c r="J35" s="74" t="s">
        <v>764</v>
      </c>
      <c r="K35" s="38">
        <v>45479</v>
      </c>
      <c r="L35" s="156">
        <f>228+274</f>
        <v>502</v>
      </c>
    </row>
    <row r="36" spans="1:12" s="2" customFormat="1" ht="28.5" customHeight="1">
      <c r="A36" s="5"/>
      <c r="C36" s="9">
        <v>2.2000000000000002</v>
      </c>
      <c r="D36" s="155">
        <v>2</v>
      </c>
      <c r="E36" s="74" t="s">
        <v>597</v>
      </c>
      <c r="F36" s="74">
        <v>3</v>
      </c>
      <c r="G36" s="74" t="s">
        <v>191</v>
      </c>
      <c r="H36" s="74" t="s">
        <v>591</v>
      </c>
      <c r="I36" s="74" t="s">
        <v>0</v>
      </c>
      <c r="J36" s="121" t="s">
        <v>1049</v>
      </c>
      <c r="K36" s="38">
        <v>20707</v>
      </c>
      <c r="L36" s="38">
        <v>415</v>
      </c>
    </row>
    <row r="37" spans="1:12" s="2" customFormat="1" ht="28.5" customHeight="1">
      <c r="A37" s="5"/>
      <c r="C37" s="9">
        <v>2.2000000000000002</v>
      </c>
      <c r="D37" s="155">
        <v>2</v>
      </c>
      <c r="E37" s="74" t="s">
        <v>597</v>
      </c>
      <c r="F37" s="74">
        <v>4</v>
      </c>
      <c r="G37" s="74" t="s">
        <v>171</v>
      </c>
      <c r="H37" s="76" t="s">
        <v>588</v>
      </c>
      <c r="I37" s="74" t="s">
        <v>2</v>
      </c>
      <c r="J37" s="74" t="s">
        <v>1076</v>
      </c>
      <c r="K37" s="38">
        <v>23336</v>
      </c>
      <c r="L37" s="38">
        <v>542</v>
      </c>
    </row>
    <row r="38" spans="1:12" s="2" customFormat="1" ht="28.5" customHeight="1">
      <c r="A38" s="5"/>
      <c r="C38" s="9">
        <v>2.2000000000000002</v>
      </c>
      <c r="D38" s="155">
        <v>2</v>
      </c>
      <c r="E38" s="74" t="s">
        <v>597</v>
      </c>
      <c r="F38" s="74">
        <v>5</v>
      </c>
      <c r="G38" s="74" t="s">
        <v>183</v>
      </c>
      <c r="H38" s="74" t="s">
        <v>591</v>
      </c>
      <c r="I38" s="74" t="s">
        <v>8</v>
      </c>
      <c r="J38" s="74" t="s">
        <v>760</v>
      </c>
      <c r="K38" s="38">
        <v>24522</v>
      </c>
      <c r="L38" s="38">
        <v>284</v>
      </c>
    </row>
    <row r="39" spans="1:12" s="2" customFormat="1" ht="28.5" customHeight="1">
      <c r="A39" s="5"/>
      <c r="C39" s="9">
        <v>2.2000000000000002</v>
      </c>
      <c r="D39" s="155">
        <v>2</v>
      </c>
      <c r="E39" s="74" t="s">
        <v>597</v>
      </c>
      <c r="F39" s="74">
        <v>6</v>
      </c>
      <c r="G39" s="74" t="s">
        <v>237</v>
      </c>
      <c r="H39" s="76" t="s">
        <v>588</v>
      </c>
      <c r="I39" s="74" t="s">
        <v>474</v>
      </c>
      <c r="J39" s="74" t="s">
        <v>604</v>
      </c>
      <c r="K39" s="38">
        <v>27704</v>
      </c>
      <c r="L39" s="38">
        <v>1970</v>
      </c>
    </row>
    <row r="40" spans="1:12" s="2" customFormat="1" ht="28.5" customHeight="1">
      <c r="A40" s="5"/>
      <c r="C40" s="9">
        <v>2.2000000000000002</v>
      </c>
      <c r="D40" s="155">
        <v>2</v>
      </c>
      <c r="E40" s="74" t="s">
        <v>597</v>
      </c>
      <c r="F40" s="74">
        <v>7</v>
      </c>
      <c r="G40" s="74" t="s">
        <v>210</v>
      </c>
      <c r="H40" s="76" t="s">
        <v>588</v>
      </c>
      <c r="I40" s="74" t="s">
        <v>1077</v>
      </c>
      <c r="J40" s="74" t="s">
        <v>647</v>
      </c>
      <c r="K40" s="38">
        <v>15146</v>
      </c>
      <c r="L40" s="38">
        <v>604</v>
      </c>
    </row>
    <row r="41" spans="1:12" s="2" customFormat="1" ht="28.5" customHeight="1">
      <c r="A41" s="5"/>
      <c r="C41" s="9">
        <v>2.2000000000000002</v>
      </c>
      <c r="D41" s="155">
        <v>2</v>
      </c>
      <c r="E41" s="74" t="s">
        <v>597</v>
      </c>
      <c r="F41" s="74">
        <v>8</v>
      </c>
      <c r="G41" s="74" t="s">
        <v>245</v>
      </c>
      <c r="H41" s="76" t="s">
        <v>588</v>
      </c>
      <c r="I41" s="74" t="s">
        <v>462</v>
      </c>
      <c r="J41" s="74" t="s">
        <v>1051</v>
      </c>
      <c r="K41" s="38">
        <v>18707</v>
      </c>
      <c r="L41" s="156">
        <v>606</v>
      </c>
    </row>
    <row r="42" spans="1:12" s="2" customFormat="1" ht="28.5" customHeight="1">
      <c r="A42" s="5"/>
      <c r="C42" s="9">
        <v>2.2000000000000002</v>
      </c>
      <c r="D42" s="155">
        <v>2</v>
      </c>
      <c r="E42" s="74" t="s">
        <v>597</v>
      </c>
      <c r="F42" s="74">
        <v>9</v>
      </c>
      <c r="G42" s="74" t="s">
        <v>163</v>
      </c>
      <c r="H42" s="76" t="s">
        <v>588</v>
      </c>
      <c r="I42" s="74" t="s">
        <v>1078</v>
      </c>
      <c r="J42" s="74" t="s">
        <v>763</v>
      </c>
      <c r="K42" s="38">
        <v>7266</v>
      </c>
      <c r="L42" s="156">
        <v>707</v>
      </c>
    </row>
    <row r="43" spans="1:12" s="2" customFormat="1" ht="28.5" customHeight="1">
      <c r="A43" s="5"/>
      <c r="C43" s="9">
        <v>2.2000000000000002</v>
      </c>
      <c r="D43" s="155">
        <v>2</v>
      </c>
      <c r="E43" s="74" t="s">
        <v>597</v>
      </c>
      <c r="F43" s="74">
        <v>10</v>
      </c>
      <c r="G43" s="74" t="s">
        <v>164</v>
      </c>
      <c r="H43" s="76" t="s">
        <v>588</v>
      </c>
      <c r="I43" s="74" t="s">
        <v>3</v>
      </c>
      <c r="J43" s="74" t="s">
        <v>702</v>
      </c>
      <c r="K43" s="38">
        <v>9804</v>
      </c>
      <c r="L43" s="156">
        <v>776</v>
      </c>
    </row>
    <row r="44" spans="1:12" s="2" customFormat="1" ht="28.5" customHeight="1">
      <c r="A44" s="5"/>
      <c r="C44" s="9">
        <v>2.2000000000000002</v>
      </c>
      <c r="D44" s="155">
        <v>2</v>
      </c>
      <c r="E44" s="74" t="s">
        <v>597</v>
      </c>
      <c r="F44" s="74">
        <v>11</v>
      </c>
      <c r="G44" s="74" t="s">
        <v>1052</v>
      </c>
      <c r="H44" s="76" t="s">
        <v>588</v>
      </c>
      <c r="I44" s="74" t="s">
        <v>455</v>
      </c>
      <c r="J44" s="74" t="s">
        <v>766</v>
      </c>
      <c r="K44" s="38">
        <v>4379</v>
      </c>
      <c r="L44" s="38">
        <v>370</v>
      </c>
    </row>
    <row r="45" spans="1:12" s="2" customFormat="1" ht="28.5" customHeight="1">
      <c r="A45" s="5"/>
      <c r="C45" s="9">
        <v>2.2000000000000002</v>
      </c>
      <c r="D45" s="155">
        <v>2</v>
      </c>
      <c r="E45" s="74" t="s">
        <v>597</v>
      </c>
      <c r="F45" s="74">
        <v>12</v>
      </c>
      <c r="G45" s="74" t="s">
        <v>242</v>
      </c>
      <c r="H45" s="76" t="s">
        <v>588</v>
      </c>
      <c r="I45" s="74" t="s">
        <v>28</v>
      </c>
      <c r="J45" s="74" t="s">
        <v>78</v>
      </c>
      <c r="K45" s="38">
        <v>8601</v>
      </c>
      <c r="L45" s="38">
        <v>1191</v>
      </c>
    </row>
    <row r="46" spans="1:12" s="2" customFormat="1" ht="28.5" customHeight="1">
      <c r="A46" s="5"/>
      <c r="C46" s="9">
        <v>2.2000000000000002</v>
      </c>
      <c r="D46" s="155">
        <v>2</v>
      </c>
      <c r="E46" s="74" t="s">
        <v>597</v>
      </c>
      <c r="F46" s="74">
        <v>13</v>
      </c>
      <c r="G46" s="74" t="s">
        <v>178</v>
      </c>
      <c r="H46" s="76" t="s">
        <v>588</v>
      </c>
      <c r="I46" s="74" t="s">
        <v>437</v>
      </c>
      <c r="J46" s="74" t="s">
        <v>699</v>
      </c>
      <c r="K46" s="38">
        <v>12917</v>
      </c>
      <c r="L46" s="156">
        <v>1132</v>
      </c>
    </row>
    <row r="47" spans="1:12" s="2" customFormat="1" ht="28.5" customHeight="1">
      <c r="A47" s="5"/>
      <c r="C47" s="9">
        <v>2.2000000000000002</v>
      </c>
      <c r="D47" s="155">
        <v>2</v>
      </c>
      <c r="E47" s="74" t="s">
        <v>597</v>
      </c>
      <c r="F47" s="74">
        <v>14</v>
      </c>
      <c r="G47" s="74" t="s">
        <v>170</v>
      </c>
      <c r="H47" s="76" t="s">
        <v>588</v>
      </c>
      <c r="I47" s="74" t="s">
        <v>1079</v>
      </c>
      <c r="J47" s="74" t="s">
        <v>700</v>
      </c>
      <c r="K47" s="38">
        <v>29620</v>
      </c>
      <c r="L47" s="156">
        <v>837</v>
      </c>
    </row>
    <row r="48" spans="1:12" s="2" customFormat="1" ht="28.5" customHeight="1">
      <c r="A48" s="5"/>
      <c r="C48" s="9">
        <v>2.2000000000000002</v>
      </c>
      <c r="D48" s="155">
        <v>2</v>
      </c>
      <c r="E48" s="74" t="s">
        <v>597</v>
      </c>
      <c r="F48" s="74">
        <v>15</v>
      </c>
      <c r="G48" s="74" t="s">
        <v>187</v>
      </c>
      <c r="H48" s="74" t="s">
        <v>591</v>
      </c>
      <c r="I48" s="74" t="s">
        <v>1080</v>
      </c>
      <c r="J48" s="74" t="s">
        <v>706</v>
      </c>
      <c r="K48" s="38">
        <v>7523</v>
      </c>
      <c r="L48" s="156">
        <v>628</v>
      </c>
    </row>
    <row r="49" spans="1:12" s="2" customFormat="1" ht="28.5" customHeight="1">
      <c r="A49" s="5"/>
      <c r="C49" s="9">
        <v>2.2000000000000002</v>
      </c>
      <c r="D49" s="155">
        <v>2</v>
      </c>
      <c r="E49" s="74" t="s">
        <v>597</v>
      </c>
      <c r="F49" s="74">
        <v>16</v>
      </c>
      <c r="G49" s="74" t="s">
        <v>185</v>
      </c>
      <c r="H49" s="76" t="s">
        <v>588</v>
      </c>
      <c r="I49" s="74" t="s">
        <v>9</v>
      </c>
      <c r="J49" s="74" t="s">
        <v>1081</v>
      </c>
      <c r="K49" s="38">
        <v>8646</v>
      </c>
      <c r="L49" s="38">
        <v>173</v>
      </c>
    </row>
    <row r="50" spans="1:12" s="2" customFormat="1" ht="28.5" customHeight="1">
      <c r="A50" s="5"/>
      <c r="C50" s="9">
        <v>2.2000000000000002</v>
      </c>
      <c r="D50" s="155">
        <v>2</v>
      </c>
      <c r="E50" s="74" t="s">
        <v>597</v>
      </c>
      <c r="F50" s="74">
        <v>17</v>
      </c>
      <c r="G50" s="74" t="s">
        <v>193</v>
      </c>
      <c r="H50" s="76" t="s">
        <v>588</v>
      </c>
      <c r="I50" s="74" t="s">
        <v>106</v>
      </c>
      <c r="J50" s="74" t="s">
        <v>76</v>
      </c>
      <c r="K50" s="38">
        <v>13494</v>
      </c>
      <c r="L50" s="38">
        <v>939</v>
      </c>
    </row>
    <row r="51" spans="1:12" s="2" customFormat="1" ht="28.5" customHeight="1">
      <c r="A51" s="5"/>
      <c r="C51" s="9">
        <v>2.2000000000000002</v>
      </c>
      <c r="D51" s="155">
        <v>2</v>
      </c>
      <c r="E51" s="74" t="s">
        <v>597</v>
      </c>
      <c r="F51" s="74">
        <v>18</v>
      </c>
      <c r="G51" s="74" t="s">
        <v>192</v>
      </c>
      <c r="H51" s="76" t="s">
        <v>588</v>
      </c>
      <c r="I51" s="74" t="s">
        <v>1053</v>
      </c>
      <c r="J51" s="74" t="s">
        <v>761</v>
      </c>
      <c r="K51" s="38">
        <v>24768</v>
      </c>
      <c r="L51" s="38">
        <v>1152</v>
      </c>
    </row>
    <row r="52" spans="1:12" s="2" customFormat="1" ht="28.5" customHeight="1">
      <c r="A52" s="5"/>
      <c r="C52" s="9">
        <v>2.2000000000000002</v>
      </c>
      <c r="D52" s="155">
        <v>2</v>
      </c>
      <c r="E52" s="74" t="s">
        <v>597</v>
      </c>
      <c r="F52" s="74">
        <v>19</v>
      </c>
      <c r="G52" s="74" t="s">
        <v>236</v>
      </c>
      <c r="H52" s="74" t="s">
        <v>593</v>
      </c>
      <c r="I52" s="74" t="s">
        <v>26</v>
      </c>
      <c r="J52" s="74" t="s">
        <v>1054</v>
      </c>
      <c r="K52" s="38">
        <v>4363</v>
      </c>
      <c r="L52" s="156">
        <v>60</v>
      </c>
    </row>
    <row r="53" spans="1:12" s="2" customFormat="1" ht="28.5" customHeight="1">
      <c r="A53" s="5"/>
      <c r="C53" s="9">
        <v>2.2000000000000002</v>
      </c>
      <c r="D53" s="155">
        <v>2</v>
      </c>
      <c r="E53" s="74" t="s">
        <v>597</v>
      </c>
      <c r="F53" s="74">
        <v>20</v>
      </c>
      <c r="G53" s="74" t="s">
        <v>199</v>
      </c>
      <c r="H53" s="74" t="s">
        <v>593</v>
      </c>
      <c r="I53" s="74" t="s">
        <v>1055</v>
      </c>
      <c r="J53" s="74" t="s">
        <v>651</v>
      </c>
      <c r="K53" s="38">
        <v>66961</v>
      </c>
      <c r="L53" s="38">
        <v>1050</v>
      </c>
    </row>
    <row r="54" spans="1:12" s="2" customFormat="1" ht="28.5" customHeight="1">
      <c r="A54" s="5"/>
      <c r="C54" s="9">
        <v>2.2000000000000002</v>
      </c>
      <c r="D54" s="155">
        <v>2</v>
      </c>
      <c r="E54" s="74" t="s">
        <v>597</v>
      </c>
      <c r="F54" s="74">
        <v>21</v>
      </c>
      <c r="G54" s="74" t="s">
        <v>223</v>
      </c>
      <c r="H54" s="74" t="s">
        <v>591</v>
      </c>
      <c r="I54" s="74" t="s">
        <v>1082</v>
      </c>
      <c r="J54" s="74" t="s">
        <v>1056</v>
      </c>
      <c r="K54" s="38">
        <v>15135</v>
      </c>
      <c r="L54" s="156">
        <v>35</v>
      </c>
    </row>
    <row r="55" spans="1:12" s="2" customFormat="1" ht="28.5" customHeight="1">
      <c r="A55" s="5"/>
      <c r="C55" s="9">
        <v>2.2000000000000002</v>
      </c>
      <c r="D55" s="155">
        <v>2</v>
      </c>
      <c r="E55" s="74" t="s">
        <v>597</v>
      </c>
      <c r="F55" s="74">
        <v>22</v>
      </c>
      <c r="G55" s="74" t="s">
        <v>174</v>
      </c>
      <c r="H55" s="76" t="s">
        <v>230</v>
      </c>
      <c r="I55" s="74" t="s">
        <v>105</v>
      </c>
      <c r="J55" s="74" t="s">
        <v>645</v>
      </c>
      <c r="K55" s="38">
        <v>3517</v>
      </c>
      <c r="L55" s="38">
        <v>139</v>
      </c>
    </row>
    <row r="56" spans="1:12" s="2" customFormat="1" ht="28.5" customHeight="1">
      <c r="A56" s="5"/>
      <c r="C56" s="9">
        <v>2.2000000000000002</v>
      </c>
      <c r="D56" s="155">
        <v>2</v>
      </c>
      <c r="E56" s="74" t="s">
        <v>597</v>
      </c>
      <c r="F56" s="74">
        <v>23</v>
      </c>
      <c r="G56" s="74" t="s">
        <v>713</v>
      </c>
      <c r="H56" s="76" t="s">
        <v>230</v>
      </c>
      <c r="I56" s="74" t="s">
        <v>1057</v>
      </c>
      <c r="J56" s="74" t="s">
        <v>644</v>
      </c>
      <c r="K56" s="38">
        <v>20334</v>
      </c>
      <c r="L56" s="38">
        <v>216</v>
      </c>
    </row>
    <row r="57" spans="1:12" s="2" customFormat="1" ht="28.5" customHeight="1">
      <c r="A57" s="5"/>
      <c r="C57" s="9">
        <v>2.2000000000000002</v>
      </c>
      <c r="D57" s="155">
        <v>2</v>
      </c>
      <c r="E57" s="74" t="s">
        <v>597</v>
      </c>
      <c r="F57" s="74">
        <v>24</v>
      </c>
      <c r="G57" s="74" t="s">
        <v>642</v>
      </c>
      <c r="H57" s="76" t="s">
        <v>230</v>
      </c>
      <c r="I57" s="74" t="s">
        <v>4</v>
      </c>
      <c r="J57" s="74" t="s">
        <v>60</v>
      </c>
      <c r="K57" s="38">
        <v>2498</v>
      </c>
      <c r="L57" s="38">
        <v>221</v>
      </c>
    </row>
    <row r="58" spans="1:12" s="2" customFormat="1" ht="28.5" customHeight="1">
      <c r="A58" s="5"/>
      <c r="C58" s="9">
        <v>2.2000000000000002</v>
      </c>
      <c r="D58" s="155">
        <v>2</v>
      </c>
      <c r="E58" s="74" t="s">
        <v>597</v>
      </c>
      <c r="F58" s="74">
        <v>25</v>
      </c>
      <c r="G58" s="74" t="s">
        <v>635</v>
      </c>
      <c r="H58" s="76" t="s">
        <v>230</v>
      </c>
      <c r="I58" s="74" t="s">
        <v>461</v>
      </c>
      <c r="J58" s="76" t="s">
        <v>898</v>
      </c>
      <c r="K58" s="38">
        <v>2087</v>
      </c>
      <c r="L58" s="38">
        <v>53</v>
      </c>
    </row>
    <row r="59" spans="1:12" s="2" customFormat="1" ht="28.5" customHeight="1">
      <c r="A59" s="5"/>
      <c r="C59" s="9">
        <v>2.2000000000000002</v>
      </c>
      <c r="D59" s="155">
        <v>2</v>
      </c>
      <c r="E59" s="74" t="s">
        <v>597</v>
      </c>
      <c r="F59" s="74">
        <v>26</v>
      </c>
      <c r="G59" s="74" t="s">
        <v>649</v>
      </c>
      <c r="H59" s="76" t="s">
        <v>230</v>
      </c>
      <c r="I59" s="74" t="s">
        <v>1058</v>
      </c>
      <c r="J59" s="74" t="s">
        <v>641</v>
      </c>
      <c r="K59" s="38">
        <v>2215</v>
      </c>
      <c r="L59" s="38">
        <v>69</v>
      </c>
    </row>
    <row r="60" spans="1:12" s="2" customFormat="1" ht="28.5" customHeight="1">
      <c r="A60" s="5"/>
      <c r="C60" s="9">
        <v>2.2000000000000002</v>
      </c>
      <c r="D60" s="155">
        <v>2</v>
      </c>
      <c r="E60" s="74" t="s">
        <v>597</v>
      </c>
      <c r="F60" s="74">
        <v>27</v>
      </c>
      <c r="G60" s="74" t="s">
        <v>627</v>
      </c>
      <c r="H60" s="76" t="s">
        <v>230</v>
      </c>
      <c r="I60" s="74" t="s">
        <v>108</v>
      </c>
      <c r="J60" s="74" t="s">
        <v>650</v>
      </c>
      <c r="K60" s="38">
        <v>1225</v>
      </c>
      <c r="L60" s="38">
        <v>66</v>
      </c>
    </row>
    <row r="61" spans="1:12" s="2" customFormat="1" ht="28.5" customHeight="1">
      <c r="A61" s="5"/>
      <c r="C61" s="9">
        <v>2.2000000000000002</v>
      </c>
      <c r="D61" s="155">
        <v>2</v>
      </c>
      <c r="E61" s="74" t="s">
        <v>597</v>
      </c>
      <c r="F61" s="74">
        <v>28</v>
      </c>
      <c r="G61" s="74" t="s">
        <v>643</v>
      </c>
      <c r="H61" s="76" t="s">
        <v>230</v>
      </c>
      <c r="I61" s="74" t="s">
        <v>25</v>
      </c>
      <c r="J61" s="74" t="s">
        <v>648</v>
      </c>
      <c r="K61" s="38">
        <v>1094</v>
      </c>
      <c r="L61" s="156">
        <v>45</v>
      </c>
    </row>
    <row r="62" spans="1:12" s="2" customFormat="1" ht="28.5" customHeight="1">
      <c r="A62" s="5"/>
      <c r="C62" s="9">
        <v>2.2000000000000002</v>
      </c>
      <c r="D62" s="155">
        <v>2</v>
      </c>
      <c r="E62" s="74" t="s">
        <v>597</v>
      </c>
      <c r="F62" s="74">
        <v>29</v>
      </c>
      <c r="G62" s="74" t="s">
        <v>646</v>
      </c>
      <c r="H62" s="76" t="s">
        <v>230</v>
      </c>
      <c r="I62" s="74" t="s">
        <v>1060</v>
      </c>
      <c r="J62" s="74" t="s">
        <v>424</v>
      </c>
      <c r="K62" s="38">
        <v>2163</v>
      </c>
      <c r="L62" s="38">
        <v>79</v>
      </c>
    </row>
    <row r="63" spans="1:12" s="2" customFormat="1" ht="28.5" customHeight="1">
      <c r="A63" s="5"/>
      <c r="C63" s="9">
        <v>2.2000000000000002</v>
      </c>
      <c r="D63" s="155">
        <v>2</v>
      </c>
      <c r="E63" s="74" t="s">
        <v>597</v>
      </c>
      <c r="F63" s="74">
        <v>30</v>
      </c>
      <c r="G63" s="74" t="s">
        <v>658</v>
      </c>
      <c r="H63" s="76" t="s">
        <v>230</v>
      </c>
      <c r="I63" s="74" t="s">
        <v>1061</v>
      </c>
      <c r="J63" s="74" t="s">
        <v>1062</v>
      </c>
      <c r="K63" s="38">
        <v>3838</v>
      </c>
      <c r="L63" s="38">
        <v>58</v>
      </c>
    </row>
    <row r="64" spans="1:12" s="2" customFormat="1" ht="28.5" customHeight="1">
      <c r="A64" s="5"/>
      <c r="C64" s="9">
        <v>2.2000000000000002</v>
      </c>
      <c r="D64" s="155">
        <v>2</v>
      </c>
      <c r="E64" s="74" t="s">
        <v>597</v>
      </c>
      <c r="F64" s="74">
        <v>31</v>
      </c>
      <c r="G64" s="74" t="s">
        <v>231</v>
      </c>
      <c r="H64" s="76" t="s">
        <v>588</v>
      </c>
      <c r="I64" s="74" t="s">
        <v>1</v>
      </c>
      <c r="J64" s="74" t="s">
        <v>656</v>
      </c>
      <c r="K64" s="38">
        <v>4405.3</v>
      </c>
      <c r="L64" s="156">
        <v>332</v>
      </c>
    </row>
    <row r="65" spans="1:12" s="2" customFormat="1" ht="28.5" customHeight="1">
      <c r="A65" s="5"/>
      <c r="C65" s="9">
        <v>2.2000000000000002</v>
      </c>
      <c r="D65" s="155">
        <v>2</v>
      </c>
      <c r="E65" s="74" t="s">
        <v>883</v>
      </c>
      <c r="F65" s="74">
        <v>32</v>
      </c>
      <c r="G65" s="74" t="s">
        <v>773</v>
      </c>
      <c r="H65" s="76" t="s">
        <v>230</v>
      </c>
      <c r="I65" s="74" t="s">
        <v>24</v>
      </c>
      <c r="J65" s="74" t="s">
        <v>899</v>
      </c>
      <c r="K65" s="38">
        <v>1933</v>
      </c>
      <c r="L65" s="156">
        <v>44</v>
      </c>
    </row>
    <row r="66" spans="1:12" s="2" customFormat="1" ht="28.5" customHeight="1">
      <c r="A66" s="5"/>
      <c r="C66" s="9">
        <v>2.2000000000000002</v>
      </c>
      <c r="D66" s="155">
        <v>2</v>
      </c>
      <c r="E66" s="74" t="s">
        <v>597</v>
      </c>
      <c r="F66" s="74">
        <v>33</v>
      </c>
      <c r="G66" s="74" t="s">
        <v>342</v>
      </c>
      <c r="H66" s="74" t="s">
        <v>593</v>
      </c>
      <c r="I66" s="74" t="s">
        <v>114</v>
      </c>
      <c r="J66" s="76" t="s">
        <v>900</v>
      </c>
      <c r="K66" s="75">
        <v>9329</v>
      </c>
      <c r="L66" s="75">
        <v>216</v>
      </c>
    </row>
    <row r="67" spans="1:12" s="2" customFormat="1" ht="28.5" customHeight="1">
      <c r="A67" s="5"/>
      <c r="C67" s="9">
        <v>2.2000000000000002</v>
      </c>
      <c r="D67" s="155">
        <v>2</v>
      </c>
      <c r="E67" s="74" t="s">
        <v>597</v>
      </c>
      <c r="F67" s="74">
        <v>34</v>
      </c>
      <c r="G67" s="74" t="s">
        <v>121</v>
      </c>
      <c r="H67" s="76" t="s">
        <v>588</v>
      </c>
      <c r="I67" s="74" t="s">
        <v>27</v>
      </c>
      <c r="J67" s="123" t="s">
        <v>1064</v>
      </c>
      <c r="K67" s="75">
        <v>10956</v>
      </c>
      <c r="L67" s="157">
        <v>360</v>
      </c>
    </row>
    <row r="68" spans="1:12" s="2" customFormat="1" ht="28.5" customHeight="1">
      <c r="A68" s="5"/>
      <c r="C68" s="9">
        <v>2.2000000000000002</v>
      </c>
      <c r="D68" s="155">
        <v>2</v>
      </c>
      <c r="E68" s="74" t="s">
        <v>597</v>
      </c>
      <c r="F68" s="74">
        <v>35</v>
      </c>
      <c r="G68" s="74" t="s">
        <v>198</v>
      </c>
      <c r="H68" s="76" t="s">
        <v>1059</v>
      </c>
      <c r="I68" s="74" t="s">
        <v>902</v>
      </c>
      <c r="J68" s="123" t="s">
        <v>1083</v>
      </c>
      <c r="K68" s="75">
        <v>5129</v>
      </c>
      <c r="L68" s="75">
        <v>80</v>
      </c>
    </row>
    <row r="69" spans="1:12" s="2" customFormat="1" ht="28.5" customHeight="1">
      <c r="A69" s="5"/>
      <c r="C69" s="9">
        <v>2.2000000000000002</v>
      </c>
      <c r="D69" s="155">
        <v>2</v>
      </c>
      <c r="E69" s="74" t="s">
        <v>597</v>
      </c>
      <c r="F69" s="74">
        <v>36</v>
      </c>
      <c r="G69" s="74" t="s">
        <v>344</v>
      </c>
      <c r="H69" s="74" t="s">
        <v>591</v>
      </c>
      <c r="I69" s="74" t="s">
        <v>376</v>
      </c>
      <c r="J69" s="74" t="s">
        <v>1065</v>
      </c>
      <c r="K69" s="38">
        <v>4311.3599999999997</v>
      </c>
      <c r="L69" s="156">
        <v>108</v>
      </c>
    </row>
    <row r="70" spans="1:12" s="5" customFormat="1" ht="28.5" customHeight="1">
      <c r="C70" s="9">
        <v>2.2000000000000002</v>
      </c>
      <c r="D70" s="155">
        <v>2</v>
      </c>
      <c r="E70" s="74" t="s">
        <v>597</v>
      </c>
      <c r="F70" s="74">
        <v>37</v>
      </c>
      <c r="G70" s="74" t="s">
        <v>340</v>
      </c>
      <c r="H70" s="74" t="s">
        <v>591</v>
      </c>
      <c r="I70" s="74" t="s">
        <v>351</v>
      </c>
      <c r="J70" s="74" t="s">
        <v>770</v>
      </c>
      <c r="K70" s="38">
        <v>15225.38</v>
      </c>
      <c r="L70" s="156">
        <v>107</v>
      </c>
    </row>
    <row r="71" spans="1:12" s="5" customFormat="1" ht="28.5" customHeight="1">
      <c r="C71" s="9">
        <v>2.2000000000000002</v>
      </c>
      <c r="D71" s="155">
        <v>2</v>
      </c>
      <c r="E71" s="14" t="s">
        <v>883</v>
      </c>
      <c r="F71" s="74">
        <v>38</v>
      </c>
      <c r="G71" s="13" t="s">
        <v>1084</v>
      </c>
      <c r="H71" s="14" t="s">
        <v>1050</v>
      </c>
      <c r="I71" s="14" t="s">
        <v>1085</v>
      </c>
      <c r="J71" s="14" t="s">
        <v>903</v>
      </c>
      <c r="K71" s="62">
        <v>5880.12</v>
      </c>
      <c r="L71" s="158">
        <v>137</v>
      </c>
    </row>
    <row r="72" spans="1:12" s="2" customFormat="1" ht="28.5" customHeight="1">
      <c r="A72" s="5"/>
      <c r="C72" s="9">
        <v>2.2000000000000002</v>
      </c>
      <c r="D72" s="155">
        <v>2</v>
      </c>
      <c r="E72" s="13" t="s">
        <v>1063</v>
      </c>
      <c r="F72" s="13">
        <v>39</v>
      </c>
      <c r="G72" s="13" t="s">
        <v>1066</v>
      </c>
      <c r="H72" s="13" t="s">
        <v>1050</v>
      </c>
      <c r="I72" s="13" t="s">
        <v>904</v>
      </c>
      <c r="J72" s="13" t="s">
        <v>1067</v>
      </c>
      <c r="K72" s="63" t="s">
        <v>1086</v>
      </c>
      <c r="L72" s="63">
        <v>177</v>
      </c>
    </row>
    <row r="73" spans="1:12" s="2" customFormat="1" ht="28.5" customHeight="1">
      <c r="A73" s="5"/>
      <c r="C73" s="9"/>
      <c r="D73" s="155">
        <v>2</v>
      </c>
      <c r="E73" s="13" t="s">
        <v>1087</v>
      </c>
      <c r="F73" s="13">
        <v>40</v>
      </c>
      <c r="G73" s="13" t="s">
        <v>1088</v>
      </c>
      <c r="H73" s="13" t="s">
        <v>1059</v>
      </c>
      <c r="I73" s="13" t="s">
        <v>1089</v>
      </c>
      <c r="J73" s="13" t="s">
        <v>905</v>
      </c>
      <c r="K73" s="63">
        <v>27603</v>
      </c>
      <c r="L73" s="159">
        <v>139</v>
      </c>
    </row>
    <row r="74" spans="1:12" s="5" customFormat="1" ht="28.5" customHeight="1">
      <c r="C74" s="8"/>
      <c r="D74" s="155">
        <v>2</v>
      </c>
      <c r="E74" s="13" t="s">
        <v>1063</v>
      </c>
      <c r="F74" s="13">
        <v>41</v>
      </c>
      <c r="G74" s="13" t="s">
        <v>1068</v>
      </c>
      <c r="H74" s="13" t="s">
        <v>591</v>
      </c>
      <c r="I74" s="13" t="s">
        <v>1069</v>
      </c>
      <c r="J74" s="160" t="s">
        <v>1070</v>
      </c>
      <c r="K74" s="63">
        <v>8678.9</v>
      </c>
      <c r="L74" s="63">
        <v>135</v>
      </c>
    </row>
    <row r="75" spans="1:12" s="5" customFormat="1" ht="28.5" customHeight="1">
      <c r="C75" s="8"/>
      <c r="D75" s="155">
        <v>2</v>
      </c>
      <c r="E75" s="13" t="s">
        <v>1087</v>
      </c>
      <c r="F75" s="13">
        <v>42</v>
      </c>
      <c r="G75" s="13" t="s">
        <v>1071</v>
      </c>
      <c r="H75" s="13" t="s">
        <v>591</v>
      </c>
      <c r="I75" s="13" t="s">
        <v>962</v>
      </c>
      <c r="J75" s="160" t="s">
        <v>1072</v>
      </c>
      <c r="K75" s="63">
        <v>5207</v>
      </c>
      <c r="L75" s="63">
        <v>110</v>
      </c>
    </row>
    <row r="76" spans="1:12" s="5" customFormat="1" ht="28.5" customHeight="1">
      <c r="C76" s="8"/>
      <c r="D76" s="155">
        <v>2</v>
      </c>
      <c r="E76" s="13" t="s">
        <v>883</v>
      </c>
      <c r="F76" s="13">
        <v>43</v>
      </c>
      <c r="G76" s="13" t="s">
        <v>1073</v>
      </c>
      <c r="H76" s="13" t="s">
        <v>1074</v>
      </c>
      <c r="I76" s="13" t="s">
        <v>1075</v>
      </c>
      <c r="J76" s="122" t="s">
        <v>1090</v>
      </c>
      <c r="K76" s="63">
        <v>2597.9</v>
      </c>
      <c r="L76" s="159">
        <v>39</v>
      </c>
    </row>
    <row r="77" spans="1:12" s="4" customFormat="1" ht="28.5" customHeight="1">
      <c r="A77" s="8"/>
      <c r="C77" s="9">
        <v>9</v>
      </c>
      <c r="D77" s="85" t="s">
        <v>830</v>
      </c>
      <c r="E77" s="86" t="s">
        <v>958</v>
      </c>
      <c r="F77" s="86" t="s">
        <v>589</v>
      </c>
      <c r="G77" s="86">
        <f>COUNTIF($E$6:$E$396,E77)-1</f>
        <v>7</v>
      </c>
      <c r="H77" s="86" t="s">
        <v>501</v>
      </c>
      <c r="I77" s="86" t="s">
        <v>501</v>
      </c>
      <c r="J77" s="86" t="s">
        <v>501</v>
      </c>
      <c r="K77" s="95" t="s">
        <v>501</v>
      </c>
      <c r="L77" s="87">
        <f ca="1">SUMIF($D$6:$D$418,"9",L$6:L$396)</f>
        <v>1004</v>
      </c>
    </row>
    <row r="78" spans="1:12" s="2" customFormat="1" ht="28.5" customHeight="1">
      <c r="A78" s="5"/>
      <c r="C78" s="9">
        <v>3.1</v>
      </c>
      <c r="D78" s="13">
        <v>3</v>
      </c>
      <c r="E78" s="74" t="s">
        <v>595</v>
      </c>
      <c r="F78" s="74">
        <v>1</v>
      </c>
      <c r="G78" s="74" t="s">
        <v>180</v>
      </c>
      <c r="H78" s="76" t="s">
        <v>588</v>
      </c>
      <c r="I78" s="74" t="s">
        <v>42</v>
      </c>
      <c r="J78" s="74" t="s">
        <v>775</v>
      </c>
      <c r="K78" s="38">
        <v>4484</v>
      </c>
      <c r="L78" s="49">
        <v>69</v>
      </c>
    </row>
    <row r="79" spans="1:12" s="2" customFormat="1" ht="28.5" customHeight="1">
      <c r="A79" s="5"/>
      <c r="C79" s="9">
        <v>3.1</v>
      </c>
      <c r="D79" s="13">
        <v>3</v>
      </c>
      <c r="E79" s="74" t="s">
        <v>595</v>
      </c>
      <c r="F79" s="74">
        <v>2</v>
      </c>
      <c r="G79" s="74" t="s">
        <v>182</v>
      </c>
      <c r="H79" s="76" t="s">
        <v>588</v>
      </c>
      <c r="I79" s="74" t="s">
        <v>466</v>
      </c>
      <c r="J79" s="74" t="s">
        <v>428</v>
      </c>
      <c r="K79" s="38">
        <v>3352</v>
      </c>
      <c r="L79" s="49">
        <v>10</v>
      </c>
    </row>
    <row r="80" spans="1:12" s="2" customFormat="1" ht="28.5" customHeight="1">
      <c r="A80" s="5"/>
      <c r="C80" s="9">
        <v>3.1</v>
      </c>
      <c r="D80" s="13">
        <v>3</v>
      </c>
      <c r="E80" s="74" t="s">
        <v>595</v>
      </c>
      <c r="F80" s="74">
        <v>3</v>
      </c>
      <c r="G80" s="74" t="s">
        <v>234</v>
      </c>
      <c r="H80" s="76" t="s">
        <v>588</v>
      </c>
      <c r="I80" s="74" t="s">
        <v>57</v>
      </c>
      <c r="J80" s="74" t="s">
        <v>856</v>
      </c>
      <c r="K80" s="38">
        <v>7682</v>
      </c>
      <c r="L80" s="49">
        <v>32</v>
      </c>
    </row>
    <row r="81" spans="1:12" s="2" customFormat="1" ht="28.5" customHeight="1">
      <c r="A81" s="5"/>
      <c r="C81" s="9">
        <v>3.1</v>
      </c>
      <c r="D81" s="13">
        <v>3</v>
      </c>
      <c r="E81" s="74" t="s">
        <v>595</v>
      </c>
      <c r="F81" s="74">
        <v>4</v>
      </c>
      <c r="G81" s="74" t="s">
        <v>196</v>
      </c>
      <c r="H81" s="74" t="s">
        <v>591</v>
      </c>
      <c r="I81" s="74" t="s">
        <v>824</v>
      </c>
      <c r="J81" s="74" t="s">
        <v>825</v>
      </c>
      <c r="K81" s="38">
        <v>1141</v>
      </c>
      <c r="L81" s="49">
        <v>42</v>
      </c>
    </row>
    <row r="82" spans="1:12" s="2" customFormat="1" ht="28.5" customHeight="1">
      <c r="A82" s="5"/>
      <c r="C82" s="9">
        <v>3.1</v>
      </c>
      <c r="D82" s="13">
        <v>3</v>
      </c>
      <c r="E82" s="74" t="s">
        <v>595</v>
      </c>
      <c r="F82" s="74">
        <v>5</v>
      </c>
      <c r="G82" s="74" t="s">
        <v>857</v>
      </c>
      <c r="H82" s="74" t="s">
        <v>591</v>
      </c>
      <c r="I82" s="74" t="s">
        <v>826</v>
      </c>
      <c r="J82" s="74" t="s">
        <v>772</v>
      </c>
      <c r="K82" s="38">
        <v>6470</v>
      </c>
      <c r="L82" s="49">
        <v>152</v>
      </c>
    </row>
    <row r="83" spans="1:12" s="2" customFormat="1" ht="28.5" customHeight="1">
      <c r="A83" s="5"/>
      <c r="C83" s="9">
        <v>3.1</v>
      </c>
      <c r="D83" s="13">
        <v>3</v>
      </c>
      <c r="E83" s="74" t="s">
        <v>595</v>
      </c>
      <c r="F83" s="74">
        <v>6</v>
      </c>
      <c r="G83" s="74" t="s">
        <v>206</v>
      </c>
      <c r="H83" s="74" t="s">
        <v>591</v>
      </c>
      <c r="I83" s="74" t="s">
        <v>5</v>
      </c>
      <c r="J83" s="74" t="s">
        <v>425</v>
      </c>
      <c r="K83" s="38">
        <v>1600</v>
      </c>
      <c r="L83" s="49">
        <v>61</v>
      </c>
    </row>
    <row r="84" spans="1:12" s="2" customFormat="1" ht="28.5" customHeight="1">
      <c r="A84" s="5"/>
      <c r="C84" s="9">
        <v>3.1</v>
      </c>
      <c r="D84" s="13">
        <v>3</v>
      </c>
      <c r="E84" s="74" t="s">
        <v>595</v>
      </c>
      <c r="F84" s="74">
        <v>7</v>
      </c>
      <c r="G84" s="74" t="s">
        <v>204</v>
      </c>
      <c r="H84" s="74" t="s">
        <v>591</v>
      </c>
      <c r="I84" s="74" t="s">
        <v>465</v>
      </c>
      <c r="J84" s="74" t="s">
        <v>827</v>
      </c>
      <c r="K84" s="38">
        <v>5122</v>
      </c>
      <c r="L84" s="49">
        <v>107</v>
      </c>
    </row>
    <row r="85" spans="1:12" s="4" customFormat="1" ht="28.5" customHeight="1">
      <c r="A85" s="8"/>
      <c r="C85" s="9">
        <v>9</v>
      </c>
      <c r="D85" s="85" t="s">
        <v>830</v>
      </c>
      <c r="E85" s="86" t="s">
        <v>957</v>
      </c>
      <c r="F85" s="86" t="s">
        <v>589</v>
      </c>
      <c r="G85" s="86">
        <f>COUNTIF($E$6:$E$396,E85)-1</f>
        <v>11</v>
      </c>
      <c r="H85" s="86" t="s">
        <v>501</v>
      </c>
      <c r="I85" s="86" t="s">
        <v>501</v>
      </c>
      <c r="J85" s="86" t="s">
        <v>501</v>
      </c>
      <c r="K85" s="95" t="s">
        <v>501</v>
      </c>
      <c r="L85" s="87">
        <f ca="1">SUMIF($D$6:$D$418,"9",L$6:L$396)</f>
        <v>1004</v>
      </c>
    </row>
    <row r="86" spans="1:12" s="5" customFormat="1" ht="28.5" customHeight="1">
      <c r="C86" s="9">
        <v>4.0999999999999996</v>
      </c>
      <c r="D86" s="14">
        <v>4</v>
      </c>
      <c r="E86" s="74" t="s">
        <v>596</v>
      </c>
      <c r="F86" s="76">
        <v>1</v>
      </c>
      <c r="G86" s="76" t="s">
        <v>190</v>
      </c>
      <c r="H86" s="76" t="s">
        <v>591</v>
      </c>
      <c r="I86" s="3" t="s">
        <v>1115</v>
      </c>
      <c r="J86" s="3" t="s">
        <v>80</v>
      </c>
      <c r="K86" s="167">
        <v>3523</v>
      </c>
      <c r="L86" s="163">
        <v>112</v>
      </c>
    </row>
    <row r="87" spans="1:12" s="2" customFormat="1" ht="28.5" customHeight="1">
      <c r="A87" s="5"/>
      <c r="C87" s="9">
        <v>4.0999999999999996</v>
      </c>
      <c r="D87" s="14">
        <v>4</v>
      </c>
      <c r="E87" s="74" t="s">
        <v>596</v>
      </c>
      <c r="F87" s="76">
        <v>2</v>
      </c>
      <c r="G87" s="76" t="s">
        <v>214</v>
      </c>
      <c r="H87" s="76" t="s">
        <v>591</v>
      </c>
      <c r="I87" s="3" t="s">
        <v>534</v>
      </c>
      <c r="J87" s="3" t="s">
        <v>724</v>
      </c>
      <c r="K87" s="167">
        <v>5141</v>
      </c>
      <c r="L87" s="163">
        <v>132</v>
      </c>
    </row>
    <row r="88" spans="1:12" s="2" customFormat="1" ht="28.5" customHeight="1">
      <c r="A88" s="5"/>
      <c r="C88" s="9">
        <v>4.0999999999999996</v>
      </c>
      <c r="D88" s="14">
        <v>4</v>
      </c>
      <c r="E88" s="74" t="s">
        <v>596</v>
      </c>
      <c r="F88" s="76">
        <v>3</v>
      </c>
      <c r="G88" s="76" t="s">
        <v>175</v>
      </c>
      <c r="H88" s="76" t="s">
        <v>591</v>
      </c>
      <c r="I88" s="3" t="s">
        <v>858</v>
      </c>
      <c r="J88" s="3" t="s">
        <v>92</v>
      </c>
      <c r="K88" s="167">
        <v>26313</v>
      </c>
      <c r="L88" s="163">
        <v>781</v>
      </c>
    </row>
    <row r="89" spans="1:12" s="2" customFormat="1" ht="28.5" customHeight="1">
      <c r="A89" s="5"/>
      <c r="C89" s="9">
        <v>4.0999999999999996</v>
      </c>
      <c r="D89" s="14">
        <v>4</v>
      </c>
      <c r="E89" s="74" t="s">
        <v>596</v>
      </c>
      <c r="F89" s="76">
        <v>4</v>
      </c>
      <c r="G89" s="76" t="s">
        <v>181</v>
      </c>
      <c r="H89" s="76" t="s">
        <v>593</v>
      </c>
      <c r="I89" s="3" t="s">
        <v>859</v>
      </c>
      <c r="J89" s="3" t="s">
        <v>860</v>
      </c>
      <c r="K89" s="167">
        <v>4962</v>
      </c>
      <c r="L89" s="163">
        <v>88</v>
      </c>
    </row>
    <row r="90" spans="1:12" s="5" customFormat="1" ht="28.5" customHeight="1">
      <c r="C90" s="9">
        <v>4.0999999999999996</v>
      </c>
      <c r="D90" s="14">
        <v>4</v>
      </c>
      <c r="E90" s="74" t="s">
        <v>596</v>
      </c>
      <c r="F90" s="76">
        <v>5</v>
      </c>
      <c r="G90" s="76" t="s">
        <v>776</v>
      </c>
      <c r="H90" s="76" t="s">
        <v>591</v>
      </c>
      <c r="I90" s="3" t="s">
        <v>1104</v>
      </c>
      <c r="J90" s="3" t="s">
        <v>90</v>
      </c>
      <c r="K90" s="167">
        <v>29118</v>
      </c>
      <c r="L90" s="163">
        <v>166</v>
      </c>
    </row>
    <row r="91" spans="1:12" s="2" customFormat="1" ht="28.5" customHeight="1">
      <c r="A91" s="5"/>
      <c r="C91" s="9">
        <v>4.0999999999999996</v>
      </c>
      <c r="D91" s="14">
        <v>4</v>
      </c>
      <c r="E91" s="74" t="s">
        <v>596</v>
      </c>
      <c r="F91" s="76">
        <v>6</v>
      </c>
      <c r="G91" s="76" t="s">
        <v>688</v>
      </c>
      <c r="H91" s="74" t="s">
        <v>593</v>
      </c>
      <c r="I91" s="3" t="s">
        <v>1116</v>
      </c>
      <c r="J91" s="3" t="s">
        <v>82</v>
      </c>
      <c r="K91" s="167">
        <v>9860</v>
      </c>
      <c r="L91" s="163">
        <v>132</v>
      </c>
    </row>
    <row r="92" spans="1:12" s="2" customFormat="1" ht="28.5" customHeight="1">
      <c r="A92" s="5"/>
      <c r="C92" s="9">
        <v>4.0999999999999996</v>
      </c>
      <c r="D92" s="14">
        <v>4</v>
      </c>
      <c r="E92" s="74" t="s">
        <v>596</v>
      </c>
      <c r="F92" s="76">
        <v>7</v>
      </c>
      <c r="G92" s="76" t="s">
        <v>861</v>
      </c>
      <c r="H92" s="74" t="s">
        <v>593</v>
      </c>
      <c r="I92" s="3" t="s">
        <v>1105</v>
      </c>
      <c r="J92" s="3" t="s">
        <v>1106</v>
      </c>
      <c r="K92" s="167">
        <v>5445</v>
      </c>
      <c r="L92" s="163">
        <v>66</v>
      </c>
    </row>
    <row r="93" spans="1:12" s="2" customFormat="1" ht="28.5" customHeight="1">
      <c r="A93" s="5"/>
      <c r="C93" s="9">
        <v>4.0999999999999996</v>
      </c>
      <c r="D93" s="14">
        <v>4</v>
      </c>
      <c r="E93" s="74" t="s">
        <v>596</v>
      </c>
      <c r="F93" s="76">
        <v>8</v>
      </c>
      <c r="G93" s="76" t="s">
        <v>346</v>
      </c>
      <c r="H93" s="76" t="s">
        <v>593</v>
      </c>
      <c r="I93" s="3" t="s">
        <v>1117</v>
      </c>
      <c r="J93" s="3" t="s">
        <v>1118</v>
      </c>
      <c r="K93" s="167">
        <v>3576</v>
      </c>
      <c r="L93" s="163">
        <v>58</v>
      </c>
    </row>
    <row r="94" spans="1:12" s="2" customFormat="1" ht="28.5" customHeight="1">
      <c r="A94" s="5"/>
      <c r="C94" s="9">
        <v>4.0999999999999996</v>
      </c>
      <c r="D94" s="14">
        <v>4</v>
      </c>
      <c r="E94" s="74" t="s">
        <v>596</v>
      </c>
      <c r="F94" s="76">
        <v>9</v>
      </c>
      <c r="G94" s="76" t="s">
        <v>306</v>
      </c>
      <c r="H94" s="76" t="s">
        <v>593</v>
      </c>
      <c r="I94" s="3" t="s">
        <v>1107</v>
      </c>
      <c r="J94" s="3" t="s">
        <v>1108</v>
      </c>
      <c r="K94" s="167">
        <v>4241</v>
      </c>
      <c r="L94" s="163">
        <v>164</v>
      </c>
    </row>
    <row r="95" spans="1:12" s="2" customFormat="1" ht="28.5" customHeight="1">
      <c r="A95" s="5"/>
      <c r="C95" s="9"/>
      <c r="D95" s="14">
        <v>4</v>
      </c>
      <c r="E95" s="74" t="s">
        <v>1119</v>
      </c>
      <c r="F95" s="76">
        <v>10</v>
      </c>
      <c r="G95" s="76" t="s">
        <v>1120</v>
      </c>
      <c r="H95" s="76" t="s">
        <v>1121</v>
      </c>
      <c r="I95" s="123" t="s">
        <v>1122</v>
      </c>
      <c r="J95" s="3" t="s">
        <v>1109</v>
      </c>
      <c r="K95" s="167">
        <v>4366.1000000000004</v>
      </c>
      <c r="L95" s="163">
        <v>90</v>
      </c>
    </row>
    <row r="96" spans="1:12" s="2" customFormat="1" ht="28.5" customHeight="1">
      <c r="A96" s="5"/>
      <c r="C96" s="9"/>
      <c r="D96" s="14">
        <v>4</v>
      </c>
      <c r="E96" s="74" t="s">
        <v>1119</v>
      </c>
      <c r="F96" s="76">
        <v>11</v>
      </c>
      <c r="G96" s="76" t="s">
        <v>1123</v>
      </c>
      <c r="H96" s="76" t="s">
        <v>593</v>
      </c>
      <c r="I96" s="123" t="s">
        <v>1124</v>
      </c>
      <c r="J96" s="123" t="s">
        <v>1125</v>
      </c>
      <c r="K96" s="167">
        <v>7596.4</v>
      </c>
      <c r="L96" s="163">
        <v>116</v>
      </c>
    </row>
    <row r="97" spans="1:12" s="4" customFormat="1" ht="28.5" customHeight="1">
      <c r="A97" s="8"/>
      <c r="C97" s="9">
        <v>9</v>
      </c>
      <c r="D97" s="85" t="s">
        <v>830</v>
      </c>
      <c r="E97" s="86" t="s">
        <v>956</v>
      </c>
      <c r="F97" s="86" t="s">
        <v>589</v>
      </c>
      <c r="G97" s="86">
        <f>COUNTIF($E$6:$E$396,E97)-1</f>
        <v>15</v>
      </c>
      <c r="H97" s="86" t="s">
        <v>501</v>
      </c>
      <c r="I97" s="86" t="s">
        <v>501</v>
      </c>
      <c r="J97" s="86" t="s">
        <v>501</v>
      </c>
      <c r="K97" s="95" t="s">
        <v>501</v>
      </c>
      <c r="L97" s="87">
        <f ca="1">SUMIF($D$6:$D$418,"9",L$6:L$396)</f>
        <v>1004</v>
      </c>
    </row>
    <row r="98" spans="1:12" s="6" customFormat="1" ht="28.5" customHeight="1">
      <c r="A98" s="5"/>
      <c r="C98" s="10">
        <v>5.0999999999999996</v>
      </c>
      <c r="D98" s="14">
        <v>5</v>
      </c>
      <c r="E98" s="76" t="s">
        <v>229</v>
      </c>
      <c r="F98" s="76">
        <v>1</v>
      </c>
      <c r="G98" s="39" t="s">
        <v>225</v>
      </c>
      <c r="H98" s="76" t="s">
        <v>588</v>
      </c>
      <c r="I98" s="76" t="s">
        <v>430</v>
      </c>
      <c r="J98" s="45" t="s">
        <v>61</v>
      </c>
      <c r="K98" s="59">
        <v>6658</v>
      </c>
      <c r="L98" s="81">
        <v>35</v>
      </c>
    </row>
    <row r="99" spans="1:12" s="6" customFormat="1" ht="28.5" customHeight="1">
      <c r="A99" s="5"/>
      <c r="C99" s="10">
        <v>5.0999999999999996</v>
      </c>
      <c r="D99" s="14">
        <v>5</v>
      </c>
      <c r="E99" s="76" t="s">
        <v>229</v>
      </c>
      <c r="F99" s="76">
        <v>2</v>
      </c>
      <c r="G99" s="39" t="s">
        <v>213</v>
      </c>
      <c r="H99" s="76" t="s">
        <v>588</v>
      </c>
      <c r="I99" s="76" t="s">
        <v>970</v>
      </c>
      <c r="J99" s="45" t="s">
        <v>777</v>
      </c>
      <c r="K99" s="59">
        <v>1503</v>
      </c>
      <c r="L99" s="81">
        <v>19</v>
      </c>
    </row>
    <row r="100" spans="1:12" s="6" customFormat="1" ht="28.5" customHeight="1">
      <c r="A100" s="5"/>
      <c r="C100" s="10">
        <v>5.0999999999999996</v>
      </c>
      <c r="D100" s="14">
        <v>5</v>
      </c>
      <c r="E100" s="76" t="s">
        <v>229</v>
      </c>
      <c r="F100" s="76">
        <v>3</v>
      </c>
      <c r="G100" s="39" t="s">
        <v>194</v>
      </c>
      <c r="H100" s="76" t="s">
        <v>588</v>
      </c>
      <c r="I100" s="76" t="s">
        <v>508</v>
      </c>
      <c r="J100" s="45" t="s">
        <v>731</v>
      </c>
      <c r="K100" s="59">
        <v>1204</v>
      </c>
      <c r="L100" s="81">
        <v>21</v>
      </c>
    </row>
    <row r="101" spans="1:12" s="6" customFormat="1" ht="28.5" customHeight="1">
      <c r="A101" s="5"/>
      <c r="C101" s="10">
        <v>5.0999999999999996</v>
      </c>
      <c r="D101" s="14">
        <v>5</v>
      </c>
      <c r="E101" s="76" t="s">
        <v>229</v>
      </c>
      <c r="F101" s="76">
        <v>4</v>
      </c>
      <c r="G101" s="39" t="s">
        <v>188</v>
      </c>
      <c r="H101" s="76" t="s">
        <v>588</v>
      </c>
      <c r="I101" s="76" t="s">
        <v>58</v>
      </c>
      <c r="J101" s="45" t="s">
        <v>974</v>
      </c>
      <c r="K101" s="59">
        <v>2207</v>
      </c>
      <c r="L101" s="81">
        <v>13</v>
      </c>
    </row>
    <row r="102" spans="1:12" s="5" customFormat="1" ht="28.5" customHeight="1">
      <c r="C102" s="10">
        <v>5.0999999999999996</v>
      </c>
      <c r="D102" s="14">
        <v>5</v>
      </c>
      <c r="E102" s="76" t="s">
        <v>229</v>
      </c>
      <c r="F102" s="76">
        <v>5</v>
      </c>
      <c r="G102" s="39" t="s">
        <v>186</v>
      </c>
      <c r="H102" s="76" t="s">
        <v>588</v>
      </c>
      <c r="I102" s="76" t="s">
        <v>23</v>
      </c>
      <c r="J102" s="45" t="s">
        <v>691</v>
      </c>
      <c r="K102" s="59">
        <v>2135</v>
      </c>
      <c r="L102" s="81">
        <v>17</v>
      </c>
    </row>
    <row r="103" spans="1:12" s="6" customFormat="1" ht="28.5" customHeight="1">
      <c r="A103" s="5"/>
      <c r="C103" s="10">
        <v>5.0999999999999996</v>
      </c>
      <c r="D103" s="14">
        <v>5</v>
      </c>
      <c r="E103" s="76" t="s">
        <v>229</v>
      </c>
      <c r="F103" s="76">
        <v>6</v>
      </c>
      <c r="G103" s="39" t="s">
        <v>217</v>
      </c>
      <c r="H103" s="76" t="s">
        <v>588</v>
      </c>
      <c r="I103" s="76" t="s">
        <v>29</v>
      </c>
      <c r="J103" s="45" t="s">
        <v>725</v>
      </c>
      <c r="K103" s="114">
        <v>4716</v>
      </c>
      <c r="L103" s="81">
        <v>7</v>
      </c>
    </row>
    <row r="104" spans="1:12" s="6" customFormat="1" ht="28.5" customHeight="1">
      <c r="A104" s="5"/>
      <c r="C104" s="10">
        <v>5.0999999999999996</v>
      </c>
      <c r="D104" s="14">
        <v>5</v>
      </c>
      <c r="E104" s="76" t="s">
        <v>229</v>
      </c>
      <c r="F104" s="76">
        <v>7</v>
      </c>
      <c r="G104" s="39" t="s">
        <v>222</v>
      </c>
      <c r="H104" s="76" t="s">
        <v>588</v>
      </c>
      <c r="I104" s="76" t="s">
        <v>509</v>
      </c>
      <c r="J104" s="45" t="s">
        <v>975</v>
      </c>
      <c r="K104" s="114">
        <v>12216</v>
      </c>
      <c r="L104" s="81">
        <v>29</v>
      </c>
    </row>
    <row r="105" spans="1:12" s="6" customFormat="1" ht="28.5" customHeight="1">
      <c r="A105" s="5"/>
      <c r="C105" s="10">
        <v>5.0999999999999996</v>
      </c>
      <c r="D105" s="14">
        <v>5</v>
      </c>
      <c r="E105" s="76" t="s">
        <v>229</v>
      </c>
      <c r="F105" s="76">
        <v>8</v>
      </c>
      <c r="G105" s="39" t="s">
        <v>62</v>
      </c>
      <c r="H105" s="76" t="s">
        <v>591</v>
      </c>
      <c r="I105" s="76" t="s">
        <v>373</v>
      </c>
      <c r="J105" s="45" t="s">
        <v>427</v>
      </c>
      <c r="K105" s="59">
        <v>14684</v>
      </c>
      <c r="L105" s="81">
        <v>134</v>
      </c>
    </row>
    <row r="106" spans="1:12" s="6" customFormat="1" ht="28.5" customHeight="1">
      <c r="A106" s="5"/>
      <c r="C106" s="10">
        <v>5.0999999999999996</v>
      </c>
      <c r="D106" s="14">
        <v>5</v>
      </c>
      <c r="E106" s="76" t="s">
        <v>229</v>
      </c>
      <c r="F106" s="76">
        <v>9</v>
      </c>
      <c r="G106" s="39" t="s">
        <v>811</v>
      </c>
      <c r="H106" s="76" t="s">
        <v>591</v>
      </c>
      <c r="I106" s="76" t="s">
        <v>473</v>
      </c>
      <c r="J106" s="45" t="s">
        <v>971</v>
      </c>
      <c r="K106" s="59">
        <v>16400</v>
      </c>
      <c r="L106" s="81">
        <v>126</v>
      </c>
    </row>
    <row r="107" spans="1:12" s="6" customFormat="1" ht="28.5" customHeight="1">
      <c r="A107" s="5"/>
      <c r="C107" s="10">
        <v>5.0999999999999996</v>
      </c>
      <c r="D107" s="14">
        <v>5</v>
      </c>
      <c r="E107" s="76" t="s">
        <v>229</v>
      </c>
      <c r="F107" s="76">
        <v>10</v>
      </c>
      <c r="G107" s="39" t="s">
        <v>220</v>
      </c>
      <c r="H107" s="76" t="s">
        <v>591</v>
      </c>
      <c r="I107" s="76" t="s">
        <v>972</v>
      </c>
      <c r="J107" s="45" t="s">
        <v>426</v>
      </c>
      <c r="K107" s="59">
        <v>6719</v>
      </c>
      <c r="L107" s="124">
        <v>33</v>
      </c>
    </row>
    <row r="108" spans="1:12" s="6" customFormat="1" ht="28.5" customHeight="1">
      <c r="A108" s="5"/>
      <c r="C108" s="10">
        <v>5.0999999999999996</v>
      </c>
      <c r="D108" s="14">
        <v>5</v>
      </c>
      <c r="E108" s="76" t="s">
        <v>229</v>
      </c>
      <c r="F108" s="76">
        <v>11</v>
      </c>
      <c r="G108" s="39" t="s">
        <v>172</v>
      </c>
      <c r="H108" s="76" t="s">
        <v>591</v>
      </c>
      <c r="I108" s="76" t="s">
        <v>973</v>
      </c>
      <c r="J108" s="45" t="s">
        <v>423</v>
      </c>
      <c r="K108" s="59">
        <v>12744</v>
      </c>
      <c r="L108" s="81">
        <v>60</v>
      </c>
    </row>
    <row r="109" spans="1:12" s="6" customFormat="1" ht="28.5" customHeight="1">
      <c r="A109" s="5"/>
      <c r="C109" s="10">
        <v>5.0999999999999996</v>
      </c>
      <c r="D109" s="14">
        <v>5</v>
      </c>
      <c r="E109" s="76" t="s">
        <v>229</v>
      </c>
      <c r="F109" s="76">
        <v>12</v>
      </c>
      <c r="G109" s="39" t="s">
        <v>63</v>
      </c>
      <c r="H109" s="76" t="s">
        <v>591</v>
      </c>
      <c r="I109" s="76" t="s">
        <v>363</v>
      </c>
      <c r="J109" s="45" t="s">
        <v>906</v>
      </c>
      <c r="K109" s="59">
        <v>11281</v>
      </c>
      <c r="L109" s="81">
        <v>74</v>
      </c>
    </row>
    <row r="110" spans="1:12" s="6" customFormat="1" ht="28.5" customHeight="1">
      <c r="A110" s="5"/>
      <c r="C110" s="10">
        <v>5.0999999999999996</v>
      </c>
      <c r="D110" s="14">
        <v>5</v>
      </c>
      <c r="E110" s="76" t="s">
        <v>229</v>
      </c>
      <c r="F110" s="76">
        <v>13</v>
      </c>
      <c r="G110" s="39" t="s">
        <v>179</v>
      </c>
      <c r="H110" s="76" t="s">
        <v>591</v>
      </c>
      <c r="I110" s="76" t="s">
        <v>486</v>
      </c>
      <c r="J110" s="45" t="s">
        <v>69</v>
      </c>
      <c r="K110" s="59">
        <v>2145</v>
      </c>
      <c r="L110" s="81">
        <v>45</v>
      </c>
    </row>
    <row r="111" spans="1:12" s="6" customFormat="1" ht="28.5" customHeight="1">
      <c r="A111" s="5"/>
      <c r="C111" s="10">
        <v>5.0999999999999996</v>
      </c>
      <c r="D111" s="14">
        <v>5</v>
      </c>
      <c r="E111" s="76" t="s">
        <v>229</v>
      </c>
      <c r="F111" s="76">
        <v>14</v>
      </c>
      <c r="G111" s="39" t="s">
        <v>205</v>
      </c>
      <c r="H111" s="76" t="s">
        <v>591</v>
      </c>
      <c r="I111" s="76" t="s">
        <v>459</v>
      </c>
      <c r="J111" s="45" t="s">
        <v>66</v>
      </c>
      <c r="K111" s="59">
        <v>8470</v>
      </c>
      <c r="L111" s="124">
        <v>88</v>
      </c>
    </row>
    <row r="112" spans="1:12" s="2" customFormat="1" ht="28.5" customHeight="1">
      <c r="A112" s="8"/>
      <c r="C112" s="10">
        <v>5.0999999999999996</v>
      </c>
      <c r="D112" s="14">
        <v>5</v>
      </c>
      <c r="E112" s="76" t="s">
        <v>229</v>
      </c>
      <c r="F112" s="76">
        <v>15</v>
      </c>
      <c r="G112" s="39" t="s">
        <v>173</v>
      </c>
      <c r="H112" s="76" t="s">
        <v>591</v>
      </c>
      <c r="I112" s="76" t="s">
        <v>441</v>
      </c>
      <c r="J112" s="45" t="s">
        <v>728</v>
      </c>
      <c r="K112" s="59" t="s">
        <v>501</v>
      </c>
      <c r="L112" s="81">
        <v>30</v>
      </c>
    </row>
    <row r="113" spans="1:12" s="4" customFormat="1" ht="28.5" customHeight="1">
      <c r="A113" s="8"/>
      <c r="C113" s="9">
        <v>9</v>
      </c>
      <c r="D113" s="85" t="s">
        <v>830</v>
      </c>
      <c r="E113" s="86" t="s">
        <v>955</v>
      </c>
      <c r="F113" s="86" t="s">
        <v>589</v>
      </c>
      <c r="G113" s="86">
        <f>COUNTIF($E$6:$E$396,E113)-1</f>
        <v>20</v>
      </c>
      <c r="H113" s="86" t="s">
        <v>501</v>
      </c>
      <c r="I113" s="86" t="s">
        <v>501</v>
      </c>
      <c r="J113" s="86" t="s">
        <v>501</v>
      </c>
      <c r="K113" s="95" t="s">
        <v>501</v>
      </c>
      <c r="L113" s="87">
        <f ca="1">SUMIF($D$6:$D$418,"9",L$6:L$396)</f>
        <v>1004</v>
      </c>
    </row>
    <row r="114" spans="1:12" s="2" customFormat="1" ht="28.5" customHeight="1">
      <c r="A114" s="5"/>
      <c r="C114" s="10">
        <v>6.1</v>
      </c>
      <c r="D114" s="14">
        <v>6</v>
      </c>
      <c r="E114" s="76" t="s">
        <v>598</v>
      </c>
      <c r="F114" s="76">
        <v>1</v>
      </c>
      <c r="G114" s="76" t="s">
        <v>207</v>
      </c>
      <c r="H114" s="76" t="s">
        <v>588</v>
      </c>
      <c r="I114" s="76" t="s">
        <v>782</v>
      </c>
      <c r="J114" s="76" t="s">
        <v>67</v>
      </c>
      <c r="K114" s="75">
        <v>1250.8499999999999</v>
      </c>
      <c r="L114" s="54">
        <v>12</v>
      </c>
    </row>
    <row r="115" spans="1:12" s="2" customFormat="1" ht="28.5" customHeight="1">
      <c r="A115" s="5"/>
      <c r="C115" s="10">
        <v>6.1</v>
      </c>
      <c r="D115" s="14">
        <v>6</v>
      </c>
      <c r="E115" s="76" t="s">
        <v>598</v>
      </c>
      <c r="F115" s="76">
        <v>2</v>
      </c>
      <c r="G115" s="76" t="s">
        <v>783</v>
      </c>
      <c r="H115" s="76" t="s">
        <v>588</v>
      </c>
      <c r="I115" s="76" t="s">
        <v>784</v>
      </c>
      <c r="J115" s="123" t="s">
        <v>1043</v>
      </c>
      <c r="K115" s="75">
        <v>15540.7</v>
      </c>
      <c r="L115" s="136">
        <v>365</v>
      </c>
    </row>
    <row r="116" spans="1:12" s="2" customFormat="1" ht="28.5" customHeight="1">
      <c r="A116" s="5"/>
      <c r="C116" s="10">
        <v>6.1</v>
      </c>
      <c r="D116" s="14">
        <v>6</v>
      </c>
      <c r="E116" s="76" t="s">
        <v>598</v>
      </c>
      <c r="F116" s="76">
        <v>3</v>
      </c>
      <c r="G116" s="76" t="s">
        <v>1044</v>
      </c>
      <c r="H116" s="76" t="s">
        <v>588</v>
      </c>
      <c r="I116" s="76" t="s">
        <v>54</v>
      </c>
      <c r="J116" s="76" t="s">
        <v>429</v>
      </c>
      <c r="K116" s="75">
        <v>1813.11</v>
      </c>
      <c r="L116" s="136">
        <v>59</v>
      </c>
    </row>
    <row r="117" spans="1:12" s="2" customFormat="1" ht="28.5" customHeight="1">
      <c r="A117" s="5"/>
      <c r="C117" s="10">
        <v>6.1</v>
      </c>
      <c r="D117" s="14">
        <v>6</v>
      </c>
      <c r="E117" s="76" t="s">
        <v>598</v>
      </c>
      <c r="F117" s="76">
        <v>4</v>
      </c>
      <c r="G117" s="76" t="s">
        <v>139</v>
      </c>
      <c r="H117" s="76" t="s">
        <v>588</v>
      </c>
      <c r="I117" s="76" t="s">
        <v>1045</v>
      </c>
      <c r="J117" s="76" t="s">
        <v>71</v>
      </c>
      <c r="K117" s="75">
        <v>4243.92</v>
      </c>
      <c r="L117" s="136">
        <v>83</v>
      </c>
    </row>
    <row r="118" spans="1:12" s="2" customFormat="1" ht="28.5" customHeight="1">
      <c r="A118" s="5"/>
      <c r="C118" s="10">
        <v>6.1</v>
      </c>
      <c r="D118" s="14">
        <v>6</v>
      </c>
      <c r="E118" s="76" t="s">
        <v>598</v>
      </c>
      <c r="F118" s="76">
        <v>5</v>
      </c>
      <c r="G118" s="76" t="s">
        <v>184</v>
      </c>
      <c r="H118" s="76" t="s">
        <v>588</v>
      </c>
      <c r="I118" s="76" t="s">
        <v>460</v>
      </c>
      <c r="J118" s="76" t="s">
        <v>65</v>
      </c>
      <c r="K118" s="75">
        <v>1655.9</v>
      </c>
      <c r="L118" s="54">
        <v>32</v>
      </c>
    </row>
    <row r="119" spans="1:12" s="2" customFormat="1" ht="28.5" customHeight="1">
      <c r="A119" s="5"/>
      <c r="C119" s="10">
        <v>6.1</v>
      </c>
      <c r="D119" s="14">
        <v>6</v>
      </c>
      <c r="E119" s="76" t="s">
        <v>598</v>
      </c>
      <c r="F119" s="76">
        <v>6</v>
      </c>
      <c r="G119" s="76" t="s">
        <v>212</v>
      </c>
      <c r="H119" s="76" t="s">
        <v>588</v>
      </c>
      <c r="I119" s="76" t="s">
        <v>785</v>
      </c>
      <c r="J119" s="76" t="s">
        <v>690</v>
      </c>
      <c r="K119" s="75">
        <v>809</v>
      </c>
      <c r="L119" s="54">
        <v>14</v>
      </c>
    </row>
    <row r="120" spans="1:12" s="2" customFormat="1" ht="28.5" customHeight="1">
      <c r="A120" s="5"/>
      <c r="C120" s="10">
        <v>6.1</v>
      </c>
      <c r="D120" s="14">
        <v>6</v>
      </c>
      <c r="E120" s="76" t="s">
        <v>598</v>
      </c>
      <c r="F120" s="76">
        <v>7</v>
      </c>
      <c r="G120" s="76" t="s">
        <v>216</v>
      </c>
      <c r="H120" s="76" t="s">
        <v>588</v>
      </c>
      <c r="I120" s="76" t="s">
        <v>110</v>
      </c>
      <c r="J120" s="76" t="s">
        <v>72</v>
      </c>
      <c r="K120" s="75">
        <v>2178</v>
      </c>
      <c r="L120" s="54">
        <v>78</v>
      </c>
    </row>
    <row r="121" spans="1:12" s="2" customFormat="1" ht="28.5" customHeight="1">
      <c r="A121" s="5"/>
      <c r="C121" s="10">
        <v>6.1</v>
      </c>
      <c r="D121" s="14">
        <v>6</v>
      </c>
      <c r="E121" s="76" t="s">
        <v>598</v>
      </c>
      <c r="F121" s="76">
        <v>8</v>
      </c>
      <c r="G121" s="76" t="s">
        <v>209</v>
      </c>
      <c r="H121" s="76" t="s">
        <v>588</v>
      </c>
      <c r="I121" s="76" t="s">
        <v>31</v>
      </c>
      <c r="J121" s="76" t="s">
        <v>70</v>
      </c>
      <c r="K121" s="75">
        <v>1773.99</v>
      </c>
      <c r="L121" s="54">
        <v>23</v>
      </c>
    </row>
    <row r="122" spans="1:12" s="2" customFormat="1" ht="28.5" customHeight="1">
      <c r="A122" s="5"/>
      <c r="C122" s="10">
        <v>6.1</v>
      </c>
      <c r="D122" s="14">
        <v>6</v>
      </c>
      <c r="E122" s="76" t="s">
        <v>598</v>
      </c>
      <c r="F122" s="76">
        <v>9</v>
      </c>
      <c r="G122" s="76" t="s">
        <v>64</v>
      </c>
      <c r="H122" s="76" t="s">
        <v>591</v>
      </c>
      <c r="I122" s="76" t="s">
        <v>786</v>
      </c>
      <c r="J122" s="76" t="s">
        <v>83</v>
      </c>
      <c r="K122" s="75">
        <v>11686.2</v>
      </c>
      <c r="L122" s="54">
        <v>101</v>
      </c>
    </row>
    <row r="123" spans="1:12" s="2" customFormat="1" ht="40.5" customHeight="1">
      <c r="A123" s="5"/>
      <c r="C123" s="10">
        <v>6.1</v>
      </c>
      <c r="D123" s="14">
        <v>6</v>
      </c>
      <c r="E123" s="76" t="s">
        <v>598</v>
      </c>
      <c r="F123" s="76">
        <v>10</v>
      </c>
      <c r="G123" s="76" t="s">
        <v>240</v>
      </c>
      <c r="H123" s="76" t="s">
        <v>591</v>
      </c>
      <c r="I123" s="76" t="s">
        <v>787</v>
      </c>
      <c r="J123" s="76" t="s">
        <v>75</v>
      </c>
      <c r="K123" s="75">
        <v>8368</v>
      </c>
      <c r="L123" s="136">
        <v>185</v>
      </c>
    </row>
    <row r="124" spans="1:12" s="2" customFormat="1" ht="40.5" customHeight="1">
      <c r="A124" s="5"/>
      <c r="C124" s="10">
        <v>6.1</v>
      </c>
      <c r="D124" s="14">
        <v>6</v>
      </c>
      <c r="E124" s="76" t="s">
        <v>598</v>
      </c>
      <c r="F124" s="76">
        <v>11</v>
      </c>
      <c r="G124" s="76" t="s">
        <v>151</v>
      </c>
      <c r="H124" s="76" t="s">
        <v>591</v>
      </c>
      <c r="I124" s="76" t="s">
        <v>788</v>
      </c>
      <c r="J124" s="76" t="s">
        <v>68</v>
      </c>
      <c r="K124" s="75">
        <v>119630</v>
      </c>
      <c r="L124" s="54">
        <v>1004</v>
      </c>
    </row>
    <row r="125" spans="1:12" s="2" customFormat="1" ht="28.5" customHeight="1">
      <c r="A125" s="5"/>
      <c r="C125" s="10">
        <v>6.1</v>
      </c>
      <c r="D125" s="14">
        <v>6</v>
      </c>
      <c r="E125" s="76" t="s">
        <v>598</v>
      </c>
      <c r="F125" s="76">
        <v>12</v>
      </c>
      <c r="G125" s="76" t="s">
        <v>202</v>
      </c>
      <c r="H125" s="76" t="s">
        <v>591</v>
      </c>
      <c r="I125" s="76" t="s">
        <v>1046</v>
      </c>
      <c r="J125" s="76" t="s">
        <v>74</v>
      </c>
      <c r="K125" s="75">
        <v>9315</v>
      </c>
      <c r="L125" s="136">
        <v>101</v>
      </c>
    </row>
    <row r="126" spans="1:12" s="2" customFormat="1" ht="28.5" customHeight="1">
      <c r="A126" s="5"/>
      <c r="C126" s="10">
        <v>6.1</v>
      </c>
      <c r="D126" s="14">
        <v>6</v>
      </c>
      <c r="E126" s="76" t="s">
        <v>598</v>
      </c>
      <c r="F126" s="76">
        <v>13</v>
      </c>
      <c r="G126" s="76" t="s">
        <v>218</v>
      </c>
      <c r="H126" s="76" t="s">
        <v>591</v>
      </c>
      <c r="I126" s="76" t="s">
        <v>789</v>
      </c>
      <c r="J126" s="76" t="s">
        <v>790</v>
      </c>
      <c r="K126" s="75">
        <v>2243.1</v>
      </c>
      <c r="L126" s="136">
        <v>67</v>
      </c>
    </row>
    <row r="127" spans="1:12" s="2" customFormat="1" ht="28.5" customHeight="1">
      <c r="A127" s="5"/>
      <c r="C127" s="10">
        <v>6.1</v>
      </c>
      <c r="D127" s="14">
        <v>6</v>
      </c>
      <c r="E127" s="76" t="s">
        <v>598</v>
      </c>
      <c r="F127" s="76">
        <v>14</v>
      </c>
      <c r="G127" s="76" t="s">
        <v>201</v>
      </c>
      <c r="H127" s="76" t="s">
        <v>591</v>
      </c>
      <c r="I127" s="76" t="s">
        <v>1047</v>
      </c>
      <c r="J127" s="76" t="s">
        <v>81</v>
      </c>
      <c r="K127" s="75">
        <v>2821.4</v>
      </c>
      <c r="L127" s="54">
        <v>70</v>
      </c>
    </row>
    <row r="128" spans="1:12" s="2" customFormat="1" ht="28.5" customHeight="1">
      <c r="A128" s="5"/>
      <c r="B128" s="26"/>
      <c r="C128" s="10"/>
      <c r="D128" s="14">
        <v>6</v>
      </c>
      <c r="E128" s="76" t="s">
        <v>598</v>
      </c>
      <c r="F128" s="76">
        <v>15</v>
      </c>
      <c r="G128" s="76" t="s">
        <v>148</v>
      </c>
      <c r="H128" s="76" t="s">
        <v>591</v>
      </c>
      <c r="I128" s="76" t="s">
        <v>791</v>
      </c>
      <c r="J128" s="76" t="s">
        <v>619</v>
      </c>
      <c r="K128" s="75">
        <v>4419</v>
      </c>
      <c r="L128" s="54">
        <v>52</v>
      </c>
    </row>
    <row r="129" spans="1:12" s="2" customFormat="1" ht="28.5" customHeight="1">
      <c r="A129" s="5"/>
      <c r="C129" s="10">
        <v>6.1</v>
      </c>
      <c r="D129" s="14">
        <v>6</v>
      </c>
      <c r="E129" s="76" t="s">
        <v>598</v>
      </c>
      <c r="F129" s="76">
        <v>16</v>
      </c>
      <c r="G129" s="76" t="s">
        <v>221</v>
      </c>
      <c r="H129" s="76" t="s">
        <v>591</v>
      </c>
      <c r="I129" s="76" t="s">
        <v>792</v>
      </c>
      <c r="J129" s="76" t="s">
        <v>793</v>
      </c>
      <c r="K129" s="75">
        <v>4989.62</v>
      </c>
      <c r="L129" s="54">
        <v>64</v>
      </c>
    </row>
    <row r="130" spans="1:12" s="2" customFormat="1" ht="28.5" customHeight="1">
      <c r="A130" s="5"/>
      <c r="C130" s="10">
        <v>6.1</v>
      </c>
      <c r="D130" s="14">
        <v>6</v>
      </c>
      <c r="E130" s="76" t="s">
        <v>598</v>
      </c>
      <c r="F130" s="76">
        <v>17</v>
      </c>
      <c r="G130" s="76" t="s">
        <v>625</v>
      </c>
      <c r="H130" s="76" t="s">
        <v>591</v>
      </c>
      <c r="I130" s="76" t="s">
        <v>794</v>
      </c>
      <c r="J130" s="76" t="s">
        <v>795</v>
      </c>
      <c r="K130" s="75">
        <v>3260</v>
      </c>
      <c r="L130" s="136">
        <v>44</v>
      </c>
    </row>
    <row r="131" spans="1:12" s="2" customFormat="1" ht="28.5" customHeight="1">
      <c r="A131" s="5"/>
      <c r="C131" s="10">
        <v>6.1</v>
      </c>
      <c r="D131" s="14">
        <v>6</v>
      </c>
      <c r="E131" s="76" t="s">
        <v>598</v>
      </c>
      <c r="F131" s="76">
        <v>18</v>
      </c>
      <c r="G131" s="76" t="s">
        <v>169</v>
      </c>
      <c r="H131" s="76" t="s">
        <v>591</v>
      </c>
      <c r="I131" s="76" t="s">
        <v>796</v>
      </c>
      <c r="J131" s="76" t="s">
        <v>695</v>
      </c>
      <c r="K131" s="75">
        <v>7759.7</v>
      </c>
      <c r="L131" s="54">
        <v>110</v>
      </c>
    </row>
    <row r="132" spans="1:12" s="7" customFormat="1" ht="28.5" customHeight="1">
      <c r="A132" s="118"/>
      <c r="C132" s="10">
        <v>6.1</v>
      </c>
      <c r="D132" s="14">
        <v>6</v>
      </c>
      <c r="E132" s="76" t="s">
        <v>598</v>
      </c>
      <c r="F132" s="76">
        <v>19</v>
      </c>
      <c r="G132" s="76" t="s">
        <v>621</v>
      </c>
      <c r="H132" s="76" t="s">
        <v>591</v>
      </c>
      <c r="I132" s="76" t="s">
        <v>797</v>
      </c>
      <c r="J132" s="76" t="s">
        <v>622</v>
      </c>
      <c r="K132" s="75">
        <v>4533.1899999999996</v>
      </c>
      <c r="L132" s="136">
        <v>118</v>
      </c>
    </row>
    <row r="133" spans="1:12" s="2" customFormat="1" ht="28.5" customHeight="1">
      <c r="A133" s="5"/>
      <c r="C133" s="10">
        <v>6.1</v>
      </c>
      <c r="D133" s="14">
        <v>6</v>
      </c>
      <c r="E133" s="68" t="s">
        <v>598</v>
      </c>
      <c r="F133" s="76">
        <v>20</v>
      </c>
      <c r="G133" s="68" t="s">
        <v>812</v>
      </c>
      <c r="H133" s="68" t="s">
        <v>591</v>
      </c>
      <c r="I133" s="68" t="s">
        <v>813</v>
      </c>
      <c r="J133" s="100" t="s">
        <v>1048</v>
      </c>
      <c r="K133" s="36">
        <v>9680.7999999999993</v>
      </c>
      <c r="L133" s="40">
        <v>79</v>
      </c>
    </row>
    <row r="134" spans="1:12" s="4" customFormat="1" ht="28.5" customHeight="1">
      <c r="A134" s="8"/>
      <c r="C134" s="9">
        <v>9</v>
      </c>
      <c r="D134" s="85" t="s">
        <v>830</v>
      </c>
      <c r="E134" s="86" t="s">
        <v>953</v>
      </c>
      <c r="F134" s="86" t="s">
        <v>589</v>
      </c>
      <c r="G134" s="86">
        <f>COUNTIF($E$6:$E$396,E134)-1</f>
        <v>15</v>
      </c>
      <c r="H134" s="86" t="s">
        <v>501</v>
      </c>
      <c r="I134" s="86" t="s">
        <v>501</v>
      </c>
      <c r="J134" s="86" t="s">
        <v>501</v>
      </c>
      <c r="K134" s="95" t="s">
        <v>501</v>
      </c>
      <c r="L134" s="87">
        <f ca="1">SUMIF($D$6:$D$418,"9",L$6:L$396)</f>
        <v>1004</v>
      </c>
    </row>
    <row r="135" spans="1:12" s="4" customFormat="1" ht="28.5" customHeight="1">
      <c r="A135" s="8"/>
      <c r="C135" s="10">
        <v>7.1</v>
      </c>
      <c r="D135" s="13">
        <v>7</v>
      </c>
      <c r="E135" s="76" t="s">
        <v>599</v>
      </c>
      <c r="F135" s="76">
        <v>1</v>
      </c>
      <c r="G135" s="76" t="s">
        <v>1098</v>
      </c>
      <c r="H135" s="76" t="s">
        <v>588</v>
      </c>
      <c r="I135" s="76" t="s">
        <v>48</v>
      </c>
      <c r="J135" s="76" t="s">
        <v>623</v>
      </c>
      <c r="K135" s="75">
        <v>1766.29</v>
      </c>
      <c r="L135" s="23">
        <v>15</v>
      </c>
    </row>
    <row r="136" spans="1:12" s="2" customFormat="1" ht="28.5" customHeight="1">
      <c r="A136" s="5"/>
      <c r="C136" s="10">
        <v>7.1</v>
      </c>
      <c r="D136" s="14">
        <v>7</v>
      </c>
      <c r="E136" s="76" t="s">
        <v>599</v>
      </c>
      <c r="F136" s="76">
        <v>2</v>
      </c>
      <c r="G136" s="76" t="s">
        <v>1099</v>
      </c>
      <c r="H136" s="76" t="s">
        <v>588</v>
      </c>
      <c r="I136" s="76" t="s">
        <v>506</v>
      </c>
      <c r="J136" s="76" t="s">
        <v>624</v>
      </c>
      <c r="K136" s="75">
        <v>3977.9</v>
      </c>
      <c r="L136" s="23">
        <v>27</v>
      </c>
    </row>
    <row r="137" spans="1:12" s="2" customFormat="1" ht="28.5" customHeight="1">
      <c r="A137" s="5"/>
      <c r="C137" s="10">
        <v>7.1</v>
      </c>
      <c r="D137" s="14">
        <v>7</v>
      </c>
      <c r="E137" s="76" t="s">
        <v>599</v>
      </c>
      <c r="F137" s="76">
        <v>3</v>
      </c>
      <c r="G137" s="76" t="s">
        <v>1100</v>
      </c>
      <c r="H137" s="76" t="s">
        <v>588</v>
      </c>
      <c r="I137" s="76" t="s">
        <v>806</v>
      </c>
      <c r="J137" s="76" t="s">
        <v>16</v>
      </c>
      <c r="K137" s="75">
        <v>3472.37</v>
      </c>
      <c r="L137" s="23">
        <v>69</v>
      </c>
    </row>
    <row r="138" spans="1:12" s="2" customFormat="1" ht="28.5" customHeight="1">
      <c r="A138" s="5"/>
      <c r="C138" s="10">
        <v>7.1</v>
      </c>
      <c r="D138" s="14">
        <v>7</v>
      </c>
      <c r="E138" s="76" t="s">
        <v>599</v>
      </c>
      <c r="F138" s="76">
        <v>4</v>
      </c>
      <c r="G138" s="76" t="s">
        <v>136</v>
      </c>
      <c r="H138" s="76" t="s">
        <v>588</v>
      </c>
      <c r="I138" s="76" t="s">
        <v>56</v>
      </c>
      <c r="J138" s="76" t="s">
        <v>703</v>
      </c>
      <c r="K138" s="75">
        <v>7776</v>
      </c>
      <c r="L138" s="23">
        <v>33</v>
      </c>
    </row>
    <row r="139" spans="1:12" s="2" customFormat="1" ht="28.5" customHeight="1">
      <c r="A139" s="5"/>
      <c r="C139" s="10">
        <v>7.1</v>
      </c>
      <c r="D139" s="14">
        <v>7</v>
      </c>
      <c r="E139" s="76" t="s">
        <v>599</v>
      </c>
      <c r="F139" s="76">
        <v>5</v>
      </c>
      <c r="G139" s="76" t="s">
        <v>152</v>
      </c>
      <c r="H139" s="76" t="s">
        <v>588</v>
      </c>
      <c r="I139" s="76" t="s">
        <v>49</v>
      </c>
      <c r="J139" s="76" t="s">
        <v>20</v>
      </c>
      <c r="K139" s="75">
        <v>7153.67</v>
      </c>
      <c r="L139" s="23">
        <v>6</v>
      </c>
    </row>
    <row r="140" spans="1:12" s="2" customFormat="1" ht="28.5" customHeight="1">
      <c r="A140" s="5"/>
      <c r="C140" s="10">
        <v>7.1</v>
      </c>
      <c r="D140" s="14">
        <v>7</v>
      </c>
      <c r="E140" s="76" t="s">
        <v>599</v>
      </c>
      <c r="F140" s="76">
        <v>6</v>
      </c>
      <c r="G140" s="76" t="s">
        <v>203</v>
      </c>
      <c r="H140" s="76" t="s">
        <v>588</v>
      </c>
      <c r="I140" s="76" t="s">
        <v>512</v>
      </c>
      <c r="J140" s="76" t="s">
        <v>626</v>
      </c>
      <c r="K140" s="75">
        <v>21609</v>
      </c>
      <c r="L140" s="23">
        <v>70</v>
      </c>
    </row>
    <row r="141" spans="1:12" s="2" customFormat="1" ht="28.5" customHeight="1">
      <c r="A141" s="5"/>
      <c r="C141" s="10">
        <v>7.1</v>
      </c>
      <c r="D141" s="14">
        <v>7</v>
      </c>
      <c r="E141" s="76" t="s">
        <v>599</v>
      </c>
      <c r="F141" s="76">
        <v>7</v>
      </c>
      <c r="G141" s="76" t="s">
        <v>153</v>
      </c>
      <c r="H141" s="76" t="s">
        <v>588</v>
      </c>
      <c r="I141" s="76" t="s">
        <v>522</v>
      </c>
      <c r="J141" s="76" t="s">
        <v>17</v>
      </c>
      <c r="K141" s="75">
        <v>31128.63</v>
      </c>
      <c r="L141" s="23">
        <v>255</v>
      </c>
    </row>
    <row r="142" spans="1:12" s="2" customFormat="1" ht="28.5" customHeight="1">
      <c r="A142" s="5"/>
      <c r="C142" s="10">
        <v>7.1</v>
      </c>
      <c r="D142" s="13">
        <v>7</v>
      </c>
      <c r="E142" s="76" t="s">
        <v>599</v>
      </c>
      <c r="F142" s="76">
        <v>8</v>
      </c>
      <c r="G142" s="76" t="s">
        <v>208</v>
      </c>
      <c r="H142" s="76" t="s">
        <v>591</v>
      </c>
      <c r="I142" s="76" t="s">
        <v>477</v>
      </c>
      <c r="J142" s="76" t="s">
        <v>33</v>
      </c>
      <c r="K142" s="75">
        <v>22269.3</v>
      </c>
      <c r="L142" s="162">
        <v>125</v>
      </c>
    </row>
    <row r="143" spans="1:12" s="2" customFormat="1" ht="28.5" customHeight="1">
      <c r="A143" s="5"/>
      <c r="C143" s="10">
        <v>7.1</v>
      </c>
      <c r="D143" s="13">
        <v>7</v>
      </c>
      <c r="E143" s="76" t="s">
        <v>599</v>
      </c>
      <c r="F143" s="76">
        <v>9</v>
      </c>
      <c r="G143" s="76" t="s">
        <v>224</v>
      </c>
      <c r="H143" s="76" t="s">
        <v>591</v>
      </c>
      <c r="I143" s="76" t="s">
        <v>807</v>
      </c>
      <c r="J143" s="76" t="s">
        <v>15</v>
      </c>
      <c r="K143" s="75">
        <v>13563.61</v>
      </c>
      <c r="L143" s="162">
        <v>88</v>
      </c>
    </row>
    <row r="144" spans="1:12" s="2" customFormat="1" ht="28.5" customHeight="1">
      <c r="A144" s="5"/>
      <c r="C144" s="10">
        <v>7.1</v>
      </c>
      <c r="D144" s="13">
        <v>7</v>
      </c>
      <c r="E144" s="76" t="s">
        <v>599</v>
      </c>
      <c r="F144" s="76">
        <v>10</v>
      </c>
      <c r="G144" s="76" t="s">
        <v>1101</v>
      </c>
      <c r="H144" s="76" t="s">
        <v>591</v>
      </c>
      <c r="I144" s="76" t="s">
        <v>476</v>
      </c>
      <c r="J144" s="76" t="s">
        <v>21</v>
      </c>
      <c r="K144" s="75">
        <v>11458</v>
      </c>
      <c r="L144" s="162">
        <v>108</v>
      </c>
    </row>
    <row r="145" spans="1:12" s="2" customFormat="1" ht="28.5" customHeight="1">
      <c r="A145" s="5"/>
      <c r="C145" s="10">
        <v>7.1</v>
      </c>
      <c r="D145" s="13">
        <v>7</v>
      </c>
      <c r="E145" s="76" t="s">
        <v>599</v>
      </c>
      <c r="F145" s="76">
        <v>11</v>
      </c>
      <c r="G145" s="76" t="s">
        <v>1102</v>
      </c>
      <c r="H145" s="76" t="s">
        <v>591</v>
      </c>
      <c r="I145" s="76" t="s">
        <v>43</v>
      </c>
      <c r="J145" s="76" t="s">
        <v>32</v>
      </c>
      <c r="K145" s="75">
        <v>13243</v>
      </c>
      <c r="L145" s="162">
        <v>127</v>
      </c>
    </row>
    <row r="146" spans="1:12" s="2" customFormat="1" ht="28.5" customHeight="1">
      <c r="A146" s="5"/>
      <c r="C146" s="10">
        <v>7.1</v>
      </c>
      <c r="D146" s="13">
        <v>7</v>
      </c>
      <c r="E146" s="76" t="s">
        <v>599</v>
      </c>
      <c r="F146" s="76">
        <v>12</v>
      </c>
      <c r="G146" s="76" t="s">
        <v>211</v>
      </c>
      <c r="H146" s="76" t="s">
        <v>591</v>
      </c>
      <c r="I146" s="76" t="s">
        <v>808</v>
      </c>
      <c r="J146" s="76" t="s">
        <v>10</v>
      </c>
      <c r="K146" s="75">
        <v>5807</v>
      </c>
      <c r="L146" s="162">
        <v>125</v>
      </c>
    </row>
    <row r="147" spans="1:12" s="2" customFormat="1" ht="28.5" customHeight="1">
      <c r="A147" s="5"/>
      <c r="C147" s="10">
        <v>7.1</v>
      </c>
      <c r="D147" s="13">
        <v>7</v>
      </c>
      <c r="E147" s="76" t="s">
        <v>599</v>
      </c>
      <c r="F147" s="76">
        <v>13</v>
      </c>
      <c r="G147" s="76" t="s">
        <v>1103</v>
      </c>
      <c r="H147" s="76" t="s">
        <v>591</v>
      </c>
      <c r="I147" s="76" t="s">
        <v>448</v>
      </c>
      <c r="J147" s="76" t="s">
        <v>639</v>
      </c>
      <c r="K147" s="75">
        <v>4963</v>
      </c>
      <c r="L147" s="162">
        <v>96</v>
      </c>
    </row>
    <row r="148" spans="1:12" s="2" customFormat="1" ht="28.5" customHeight="1">
      <c r="A148" s="5"/>
      <c r="C148" s="10">
        <v>7.1</v>
      </c>
      <c r="D148" s="13">
        <v>7</v>
      </c>
      <c r="E148" s="76" t="s">
        <v>599</v>
      </c>
      <c r="F148" s="76">
        <v>14</v>
      </c>
      <c r="G148" s="76" t="s">
        <v>809</v>
      </c>
      <c r="H148" s="76" t="s">
        <v>591</v>
      </c>
      <c r="I148" s="76" t="s">
        <v>547</v>
      </c>
      <c r="J148" s="76"/>
      <c r="K148" s="75">
        <v>5966</v>
      </c>
      <c r="L148" s="162">
        <v>56</v>
      </c>
    </row>
    <row r="149" spans="1:12" s="2" customFormat="1" ht="28.5" customHeight="1">
      <c r="A149" s="8"/>
      <c r="C149" s="10">
        <v>7.1</v>
      </c>
      <c r="D149" s="14">
        <v>7</v>
      </c>
      <c r="E149" s="76" t="s">
        <v>599</v>
      </c>
      <c r="F149" s="76">
        <v>15</v>
      </c>
      <c r="G149" s="76" t="s">
        <v>14</v>
      </c>
      <c r="H149" s="76" t="s">
        <v>591</v>
      </c>
      <c r="I149" s="76" t="s">
        <v>552</v>
      </c>
      <c r="J149" s="76" t="s">
        <v>501</v>
      </c>
      <c r="K149" s="75" t="s">
        <v>501</v>
      </c>
      <c r="L149" s="23">
        <v>34</v>
      </c>
    </row>
    <row r="150" spans="1:12" s="4" customFormat="1" ht="28.5" customHeight="1">
      <c r="A150" s="8"/>
      <c r="C150" s="9">
        <v>9</v>
      </c>
      <c r="D150" s="85" t="s">
        <v>830</v>
      </c>
      <c r="E150" s="86" t="s">
        <v>954</v>
      </c>
      <c r="F150" s="86" t="s">
        <v>589</v>
      </c>
      <c r="G150" s="86">
        <f>COUNTIF($E$6:$E$396,E150)-1</f>
        <v>12</v>
      </c>
      <c r="H150" s="86" t="s">
        <v>501</v>
      </c>
      <c r="I150" s="86" t="s">
        <v>501</v>
      </c>
      <c r="J150" s="86" t="s">
        <v>501</v>
      </c>
      <c r="K150" s="95" t="s">
        <v>501</v>
      </c>
      <c r="L150" s="87">
        <f ca="1">SUMIF($D$6:$D$418,"9",L$6:L$396)</f>
        <v>1004</v>
      </c>
    </row>
    <row r="151" spans="1:12" s="2" customFormat="1" ht="28.5" customHeight="1">
      <c r="A151" s="5"/>
      <c r="C151" s="9">
        <v>8.1</v>
      </c>
      <c r="D151" s="13">
        <v>8</v>
      </c>
      <c r="E151" s="80" t="s">
        <v>500</v>
      </c>
      <c r="F151" s="80">
        <v>1</v>
      </c>
      <c r="G151" s="80" t="s">
        <v>144</v>
      </c>
      <c r="H151" s="77" t="s">
        <v>588</v>
      </c>
      <c r="I151" s="80" t="s">
        <v>511</v>
      </c>
      <c r="J151" s="80" t="s">
        <v>888</v>
      </c>
      <c r="K151" s="20">
        <v>11425</v>
      </c>
      <c r="L151" s="21">
        <v>81</v>
      </c>
    </row>
    <row r="152" spans="1:12" s="2" customFormat="1" ht="28.5" customHeight="1">
      <c r="A152" s="5"/>
      <c r="C152" s="9">
        <v>8.1</v>
      </c>
      <c r="D152" s="13">
        <v>8</v>
      </c>
      <c r="E152" s="80" t="s">
        <v>500</v>
      </c>
      <c r="F152" s="80">
        <v>2</v>
      </c>
      <c r="G152" s="80" t="s">
        <v>146</v>
      </c>
      <c r="H152" s="77" t="s">
        <v>588</v>
      </c>
      <c r="I152" s="80" t="s">
        <v>810</v>
      </c>
      <c r="J152" s="80" t="s">
        <v>889</v>
      </c>
      <c r="K152" s="20">
        <v>1914</v>
      </c>
      <c r="L152" s="21">
        <v>0</v>
      </c>
    </row>
    <row r="153" spans="1:12" s="2" customFormat="1" ht="28.5" customHeight="1">
      <c r="A153" s="5"/>
      <c r="C153" s="9">
        <v>8.1</v>
      </c>
      <c r="D153" s="13">
        <v>8</v>
      </c>
      <c r="E153" s="80" t="s">
        <v>500</v>
      </c>
      <c r="F153" s="80">
        <v>3</v>
      </c>
      <c r="G153" s="80" t="s">
        <v>137</v>
      </c>
      <c r="H153" s="77" t="s">
        <v>588</v>
      </c>
      <c r="I153" s="80" t="s">
        <v>574</v>
      </c>
      <c r="J153" s="80" t="s">
        <v>890</v>
      </c>
      <c r="K153" s="20">
        <v>4111</v>
      </c>
      <c r="L153" s="21">
        <v>12</v>
      </c>
    </row>
    <row r="154" spans="1:12" s="2" customFormat="1" ht="28.5" customHeight="1">
      <c r="A154" s="5"/>
      <c r="C154" s="9">
        <v>8.1</v>
      </c>
      <c r="D154" s="13">
        <v>8</v>
      </c>
      <c r="E154" s="80" t="s">
        <v>500</v>
      </c>
      <c r="F154" s="80">
        <v>4</v>
      </c>
      <c r="G154" s="80" t="s">
        <v>227</v>
      </c>
      <c r="H154" s="77" t="s">
        <v>588</v>
      </c>
      <c r="I154" s="80" t="s">
        <v>380</v>
      </c>
      <c r="J154" s="80" t="s">
        <v>501</v>
      </c>
      <c r="K154" s="20">
        <v>5871</v>
      </c>
      <c r="L154" s="21">
        <v>10</v>
      </c>
    </row>
    <row r="155" spans="1:12" s="2" customFormat="1" ht="28.5" customHeight="1">
      <c r="A155" s="5"/>
      <c r="C155" s="9">
        <v>8.1</v>
      </c>
      <c r="D155" s="13">
        <v>8</v>
      </c>
      <c r="E155" s="80" t="s">
        <v>500</v>
      </c>
      <c r="F155" s="80">
        <v>5</v>
      </c>
      <c r="G155" s="80" t="s">
        <v>162</v>
      </c>
      <c r="H155" s="80" t="s">
        <v>591</v>
      </c>
      <c r="I155" s="80" t="s">
        <v>573</v>
      </c>
      <c r="J155" s="80"/>
      <c r="K155" s="20">
        <v>13867</v>
      </c>
      <c r="L155" s="21">
        <v>102</v>
      </c>
    </row>
    <row r="156" spans="1:12" s="2" customFormat="1" ht="28.5" customHeight="1">
      <c r="A156" s="5"/>
      <c r="C156" s="9">
        <v>8.1</v>
      </c>
      <c r="D156" s="13">
        <v>8</v>
      </c>
      <c r="E156" s="80" t="s">
        <v>500</v>
      </c>
      <c r="F156" s="80">
        <v>6</v>
      </c>
      <c r="G156" s="80" t="s">
        <v>189</v>
      </c>
      <c r="H156" s="80" t="s">
        <v>591</v>
      </c>
      <c r="I156" s="80" t="s">
        <v>44</v>
      </c>
      <c r="J156" s="80" t="s">
        <v>891</v>
      </c>
      <c r="K156" s="20">
        <v>9599</v>
      </c>
      <c r="L156" s="21">
        <v>61</v>
      </c>
    </row>
    <row r="157" spans="1:12" s="2" customFormat="1" ht="28.5" customHeight="1">
      <c r="A157" s="5"/>
      <c r="C157" s="9">
        <v>8.1</v>
      </c>
      <c r="D157" s="13">
        <v>8</v>
      </c>
      <c r="E157" s="80" t="s">
        <v>500</v>
      </c>
      <c r="F157" s="80">
        <v>7</v>
      </c>
      <c r="G157" s="80" t="s">
        <v>347</v>
      </c>
      <c r="H157" s="80" t="s">
        <v>591</v>
      </c>
      <c r="I157" s="80" t="s">
        <v>536</v>
      </c>
      <c r="J157" s="80" t="s">
        <v>892</v>
      </c>
      <c r="K157" s="20">
        <v>7150</v>
      </c>
      <c r="L157" s="21">
        <v>74</v>
      </c>
    </row>
    <row r="158" spans="1:12" s="2" customFormat="1" ht="28.5" customHeight="1">
      <c r="A158" s="5"/>
      <c r="C158" s="9">
        <v>8.1</v>
      </c>
      <c r="D158" s="13">
        <v>8</v>
      </c>
      <c r="E158" s="80" t="s">
        <v>500</v>
      </c>
      <c r="F158" s="80">
        <v>8</v>
      </c>
      <c r="G158" s="80" t="s">
        <v>167</v>
      </c>
      <c r="H158" s="80" t="s">
        <v>591</v>
      </c>
      <c r="I158" s="80" t="s">
        <v>107</v>
      </c>
      <c r="J158" s="80" t="s">
        <v>893</v>
      </c>
      <c r="K158" s="20">
        <v>9954</v>
      </c>
      <c r="L158" s="21">
        <v>114</v>
      </c>
    </row>
    <row r="159" spans="1:12" s="2" customFormat="1" ht="28.5" customHeight="1">
      <c r="A159" s="5"/>
      <c r="C159" s="9">
        <v>8.1</v>
      </c>
      <c r="D159" s="13">
        <v>8</v>
      </c>
      <c r="E159" s="80" t="s">
        <v>500</v>
      </c>
      <c r="F159" s="80">
        <v>9</v>
      </c>
      <c r="G159" s="80" t="s">
        <v>138</v>
      </c>
      <c r="H159" s="80" t="s">
        <v>591</v>
      </c>
      <c r="I159" s="80" t="s">
        <v>572</v>
      </c>
      <c r="J159" s="80" t="s">
        <v>894</v>
      </c>
      <c r="K159" s="20">
        <v>4284</v>
      </c>
      <c r="L159" s="21">
        <v>54</v>
      </c>
    </row>
    <row r="160" spans="1:12" s="4" customFormat="1" ht="28.5" customHeight="1">
      <c r="A160" s="8"/>
      <c r="C160" s="9">
        <v>8.1</v>
      </c>
      <c r="D160" s="13">
        <v>8</v>
      </c>
      <c r="E160" s="80" t="s">
        <v>500</v>
      </c>
      <c r="F160" s="80">
        <v>10</v>
      </c>
      <c r="G160" s="80" t="s">
        <v>158</v>
      </c>
      <c r="H160" s="80" t="s">
        <v>591</v>
      </c>
      <c r="I160" s="80" t="s">
        <v>578</v>
      </c>
      <c r="J160" s="80" t="s">
        <v>501</v>
      </c>
      <c r="K160" s="20" t="s">
        <v>501</v>
      </c>
      <c r="L160" s="21">
        <v>18</v>
      </c>
    </row>
    <row r="161" spans="1:12" s="4" customFormat="1" ht="28.5" customHeight="1">
      <c r="A161" s="8"/>
      <c r="C161" s="9"/>
      <c r="D161" s="13">
        <v>8</v>
      </c>
      <c r="E161" s="80" t="s">
        <v>500</v>
      </c>
      <c r="F161" s="80">
        <v>11</v>
      </c>
      <c r="G161" s="80" t="s">
        <v>951</v>
      </c>
      <c r="H161" s="80" t="s">
        <v>591</v>
      </c>
      <c r="I161" s="80" t="s">
        <v>952</v>
      </c>
      <c r="J161" s="80"/>
      <c r="K161" s="20">
        <v>4953</v>
      </c>
      <c r="L161" s="21">
        <v>75</v>
      </c>
    </row>
    <row r="162" spans="1:12" s="4" customFormat="1" ht="28.5" customHeight="1">
      <c r="A162" s="8"/>
      <c r="C162" s="9"/>
      <c r="D162" s="13">
        <v>8</v>
      </c>
      <c r="E162" s="80" t="s">
        <v>500</v>
      </c>
      <c r="F162" s="80">
        <v>12</v>
      </c>
      <c r="G162" s="80" t="s">
        <v>976</v>
      </c>
      <c r="H162" s="80" t="s">
        <v>591</v>
      </c>
      <c r="I162" s="80" t="s">
        <v>977</v>
      </c>
      <c r="J162" s="80"/>
      <c r="K162" s="20">
        <v>2616</v>
      </c>
      <c r="L162" s="21">
        <v>66</v>
      </c>
    </row>
    <row r="163" spans="1:12" s="4" customFormat="1" ht="28.5" customHeight="1">
      <c r="A163" s="8"/>
      <c r="C163" s="9">
        <v>9</v>
      </c>
      <c r="D163" s="85" t="s">
        <v>830</v>
      </c>
      <c r="E163" s="86" t="s">
        <v>503</v>
      </c>
      <c r="F163" s="86" t="s">
        <v>589</v>
      </c>
      <c r="G163" s="86">
        <f>COUNTIF($E$6:$E$396,E163)-1</f>
        <v>19</v>
      </c>
      <c r="H163" s="86" t="s">
        <v>501</v>
      </c>
      <c r="I163" s="86" t="s">
        <v>501</v>
      </c>
      <c r="J163" s="86" t="s">
        <v>501</v>
      </c>
      <c r="K163" s="95" t="s">
        <v>501</v>
      </c>
      <c r="L163" s="87">
        <f ca="1">SUMIF($D$6:$D$418,"9",L$6:L$396)</f>
        <v>1004</v>
      </c>
    </row>
    <row r="164" spans="1:12" s="4" customFormat="1" ht="28.5" customHeight="1">
      <c r="A164" s="8"/>
      <c r="C164" s="9">
        <v>9.1</v>
      </c>
      <c r="D164" s="144">
        <v>9</v>
      </c>
      <c r="E164" s="145" t="s">
        <v>503</v>
      </c>
      <c r="F164" s="145">
        <v>1</v>
      </c>
      <c r="G164" s="146" t="s">
        <v>1039</v>
      </c>
      <c r="H164" s="147" t="s">
        <v>588</v>
      </c>
      <c r="I164" s="145" t="s">
        <v>45</v>
      </c>
      <c r="J164" s="145" t="s">
        <v>19</v>
      </c>
      <c r="K164" s="148" t="s">
        <v>907</v>
      </c>
      <c r="L164" s="149">
        <v>59</v>
      </c>
    </row>
    <row r="165" spans="1:12" s="4" customFormat="1" ht="28.5" customHeight="1">
      <c r="A165" s="8"/>
      <c r="C165" s="9">
        <v>9.1</v>
      </c>
      <c r="D165" s="144">
        <v>9</v>
      </c>
      <c r="E165" s="145" t="s">
        <v>503</v>
      </c>
      <c r="F165" s="145">
        <v>2</v>
      </c>
      <c r="G165" s="145" t="s">
        <v>176</v>
      </c>
      <c r="H165" s="147" t="s">
        <v>588</v>
      </c>
      <c r="I165" s="145" t="s">
        <v>6</v>
      </c>
      <c r="J165" s="145" t="s">
        <v>501</v>
      </c>
      <c r="K165" s="148" t="s">
        <v>908</v>
      </c>
      <c r="L165" s="149">
        <v>46</v>
      </c>
    </row>
    <row r="166" spans="1:12" s="4" customFormat="1" ht="28.5" customHeight="1">
      <c r="A166" s="8"/>
      <c r="C166" s="9">
        <v>9.1</v>
      </c>
      <c r="D166" s="144">
        <v>9</v>
      </c>
      <c r="E166" s="145" t="s">
        <v>503</v>
      </c>
      <c r="F166" s="145">
        <v>3</v>
      </c>
      <c r="G166" s="145" t="s">
        <v>336</v>
      </c>
      <c r="H166" s="147" t="s">
        <v>588</v>
      </c>
      <c r="I166" s="145" t="s">
        <v>112</v>
      </c>
      <c r="J166" s="145" t="s">
        <v>13</v>
      </c>
      <c r="K166" s="148" t="s">
        <v>909</v>
      </c>
      <c r="L166" s="149">
        <v>37</v>
      </c>
    </row>
    <row r="167" spans="1:12" s="4" customFormat="1" ht="28.5" customHeight="1">
      <c r="A167" s="8"/>
      <c r="C167" s="9">
        <v>9.1</v>
      </c>
      <c r="D167" s="144">
        <v>9</v>
      </c>
      <c r="E167" s="145" t="s">
        <v>503</v>
      </c>
      <c r="F167" s="145">
        <v>4</v>
      </c>
      <c r="G167" s="145" t="s">
        <v>134</v>
      </c>
      <c r="H167" s="147" t="s">
        <v>588</v>
      </c>
      <c r="I167" s="145" t="s">
        <v>53</v>
      </c>
      <c r="J167" s="145" t="s">
        <v>12</v>
      </c>
      <c r="K167" s="148" t="s">
        <v>910</v>
      </c>
      <c r="L167" s="149">
        <v>24</v>
      </c>
    </row>
    <row r="168" spans="1:12" s="4" customFormat="1" ht="28.5" customHeight="1">
      <c r="A168" s="8"/>
      <c r="C168" s="9">
        <v>9.1</v>
      </c>
      <c r="D168" s="144">
        <v>9</v>
      </c>
      <c r="E168" s="145" t="s">
        <v>503</v>
      </c>
      <c r="F168" s="145">
        <v>5</v>
      </c>
      <c r="G168" s="145" t="s">
        <v>145</v>
      </c>
      <c r="H168" s="147" t="s">
        <v>588</v>
      </c>
      <c r="I168" s="145" t="s">
        <v>475</v>
      </c>
      <c r="J168" s="145" t="s">
        <v>11</v>
      </c>
      <c r="K168" s="150">
        <v>2122</v>
      </c>
      <c r="L168" s="149">
        <v>7</v>
      </c>
    </row>
    <row r="169" spans="1:12" s="4" customFormat="1" ht="28.5" customHeight="1">
      <c r="A169" s="8"/>
      <c r="C169" s="9">
        <v>9.1</v>
      </c>
      <c r="D169" s="144">
        <v>9</v>
      </c>
      <c r="E169" s="145" t="s">
        <v>503</v>
      </c>
      <c r="F169" s="145">
        <v>6</v>
      </c>
      <c r="G169" s="145" t="s">
        <v>154</v>
      </c>
      <c r="H169" s="147" t="s">
        <v>588</v>
      </c>
      <c r="I169" s="145" t="s">
        <v>1031</v>
      </c>
      <c r="J169" s="145" t="s">
        <v>18</v>
      </c>
      <c r="K169" s="148" t="s">
        <v>911</v>
      </c>
      <c r="L169" s="149">
        <v>21</v>
      </c>
    </row>
    <row r="170" spans="1:12" s="4" customFormat="1" ht="28.5" customHeight="1">
      <c r="A170" s="8"/>
      <c r="C170" s="9">
        <v>9.1</v>
      </c>
      <c r="D170" s="144">
        <v>9</v>
      </c>
      <c r="E170" s="145" t="s">
        <v>503</v>
      </c>
      <c r="F170" s="145">
        <v>7</v>
      </c>
      <c r="G170" s="145" t="s">
        <v>1040</v>
      </c>
      <c r="H170" s="147" t="s">
        <v>588</v>
      </c>
      <c r="I170" s="145" t="s">
        <v>111</v>
      </c>
      <c r="J170" s="145" t="s">
        <v>353</v>
      </c>
      <c r="K170" s="148" t="s">
        <v>912</v>
      </c>
      <c r="L170" s="149">
        <v>29</v>
      </c>
    </row>
    <row r="171" spans="1:12" s="4" customFormat="1" ht="28.5" customHeight="1">
      <c r="A171" s="8"/>
      <c r="C171" s="9">
        <v>9.1</v>
      </c>
      <c r="D171" s="144">
        <v>9</v>
      </c>
      <c r="E171" s="145" t="s">
        <v>503</v>
      </c>
      <c r="F171" s="145">
        <v>8</v>
      </c>
      <c r="G171" s="145" t="s">
        <v>1037</v>
      </c>
      <c r="H171" s="147" t="s">
        <v>588</v>
      </c>
      <c r="I171" s="145" t="s">
        <v>51</v>
      </c>
      <c r="J171" s="145" t="s">
        <v>654</v>
      </c>
      <c r="K171" s="148" t="s">
        <v>913</v>
      </c>
      <c r="L171" s="149">
        <v>52</v>
      </c>
    </row>
    <row r="172" spans="1:12" s="4" customFormat="1" ht="28.5" customHeight="1">
      <c r="A172" s="8"/>
      <c r="C172" s="9">
        <v>9.1</v>
      </c>
      <c r="D172" s="144">
        <v>9</v>
      </c>
      <c r="E172" s="145" t="s">
        <v>503</v>
      </c>
      <c r="F172" s="145">
        <v>9</v>
      </c>
      <c r="G172" s="145" t="s">
        <v>352</v>
      </c>
      <c r="H172" s="145" t="s">
        <v>591</v>
      </c>
      <c r="I172" s="145" t="s">
        <v>1027</v>
      </c>
      <c r="J172" s="145" t="s">
        <v>19</v>
      </c>
      <c r="K172" s="150"/>
      <c r="L172" s="149">
        <v>81</v>
      </c>
    </row>
    <row r="173" spans="1:12" s="4" customFormat="1" ht="28.5" customHeight="1">
      <c r="A173" s="8"/>
      <c r="C173" s="9">
        <v>9.1</v>
      </c>
      <c r="D173" s="144">
        <v>9</v>
      </c>
      <c r="E173" s="145" t="s">
        <v>503</v>
      </c>
      <c r="F173" s="145">
        <v>10</v>
      </c>
      <c r="G173" s="145" t="s">
        <v>135</v>
      </c>
      <c r="H173" s="145" t="s">
        <v>591</v>
      </c>
      <c r="I173" s="145" t="s">
        <v>1030</v>
      </c>
      <c r="J173" s="145" t="s">
        <v>655</v>
      </c>
      <c r="K173" s="150"/>
      <c r="L173" s="149">
        <v>114</v>
      </c>
    </row>
    <row r="174" spans="1:12" s="28" customFormat="1" ht="28.5" customHeight="1">
      <c r="A174" s="8"/>
      <c r="C174" s="9">
        <v>9.1</v>
      </c>
      <c r="D174" s="144">
        <v>9</v>
      </c>
      <c r="E174" s="145" t="s">
        <v>503</v>
      </c>
      <c r="F174" s="145">
        <v>11</v>
      </c>
      <c r="G174" s="145" t="s">
        <v>496</v>
      </c>
      <c r="H174" s="145" t="s">
        <v>591</v>
      </c>
      <c r="I174" s="145" t="s">
        <v>59</v>
      </c>
      <c r="J174" s="145" t="s">
        <v>1034</v>
      </c>
      <c r="K174" s="150"/>
      <c r="L174" s="149">
        <v>74</v>
      </c>
    </row>
    <row r="175" spans="1:12" s="4" customFormat="1" ht="28.5" customHeight="1">
      <c r="A175" s="8"/>
      <c r="C175" s="9">
        <v>9.1</v>
      </c>
      <c r="D175" s="144">
        <v>9</v>
      </c>
      <c r="E175" s="145" t="s">
        <v>503</v>
      </c>
      <c r="F175" s="145">
        <v>12</v>
      </c>
      <c r="G175" s="145" t="s">
        <v>241</v>
      </c>
      <c r="H175" s="145" t="s">
        <v>591</v>
      </c>
      <c r="I175" s="145" t="s">
        <v>50</v>
      </c>
      <c r="J175" s="145" t="s">
        <v>1035</v>
      </c>
      <c r="K175" s="150"/>
      <c r="L175" s="149">
        <v>100</v>
      </c>
    </row>
    <row r="176" spans="1:12" s="4" customFormat="1" ht="28.5" customHeight="1">
      <c r="A176" s="8"/>
      <c r="C176" s="9">
        <v>9.1</v>
      </c>
      <c r="D176" s="144">
        <v>9</v>
      </c>
      <c r="E176" s="145" t="s">
        <v>503</v>
      </c>
      <c r="F176" s="145">
        <v>13</v>
      </c>
      <c r="G176" s="145" t="s">
        <v>200</v>
      </c>
      <c r="H176" s="145" t="s">
        <v>591</v>
      </c>
      <c r="I176" s="145" t="s">
        <v>1028</v>
      </c>
      <c r="J176" s="145"/>
      <c r="K176" s="150"/>
      <c r="L176" s="149">
        <v>70</v>
      </c>
    </row>
    <row r="177" spans="1:12" s="2" customFormat="1" ht="28.5" customHeight="1">
      <c r="A177" s="8"/>
      <c r="C177" s="9">
        <v>9.1</v>
      </c>
      <c r="D177" s="144">
        <v>9</v>
      </c>
      <c r="E177" s="145" t="s">
        <v>503</v>
      </c>
      <c r="F177" s="145">
        <v>14</v>
      </c>
      <c r="G177" s="145" t="s">
        <v>652</v>
      </c>
      <c r="H177" s="145" t="s">
        <v>591</v>
      </c>
      <c r="I177" s="145" t="s">
        <v>1026</v>
      </c>
      <c r="J177" s="145" t="s">
        <v>501</v>
      </c>
      <c r="K177" s="150"/>
      <c r="L177" s="149">
        <v>70</v>
      </c>
    </row>
    <row r="178" spans="1:12" s="4" customFormat="1" ht="28.5" customHeight="1">
      <c r="A178" s="8"/>
      <c r="C178" s="9">
        <v>9.1</v>
      </c>
      <c r="D178" s="144">
        <v>9</v>
      </c>
      <c r="E178" s="145" t="s">
        <v>503</v>
      </c>
      <c r="F178" s="145">
        <v>15</v>
      </c>
      <c r="G178" s="145" t="s">
        <v>1041</v>
      </c>
      <c r="H178" s="145" t="s">
        <v>591</v>
      </c>
      <c r="I178" s="145" t="s">
        <v>109</v>
      </c>
      <c r="J178" s="145" t="s">
        <v>501</v>
      </c>
      <c r="K178" s="150"/>
      <c r="L178" s="149">
        <v>17</v>
      </c>
    </row>
    <row r="179" spans="1:12" s="4" customFormat="1" ht="28.5" customHeight="1">
      <c r="A179" s="8"/>
      <c r="C179" s="9">
        <v>9.1</v>
      </c>
      <c r="D179" s="144">
        <v>9</v>
      </c>
      <c r="E179" s="145" t="s">
        <v>503</v>
      </c>
      <c r="F179" s="145">
        <v>16</v>
      </c>
      <c r="G179" s="145" t="s">
        <v>142</v>
      </c>
      <c r="H179" s="145" t="s">
        <v>591</v>
      </c>
      <c r="I179" s="145" t="s">
        <v>113</v>
      </c>
      <c r="J179" s="145" t="s">
        <v>501</v>
      </c>
      <c r="K179" s="150"/>
      <c r="L179" s="149">
        <v>53</v>
      </c>
    </row>
    <row r="180" spans="1:12" s="4" customFormat="1" ht="28.5" customHeight="1">
      <c r="A180" s="8"/>
      <c r="C180" s="9">
        <v>9.1</v>
      </c>
      <c r="D180" s="144">
        <v>9</v>
      </c>
      <c r="E180" s="145" t="s">
        <v>503</v>
      </c>
      <c r="F180" s="145">
        <v>17</v>
      </c>
      <c r="G180" s="145" t="s">
        <v>1033</v>
      </c>
      <c r="H180" s="145" t="s">
        <v>591</v>
      </c>
      <c r="I180" s="145" t="s">
        <v>1025</v>
      </c>
      <c r="J180" s="145" t="s">
        <v>501</v>
      </c>
      <c r="K180" s="150"/>
      <c r="L180" s="149">
        <v>30</v>
      </c>
    </row>
    <row r="181" spans="1:12" s="4" customFormat="1" ht="28.5" customHeight="1">
      <c r="A181" s="8"/>
      <c r="C181" s="9"/>
      <c r="D181" s="144">
        <v>9</v>
      </c>
      <c r="E181" s="145" t="s">
        <v>503</v>
      </c>
      <c r="F181" s="145">
        <v>18</v>
      </c>
      <c r="G181" s="145" t="s">
        <v>1038</v>
      </c>
      <c r="H181" s="145" t="s">
        <v>591</v>
      </c>
      <c r="I181" s="145" t="s">
        <v>1029</v>
      </c>
      <c r="J181" s="145" t="s">
        <v>501</v>
      </c>
      <c r="K181" s="150"/>
      <c r="L181" s="149">
        <v>50</v>
      </c>
    </row>
    <row r="182" spans="1:12" s="4" customFormat="1" ht="28.5" customHeight="1">
      <c r="A182" s="8"/>
      <c r="C182" s="9">
        <v>9.1</v>
      </c>
      <c r="D182" s="144">
        <v>9</v>
      </c>
      <c r="E182" s="145" t="s">
        <v>503</v>
      </c>
      <c r="F182" s="145">
        <v>19</v>
      </c>
      <c r="G182" s="151" t="s">
        <v>1036</v>
      </c>
      <c r="H182" s="152" t="s">
        <v>591</v>
      </c>
      <c r="I182" s="152" t="s">
        <v>1032</v>
      </c>
      <c r="J182" s="152"/>
      <c r="K182" s="153"/>
      <c r="L182" s="154">
        <v>70</v>
      </c>
    </row>
    <row r="183" spans="1:12" s="4" customFormat="1" ht="28.5" customHeight="1">
      <c r="A183" s="8"/>
      <c r="C183" s="10">
        <v>10</v>
      </c>
      <c r="D183" s="85" t="s">
        <v>830</v>
      </c>
      <c r="E183" s="86" t="s">
        <v>292</v>
      </c>
      <c r="F183" s="86" t="s">
        <v>589</v>
      </c>
      <c r="G183" s="86">
        <f>COUNTIF($E$6:$E$418,E183)-1</f>
        <v>10</v>
      </c>
      <c r="H183" s="86" t="s">
        <v>501</v>
      </c>
      <c r="I183" s="86" t="s">
        <v>501</v>
      </c>
      <c r="J183" s="86" t="s">
        <v>501</v>
      </c>
      <c r="K183" s="95" t="s">
        <v>501</v>
      </c>
      <c r="L183" s="87">
        <f ca="1">SUMIF($D$6:$D$418,"10",L$6:L$396)</f>
        <v>763</v>
      </c>
    </row>
    <row r="184" spans="1:12" s="4" customFormat="1" ht="28.5" customHeight="1">
      <c r="A184" s="8"/>
      <c r="C184" s="10">
        <v>10.1</v>
      </c>
      <c r="D184" s="77">
        <v>10</v>
      </c>
      <c r="E184" s="77" t="s">
        <v>292</v>
      </c>
      <c r="F184" s="77">
        <v>1</v>
      </c>
      <c r="G184" s="77" t="s">
        <v>603</v>
      </c>
      <c r="H184" s="77" t="s">
        <v>591</v>
      </c>
      <c r="I184" s="77" t="s">
        <v>915</v>
      </c>
      <c r="J184" s="77" t="s">
        <v>657</v>
      </c>
      <c r="K184" s="126">
        <v>15243</v>
      </c>
      <c r="L184" s="127">
        <v>89</v>
      </c>
    </row>
    <row r="185" spans="1:12" s="4" customFormat="1" ht="28.5" customHeight="1">
      <c r="A185" s="8"/>
      <c r="C185" s="10">
        <v>10.1</v>
      </c>
      <c r="D185" s="77">
        <v>10</v>
      </c>
      <c r="E185" s="77" t="s">
        <v>292</v>
      </c>
      <c r="F185" s="77">
        <v>2</v>
      </c>
      <c r="G185" s="77" t="s">
        <v>126</v>
      </c>
      <c r="H185" s="77" t="s">
        <v>591</v>
      </c>
      <c r="I185" s="77" t="s">
        <v>978</v>
      </c>
      <c r="J185" s="77" t="s">
        <v>710</v>
      </c>
      <c r="K185" s="126">
        <v>11219</v>
      </c>
      <c r="L185" s="127">
        <v>76</v>
      </c>
    </row>
    <row r="186" spans="1:12" s="2" customFormat="1" ht="28.5" customHeight="1">
      <c r="A186" s="5"/>
      <c r="C186" s="10">
        <v>10.1</v>
      </c>
      <c r="D186" s="77">
        <v>10</v>
      </c>
      <c r="E186" s="77" t="s">
        <v>292</v>
      </c>
      <c r="F186" s="77">
        <v>3</v>
      </c>
      <c r="G186" s="77" t="s">
        <v>228</v>
      </c>
      <c r="H186" s="77" t="s">
        <v>591</v>
      </c>
      <c r="I186" s="77" t="s">
        <v>979</v>
      </c>
      <c r="J186" s="77" t="s">
        <v>862</v>
      </c>
      <c r="K186" s="126">
        <v>7325</v>
      </c>
      <c r="L186" s="127">
        <v>58</v>
      </c>
    </row>
    <row r="187" spans="1:12" s="2" customFormat="1" ht="28.5" customHeight="1">
      <c r="A187" s="5"/>
      <c r="C187" s="10">
        <v>10.1</v>
      </c>
      <c r="D187" s="19">
        <v>10</v>
      </c>
      <c r="E187" s="77" t="s">
        <v>292</v>
      </c>
      <c r="F187" s="77">
        <v>4</v>
      </c>
      <c r="G187" s="77" t="s">
        <v>226</v>
      </c>
      <c r="H187" s="77" t="s">
        <v>588</v>
      </c>
      <c r="I187" s="77" t="s">
        <v>582</v>
      </c>
      <c r="J187" s="77" t="s">
        <v>653</v>
      </c>
      <c r="K187" s="59">
        <v>1810</v>
      </c>
      <c r="L187" s="81">
        <v>25</v>
      </c>
    </row>
    <row r="188" spans="1:12" s="2" customFormat="1" ht="28.5" customHeight="1">
      <c r="A188" s="5"/>
      <c r="C188" s="10">
        <v>10.1</v>
      </c>
      <c r="D188" s="19">
        <v>10</v>
      </c>
      <c r="E188" s="77" t="s">
        <v>292</v>
      </c>
      <c r="F188" s="77">
        <v>5</v>
      </c>
      <c r="G188" s="77" t="s">
        <v>863</v>
      </c>
      <c r="H188" s="77" t="s">
        <v>591</v>
      </c>
      <c r="I188" s="77" t="s">
        <v>864</v>
      </c>
      <c r="J188" s="77"/>
      <c r="K188" s="59">
        <v>4886</v>
      </c>
      <c r="L188" s="81">
        <v>103</v>
      </c>
    </row>
    <row r="189" spans="1:12" s="5" customFormat="1" ht="28.5" customHeight="1">
      <c r="C189" s="10">
        <v>10.1</v>
      </c>
      <c r="D189" s="77">
        <v>10</v>
      </c>
      <c r="E189" s="77" t="s">
        <v>292</v>
      </c>
      <c r="F189" s="77">
        <v>6</v>
      </c>
      <c r="G189" s="77" t="s">
        <v>125</v>
      </c>
      <c r="H189" s="77" t="s">
        <v>591</v>
      </c>
      <c r="I189" s="77" t="s">
        <v>378</v>
      </c>
      <c r="J189" s="77" t="s">
        <v>980</v>
      </c>
      <c r="K189" s="126">
        <v>10267</v>
      </c>
      <c r="L189" s="128">
        <v>60</v>
      </c>
    </row>
    <row r="190" spans="1:12" s="2" customFormat="1" ht="28.5" customHeight="1">
      <c r="A190" s="5"/>
      <c r="C190" s="10">
        <v>10.1</v>
      </c>
      <c r="D190" s="19">
        <v>10</v>
      </c>
      <c r="E190" s="77" t="s">
        <v>292</v>
      </c>
      <c r="F190" s="77">
        <v>7</v>
      </c>
      <c r="G190" s="129" t="s">
        <v>981</v>
      </c>
      <c r="H190" s="77" t="s">
        <v>593</v>
      </c>
      <c r="I190" s="77" t="s">
        <v>916</v>
      </c>
      <c r="J190" s="77" t="s">
        <v>865</v>
      </c>
      <c r="K190" s="59">
        <v>18459</v>
      </c>
      <c r="L190" s="81">
        <v>112</v>
      </c>
    </row>
    <row r="191" spans="1:12" s="2" customFormat="1" ht="28.5" customHeight="1">
      <c r="A191" s="5"/>
      <c r="C191" s="10"/>
      <c r="D191" s="19">
        <v>10</v>
      </c>
      <c r="E191" s="77" t="s">
        <v>292</v>
      </c>
      <c r="F191" s="77">
        <v>8</v>
      </c>
      <c r="G191" s="83" t="s">
        <v>866</v>
      </c>
      <c r="H191" s="77" t="s">
        <v>593</v>
      </c>
      <c r="I191" s="77" t="s">
        <v>867</v>
      </c>
      <c r="J191" s="77"/>
      <c r="K191" s="59">
        <v>12856</v>
      </c>
      <c r="L191" s="59">
        <v>52</v>
      </c>
    </row>
    <row r="192" spans="1:12" s="2" customFormat="1" ht="28.5" customHeight="1">
      <c r="A192" s="5"/>
      <c r="C192" s="10"/>
      <c r="D192" s="19">
        <v>10</v>
      </c>
      <c r="E192" s="77" t="s">
        <v>292</v>
      </c>
      <c r="F192" s="19">
        <v>9</v>
      </c>
      <c r="G192" s="19" t="s">
        <v>917</v>
      </c>
      <c r="H192" s="77" t="s">
        <v>593</v>
      </c>
      <c r="I192" s="19" t="s">
        <v>982</v>
      </c>
      <c r="J192" s="19"/>
      <c r="K192" s="84">
        <v>23435.56</v>
      </c>
      <c r="L192" s="84">
        <v>117</v>
      </c>
    </row>
    <row r="193" spans="1:12" s="2" customFormat="1" ht="28.5" customHeight="1">
      <c r="A193" s="5"/>
      <c r="C193" s="10"/>
      <c r="D193" s="19">
        <v>10</v>
      </c>
      <c r="E193" s="77" t="s">
        <v>292</v>
      </c>
      <c r="F193" s="19">
        <v>10</v>
      </c>
      <c r="G193" s="19" t="s">
        <v>983</v>
      </c>
      <c r="H193" s="77" t="s">
        <v>593</v>
      </c>
      <c r="I193" s="19" t="s">
        <v>984</v>
      </c>
      <c r="J193" s="19"/>
      <c r="K193" s="84">
        <v>39951.879999999997</v>
      </c>
      <c r="L193" s="84">
        <v>71</v>
      </c>
    </row>
    <row r="194" spans="1:12" s="2" customFormat="1" ht="28.5" customHeight="1">
      <c r="A194" s="5"/>
      <c r="C194" s="10">
        <v>11</v>
      </c>
      <c r="D194" s="85" t="s">
        <v>830</v>
      </c>
      <c r="E194" s="86" t="s">
        <v>504</v>
      </c>
      <c r="F194" s="86" t="s">
        <v>589</v>
      </c>
      <c r="G194" s="86">
        <f>COUNTIF($E$6:$E$418,E194)-1</f>
        <v>7</v>
      </c>
      <c r="H194" s="86" t="s">
        <v>501</v>
      </c>
      <c r="I194" s="86" t="s">
        <v>501</v>
      </c>
      <c r="J194" s="86" t="s">
        <v>501</v>
      </c>
      <c r="K194" s="95" t="s">
        <v>501</v>
      </c>
      <c r="L194" s="87">
        <f ca="1">SUMIF($D$6:$D$418,"11",L$6:L$396)</f>
        <v>467</v>
      </c>
    </row>
    <row r="195" spans="1:12" s="2" customFormat="1" ht="28.5" customHeight="1">
      <c r="A195" s="5"/>
      <c r="B195" s="29" t="s">
        <v>1008</v>
      </c>
      <c r="C195" s="30">
        <v>11.1</v>
      </c>
      <c r="D195" s="130">
        <v>11</v>
      </c>
      <c r="E195" s="131" t="s">
        <v>504</v>
      </c>
      <c r="F195" s="131">
        <v>1</v>
      </c>
      <c r="G195" s="131" t="s">
        <v>166</v>
      </c>
      <c r="H195" s="131" t="s">
        <v>588</v>
      </c>
      <c r="I195" s="131" t="s">
        <v>471</v>
      </c>
      <c r="J195" s="131" t="s">
        <v>659</v>
      </c>
      <c r="K195" s="133">
        <v>0</v>
      </c>
      <c r="L195" s="134">
        <v>0</v>
      </c>
    </row>
    <row r="196" spans="1:12" s="2" customFormat="1" ht="28.5" customHeight="1">
      <c r="A196" s="5"/>
      <c r="C196" s="10">
        <v>11.1</v>
      </c>
      <c r="D196" s="14">
        <v>11</v>
      </c>
      <c r="E196" s="76" t="s">
        <v>504</v>
      </c>
      <c r="F196" s="76">
        <v>1</v>
      </c>
      <c r="G196" s="76" t="s">
        <v>918</v>
      </c>
      <c r="H196" s="76" t="s">
        <v>591</v>
      </c>
      <c r="I196" s="77" t="s">
        <v>470</v>
      </c>
      <c r="J196" s="77" t="s">
        <v>707</v>
      </c>
      <c r="K196" s="59">
        <v>15669</v>
      </c>
      <c r="L196" s="81">
        <v>105</v>
      </c>
    </row>
    <row r="197" spans="1:12" s="2" customFormat="1" ht="28.5" customHeight="1">
      <c r="A197" s="5"/>
      <c r="C197" s="10">
        <v>11.1</v>
      </c>
      <c r="D197" s="14">
        <v>11</v>
      </c>
      <c r="E197" s="76" t="s">
        <v>504</v>
      </c>
      <c r="F197" s="76">
        <v>2</v>
      </c>
      <c r="G197" s="76" t="s">
        <v>161</v>
      </c>
      <c r="H197" s="76" t="s">
        <v>591</v>
      </c>
      <c r="I197" s="77" t="s">
        <v>523</v>
      </c>
      <c r="J197" s="77" t="s">
        <v>89</v>
      </c>
      <c r="K197" s="59">
        <v>21428</v>
      </c>
      <c r="L197" s="81">
        <v>65</v>
      </c>
    </row>
    <row r="198" spans="1:12" s="2" customFormat="1" ht="28.5" customHeight="1">
      <c r="A198" s="5"/>
      <c r="C198" s="10">
        <v>11.1</v>
      </c>
      <c r="D198" s="14">
        <v>11</v>
      </c>
      <c r="E198" s="76" t="s">
        <v>919</v>
      </c>
      <c r="F198" s="76">
        <v>3</v>
      </c>
      <c r="G198" s="76" t="s">
        <v>920</v>
      </c>
      <c r="H198" s="76" t="s">
        <v>921</v>
      </c>
      <c r="I198" s="77" t="s">
        <v>885</v>
      </c>
      <c r="J198" s="77" t="s">
        <v>922</v>
      </c>
      <c r="K198" s="59">
        <v>4121</v>
      </c>
      <c r="L198" s="81">
        <v>67</v>
      </c>
    </row>
    <row r="199" spans="1:12" s="2" customFormat="1" ht="28.5" customHeight="1">
      <c r="A199" s="5"/>
      <c r="C199" s="10">
        <v>11.1</v>
      </c>
      <c r="D199" s="14">
        <v>11</v>
      </c>
      <c r="E199" s="76" t="s">
        <v>884</v>
      </c>
      <c r="F199" s="76">
        <v>4</v>
      </c>
      <c r="G199" s="76" t="s">
        <v>886</v>
      </c>
      <c r="H199" s="76" t="s">
        <v>781</v>
      </c>
      <c r="I199" s="77" t="s">
        <v>923</v>
      </c>
      <c r="J199" s="77" t="s">
        <v>924</v>
      </c>
      <c r="K199" s="59">
        <v>1800</v>
      </c>
      <c r="L199" s="81">
        <v>65</v>
      </c>
    </row>
    <row r="200" spans="1:12" s="2" customFormat="1" ht="28.5" customHeight="1">
      <c r="A200" s="5"/>
      <c r="C200" s="10">
        <v>11.1</v>
      </c>
      <c r="D200" s="14">
        <v>11</v>
      </c>
      <c r="E200" s="76" t="s">
        <v>925</v>
      </c>
      <c r="F200" s="76">
        <v>5</v>
      </c>
      <c r="G200" s="76" t="s">
        <v>926</v>
      </c>
      <c r="H200" s="76" t="s">
        <v>781</v>
      </c>
      <c r="I200" s="77" t="s">
        <v>927</v>
      </c>
      <c r="J200" s="77" t="s">
        <v>928</v>
      </c>
      <c r="K200" s="59">
        <v>3015</v>
      </c>
      <c r="L200" s="81">
        <v>45</v>
      </c>
    </row>
    <row r="201" spans="1:12" s="2" customFormat="1" ht="28.5" customHeight="1">
      <c r="A201" s="5"/>
      <c r="C201" s="10">
        <v>11.1</v>
      </c>
      <c r="D201" s="14">
        <v>11</v>
      </c>
      <c r="E201" s="76" t="s">
        <v>925</v>
      </c>
      <c r="F201" s="76">
        <v>6</v>
      </c>
      <c r="G201" s="76" t="s">
        <v>929</v>
      </c>
      <c r="H201" s="76" t="s">
        <v>901</v>
      </c>
      <c r="I201" s="77" t="s">
        <v>930</v>
      </c>
      <c r="J201" s="77" t="s">
        <v>931</v>
      </c>
      <c r="K201" s="59">
        <v>14890</v>
      </c>
      <c r="L201" s="81">
        <v>120</v>
      </c>
    </row>
    <row r="202" spans="1:12" s="2" customFormat="1" ht="28.5" customHeight="1">
      <c r="A202" s="5"/>
      <c r="C202" s="9">
        <v>12</v>
      </c>
      <c r="D202" s="85" t="s">
        <v>830</v>
      </c>
      <c r="E202" s="86" t="s">
        <v>587</v>
      </c>
      <c r="F202" s="86" t="s">
        <v>589</v>
      </c>
      <c r="G202" s="86">
        <f>COUNTIF($E$6:$E$418,E202)-1</f>
        <v>15</v>
      </c>
      <c r="H202" s="86" t="s">
        <v>501</v>
      </c>
      <c r="I202" s="86" t="s">
        <v>501</v>
      </c>
      <c r="J202" s="86" t="s">
        <v>501</v>
      </c>
      <c r="K202" s="95" t="s">
        <v>501</v>
      </c>
      <c r="L202" s="87">
        <f ca="1">SUMIF($D$6:$D$418,"12",L$6:L$396)</f>
        <v>954</v>
      </c>
    </row>
    <row r="203" spans="1:12" s="2" customFormat="1" ht="28.5" customHeight="1">
      <c r="A203" s="5"/>
      <c r="C203" s="9">
        <v>12.1</v>
      </c>
      <c r="D203" s="13">
        <v>12</v>
      </c>
      <c r="E203" s="66" t="s">
        <v>587</v>
      </c>
      <c r="F203" s="66">
        <v>1</v>
      </c>
      <c r="G203" s="66" t="s">
        <v>252</v>
      </c>
      <c r="H203" s="76" t="s">
        <v>588</v>
      </c>
      <c r="I203" s="66" t="s">
        <v>507</v>
      </c>
      <c r="J203" s="76" t="s">
        <v>668</v>
      </c>
      <c r="K203" s="75">
        <v>1594</v>
      </c>
      <c r="L203" s="54">
        <v>86</v>
      </c>
    </row>
    <row r="204" spans="1:12" s="2" customFormat="1" ht="28.5" customHeight="1">
      <c r="A204" s="5"/>
      <c r="C204" s="9">
        <v>12.1</v>
      </c>
      <c r="D204" s="13">
        <v>12</v>
      </c>
      <c r="E204" s="66" t="s">
        <v>587</v>
      </c>
      <c r="F204" s="66">
        <v>2</v>
      </c>
      <c r="G204" s="66" t="s">
        <v>140</v>
      </c>
      <c r="H204" s="76" t="s">
        <v>588</v>
      </c>
      <c r="I204" s="66" t="s">
        <v>985</v>
      </c>
      <c r="J204" s="76" t="s">
        <v>669</v>
      </c>
      <c r="K204" s="75">
        <v>4912</v>
      </c>
      <c r="L204" s="54">
        <v>32</v>
      </c>
    </row>
    <row r="205" spans="1:12" s="2" customFormat="1" ht="28.5" customHeight="1">
      <c r="A205" s="5"/>
      <c r="C205" s="9">
        <v>12.1</v>
      </c>
      <c r="D205" s="13">
        <v>12</v>
      </c>
      <c r="E205" s="66" t="s">
        <v>587</v>
      </c>
      <c r="F205" s="66">
        <v>3</v>
      </c>
      <c r="G205" s="66" t="s">
        <v>259</v>
      </c>
      <c r="H205" s="76" t="s">
        <v>588</v>
      </c>
      <c r="I205" s="66" t="s">
        <v>868</v>
      </c>
      <c r="J205" s="76" t="s">
        <v>670</v>
      </c>
      <c r="K205" s="75">
        <v>2171</v>
      </c>
      <c r="L205" s="54">
        <v>96</v>
      </c>
    </row>
    <row r="206" spans="1:12" s="2" customFormat="1" ht="28.5" customHeight="1">
      <c r="A206" s="5"/>
      <c r="C206" s="9">
        <v>12.1</v>
      </c>
      <c r="D206" s="13">
        <v>12</v>
      </c>
      <c r="E206" s="66" t="s">
        <v>587</v>
      </c>
      <c r="F206" s="66">
        <v>4</v>
      </c>
      <c r="G206" s="66" t="s">
        <v>215</v>
      </c>
      <c r="H206" s="76" t="s">
        <v>588</v>
      </c>
      <c r="I206" s="66" t="s">
        <v>464</v>
      </c>
      <c r="J206" s="76" t="s">
        <v>689</v>
      </c>
      <c r="K206" s="75">
        <v>3223</v>
      </c>
      <c r="L206" s="54">
        <v>56</v>
      </c>
    </row>
    <row r="207" spans="1:12" s="2" customFormat="1" ht="28.5" customHeight="1">
      <c r="A207" s="5"/>
      <c r="C207" s="9">
        <v>12.1</v>
      </c>
      <c r="D207" s="13">
        <v>12</v>
      </c>
      <c r="E207" s="66" t="s">
        <v>587</v>
      </c>
      <c r="F207" s="66">
        <v>5</v>
      </c>
      <c r="G207" s="66" t="s">
        <v>986</v>
      </c>
      <c r="H207" s="76" t="s">
        <v>588</v>
      </c>
      <c r="I207" s="66" t="s">
        <v>464</v>
      </c>
      <c r="J207" s="76" t="s">
        <v>672</v>
      </c>
      <c r="K207" s="75">
        <v>1244</v>
      </c>
      <c r="L207" s="54">
        <v>4</v>
      </c>
    </row>
    <row r="208" spans="1:12" s="2" customFormat="1" ht="28.5" customHeight="1">
      <c r="A208" s="5"/>
      <c r="C208" s="9">
        <v>12.1</v>
      </c>
      <c r="D208" s="13">
        <v>12</v>
      </c>
      <c r="E208" s="66" t="s">
        <v>587</v>
      </c>
      <c r="F208" s="66">
        <v>6</v>
      </c>
      <c r="G208" s="66" t="s">
        <v>149</v>
      </c>
      <c r="H208" s="76" t="s">
        <v>588</v>
      </c>
      <c r="I208" s="66" t="s">
        <v>584</v>
      </c>
      <c r="J208" s="76" t="s">
        <v>676</v>
      </c>
      <c r="K208" s="75">
        <v>1688</v>
      </c>
      <c r="L208" s="54">
        <v>10</v>
      </c>
    </row>
    <row r="209" spans="1:12" s="2" customFormat="1" ht="28.5" customHeight="1">
      <c r="A209" s="5"/>
      <c r="C209" s="9">
        <v>12.1</v>
      </c>
      <c r="D209" s="13">
        <v>12</v>
      </c>
      <c r="E209" s="66" t="s">
        <v>587</v>
      </c>
      <c r="F209" s="66">
        <v>7</v>
      </c>
      <c r="G209" s="66" t="s">
        <v>129</v>
      </c>
      <c r="H209" s="76" t="s">
        <v>588</v>
      </c>
      <c r="I209" s="66" t="s">
        <v>568</v>
      </c>
      <c r="J209" s="76" t="s">
        <v>671</v>
      </c>
      <c r="K209" s="75">
        <v>2293</v>
      </c>
      <c r="L209" s="54">
        <v>55</v>
      </c>
    </row>
    <row r="210" spans="1:12" s="5" customFormat="1" ht="28.5" customHeight="1">
      <c r="C210" s="9">
        <v>12.1</v>
      </c>
      <c r="D210" s="13">
        <v>12</v>
      </c>
      <c r="E210" s="66" t="s">
        <v>587</v>
      </c>
      <c r="F210" s="66">
        <v>8</v>
      </c>
      <c r="G210" s="66" t="s">
        <v>155</v>
      </c>
      <c r="H210" s="76" t="s">
        <v>588</v>
      </c>
      <c r="I210" s="66" t="s">
        <v>553</v>
      </c>
      <c r="J210" s="76" t="s">
        <v>683</v>
      </c>
      <c r="K210" s="75">
        <v>1074</v>
      </c>
      <c r="L210" s="54">
        <v>0</v>
      </c>
    </row>
    <row r="211" spans="1:12" s="5" customFormat="1" ht="28.5" customHeight="1">
      <c r="C211" s="9">
        <v>12.1</v>
      </c>
      <c r="D211" s="13">
        <v>12</v>
      </c>
      <c r="E211" s="66" t="s">
        <v>587</v>
      </c>
      <c r="F211" s="66">
        <v>9</v>
      </c>
      <c r="G211" s="66" t="s">
        <v>261</v>
      </c>
      <c r="H211" s="76" t="s">
        <v>591</v>
      </c>
      <c r="I211" s="66" t="s">
        <v>542</v>
      </c>
      <c r="J211" s="76" t="s">
        <v>678</v>
      </c>
      <c r="K211" s="75">
        <v>1700</v>
      </c>
      <c r="L211" s="54">
        <v>30</v>
      </c>
    </row>
    <row r="212" spans="1:12" s="2" customFormat="1" ht="28.5" customHeight="1">
      <c r="A212" s="5"/>
      <c r="C212" s="9">
        <v>12.1</v>
      </c>
      <c r="D212" s="13">
        <v>12</v>
      </c>
      <c r="E212" s="66" t="s">
        <v>587</v>
      </c>
      <c r="F212" s="66">
        <v>10</v>
      </c>
      <c r="G212" s="76" t="s">
        <v>869</v>
      </c>
      <c r="H212" s="76" t="s">
        <v>591</v>
      </c>
      <c r="I212" s="66" t="s">
        <v>555</v>
      </c>
      <c r="J212" s="76" t="s">
        <v>681</v>
      </c>
      <c r="K212" s="75">
        <v>17777</v>
      </c>
      <c r="L212" s="54">
        <v>96</v>
      </c>
    </row>
    <row r="213" spans="1:12" s="2" customFormat="1" ht="28.5" customHeight="1">
      <c r="A213" s="5"/>
      <c r="C213" s="9">
        <v>12.1</v>
      </c>
      <c r="D213" s="13">
        <v>12</v>
      </c>
      <c r="E213" s="66" t="s">
        <v>587</v>
      </c>
      <c r="F213" s="66">
        <v>11</v>
      </c>
      <c r="G213" s="76" t="s">
        <v>165</v>
      </c>
      <c r="H213" s="76" t="s">
        <v>591</v>
      </c>
      <c r="I213" s="66" t="s">
        <v>454</v>
      </c>
      <c r="J213" s="76" t="s">
        <v>987</v>
      </c>
      <c r="K213" s="75">
        <v>3030</v>
      </c>
      <c r="L213" s="54">
        <v>72</v>
      </c>
    </row>
    <row r="214" spans="1:12" s="5" customFormat="1" ht="28.5" customHeight="1">
      <c r="C214" s="9">
        <v>12.1</v>
      </c>
      <c r="D214" s="13">
        <v>12</v>
      </c>
      <c r="E214" s="66" t="s">
        <v>587</v>
      </c>
      <c r="F214" s="66">
        <v>12</v>
      </c>
      <c r="G214" s="76" t="s">
        <v>701</v>
      </c>
      <c r="H214" s="76" t="s">
        <v>593</v>
      </c>
      <c r="I214" s="66" t="s">
        <v>349</v>
      </c>
      <c r="J214" s="76" t="s">
        <v>988</v>
      </c>
      <c r="K214" s="75">
        <v>2600</v>
      </c>
      <c r="L214" s="54">
        <v>118</v>
      </c>
    </row>
    <row r="215" spans="1:12" s="4" customFormat="1" ht="28.5" customHeight="1">
      <c r="A215" s="8"/>
      <c r="C215" s="9">
        <v>12.1</v>
      </c>
      <c r="D215" s="13">
        <v>12</v>
      </c>
      <c r="E215" s="66" t="s">
        <v>587</v>
      </c>
      <c r="F215" s="66">
        <v>13</v>
      </c>
      <c r="G215" s="66" t="s">
        <v>870</v>
      </c>
      <c r="H215" s="76" t="s">
        <v>593</v>
      </c>
      <c r="I215" s="66" t="s">
        <v>989</v>
      </c>
      <c r="J215" s="76" t="s">
        <v>96</v>
      </c>
      <c r="K215" s="75">
        <v>16394</v>
      </c>
      <c r="L215" s="54">
        <v>190</v>
      </c>
    </row>
    <row r="216" spans="1:12" s="4" customFormat="1" ht="28.5" customHeight="1">
      <c r="A216" s="8"/>
      <c r="C216" s="9">
        <v>12.1</v>
      </c>
      <c r="D216" s="13">
        <v>12</v>
      </c>
      <c r="E216" s="76" t="s">
        <v>587</v>
      </c>
      <c r="F216" s="76">
        <v>14</v>
      </c>
      <c r="G216" s="76" t="s">
        <v>814</v>
      </c>
      <c r="H216" s="76" t="s">
        <v>591</v>
      </c>
      <c r="I216" s="76" t="s">
        <v>829</v>
      </c>
      <c r="J216" s="76" t="s">
        <v>501</v>
      </c>
      <c r="K216" s="75" t="s">
        <v>501</v>
      </c>
      <c r="L216" s="54">
        <v>40</v>
      </c>
    </row>
    <row r="217" spans="1:12" s="4" customFormat="1" ht="28.5" customHeight="1">
      <c r="A217" s="8"/>
      <c r="C217" s="9"/>
      <c r="D217" s="13">
        <v>12</v>
      </c>
      <c r="E217" s="13" t="s">
        <v>990</v>
      </c>
      <c r="F217" s="13">
        <v>15</v>
      </c>
      <c r="G217" s="13" t="s">
        <v>991</v>
      </c>
      <c r="H217" s="13" t="s">
        <v>992</v>
      </c>
      <c r="I217" s="13" t="s">
        <v>993</v>
      </c>
      <c r="J217" s="13" t="s">
        <v>994</v>
      </c>
      <c r="K217" s="63">
        <v>9102</v>
      </c>
      <c r="L217" s="63">
        <v>69</v>
      </c>
    </row>
    <row r="218" spans="1:12" s="4" customFormat="1" ht="28.5" customHeight="1">
      <c r="A218" s="8"/>
      <c r="C218" s="10">
        <v>13</v>
      </c>
      <c r="D218" s="85" t="s">
        <v>830</v>
      </c>
      <c r="E218" s="86" t="s">
        <v>836</v>
      </c>
      <c r="F218" s="86" t="s">
        <v>589</v>
      </c>
      <c r="G218" s="86">
        <f>COUNTIF($E$6:$E$418,E218)-1</f>
        <v>13</v>
      </c>
      <c r="H218" s="86" t="s">
        <v>501</v>
      </c>
      <c r="I218" s="86" t="s">
        <v>501</v>
      </c>
      <c r="J218" s="86" t="s">
        <v>501</v>
      </c>
      <c r="K218" s="95" t="s">
        <v>501</v>
      </c>
      <c r="L218" s="87">
        <f ca="1">SUMIF($D$6:$D$418,"13",L$6:L$396)</f>
        <v>881</v>
      </c>
    </row>
    <row r="219" spans="1:12" s="4" customFormat="1" ht="28.5" customHeight="1">
      <c r="A219" s="8"/>
      <c r="C219" s="10">
        <v>13.1</v>
      </c>
      <c r="D219" s="14">
        <v>13</v>
      </c>
      <c r="E219" s="76" t="s">
        <v>836</v>
      </c>
      <c r="F219" s="76">
        <v>1</v>
      </c>
      <c r="G219" s="76" t="s">
        <v>150</v>
      </c>
      <c r="H219" s="76" t="s">
        <v>588</v>
      </c>
      <c r="I219" s="76" t="s">
        <v>581</v>
      </c>
      <c r="J219" s="76" t="s">
        <v>674</v>
      </c>
      <c r="K219" s="75">
        <v>6606</v>
      </c>
      <c r="L219" s="54">
        <v>101</v>
      </c>
    </row>
    <row r="220" spans="1:12" s="4" customFormat="1" ht="28.5" customHeight="1">
      <c r="A220" s="8"/>
      <c r="C220" s="10">
        <v>13.1</v>
      </c>
      <c r="D220" s="14">
        <v>13</v>
      </c>
      <c r="E220" s="76" t="s">
        <v>836</v>
      </c>
      <c r="F220" s="76">
        <v>2</v>
      </c>
      <c r="G220" s="76" t="s">
        <v>147</v>
      </c>
      <c r="H220" s="76" t="s">
        <v>588</v>
      </c>
      <c r="I220" s="76" t="s">
        <v>544</v>
      </c>
      <c r="J220" s="76" t="s">
        <v>887</v>
      </c>
      <c r="K220" s="75">
        <v>6865</v>
      </c>
      <c r="L220" s="54">
        <v>26</v>
      </c>
    </row>
    <row r="221" spans="1:12" s="4" customFormat="1" ht="28.5" customHeight="1">
      <c r="A221" s="8"/>
      <c r="C221" s="10">
        <v>13.1</v>
      </c>
      <c r="D221" s="14">
        <v>13</v>
      </c>
      <c r="E221" s="76" t="s">
        <v>836</v>
      </c>
      <c r="F221" s="76">
        <v>3</v>
      </c>
      <c r="G221" s="76" t="s">
        <v>128</v>
      </c>
      <c r="H221" s="76" t="s">
        <v>588</v>
      </c>
      <c r="I221" s="76" t="s">
        <v>1091</v>
      </c>
      <c r="J221" s="76" t="s">
        <v>682</v>
      </c>
      <c r="K221" s="75">
        <v>1361</v>
      </c>
      <c r="L221" s="54">
        <v>34</v>
      </c>
    </row>
    <row r="222" spans="1:12" s="27" customFormat="1" ht="28.5" customHeight="1">
      <c r="A222" s="119"/>
      <c r="B222" s="32" t="s">
        <v>838</v>
      </c>
      <c r="C222" s="32">
        <v>13.1</v>
      </c>
      <c r="D222" s="31">
        <v>13</v>
      </c>
      <c r="E222" s="71" t="s">
        <v>836</v>
      </c>
      <c r="F222" s="71">
        <v>4</v>
      </c>
      <c r="G222" s="71" t="s">
        <v>133</v>
      </c>
      <c r="H222" s="71" t="s">
        <v>588</v>
      </c>
      <c r="I222" s="71" t="s">
        <v>382</v>
      </c>
      <c r="J222" s="71" t="s">
        <v>673</v>
      </c>
      <c r="K222" s="33">
        <v>2256</v>
      </c>
      <c r="L222" s="50">
        <v>60</v>
      </c>
    </row>
    <row r="223" spans="1:12" s="4" customFormat="1" ht="28.5" customHeight="1">
      <c r="A223" s="8"/>
      <c r="C223" s="10">
        <v>13.1</v>
      </c>
      <c r="D223" s="14">
        <v>13</v>
      </c>
      <c r="E223" s="76" t="s">
        <v>836</v>
      </c>
      <c r="F223" s="76">
        <v>5</v>
      </c>
      <c r="G223" s="76" t="s">
        <v>124</v>
      </c>
      <c r="H223" s="76" t="s">
        <v>588</v>
      </c>
      <c r="I223" s="76" t="s">
        <v>478</v>
      </c>
      <c r="J223" s="76" t="s">
        <v>679</v>
      </c>
      <c r="K223" s="75">
        <v>4321</v>
      </c>
      <c r="L223" s="54">
        <v>139</v>
      </c>
    </row>
    <row r="224" spans="1:12" s="5" customFormat="1" ht="28.5" customHeight="1">
      <c r="C224" s="10">
        <v>13.1</v>
      </c>
      <c r="D224" s="14">
        <v>13</v>
      </c>
      <c r="E224" s="76" t="s">
        <v>1092</v>
      </c>
      <c r="F224" s="76">
        <v>6</v>
      </c>
      <c r="G224" s="76" t="s">
        <v>251</v>
      </c>
      <c r="H224" s="76" t="s">
        <v>591</v>
      </c>
      <c r="I224" s="76" t="s">
        <v>479</v>
      </c>
      <c r="J224" s="76" t="s">
        <v>675</v>
      </c>
      <c r="K224" s="75">
        <v>2485</v>
      </c>
      <c r="L224" s="54">
        <v>71</v>
      </c>
    </row>
    <row r="225" spans="1:12" s="4" customFormat="1" ht="28.5" customHeight="1">
      <c r="A225" s="8"/>
      <c r="C225" s="10">
        <v>13.1</v>
      </c>
      <c r="D225" s="14">
        <v>13</v>
      </c>
      <c r="E225" s="76" t="s">
        <v>1093</v>
      </c>
      <c r="F225" s="76">
        <v>7</v>
      </c>
      <c r="G225" s="76" t="s">
        <v>253</v>
      </c>
      <c r="H225" s="76" t="s">
        <v>591</v>
      </c>
      <c r="I225" s="76" t="s">
        <v>361</v>
      </c>
      <c r="J225" s="76" t="s">
        <v>680</v>
      </c>
      <c r="K225" s="75">
        <v>7310</v>
      </c>
      <c r="L225" s="54">
        <v>63</v>
      </c>
    </row>
    <row r="226" spans="1:12" s="4" customFormat="1" ht="28.5" customHeight="1">
      <c r="A226" s="8"/>
      <c r="C226" s="10">
        <v>13.1</v>
      </c>
      <c r="D226" s="14">
        <v>13</v>
      </c>
      <c r="E226" s="76" t="s">
        <v>836</v>
      </c>
      <c r="F226" s="76">
        <v>8</v>
      </c>
      <c r="G226" s="76" t="s">
        <v>156</v>
      </c>
      <c r="H226" s="76" t="s">
        <v>588</v>
      </c>
      <c r="I226" s="76" t="s">
        <v>443</v>
      </c>
      <c r="J226" s="76" t="s">
        <v>501</v>
      </c>
      <c r="K226" s="75">
        <v>3719</v>
      </c>
      <c r="L226" s="54">
        <v>34</v>
      </c>
    </row>
    <row r="227" spans="1:12" s="4" customFormat="1" ht="28.5" customHeight="1">
      <c r="A227" s="8"/>
      <c r="C227" s="10">
        <v>13.1</v>
      </c>
      <c r="D227" s="14">
        <v>13</v>
      </c>
      <c r="E227" s="76" t="s">
        <v>1092</v>
      </c>
      <c r="F227" s="76">
        <v>9</v>
      </c>
      <c r="G227" s="76" t="s">
        <v>84</v>
      </c>
      <c r="H227" s="76" t="s">
        <v>593</v>
      </c>
      <c r="I227" s="76" t="s">
        <v>367</v>
      </c>
      <c r="J227" s="76" t="s">
        <v>687</v>
      </c>
      <c r="K227" s="75">
        <v>3416</v>
      </c>
      <c r="L227" s="54">
        <v>78</v>
      </c>
    </row>
    <row r="228" spans="1:12" s="4" customFormat="1" ht="28.5" customHeight="1">
      <c r="A228" s="8"/>
      <c r="C228" s="10">
        <v>13.1</v>
      </c>
      <c r="D228" s="14">
        <v>13</v>
      </c>
      <c r="E228" s="76" t="s">
        <v>836</v>
      </c>
      <c r="F228" s="66">
        <v>10</v>
      </c>
      <c r="G228" s="66" t="s">
        <v>102</v>
      </c>
      <c r="H228" s="76" t="s">
        <v>593</v>
      </c>
      <c r="I228" s="66" t="s">
        <v>570</v>
      </c>
      <c r="J228" s="76" t="s">
        <v>501</v>
      </c>
      <c r="K228" s="75">
        <v>10659.5</v>
      </c>
      <c r="L228" s="54">
        <v>135</v>
      </c>
    </row>
    <row r="229" spans="1:12" s="4" customFormat="1" ht="28.5" customHeight="1">
      <c r="A229" s="8"/>
      <c r="C229" s="10">
        <v>13.1</v>
      </c>
      <c r="D229" s="14">
        <v>13</v>
      </c>
      <c r="E229" s="76" t="s">
        <v>1094</v>
      </c>
      <c r="F229" s="76">
        <v>11</v>
      </c>
      <c r="G229" s="66" t="s">
        <v>704</v>
      </c>
      <c r="H229" s="76" t="s">
        <v>593</v>
      </c>
      <c r="I229" s="66" t="s">
        <v>88</v>
      </c>
      <c r="J229" s="76" t="s">
        <v>501</v>
      </c>
      <c r="K229" s="75">
        <v>9175</v>
      </c>
      <c r="L229" s="54">
        <v>66</v>
      </c>
    </row>
    <row r="230" spans="1:12" s="4" customFormat="1" ht="28.5" customHeight="1">
      <c r="A230" s="8"/>
      <c r="C230" s="10">
        <v>13.1</v>
      </c>
      <c r="D230" s="14">
        <v>13</v>
      </c>
      <c r="E230" s="76" t="s">
        <v>1095</v>
      </c>
      <c r="F230" s="76">
        <v>12</v>
      </c>
      <c r="G230" s="161" t="s">
        <v>821</v>
      </c>
      <c r="H230" s="76" t="s">
        <v>593</v>
      </c>
      <c r="I230" s="66" t="s">
        <v>822</v>
      </c>
      <c r="J230" s="76" t="s">
        <v>823</v>
      </c>
      <c r="K230" s="75">
        <v>1814</v>
      </c>
      <c r="L230" s="54">
        <v>30</v>
      </c>
    </row>
    <row r="231" spans="1:12" s="4" customFormat="1" ht="28.5" customHeight="1">
      <c r="A231" s="8"/>
      <c r="C231" s="10"/>
      <c r="D231" s="14">
        <v>13</v>
      </c>
      <c r="E231" s="76" t="s">
        <v>1095</v>
      </c>
      <c r="F231" s="76">
        <v>13</v>
      </c>
      <c r="G231" s="161" t="s">
        <v>1096</v>
      </c>
      <c r="H231" s="76" t="s">
        <v>593</v>
      </c>
      <c r="I231" s="66" t="s">
        <v>896</v>
      </c>
      <c r="J231" s="76"/>
      <c r="K231" s="75">
        <v>2474</v>
      </c>
      <c r="L231" s="54">
        <v>44</v>
      </c>
    </row>
    <row r="232" spans="1:12" s="4" customFormat="1" ht="28.5" customHeight="1">
      <c r="A232" s="8"/>
      <c r="C232" s="10">
        <v>14</v>
      </c>
      <c r="D232" s="85" t="s">
        <v>830</v>
      </c>
      <c r="E232" s="86" t="s">
        <v>157</v>
      </c>
      <c r="F232" s="86" t="s">
        <v>589</v>
      </c>
      <c r="G232" s="86">
        <f>COUNTIF($E$6:$E$418,E232)-1</f>
        <v>16</v>
      </c>
      <c r="H232" s="86" t="s">
        <v>501</v>
      </c>
      <c r="I232" s="86" t="s">
        <v>501</v>
      </c>
      <c r="J232" s="86" t="s">
        <v>501</v>
      </c>
      <c r="K232" s="95" t="s">
        <v>501</v>
      </c>
      <c r="L232" s="87">
        <f ca="1">SUMIF($D$6:$D$418,"14",L$6:L$396)</f>
        <v>1919</v>
      </c>
    </row>
    <row r="233" spans="1:12" s="4" customFormat="1" ht="28.5" customHeight="1">
      <c r="A233" s="8"/>
      <c r="C233" s="10">
        <v>14.1</v>
      </c>
      <c r="D233" s="13">
        <v>14</v>
      </c>
      <c r="E233" s="82" t="s">
        <v>157</v>
      </c>
      <c r="F233" s="82">
        <v>1</v>
      </c>
      <c r="G233" s="82" t="s">
        <v>278</v>
      </c>
      <c r="H233" s="77" t="s">
        <v>588</v>
      </c>
      <c r="I233" s="82" t="s">
        <v>995</v>
      </c>
      <c r="J233" s="82" t="s">
        <v>684</v>
      </c>
      <c r="K233" s="60">
        <v>1699</v>
      </c>
      <c r="L233" s="61">
        <v>43</v>
      </c>
    </row>
    <row r="234" spans="1:12" s="4" customFormat="1" ht="28.5" customHeight="1">
      <c r="A234" s="8"/>
      <c r="C234" s="10">
        <v>14.1</v>
      </c>
      <c r="D234" s="13">
        <v>14</v>
      </c>
      <c r="E234" s="82" t="s">
        <v>157</v>
      </c>
      <c r="F234" s="82">
        <v>2</v>
      </c>
      <c r="G234" s="82" t="s">
        <v>195</v>
      </c>
      <c r="H234" s="77" t="s">
        <v>588</v>
      </c>
      <c r="I234" s="82" t="s">
        <v>996</v>
      </c>
      <c r="J234" s="82" t="s">
        <v>446</v>
      </c>
      <c r="K234" s="60">
        <v>1689</v>
      </c>
      <c r="L234" s="61">
        <v>78</v>
      </c>
    </row>
    <row r="235" spans="1:12" s="4" customFormat="1" ht="28.5" customHeight="1">
      <c r="A235" s="8"/>
      <c r="C235" s="10">
        <v>14.1</v>
      </c>
      <c r="D235" s="13">
        <v>14</v>
      </c>
      <c r="E235" s="82" t="s">
        <v>157</v>
      </c>
      <c r="F235" s="82">
        <v>3</v>
      </c>
      <c r="G235" s="82" t="s">
        <v>268</v>
      </c>
      <c r="H235" s="77" t="s">
        <v>588</v>
      </c>
      <c r="I235" s="82" t="s">
        <v>381</v>
      </c>
      <c r="J235" s="82" t="s">
        <v>677</v>
      </c>
      <c r="K235" s="60">
        <v>492</v>
      </c>
      <c r="L235" s="132">
        <v>18</v>
      </c>
    </row>
    <row r="236" spans="1:12" s="4" customFormat="1" ht="28.5" customHeight="1">
      <c r="A236" s="8"/>
      <c r="C236" s="10">
        <v>14.1</v>
      </c>
      <c r="D236" s="13">
        <v>14</v>
      </c>
      <c r="E236" s="82" t="s">
        <v>157</v>
      </c>
      <c r="F236" s="82">
        <v>4</v>
      </c>
      <c r="G236" s="82" t="s">
        <v>345</v>
      </c>
      <c r="H236" s="77" t="s">
        <v>588</v>
      </c>
      <c r="I236" s="82" t="s">
        <v>579</v>
      </c>
      <c r="J236" s="82" t="s">
        <v>686</v>
      </c>
      <c r="K236" s="60">
        <v>3761</v>
      </c>
      <c r="L236" s="61">
        <v>13</v>
      </c>
    </row>
    <row r="237" spans="1:12" s="4" customFormat="1" ht="28.5" customHeight="1">
      <c r="A237" s="8"/>
      <c r="C237" s="10">
        <v>14.1</v>
      </c>
      <c r="D237" s="13">
        <v>14</v>
      </c>
      <c r="E237" s="82" t="s">
        <v>157</v>
      </c>
      <c r="F237" s="82">
        <v>5</v>
      </c>
      <c r="G237" s="82" t="s">
        <v>168</v>
      </c>
      <c r="H237" s="77" t="s">
        <v>588</v>
      </c>
      <c r="I237" s="82" t="s">
        <v>480</v>
      </c>
      <c r="J237" s="82" t="s">
        <v>692</v>
      </c>
      <c r="K237" s="60">
        <v>12640</v>
      </c>
      <c r="L237" s="132">
        <v>15</v>
      </c>
    </row>
    <row r="238" spans="1:12" s="4" customFormat="1" ht="28.5" customHeight="1">
      <c r="A238" s="8"/>
      <c r="C238" s="10">
        <v>14.1</v>
      </c>
      <c r="D238" s="13">
        <v>14</v>
      </c>
      <c r="E238" s="82" t="s">
        <v>157</v>
      </c>
      <c r="F238" s="82">
        <v>6</v>
      </c>
      <c r="G238" s="82" t="s">
        <v>274</v>
      </c>
      <c r="H238" s="77" t="s">
        <v>588</v>
      </c>
      <c r="I238" s="82" t="s">
        <v>518</v>
      </c>
      <c r="J238" s="82" t="s">
        <v>37</v>
      </c>
      <c r="K238" s="60">
        <v>5433</v>
      </c>
      <c r="L238" s="132">
        <v>6</v>
      </c>
    </row>
    <row r="239" spans="1:12" s="4" customFormat="1" ht="28.5" customHeight="1">
      <c r="A239" s="8"/>
      <c r="C239" s="10">
        <v>14.1</v>
      </c>
      <c r="D239" s="13">
        <v>14</v>
      </c>
      <c r="E239" s="82" t="s">
        <v>157</v>
      </c>
      <c r="F239" s="82">
        <v>7</v>
      </c>
      <c r="G239" s="82" t="s">
        <v>693</v>
      </c>
      <c r="H239" s="77" t="s">
        <v>588</v>
      </c>
      <c r="I239" s="82" t="s">
        <v>484</v>
      </c>
      <c r="J239" s="82" t="s">
        <v>631</v>
      </c>
      <c r="K239" s="60">
        <v>17319</v>
      </c>
      <c r="L239" s="132">
        <v>143</v>
      </c>
    </row>
    <row r="240" spans="1:12" s="4" customFormat="1" ht="28.5" customHeight="1">
      <c r="A240" s="8"/>
      <c r="C240" s="10">
        <v>14.1</v>
      </c>
      <c r="D240" s="13">
        <v>14</v>
      </c>
      <c r="E240" s="82" t="s">
        <v>157</v>
      </c>
      <c r="F240" s="82">
        <v>8</v>
      </c>
      <c r="G240" s="82" t="s">
        <v>248</v>
      </c>
      <c r="H240" s="77" t="s">
        <v>588</v>
      </c>
      <c r="I240" s="82" t="s">
        <v>384</v>
      </c>
      <c r="J240" s="82" t="s">
        <v>697</v>
      </c>
      <c r="K240" s="60">
        <v>1092</v>
      </c>
      <c r="L240" s="61">
        <v>1</v>
      </c>
    </row>
    <row r="241" spans="1:12" s="4" customFormat="1" ht="28.5" customHeight="1">
      <c r="A241" s="8"/>
      <c r="C241" s="10">
        <v>14.1</v>
      </c>
      <c r="D241" s="13">
        <v>14</v>
      </c>
      <c r="E241" s="82" t="s">
        <v>157</v>
      </c>
      <c r="F241" s="82">
        <v>9</v>
      </c>
      <c r="G241" s="82" t="s">
        <v>629</v>
      </c>
      <c r="H241" s="82" t="s">
        <v>591</v>
      </c>
      <c r="I241" s="82" t="s">
        <v>997</v>
      </c>
      <c r="J241" s="82" t="s">
        <v>636</v>
      </c>
      <c r="K241" s="60">
        <v>5473</v>
      </c>
      <c r="L241" s="61">
        <v>50</v>
      </c>
    </row>
    <row r="242" spans="1:12" s="4" customFormat="1" ht="28.5" customHeight="1">
      <c r="A242" s="8"/>
      <c r="C242" s="10">
        <v>14.1</v>
      </c>
      <c r="D242" s="13">
        <v>14</v>
      </c>
      <c r="E242" s="82" t="s">
        <v>157</v>
      </c>
      <c r="F242" s="82">
        <v>10</v>
      </c>
      <c r="G242" s="82" t="s">
        <v>159</v>
      </c>
      <c r="H242" s="82" t="s">
        <v>591</v>
      </c>
      <c r="I242" s="82" t="s">
        <v>881</v>
      </c>
      <c r="J242" s="82" t="s">
        <v>696</v>
      </c>
      <c r="K242" s="60">
        <v>11159</v>
      </c>
      <c r="L242" s="132">
        <v>81</v>
      </c>
    </row>
    <row r="243" spans="1:12" s="4" customFormat="1" ht="28.5" customHeight="1">
      <c r="A243" s="8"/>
      <c r="C243" s="10">
        <v>14.1</v>
      </c>
      <c r="D243" s="13">
        <v>14</v>
      </c>
      <c r="E243" s="82" t="s">
        <v>157</v>
      </c>
      <c r="F243" s="82">
        <v>11</v>
      </c>
      <c r="G243" s="82" t="s">
        <v>265</v>
      </c>
      <c r="H243" s="82" t="s">
        <v>591</v>
      </c>
      <c r="I243" s="82" t="s">
        <v>815</v>
      </c>
      <c r="J243" s="82" t="s">
        <v>998</v>
      </c>
      <c r="K243" s="60">
        <v>18849.349999999999</v>
      </c>
      <c r="L243" s="61">
        <v>148</v>
      </c>
    </row>
    <row r="244" spans="1:12" s="2" customFormat="1" ht="28.5" customHeight="1">
      <c r="A244" s="5"/>
      <c r="C244" s="10">
        <v>14.1</v>
      </c>
      <c r="D244" s="13">
        <v>14</v>
      </c>
      <c r="E244" s="82" t="s">
        <v>157</v>
      </c>
      <c r="F244" s="82">
        <v>12</v>
      </c>
      <c r="G244" s="82" t="s">
        <v>280</v>
      </c>
      <c r="H244" s="82" t="s">
        <v>593</v>
      </c>
      <c r="I244" s="82" t="s">
        <v>816</v>
      </c>
      <c r="J244" s="82" t="s">
        <v>350</v>
      </c>
      <c r="K244" s="60">
        <v>9242</v>
      </c>
      <c r="L244" s="132">
        <v>271</v>
      </c>
    </row>
    <row r="245" spans="1:12" s="4" customFormat="1" ht="28.5" customHeight="1">
      <c r="A245" s="8"/>
      <c r="C245" s="10">
        <v>14.1</v>
      </c>
      <c r="D245" s="13">
        <v>14</v>
      </c>
      <c r="E245" s="82" t="s">
        <v>157</v>
      </c>
      <c r="F245" s="82">
        <v>13</v>
      </c>
      <c r="G245" s="82" t="s">
        <v>255</v>
      </c>
      <c r="H245" s="80" t="s">
        <v>593</v>
      </c>
      <c r="I245" s="82" t="s">
        <v>817</v>
      </c>
      <c r="J245" s="82" t="s">
        <v>501</v>
      </c>
      <c r="K245" s="60">
        <v>5650</v>
      </c>
      <c r="L245" s="61">
        <v>146</v>
      </c>
    </row>
    <row r="246" spans="1:12" s="8" customFormat="1" ht="28.5" customHeight="1">
      <c r="C246" s="10">
        <v>14.1</v>
      </c>
      <c r="D246" s="13">
        <v>14</v>
      </c>
      <c r="E246" s="82" t="s">
        <v>157</v>
      </c>
      <c r="F246" s="82">
        <v>14</v>
      </c>
      <c r="G246" s="82" t="s">
        <v>266</v>
      </c>
      <c r="H246" s="80" t="s">
        <v>593</v>
      </c>
      <c r="I246" s="82" t="s">
        <v>513</v>
      </c>
      <c r="J246" s="82" t="s">
        <v>698</v>
      </c>
      <c r="K246" s="60">
        <v>5558</v>
      </c>
      <c r="L246" s="61">
        <v>139</v>
      </c>
    </row>
    <row r="247" spans="1:12" s="4" customFormat="1" ht="28.5" customHeight="1">
      <c r="A247" s="8"/>
      <c r="C247" s="10">
        <v>14.1</v>
      </c>
      <c r="D247" s="13">
        <v>14</v>
      </c>
      <c r="E247" s="82" t="s">
        <v>157</v>
      </c>
      <c r="F247" s="82">
        <v>15</v>
      </c>
      <c r="G247" s="82" t="s">
        <v>932</v>
      </c>
      <c r="H247" s="82" t="s">
        <v>593</v>
      </c>
      <c r="I247" s="115" t="s">
        <v>999</v>
      </c>
      <c r="J247" s="82" t="s">
        <v>765</v>
      </c>
      <c r="K247" s="60">
        <v>5135</v>
      </c>
      <c r="L247" s="61">
        <v>607</v>
      </c>
    </row>
    <row r="248" spans="1:12" s="28" customFormat="1" ht="28.5" customHeight="1">
      <c r="A248" s="8"/>
      <c r="C248" s="27"/>
      <c r="D248" s="13">
        <v>14</v>
      </c>
      <c r="E248" s="82" t="s">
        <v>157</v>
      </c>
      <c r="F248" s="82">
        <v>16</v>
      </c>
      <c r="G248" s="82" t="s">
        <v>1000</v>
      </c>
      <c r="H248" s="82" t="s">
        <v>593</v>
      </c>
      <c r="I248" s="115" t="s">
        <v>1001</v>
      </c>
      <c r="J248" s="19" t="s">
        <v>1002</v>
      </c>
      <c r="K248" s="60">
        <v>5989</v>
      </c>
      <c r="L248" s="61">
        <v>160</v>
      </c>
    </row>
    <row r="249" spans="1:12" s="4" customFormat="1" ht="28.5" customHeight="1">
      <c r="A249" s="8"/>
      <c r="C249" s="9">
        <v>15</v>
      </c>
      <c r="D249" s="85" t="s">
        <v>830</v>
      </c>
      <c r="E249" s="88" t="s">
        <v>123</v>
      </c>
      <c r="F249" s="86" t="s">
        <v>589</v>
      </c>
      <c r="G249" s="86">
        <f>COUNTIF($E$6:$E$418,E249)-1</f>
        <v>17</v>
      </c>
      <c r="H249" s="86" t="s">
        <v>501</v>
      </c>
      <c r="I249" s="86" t="s">
        <v>501</v>
      </c>
      <c r="J249" s="86" t="s">
        <v>501</v>
      </c>
      <c r="K249" s="95" t="s">
        <v>501</v>
      </c>
      <c r="L249" s="87">
        <f ca="1">SUMIF($D$6:$D$418,"15",L$6:L$396)</f>
        <v>798</v>
      </c>
    </row>
    <row r="250" spans="1:12" s="4" customFormat="1" ht="28.5" customHeight="1">
      <c r="A250" s="8"/>
      <c r="C250" s="9">
        <v>15.1</v>
      </c>
      <c r="D250" s="13">
        <v>15</v>
      </c>
      <c r="E250" s="80" t="s">
        <v>123</v>
      </c>
      <c r="F250" s="80">
        <v>1</v>
      </c>
      <c r="G250" s="80" t="s">
        <v>249</v>
      </c>
      <c r="H250" s="80" t="s">
        <v>591</v>
      </c>
      <c r="I250" s="80" t="s">
        <v>371</v>
      </c>
      <c r="J250" s="80" t="s">
        <v>694</v>
      </c>
      <c r="K250" s="20">
        <v>2320</v>
      </c>
      <c r="L250" s="21">
        <v>51</v>
      </c>
    </row>
    <row r="251" spans="1:12" s="4" customFormat="1" ht="28.5" customHeight="1">
      <c r="A251" s="8"/>
      <c r="C251" s="9">
        <v>15.1</v>
      </c>
      <c r="D251" s="13">
        <v>15</v>
      </c>
      <c r="E251" s="80" t="s">
        <v>123</v>
      </c>
      <c r="F251" s="80">
        <v>2</v>
      </c>
      <c r="G251" s="80" t="s">
        <v>132</v>
      </c>
      <c r="H251" s="80" t="s">
        <v>591</v>
      </c>
      <c r="I251" s="80" t="s">
        <v>362</v>
      </c>
      <c r="J251" s="80" t="s">
        <v>502</v>
      </c>
      <c r="K251" s="20">
        <v>3020</v>
      </c>
      <c r="L251" s="21">
        <v>87</v>
      </c>
    </row>
    <row r="252" spans="1:12" s="4" customFormat="1" ht="28.5" customHeight="1">
      <c r="A252" s="8"/>
      <c r="C252" s="9">
        <v>15.1</v>
      </c>
      <c r="D252" s="13">
        <v>15</v>
      </c>
      <c r="E252" s="80" t="s">
        <v>123</v>
      </c>
      <c r="F252" s="80">
        <v>3</v>
      </c>
      <c r="G252" s="80" t="s">
        <v>86</v>
      </c>
      <c r="H252" s="80" t="s">
        <v>591</v>
      </c>
      <c r="I252" s="80" t="s">
        <v>388</v>
      </c>
      <c r="J252" s="80" t="s">
        <v>721</v>
      </c>
      <c r="K252" s="20">
        <v>5106</v>
      </c>
      <c r="L252" s="21">
        <v>96</v>
      </c>
    </row>
    <row r="253" spans="1:12" s="4" customFormat="1" ht="28.5" customHeight="1">
      <c r="A253" s="8"/>
      <c r="C253" s="9">
        <v>15.1</v>
      </c>
      <c r="D253" s="13">
        <v>15</v>
      </c>
      <c r="E253" s="80" t="s">
        <v>123</v>
      </c>
      <c r="F253" s="80">
        <v>4</v>
      </c>
      <c r="G253" s="80" t="s">
        <v>85</v>
      </c>
      <c r="H253" s="80" t="s">
        <v>591</v>
      </c>
      <c r="I253" s="80" t="s">
        <v>514</v>
      </c>
      <c r="J253" s="80" t="s">
        <v>709</v>
      </c>
      <c r="K253" s="20">
        <v>1970</v>
      </c>
      <c r="L253" s="21">
        <v>86</v>
      </c>
    </row>
    <row r="254" spans="1:12" s="4" customFormat="1" ht="28.5" customHeight="1">
      <c r="A254" s="8"/>
      <c r="C254" s="9">
        <v>15.1</v>
      </c>
      <c r="D254" s="13">
        <v>15</v>
      </c>
      <c r="E254" s="80" t="s">
        <v>123</v>
      </c>
      <c r="F254" s="80">
        <v>5</v>
      </c>
      <c r="G254" s="80" t="s">
        <v>258</v>
      </c>
      <c r="H254" s="80" t="s">
        <v>591</v>
      </c>
      <c r="I254" s="80" t="s">
        <v>577</v>
      </c>
      <c r="J254" s="80" t="s">
        <v>722</v>
      </c>
      <c r="K254" s="20">
        <v>4520</v>
      </c>
      <c r="L254" s="21">
        <v>110</v>
      </c>
    </row>
    <row r="255" spans="1:12" s="4" customFormat="1" ht="28.5" customHeight="1">
      <c r="A255" s="8"/>
      <c r="C255" s="9">
        <v>15.1</v>
      </c>
      <c r="D255" s="13">
        <v>15</v>
      </c>
      <c r="E255" s="80" t="s">
        <v>123</v>
      </c>
      <c r="F255" s="80">
        <v>6</v>
      </c>
      <c r="G255" s="80" t="s">
        <v>160</v>
      </c>
      <c r="H255" s="80" t="s">
        <v>591</v>
      </c>
      <c r="I255" s="80" t="s">
        <v>431</v>
      </c>
      <c r="J255" s="80" t="s">
        <v>502</v>
      </c>
      <c r="K255" s="20">
        <v>2230</v>
      </c>
      <c r="L255" s="21">
        <v>121</v>
      </c>
    </row>
    <row r="256" spans="1:12" s="4" customFormat="1" ht="28.5" customHeight="1">
      <c r="A256" s="8"/>
      <c r="C256" s="9">
        <v>15.1</v>
      </c>
      <c r="D256" s="13">
        <v>15</v>
      </c>
      <c r="E256" s="80" t="s">
        <v>123</v>
      </c>
      <c r="F256" s="80">
        <v>7</v>
      </c>
      <c r="G256" s="80" t="s">
        <v>714</v>
      </c>
      <c r="H256" s="80" t="s">
        <v>591</v>
      </c>
      <c r="I256" s="80" t="s">
        <v>533</v>
      </c>
      <c r="J256" s="80"/>
      <c r="K256" s="20">
        <v>964</v>
      </c>
      <c r="L256" s="21">
        <v>48</v>
      </c>
    </row>
    <row r="257" spans="1:12" s="4" customFormat="1" ht="28.5" customHeight="1">
      <c r="A257" s="8"/>
      <c r="C257" s="9">
        <v>15.1</v>
      </c>
      <c r="D257" s="13">
        <v>15</v>
      </c>
      <c r="E257" s="80" t="s">
        <v>123</v>
      </c>
      <c r="F257" s="80">
        <v>8</v>
      </c>
      <c r="G257" s="80" t="s">
        <v>711</v>
      </c>
      <c r="H257" s="80" t="s">
        <v>591</v>
      </c>
      <c r="I257" s="80" t="s">
        <v>457</v>
      </c>
      <c r="J257" s="80"/>
      <c r="K257" s="20">
        <v>2190</v>
      </c>
      <c r="L257" s="21">
        <v>53</v>
      </c>
    </row>
    <row r="258" spans="1:12" s="4" customFormat="1" ht="28.5" customHeight="1">
      <c r="A258" s="8"/>
      <c r="C258" s="9">
        <v>15.1</v>
      </c>
      <c r="D258" s="13">
        <v>15</v>
      </c>
      <c r="E258" s="80" t="s">
        <v>123</v>
      </c>
      <c r="F258" s="80">
        <v>9</v>
      </c>
      <c r="G258" s="80" t="s">
        <v>355</v>
      </c>
      <c r="H258" s="80" t="s">
        <v>591</v>
      </c>
      <c r="I258" s="80" t="s">
        <v>52</v>
      </c>
      <c r="J258" s="80"/>
      <c r="K258" s="20">
        <v>480</v>
      </c>
      <c r="L258" s="21">
        <v>10</v>
      </c>
    </row>
    <row r="259" spans="1:12" s="4" customFormat="1" ht="28.5" customHeight="1">
      <c r="A259" s="8"/>
      <c r="C259" s="9">
        <v>15.1</v>
      </c>
      <c r="D259" s="13">
        <v>15</v>
      </c>
      <c r="E259" s="80" t="s">
        <v>123</v>
      </c>
      <c r="F259" s="80">
        <v>10</v>
      </c>
      <c r="G259" s="80" t="s">
        <v>718</v>
      </c>
      <c r="H259" s="80" t="s">
        <v>591</v>
      </c>
      <c r="I259" s="80" t="s">
        <v>463</v>
      </c>
      <c r="J259" s="80"/>
      <c r="K259" s="20">
        <v>1560</v>
      </c>
      <c r="L259" s="21">
        <v>38</v>
      </c>
    </row>
    <row r="260" spans="1:12" s="2" customFormat="1" ht="28.5" customHeight="1">
      <c r="A260" s="8"/>
      <c r="C260" s="9">
        <v>15.1</v>
      </c>
      <c r="D260" s="13">
        <v>15</v>
      </c>
      <c r="E260" s="80" t="s">
        <v>123</v>
      </c>
      <c r="F260" s="80">
        <v>11</v>
      </c>
      <c r="G260" s="80" t="s">
        <v>717</v>
      </c>
      <c r="H260" s="80" t="s">
        <v>591</v>
      </c>
      <c r="I260" s="80" t="s">
        <v>453</v>
      </c>
      <c r="J260" s="80"/>
      <c r="K260" s="20">
        <v>3102</v>
      </c>
      <c r="L260" s="21">
        <v>60</v>
      </c>
    </row>
    <row r="261" spans="1:12" s="4" customFormat="1" ht="28.5" customHeight="1">
      <c r="A261" s="8"/>
      <c r="B261" s="29" t="s">
        <v>840</v>
      </c>
      <c r="C261" s="30">
        <v>15.1</v>
      </c>
      <c r="D261" s="31">
        <v>15</v>
      </c>
      <c r="E261" s="70" t="s">
        <v>123</v>
      </c>
      <c r="F261" s="70">
        <v>12</v>
      </c>
      <c r="G261" s="70" t="s">
        <v>720</v>
      </c>
      <c r="H261" s="70" t="s">
        <v>591</v>
      </c>
      <c r="I261" s="70" t="s">
        <v>46</v>
      </c>
      <c r="J261" s="70" t="s">
        <v>501</v>
      </c>
      <c r="K261" s="34">
        <v>2650</v>
      </c>
      <c r="L261" s="53">
        <v>0</v>
      </c>
    </row>
    <row r="262" spans="1:12" s="4" customFormat="1" ht="28.5" customHeight="1">
      <c r="A262" s="8"/>
      <c r="C262" s="9">
        <v>15.1</v>
      </c>
      <c r="D262" s="13">
        <v>15</v>
      </c>
      <c r="E262" s="80" t="s">
        <v>123</v>
      </c>
      <c r="F262" s="80">
        <v>13</v>
      </c>
      <c r="G262" s="80" t="s">
        <v>141</v>
      </c>
      <c r="H262" s="77" t="s">
        <v>588</v>
      </c>
      <c r="I262" s="80" t="s">
        <v>535</v>
      </c>
      <c r="J262" s="80" t="s">
        <v>712</v>
      </c>
      <c r="K262" s="20">
        <v>1150</v>
      </c>
      <c r="L262" s="21">
        <v>8</v>
      </c>
    </row>
    <row r="263" spans="1:12" s="4" customFormat="1" ht="28.5" customHeight="1">
      <c r="A263" s="8"/>
      <c r="C263" s="9">
        <v>15.1</v>
      </c>
      <c r="D263" s="13">
        <v>15</v>
      </c>
      <c r="E263" s="80" t="s">
        <v>123</v>
      </c>
      <c r="F263" s="80">
        <v>14</v>
      </c>
      <c r="G263" s="80" t="s">
        <v>122</v>
      </c>
      <c r="H263" s="77" t="s">
        <v>588</v>
      </c>
      <c r="I263" s="80" t="s">
        <v>377</v>
      </c>
      <c r="J263" s="22" t="s">
        <v>502</v>
      </c>
      <c r="K263" s="20">
        <v>1340</v>
      </c>
      <c r="L263" s="21">
        <v>11</v>
      </c>
    </row>
    <row r="264" spans="1:12" s="4" customFormat="1" ht="28.5" customHeight="1">
      <c r="A264" s="8"/>
      <c r="C264" s="9">
        <v>15.1</v>
      </c>
      <c r="D264" s="13">
        <v>15</v>
      </c>
      <c r="E264" s="80" t="s">
        <v>123</v>
      </c>
      <c r="F264" s="80">
        <v>15</v>
      </c>
      <c r="G264" s="80" t="s">
        <v>288</v>
      </c>
      <c r="H264" s="77" t="s">
        <v>588</v>
      </c>
      <c r="I264" s="80" t="s">
        <v>779</v>
      </c>
      <c r="J264" s="80" t="s">
        <v>719</v>
      </c>
      <c r="K264" s="20">
        <v>5035</v>
      </c>
      <c r="L264" s="21">
        <v>19</v>
      </c>
    </row>
    <row r="265" spans="1:12" s="4" customFormat="1" ht="28.5" customHeight="1">
      <c r="A265" s="8"/>
      <c r="C265" s="9"/>
      <c r="D265" s="13">
        <v>16</v>
      </c>
      <c r="E265" s="80" t="s">
        <v>123</v>
      </c>
      <c r="F265" s="80">
        <v>16</v>
      </c>
      <c r="G265" s="80" t="s">
        <v>1004</v>
      </c>
      <c r="H265" s="77" t="s">
        <v>591</v>
      </c>
      <c r="I265" s="80" t="s">
        <v>1005</v>
      </c>
      <c r="J265" s="80"/>
      <c r="K265" s="20">
        <v>4407</v>
      </c>
      <c r="L265" s="21">
        <v>63</v>
      </c>
    </row>
    <row r="266" spans="1:12" s="4" customFormat="1" ht="28.5" customHeight="1">
      <c r="A266" s="8"/>
      <c r="C266" s="9"/>
      <c r="D266" s="13">
        <v>17</v>
      </c>
      <c r="E266" s="80" t="s">
        <v>1003</v>
      </c>
      <c r="F266" s="80">
        <v>17</v>
      </c>
      <c r="G266" s="80" t="s">
        <v>1006</v>
      </c>
      <c r="H266" s="77" t="s">
        <v>593</v>
      </c>
      <c r="I266" s="80" t="s">
        <v>1007</v>
      </c>
      <c r="J266" s="80"/>
      <c r="K266" s="20">
        <v>1967</v>
      </c>
      <c r="L266" s="21">
        <v>48</v>
      </c>
    </row>
    <row r="267" spans="1:12" s="4" customFormat="1" ht="28.5" customHeight="1">
      <c r="A267" s="8"/>
      <c r="C267" s="10">
        <v>16</v>
      </c>
      <c r="D267" s="85" t="s">
        <v>830</v>
      </c>
      <c r="E267" s="86" t="s">
        <v>592</v>
      </c>
      <c r="F267" s="86" t="s">
        <v>589</v>
      </c>
      <c r="G267" s="86">
        <f>COUNTIF($E$6:$E$418,E267)-1</f>
        <v>11</v>
      </c>
      <c r="H267" s="86" t="s">
        <v>501</v>
      </c>
      <c r="I267" s="86" t="s">
        <v>501</v>
      </c>
      <c r="J267" s="86" t="s">
        <v>501</v>
      </c>
      <c r="K267" s="95" t="s">
        <v>501</v>
      </c>
      <c r="L267" s="87">
        <f ca="1">SUMIF($D$6:$D$418,"16",L$6:L$396)</f>
        <v>698</v>
      </c>
    </row>
    <row r="268" spans="1:12" s="4" customFormat="1" ht="28.5" customHeight="1">
      <c r="A268" s="8"/>
      <c r="C268" s="10">
        <v>16.100000000000001</v>
      </c>
      <c r="D268" s="14">
        <v>16</v>
      </c>
      <c r="E268" s="76" t="s">
        <v>799</v>
      </c>
      <c r="F268" s="76">
        <v>1</v>
      </c>
      <c r="G268" s="76" t="s">
        <v>246</v>
      </c>
      <c r="H268" s="76" t="s">
        <v>588</v>
      </c>
      <c r="I268" s="76" t="s">
        <v>871</v>
      </c>
      <c r="J268" s="76" t="s">
        <v>708</v>
      </c>
      <c r="K268" s="75">
        <v>3582</v>
      </c>
      <c r="L268" s="54">
        <v>4</v>
      </c>
    </row>
    <row r="269" spans="1:12" s="4" customFormat="1" ht="28.5" customHeight="1">
      <c r="A269" s="8"/>
      <c r="C269" s="10">
        <v>16.100000000000001</v>
      </c>
      <c r="D269" s="14">
        <v>16</v>
      </c>
      <c r="E269" s="76" t="s">
        <v>592</v>
      </c>
      <c r="F269" s="76">
        <v>2</v>
      </c>
      <c r="G269" s="76" t="s">
        <v>143</v>
      </c>
      <c r="H269" s="76" t="s">
        <v>588</v>
      </c>
      <c r="I269" s="76" t="s">
        <v>364</v>
      </c>
      <c r="J269" s="76" t="s">
        <v>630</v>
      </c>
      <c r="K269" s="75">
        <v>2241</v>
      </c>
      <c r="L269" s="54">
        <v>20</v>
      </c>
    </row>
    <row r="270" spans="1:12" s="4" customFormat="1" ht="28.5" customHeight="1">
      <c r="A270" s="8"/>
      <c r="C270" s="10">
        <v>16.100000000000001</v>
      </c>
      <c r="D270" s="14">
        <v>16</v>
      </c>
      <c r="E270" s="76" t="s">
        <v>592</v>
      </c>
      <c r="F270" s="76">
        <v>3</v>
      </c>
      <c r="G270" s="76" t="s">
        <v>297</v>
      </c>
      <c r="H270" s="76" t="s">
        <v>588</v>
      </c>
      <c r="I270" s="76" t="s">
        <v>387</v>
      </c>
      <c r="J270" s="76" t="s">
        <v>705</v>
      </c>
      <c r="K270" s="75">
        <v>2739</v>
      </c>
      <c r="L270" s="54">
        <v>32</v>
      </c>
    </row>
    <row r="271" spans="1:12" s="4" customFormat="1" ht="28.5" customHeight="1">
      <c r="A271" s="8"/>
      <c r="C271" s="10">
        <v>16.100000000000001</v>
      </c>
      <c r="D271" s="14">
        <v>16</v>
      </c>
      <c r="E271" s="76" t="s">
        <v>592</v>
      </c>
      <c r="F271" s="76">
        <v>4</v>
      </c>
      <c r="G271" s="76" t="s">
        <v>272</v>
      </c>
      <c r="H271" s="76" t="s">
        <v>588</v>
      </c>
      <c r="I271" s="76" t="s">
        <v>435</v>
      </c>
      <c r="J271" s="76" t="s">
        <v>685</v>
      </c>
      <c r="K271" s="75">
        <v>1943</v>
      </c>
      <c r="L271" s="54">
        <v>18</v>
      </c>
    </row>
    <row r="272" spans="1:12" s="4" customFormat="1" ht="28.5" customHeight="1">
      <c r="A272" s="8"/>
      <c r="C272" s="10">
        <v>16.100000000000001</v>
      </c>
      <c r="D272" s="14">
        <v>16</v>
      </c>
      <c r="E272" s="76" t="s">
        <v>592</v>
      </c>
      <c r="F272" s="76">
        <v>5</v>
      </c>
      <c r="G272" s="76" t="s">
        <v>291</v>
      </c>
      <c r="H272" s="76" t="s">
        <v>588</v>
      </c>
      <c r="I272" s="76" t="s">
        <v>561</v>
      </c>
      <c r="J272" s="76" t="s">
        <v>417</v>
      </c>
      <c r="K272" s="75">
        <v>2325</v>
      </c>
      <c r="L272" s="54">
        <v>10</v>
      </c>
    </row>
    <row r="273" spans="1:12" s="4" customFormat="1" ht="28.5" customHeight="1">
      <c r="A273" s="8"/>
      <c r="C273" s="10">
        <v>16.100000000000001</v>
      </c>
      <c r="D273" s="14">
        <v>16</v>
      </c>
      <c r="E273" s="76" t="s">
        <v>592</v>
      </c>
      <c r="F273" s="76">
        <v>6</v>
      </c>
      <c r="G273" s="76" t="s">
        <v>250</v>
      </c>
      <c r="H273" s="76" t="s">
        <v>591</v>
      </c>
      <c r="I273" s="76" t="s">
        <v>543</v>
      </c>
      <c r="J273" s="76" t="s">
        <v>421</v>
      </c>
      <c r="K273" s="75">
        <v>26139</v>
      </c>
      <c r="L273" s="54">
        <v>138</v>
      </c>
    </row>
    <row r="274" spans="1:12" s="2" customFormat="1" ht="26.25" customHeight="1">
      <c r="A274" s="5"/>
      <c r="B274" s="26"/>
      <c r="C274" s="10">
        <v>16.100000000000001</v>
      </c>
      <c r="D274" s="14">
        <v>16</v>
      </c>
      <c r="E274" s="76" t="s">
        <v>592</v>
      </c>
      <c r="F274" s="76">
        <v>7</v>
      </c>
      <c r="G274" s="76" t="s">
        <v>263</v>
      </c>
      <c r="H274" s="76" t="s">
        <v>591</v>
      </c>
      <c r="I274" s="76" t="s">
        <v>450</v>
      </c>
      <c r="J274" s="76" t="s">
        <v>726</v>
      </c>
      <c r="K274" s="75">
        <v>21776</v>
      </c>
      <c r="L274" s="54">
        <v>145</v>
      </c>
    </row>
    <row r="275" spans="1:12" s="4" customFormat="1" ht="28.5" customHeight="1">
      <c r="A275" s="8"/>
      <c r="C275" s="10">
        <v>16.100000000000001</v>
      </c>
      <c r="D275" s="14">
        <v>16</v>
      </c>
      <c r="E275" s="76" t="s">
        <v>592</v>
      </c>
      <c r="F275" s="76">
        <v>8</v>
      </c>
      <c r="G275" s="76" t="s">
        <v>119</v>
      </c>
      <c r="H275" s="76" t="s">
        <v>591</v>
      </c>
      <c r="I275" s="76" t="s">
        <v>567</v>
      </c>
      <c r="J275" s="76" t="s">
        <v>727</v>
      </c>
      <c r="K275" s="75">
        <v>6963</v>
      </c>
      <c r="L275" s="54">
        <v>88</v>
      </c>
    </row>
    <row r="276" spans="1:12" s="4" customFormat="1" ht="28.5" customHeight="1">
      <c r="A276" s="8"/>
      <c r="C276" s="10">
        <v>16.100000000000001</v>
      </c>
      <c r="D276" s="14">
        <v>16</v>
      </c>
      <c r="E276" s="76" t="s">
        <v>592</v>
      </c>
      <c r="F276" s="76">
        <v>9</v>
      </c>
      <c r="G276" s="76" t="s">
        <v>895</v>
      </c>
      <c r="H276" s="76" t="s">
        <v>591</v>
      </c>
      <c r="I276" s="76" t="s">
        <v>365</v>
      </c>
      <c r="J276" s="76" t="s">
        <v>418</v>
      </c>
      <c r="K276" s="75">
        <v>9436</v>
      </c>
      <c r="L276" s="54">
        <v>55</v>
      </c>
    </row>
    <row r="277" spans="1:12" s="4" customFormat="1" ht="28.5" customHeight="1">
      <c r="A277" s="8"/>
      <c r="C277" s="10">
        <v>16.100000000000001</v>
      </c>
      <c r="D277" s="14">
        <v>16</v>
      </c>
      <c r="E277" s="76" t="s">
        <v>592</v>
      </c>
      <c r="F277" s="76">
        <v>10</v>
      </c>
      <c r="G277" s="76" t="s">
        <v>276</v>
      </c>
      <c r="H277" s="76" t="s">
        <v>591</v>
      </c>
      <c r="I277" s="76" t="s">
        <v>369</v>
      </c>
      <c r="J277" s="76" t="s">
        <v>715</v>
      </c>
      <c r="K277" s="75">
        <v>5805</v>
      </c>
      <c r="L277" s="54">
        <v>50</v>
      </c>
    </row>
    <row r="278" spans="1:12" s="4" customFormat="1" ht="28.5" customHeight="1">
      <c r="A278" s="8"/>
      <c r="C278" s="10">
        <v>16.100000000000001</v>
      </c>
      <c r="D278" s="14">
        <v>16</v>
      </c>
      <c r="E278" s="76" t="s">
        <v>592</v>
      </c>
      <c r="F278" s="76">
        <v>11</v>
      </c>
      <c r="G278" s="76" t="s">
        <v>348</v>
      </c>
      <c r="H278" s="76" t="s">
        <v>591</v>
      </c>
      <c r="I278" s="76" t="s">
        <v>798</v>
      </c>
      <c r="J278" s="76" t="s">
        <v>723</v>
      </c>
      <c r="K278" s="75">
        <v>26319</v>
      </c>
      <c r="L278" s="54">
        <v>75</v>
      </c>
    </row>
    <row r="279" spans="1:12" s="4" customFormat="1" ht="28.5" customHeight="1">
      <c r="A279" s="8"/>
      <c r="C279" s="10">
        <v>17</v>
      </c>
      <c r="D279" s="85" t="s">
        <v>830</v>
      </c>
      <c r="E279" s="89" t="s">
        <v>590</v>
      </c>
      <c r="F279" s="89" t="s">
        <v>589</v>
      </c>
      <c r="G279" s="86">
        <f>COUNTIF($E$6:$E$418,E279)-1</f>
        <v>9</v>
      </c>
      <c r="H279" s="89" t="s">
        <v>501</v>
      </c>
      <c r="I279" s="86" t="s">
        <v>501</v>
      </c>
      <c r="J279" s="89" t="s">
        <v>501</v>
      </c>
      <c r="K279" s="97" t="s">
        <v>501</v>
      </c>
      <c r="L279" s="87">
        <f ca="1">SUMIF($D$6:$D$418,"17",L$6:L$396)</f>
        <v>657</v>
      </c>
    </row>
    <row r="280" spans="1:12" s="4" customFormat="1" ht="28.5" customHeight="1">
      <c r="A280" s="8"/>
      <c r="C280" s="10">
        <v>17.100000000000001</v>
      </c>
      <c r="D280" s="14">
        <v>17</v>
      </c>
      <c r="E280" s="67" t="s">
        <v>590</v>
      </c>
      <c r="F280" s="67">
        <v>1</v>
      </c>
      <c r="G280" s="67" t="s">
        <v>343</v>
      </c>
      <c r="H280" s="67" t="s">
        <v>591</v>
      </c>
      <c r="I280" s="67" t="s">
        <v>47</v>
      </c>
      <c r="J280" s="67" t="s">
        <v>419</v>
      </c>
      <c r="K280" s="41">
        <v>5092</v>
      </c>
      <c r="L280" s="42">
        <v>146</v>
      </c>
    </row>
    <row r="281" spans="1:12" s="4" customFormat="1" ht="28.5" customHeight="1">
      <c r="A281" s="8"/>
      <c r="C281" s="10">
        <v>17.100000000000001</v>
      </c>
      <c r="D281" s="14">
        <v>17</v>
      </c>
      <c r="E281" s="67" t="s">
        <v>590</v>
      </c>
      <c r="F281" s="67">
        <v>2</v>
      </c>
      <c r="G281" s="67" t="s">
        <v>287</v>
      </c>
      <c r="H281" s="77" t="s">
        <v>588</v>
      </c>
      <c r="I281" s="67" t="s">
        <v>40</v>
      </c>
      <c r="J281" s="67" t="s">
        <v>501</v>
      </c>
      <c r="K281" s="41">
        <v>3947</v>
      </c>
      <c r="L281" s="42">
        <v>16</v>
      </c>
    </row>
    <row r="282" spans="1:12" s="4" customFormat="1" ht="28.5" customHeight="1">
      <c r="A282" s="8"/>
      <c r="C282" s="10">
        <v>17.100000000000001</v>
      </c>
      <c r="D282" s="14">
        <v>17</v>
      </c>
      <c r="E282" s="67" t="s">
        <v>590</v>
      </c>
      <c r="F282" s="67">
        <v>3</v>
      </c>
      <c r="G282" s="67" t="s">
        <v>281</v>
      </c>
      <c r="H282" s="77" t="s">
        <v>588</v>
      </c>
      <c r="I282" s="67" t="s">
        <v>41</v>
      </c>
      <c r="J282" s="67" t="s">
        <v>716</v>
      </c>
      <c r="K282" s="41">
        <v>1515</v>
      </c>
      <c r="L282" s="42">
        <v>18</v>
      </c>
    </row>
    <row r="283" spans="1:12" s="2" customFormat="1" ht="28.5" customHeight="1">
      <c r="A283" s="5"/>
      <c r="C283" s="10">
        <v>17.100000000000001</v>
      </c>
      <c r="D283" s="14">
        <v>17</v>
      </c>
      <c r="E283" s="67" t="s">
        <v>590</v>
      </c>
      <c r="F283" s="67">
        <v>4</v>
      </c>
      <c r="G283" s="67" t="s">
        <v>262</v>
      </c>
      <c r="H283" s="67" t="s">
        <v>591</v>
      </c>
      <c r="I283" s="67" t="s">
        <v>524</v>
      </c>
      <c r="J283" s="77" t="s">
        <v>103</v>
      </c>
      <c r="K283" s="41">
        <v>3947</v>
      </c>
      <c r="L283" s="42">
        <v>55</v>
      </c>
    </row>
    <row r="284" spans="1:12" s="4" customFormat="1" ht="28.5" customHeight="1">
      <c r="A284" s="8"/>
      <c r="C284" s="10">
        <v>17.100000000000001</v>
      </c>
      <c r="D284" s="14">
        <v>17</v>
      </c>
      <c r="E284" s="67" t="s">
        <v>590</v>
      </c>
      <c r="F284" s="67">
        <v>5</v>
      </c>
      <c r="G284" s="67" t="s">
        <v>356</v>
      </c>
      <c r="H284" s="67" t="s">
        <v>591</v>
      </c>
      <c r="I284" s="67" t="s">
        <v>449</v>
      </c>
      <c r="J284" s="67" t="s">
        <v>762</v>
      </c>
      <c r="K284" s="41">
        <v>23966</v>
      </c>
      <c r="L284" s="42">
        <v>184</v>
      </c>
    </row>
    <row r="285" spans="1:12" s="4" customFormat="1" ht="28.5" customHeight="1">
      <c r="A285" s="8"/>
      <c r="C285" s="10">
        <v>17.100000000000001</v>
      </c>
      <c r="D285" s="14">
        <v>17</v>
      </c>
      <c r="E285" s="67" t="s">
        <v>590</v>
      </c>
      <c r="F285" s="67">
        <v>6</v>
      </c>
      <c r="G285" s="67" t="s">
        <v>257</v>
      </c>
      <c r="H285" s="77" t="s">
        <v>588</v>
      </c>
      <c r="I285" s="67" t="s">
        <v>468</v>
      </c>
      <c r="J285" s="77" t="s">
        <v>501</v>
      </c>
      <c r="K285" s="41">
        <v>11965</v>
      </c>
      <c r="L285" s="42">
        <v>13</v>
      </c>
    </row>
    <row r="286" spans="1:12" s="4" customFormat="1" ht="28.5" customHeight="1">
      <c r="A286" s="8"/>
      <c r="C286" s="10">
        <v>17.100000000000001</v>
      </c>
      <c r="D286" s="14">
        <v>17</v>
      </c>
      <c r="E286" s="67" t="s">
        <v>590</v>
      </c>
      <c r="F286" s="67">
        <v>7</v>
      </c>
      <c r="G286" s="67" t="s">
        <v>127</v>
      </c>
      <c r="H286" s="77" t="s">
        <v>588</v>
      </c>
      <c r="I286" s="67" t="s">
        <v>456</v>
      </c>
      <c r="J286" s="77" t="s">
        <v>501</v>
      </c>
      <c r="K286" s="41">
        <v>9974</v>
      </c>
      <c r="L286" s="42">
        <v>50</v>
      </c>
    </row>
    <row r="287" spans="1:12" s="4" customFormat="1" ht="28.5" customHeight="1">
      <c r="A287" s="8"/>
      <c r="C287" s="10">
        <v>17.100000000000001</v>
      </c>
      <c r="D287" s="14">
        <v>17</v>
      </c>
      <c r="E287" s="67" t="s">
        <v>590</v>
      </c>
      <c r="F287" s="67">
        <v>8</v>
      </c>
      <c r="G287" s="67" t="s">
        <v>269</v>
      </c>
      <c r="H287" s="77" t="s">
        <v>591</v>
      </c>
      <c r="I287" s="67" t="s">
        <v>385</v>
      </c>
      <c r="J287" s="67" t="s">
        <v>501</v>
      </c>
      <c r="K287" s="41">
        <v>8859</v>
      </c>
      <c r="L287" s="42">
        <v>60</v>
      </c>
    </row>
    <row r="288" spans="1:12" s="4" customFormat="1" ht="28.5" customHeight="1">
      <c r="A288" s="8"/>
      <c r="C288" s="10">
        <v>17.100000000000001</v>
      </c>
      <c r="D288" s="14">
        <v>17</v>
      </c>
      <c r="E288" s="72" t="s">
        <v>590</v>
      </c>
      <c r="F288" s="72">
        <v>9</v>
      </c>
      <c r="G288" s="72" t="s">
        <v>805</v>
      </c>
      <c r="H288" s="76" t="s">
        <v>593</v>
      </c>
      <c r="I288" s="72" t="s">
        <v>802</v>
      </c>
      <c r="J288" s="72" t="s">
        <v>501</v>
      </c>
      <c r="K288" s="43">
        <v>2862</v>
      </c>
      <c r="L288" s="44">
        <v>67</v>
      </c>
    </row>
    <row r="289" spans="1:12" s="4" customFormat="1" ht="28.5" customHeight="1">
      <c r="A289" s="8"/>
      <c r="C289" s="10">
        <v>18</v>
      </c>
      <c r="D289" s="85" t="s">
        <v>830</v>
      </c>
      <c r="E289" s="86" t="s">
        <v>586</v>
      </c>
      <c r="F289" s="86" t="s">
        <v>589</v>
      </c>
      <c r="G289" s="86">
        <f>COUNTIF($E$6:$E$418,E289)-1</f>
        <v>8</v>
      </c>
      <c r="H289" s="86" t="s">
        <v>501</v>
      </c>
      <c r="I289" s="86" t="s">
        <v>501</v>
      </c>
      <c r="J289" s="86" t="s">
        <v>501</v>
      </c>
      <c r="K289" s="95" t="s">
        <v>501</v>
      </c>
      <c r="L289" s="87">
        <f ca="1">SUMIF($D$6:$D$418,"18",L$6:L$396)</f>
        <v>895</v>
      </c>
    </row>
    <row r="290" spans="1:12" s="8" customFormat="1" ht="28.5" customHeight="1">
      <c r="C290" s="10">
        <v>18.100000000000001</v>
      </c>
      <c r="D290" s="14">
        <v>18</v>
      </c>
      <c r="E290" s="69" t="s">
        <v>586</v>
      </c>
      <c r="F290" s="69">
        <v>1</v>
      </c>
      <c r="G290" s="69" t="s">
        <v>254</v>
      </c>
      <c r="H290" s="69" t="s">
        <v>591</v>
      </c>
      <c r="I290" s="45" t="s">
        <v>560</v>
      </c>
      <c r="J290" s="69" t="s">
        <v>420</v>
      </c>
      <c r="K290" s="46">
        <v>13079</v>
      </c>
      <c r="L290" s="81">
        <v>108</v>
      </c>
    </row>
    <row r="291" spans="1:12" s="4" customFormat="1" ht="28.5" customHeight="1">
      <c r="A291" s="8"/>
      <c r="C291" s="10">
        <v>18.100000000000001</v>
      </c>
      <c r="D291" s="14">
        <v>18</v>
      </c>
      <c r="E291" s="69" t="s">
        <v>586</v>
      </c>
      <c r="F291" s="69">
        <v>2</v>
      </c>
      <c r="G291" s="69" t="s">
        <v>872</v>
      </c>
      <c r="H291" s="69" t="s">
        <v>591</v>
      </c>
      <c r="I291" s="45" t="s">
        <v>360</v>
      </c>
      <c r="J291" s="69" t="s">
        <v>757</v>
      </c>
      <c r="K291" s="46">
        <v>23598</v>
      </c>
      <c r="L291" s="81">
        <v>179</v>
      </c>
    </row>
    <row r="292" spans="1:12" s="2" customFormat="1" ht="28.5" customHeight="1">
      <c r="A292" s="5"/>
      <c r="C292" s="10">
        <v>18.100000000000001</v>
      </c>
      <c r="D292" s="14">
        <v>18</v>
      </c>
      <c r="E292" s="69" t="s">
        <v>586</v>
      </c>
      <c r="F292" s="69">
        <v>3</v>
      </c>
      <c r="G292" s="69" t="s">
        <v>1009</v>
      </c>
      <c r="H292" s="69" t="s">
        <v>591</v>
      </c>
      <c r="I292" s="45" t="s">
        <v>436</v>
      </c>
      <c r="J292" s="69" t="s">
        <v>634</v>
      </c>
      <c r="K292" s="46">
        <v>22929</v>
      </c>
      <c r="L292" s="81">
        <v>236</v>
      </c>
    </row>
    <row r="293" spans="1:12" s="4" customFormat="1" ht="28.5" customHeight="1">
      <c r="A293" s="8"/>
      <c r="C293" s="10">
        <v>18.100000000000001</v>
      </c>
      <c r="D293" s="14">
        <v>18</v>
      </c>
      <c r="E293" s="69" t="s">
        <v>586</v>
      </c>
      <c r="F293" s="69">
        <v>4</v>
      </c>
      <c r="G293" s="69" t="s">
        <v>260</v>
      </c>
      <c r="H293" s="69" t="s">
        <v>591</v>
      </c>
      <c r="I293" s="45" t="s">
        <v>445</v>
      </c>
      <c r="J293" s="69" t="s">
        <v>633</v>
      </c>
      <c r="K293" s="46">
        <v>2202</v>
      </c>
      <c r="L293" s="81">
        <v>50</v>
      </c>
    </row>
    <row r="294" spans="1:12" s="4" customFormat="1" ht="28.5" customHeight="1">
      <c r="A294" s="8"/>
      <c r="C294" s="10">
        <v>18.100000000000001</v>
      </c>
      <c r="D294" s="14">
        <v>18</v>
      </c>
      <c r="E294" s="69" t="s">
        <v>586</v>
      </c>
      <c r="F294" s="69">
        <v>5</v>
      </c>
      <c r="G294" s="69" t="s">
        <v>277</v>
      </c>
      <c r="H294" s="77" t="s">
        <v>588</v>
      </c>
      <c r="I294" s="45" t="s">
        <v>530</v>
      </c>
      <c r="J294" s="69" t="s">
        <v>640</v>
      </c>
      <c r="K294" s="46">
        <v>18600</v>
      </c>
      <c r="L294" s="81">
        <v>169</v>
      </c>
    </row>
    <row r="295" spans="1:12" s="4" customFormat="1" ht="28.5" customHeight="1">
      <c r="A295" s="8"/>
      <c r="C295" s="10">
        <v>18.100000000000001</v>
      </c>
      <c r="D295" s="14">
        <v>18</v>
      </c>
      <c r="E295" s="69" t="s">
        <v>586</v>
      </c>
      <c r="F295" s="69">
        <v>6</v>
      </c>
      <c r="G295" s="69" t="s">
        <v>264</v>
      </c>
      <c r="H295" s="77" t="s">
        <v>588</v>
      </c>
      <c r="I295" s="45" t="s">
        <v>357</v>
      </c>
      <c r="J295" s="47" t="s">
        <v>638</v>
      </c>
      <c r="K295" s="46">
        <v>2297</v>
      </c>
      <c r="L295" s="81">
        <v>0</v>
      </c>
    </row>
    <row r="296" spans="1:12" s="4" customFormat="1" ht="28.5" customHeight="1">
      <c r="A296" s="8"/>
      <c r="C296" s="10">
        <v>18.100000000000001</v>
      </c>
      <c r="D296" s="14">
        <v>18</v>
      </c>
      <c r="E296" s="69" t="s">
        <v>586</v>
      </c>
      <c r="F296" s="69">
        <v>7</v>
      </c>
      <c r="G296" s="69" t="s">
        <v>267</v>
      </c>
      <c r="H296" s="77" t="s">
        <v>588</v>
      </c>
      <c r="I296" s="45" t="s">
        <v>519</v>
      </c>
      <c r="J296" s="47" t="s">
        <v>611</v>
      </c>
      <c r="K296" s="46">
        <v>6973</v>
      </c>
      <c r="L296" s="81">
        <v>0</v>
      </c>
    </row>
    <row r="297" spans="1:12" s="4" customFormat="1" ht="28.5" customHeight="1">
      <c r="A297" s="8"/>
      <c r="C297" s="10">
        <v>18.100000000000001</v>
      </c>
      <c r="D297" s="14">
        <v>18</v>
      </c>
      <c r="E297" s="69" t="s">
        <v>586</v>
      </c>
      <c r="F297" s="69">
        <v>8</v>
      </c>
      <c r="G297" s="69" t="s">
        <v>87</v>
      </c>
      <c r="H297" s="77" t="s">
        <v>593</v>
      </c>
      <c r="I297" s="45" t="s">
        <v>458</v>
      </c>
      <c r="J297" s="69" t="s">
        <v>818</v>
      </c>
      <c r="K297" s="46">
        <v>18021</v>
      </c>
      <c r="L297" s="81">
        <v>153</v>
      </c>
    </row>
    <row r="298" spans="1:12" s="4" customFormat="1" ht="28.5" customHeight="1">
      <c r="A298" s="8"/>
      <c r="C298" s="9">
        <v>19</v>
      </c>
      <c r="D298" s="85" t="s">
        <v>830</v>
      </c>
      <c r="E298" s="88" t="s">
        <v>131</v>
      </c>
      <c r="F298" s="88" t="s">
        <v>589</v>
      </c>
      <c r="G298" s="86">
        <f>COUNTIF($E$6:$E$418,E298)-1</f>
        <v>23</v>
      </c>
      <c r="H298" s="88" t="s">
        <v>501</v>
      </c>
      <c r="I298" s="88" t="s">
        <v>501</v>
      </c>
      <c r="J298" s="88" t="s">
        <v>501</v>
      </c>
      <c r="K298" s="96" t="s">
        <v>501</v>
      </c>
      <c r="L298" s="87">
        <f ca="1">SUMIF($D$6:$D$418,"19",L$6:L$396)</f>
        <v>3440</v>
      </c>
    </row>
    <row r="299" spans="1:12" s="4" customFormat="1" ht="28.5" customHeight="1">
      <c r="A299" s="8"/>
      <c r="B299" s="29" t="s">
        <v>839</v>
      </c>
      <c r="C299" s="30">
        <v>19.100000000000001</v>
      </c>
      <c r="D299" s="31">
        <v>19</v>
      </c>
      <c r="E299" s="70" t="s">
        <v>131</v>
      </c>
      <c r="F299" s="70">
        <v>1</v>
      </c>
      <c r="G299" s="70" t="s">
        <v>311</v>
      </c>
      <c r="H299" s="71" t="s">
        <v>588</v>
      </c>
      <c r="I299" s="70" t="s">
        <v>780</v>
      </c>
      <c r="J299" s="70" t="s">
        <v>637</v>
      </c>
      <c r="K299" s="48">
        <v>2052</v>
      </c>
      <c r="L299" s="53">
        <v>0</v>
      </c>
    </row>
    <row r="300" spans="1:12" s="4" customFormat="1" ht="28.5" customHeight="1">
      <c r="A300" s="8"/>
      <c r="C300" s="9">
        <v>19.100000000000001</v>
      </c>
      <c r="D300" s="13">
        <v>19</v>
      </c>
      <c r="E300" s="74" t="s">
        <v>131</v>
      </c>
      <c r="F300" s="74">
        <v>2</v>
      </c>
      <c r="G300" s="74" t="s">
        <v>312</v>
      </c>
      <c r="H300" s="76" t="s">
        <v>588</v>
      </c>
      <c r="I300" s="74" t="s">
        <v>583</v>
      </c>
      <c r="J300" s="74" t="s">
        <v>415</v>
      </c>
      <c r="K300" s="135">
        <v>3464</v>
      </c>
      <c r="L300" s="54">
        <v>50</v>
      </c>
    </row>
    <row r="301" spans="1:12" s="4" customFormat="1" ht="28.5" customHeight="1">
      <c r="A301" s="8"/>
      <c r="C301" s="9">
        <v>19.100000000000001</v>
      </c>
      <c r="D301" s="13">
        <v>19</v>
      </c>
      <c r="E301" s="74" t="s">
        <v>131</v>
      </c>
      <c r="F301" s="74">
        <v>3</v>
      </c>
      <c r="G301" s="74" t="s">
        <v>247</v>
      </c>
      <c r="H301" s="76" t="s">
        <v>588</v>
      </c>
      <c r="I301" s="74" t="s">
        <v>386</v>
      </c>
      <c r="J301" s="74" t="s">
        <v>422</v>
      </c>
      <c r="K301" s="58">
        <v>5722</v>
      </c>
      <c r="L301" s="136">
        <v>61</v>
      </c>
    </row>
    <row r="302" spans="1:12" s="4" customFormat="1" ht="28.5" customHeight="1">
      <c r="A302" s="8"/>
      <c r="C302" s="9">
        <v>19.100000000000001</v>
      </c>
      <c r="D302" s="13">
        <v>19</v>
      </c>
      <c r="E302" s="74" t="s">
        <v>131</v>
      </c>
      <c r="F302" s="74">
        <v>4</v>
      </c>
      <c r="G302" s="74" t="s">
        <v>317</v>
      </c>
      <c r="H302" s="76" t="s">
        <v>588</v>
      </c>
      <c r="I302" s="74" t="s">
        <v>7</v>
      </c>
      <c r="J302" s="74" t="s">
        <v>618</v>
      </c>
      <c r="K302" s="58">
        <v>10323</v>
      </c>
      <c r="L302" s="49">
        <v>86</v>
      </c>
    </row>
    <row r="303" spans="1:12" s="4" customFormat="1" ht="28.5" customHeight="1">
      <c r="A303" s="8"/>
      <c r="C303" s="9">
        <v>19.100000000000001</v>
      </c>
      <c r="D303" s="13">
        <v>19</v>
      </c>
      <c r="E303" s="74" t="s">
        <v>131</v>
      </c>
      <c r="F303" s="74">
        <v>5</v>
      </c>
      <c r="G303" s="74" t="s">
        <v>283</v>
      </c>
      <c r="H303" s="76" t="s">
        <v>588</v>
      </c>
      <c r="I303" s="74" t="s">
        <v>495</v>
      </c>
      <c r="J303" s="74" t="s">
        <v>610</v>
      </c>
      <c r="K303" s="58">
        <v>4156</v>
      </c>
      <c r="L303" s="54">
        <v>2</v>
      </c>
    </row>
    <row r="304" spans="1:12" s="4" customFormat="1" ht="28.5" customHeight="1">
      <c r="A304" s="8"/>
      <c r="C304" s="9">
        <v>19.100000000000001</v>
      </c>
      <c r="D304" s="13">
        <v>19</v>
      </c>
      <c r="E304" s="74" t="s">
        <v>131</v>
      </c>
      <c r="F304" s="74">
        <v>6</v>
      </c>
      <c r="G304" s="74" t="s">
        <v>271</v>
      </c>
      <c r="H304" s="76" t="s">
        <v>588</v>
      </c>
      <c r="I304" s="74" t="s">
        <v>541</v>
      </c>
      <c r="J304" s="74" t="s">
        <v>413</v>
      </c>
      <c r="K304" s="58">
        <v>1877</v>
      </c>
      <c r="L304" s="54">
        <v>9</v>
      </c>
    </row>
    <row r="305" spans="1:12" s="4" customFormat="1" ht="28.5" customHeight="1">
      <c r="A305" s="8"/>
      <c r="C305" s="9">
        <v>19.100000000000001</v>
      </c>
      <c r="D305" s="13">
        <v>19</v>
      </c>
      <c r="E305" s="74" t="s">
        <v>131</v>
      </c>
      <c r="F305" s="74">
        <v>7</v>
      </c>
      <c r="G305" s="74" t="s">
        <v>314</v>
      </c>
      <c r="H305" s="76" t="s">
        <v>588</v>
      </c>
      <c r="I305" s="74" t="s">
        <v>442</v>
      </c>
      <c r="J305" s="74" t="s">
        <v>758</v>
      </c>
      <c r="K305" s="58">
        <v>12968</v>
      </c>
      <c r="L305" s="137">
        <v>110</v>
      </c>
    </row>
    <row r="306" spans="1:12" s="4" customFormat="1" ht="28.5" customHeight="1">
      <c r="A306" s="8"/>
      <c r="C306" s="9">
        <v>19.100000000000001</v>
      </c>
      <c r="D306" s="13">
        <v>19</v>
      </c>
      <c r="E306" s="74" t="s">
        <v>131</v>
      </c>
      <c r="F306" s="74">
        <v>8</v>
      </c>
      <c r="G306" s="74" t="s">
        <v>303</v>
      </c>
      <c r="H306" s="74" t="s">
        <v>591</v>
      </c>
      <c r="I306" s="74" t="s">
        <v>438</v>
      </c>
      <c r="J306" s="74" t="s">
        <v>77</v>
      </c>
      <c r="K306" s="51">
        <v>1897</v>
      </c>
      <c r="L306" s="49">
        <v>203</v>
      </c>
    </row>
    <row r="307" spans="1:12" s="4" customFormat="1" ht="28.5" customHeight="1">
      <c r="A307" s="8"/>
      <c r="C307" s="9">
        <v>19.100000000000001</v>
      </c>
      <c r="D307" s="13">
        <v>19</v>
      </c>
      <c r="E307" s="74" t="s">
        <v>131</v>
      </c>
      <c r="F307" s="74">
        <v>9</v>
      </c>
      <c r="G307" s="74" t="s">
        <v>308</v>
      </c>
      <c r="H307" s="76" t="s">
        <v>588</v>
      </c>
      <c r="I307" s="74" t="s">
        <v>366</v>
      </c>
      <c r="J307" s="74" t="s">
        <v>394</v>
      </c>
      <c r="K307" s="58">
        <v>75575</v>
      </c>
      <c r="L307" s="52">
        <v>1450</v>
      </c>
    </row>
    <row r="308" spans="1:12" s="4" customFormat="1" ht="28.5" customHeight="1">
      <c r="A308" s="8"/>
      <c r="C308" s="9">
        <v>19.100000000000001</v>
      </c>
      <c r="D308" s="13">
        <v>19</v>
      </c>
      <c r="E308" s="74" t="s">
        <v>131</v>
      </c>
      <c r="F308" s="74">
        <v>10</v>
      </c>
      <c r="G308" s="74" t="s">
        <v>300</v>
      </c>
      <c r="H308" s="74" t="s">
        <v>591</v>
      </c>
      <c r="I308" s="74" t="s">
        <v>933</v>
      </c>
      <c r="J308" s="74" t="s">
        <v>1010</v>
      </c>
      <c r="K308" s="58">
        <v>2974</v>
      </c>
      <c r="L308" s="49">
        <v>90</v>
      </c>
    </row>
    <row r="309" spans="1:12" s="4" customFormat="1" ht="28.5" customHeight="1">
      <c r="A309" s="8"/>
      <c r="C309" s="9">
        <v>19.100000000000001</v>
      </c>
      <c r="D309" s="13">
        <v>19</v>
      </c>
      <c r="E309" s="74" t="s">
        <v>131</v>
      </c>
      <c r="F309" s="74">
        <v>11</v>
      </c>
      <c r="G309" s="74" t="s">
        <v>295</v>
      </c>
      <c r="H309" s="76" t="s">
        <v>588</v>
      </c>
      <c r="I309" s="74" t="s">
        <v>492</v>
      </c>
      <c r="J309" s="74"/>
      <c r="K309" s="58">
        <v>3348</v>
      </c>
      <c r="L309" s="49">
        <v>66</v>
      </c>
    </row>
    <row r="310" spans="1:12" s="4" customFormat="1" ht="28.5" customHeight="1">
      <c r="A310" s="8"/>
      <c r="C310" s="9">
        <v>19.100000000000001</v>
      </c>
      <c r="D310" s="13">
        <v>19</v>
      </c>
      <c r="E310" s="74" t="s">
        <v>131</v>
      </c>
      <c r="F310" s="74">
        <v>12</v>
      </c>
      <c r="G310" s="74" t="s">
        <v>310</v>
      </c>
      <c r="H310" s="74" t="s">
        <v>498</v>
      </c>
      <c r="I310" s="74" t="s">
        <v>1011</v>
      </c>
      <c r="J310" s="74" t="s">
        <v>615</v>
      </c>
      <c r="K310" s="135">
        <v>18818</v>
      </c>
      <c r="L310" s="137">
        <v>193</v>
      </c>
    </row>
    <row r="311" spans="1:12" s="4" customFormat="1" ht="28.5" customHeight="1">
      <c r="A311" s="8"/>
      <c r="C311" s="9">
        <v>19.100000000000001</v>
      </c>
      <c r="D311" s="13">
        <v>19</v>
      </c>
      <c r="E311" s="74" t="s">
        <v>131</v>
      </c>
      <c r="F311" s="74">
        <v>13</v>
      </c>
      <c r="G311" s="74" t="s">
        <v>256</v>
      </c>
      <c r="H311" s="76" t="s">
        <v>588</v>
      </c>
      <c r="I311" s="74" t="s">
        <v>525</v>
      </c>
      <c r="J311" s="74" t="s">
        <v>396</v>
      </c>
      <c r="K311" s="58">
        <v>1685</v>
      </c>
      <c r="L311" s="49">
        <v>44</v>
      </c>
    </row>
    <row r="312" spans="1:12" s="4" customFormat="1" ht="28.5" customHeight="1">
      <c r="A312" s="8"/>
      <c r="C312" s="9">
        <v>19.100000000000001</v>
      </c>
      <c r="D312" s="13">
        <v>19</v>
      </c>
      <c r="E312" s="74" t="s">
        <v>131</v>
      </c>
      <c r="F312" s="74">
        <v>14</v>
      </c>
      <c r="G312" s="74" t="s">
        <v>339</v>
      </c>
      <c r="H312" s="74" t="s">
        <v>591</v>
      </c>
      <c r="I312" s="74" t="s">
        <v>1012</v>
      </c>
      <c r="J312" s="74" t="s">
        <v>393</v>
      </c>
      <c r="K312" s="58">
        <v>19800</v>
      </c>
      <c r="L312" s="49">
        <v>157</v>
      </c>
    </row>
    <row r="313" spans="1:12" s="2" customFormat="1" ht="28.5" customHeight="1">
      <c r="A313" s="5"/>
      <c r="C313" s="9">
        <v>19.100000000000001</v>
      </c>
      <c r="D313" s="13">
        <v>19</v>
      </c>
      <c r="E313" s="74" t="s">
        <v>131</v>
      </c>
      <c r="F313" s="74">
        <v>15</v>
      </c>
      <c r="G313" s="74" t="s">
        <v>289</v>
      </c>
      <c r="H313" s="76" t="s">
        <v>588</v>
      </c>
      <c r="I313" s="74" t="s">
        <v>528</v>
      </c>
      <c r="J313" s="74" t="s">
        <v>665</v>
      </c>
      <c r="K313" s="58">
        <v>5164</v>
      </c>
      <c r="L313" s="137">
        <v>94</v>
      </c>
    </row>
    <row r="314" spans="1:12" s="4" customFormat="1" ht="28.5" customHeight="1">
      <c r="A314" s="8"/>
      <c r="C314" s="9">
        <v>19.100000000000001</v>
      </c>
      <c r="D314" s="13">
        <v>19</v>
      </c>
      <c r="E314" s="74" t="s">
        <v>131</v>
      </c>
      <c r="F314" s="74">
        <v>16</v>
      </c>
      <c r="G314" s="74" t="s">
        <v>293</v>
      </c>
      <c r="H314" s="76" t="s">
        <v>593</v>
      </c>
      <c r="I314" s="74" t="s">
        <v>469</v>
      </c>
      <c r="J314" s="74" t="s">
        <v>774</v>
      </c>
      <c r="K314" s="58">
        <v>8580</v>
      </c>
      <c r="L314" s="49">
        <v>50</v>
      </c>
    </row>
    <row r="315" spans="1:12" s="4" customFormat="1" ht="28.5" customHeight="1">
      <c r="A315" s="8"/>
      <c r="C315" s="9">
        <v>19.100000000000001</v>
      </c>
      <c r="D315" s="13">
        <v>19</v>
      </c>
      <c r="E315" s="74" t="s">
        <v>131</v>
      </c>
      <c r="F315" s="74">
        <v>17</v>
      </c>
      <c r="G315" s="74" t="s">
        <v>873</v>
      </c>
      <c r="H315" s="74" t="s">
        <v>591</v>
      </c>
      <c r="I315" s="74" t="s">
        <v>1013</v>
      </c>
      <c r="J315" s="76" t="s">
        <v>73</v>
      </c>
      <c r="K315" s="51">
        <v>2991</v>
      </c>
      <c r="L315" s="49">
        <v>89</v>
      </c>
    </row>
    <row r="316" spans="1:12" s="4" customFormat="1" ht="28.5" customHeight="1">
      <c r="A316" s="8"/>
      <c r="C316" s="9">
        <v>19.100000000000001</v>
      </c>
      <c r="D316" s="13">
        <v>19</v>
      </c>
      <c r="E316" s="74" t="s">
        <v>131</v>
      </c>
      <c r="F316" s="74">
        <v>18</v>
      </c>
      <c r="G316" s="74" t="s">
        <v>666</v>
      </c>
      <c r="H316" s="76" t="s">
        <v>230</v>
      </c>
      <c r="I316" s="74" t="s">
        <v>548</v>
      </c>
      <c r="J316" s="74" t="s">
        <v>661</v>
      </c>
      <c r="K316" s="58">
        <v>3637</v>
      </c>
      <c r="L316" s="49">
        <v>68</v>
      </c>
    </row>
    <row r="317" spans="1:12" s="4" customFormat="1" ht="28.5" customHeight="1">
      <c r="A317" s="8"/>
      <c r="C317" s="9">
        <v>19.100000000000001</v>
      </c>
      <c r="D317" s="13">
        <v>19</v>
      </c>
      <c r="E317" s="74" t="s">
        <v>131</v>
      </c>
      <c r="F317" s="74">
        <v>19</v>
      </c>
      <c r="G317" s="74" t="s">
        <v>660</v>
      </c>
      <c r="H317" s="76" t="s">
        <v>230</v>
      </c>
      <c r="I317" s="74" t="s">
        <v>375</v>
      </c>
      <c r="J317" s="74" t="s">
        <v>768</v>
      </c>
      <c r="K317" s="58">
        <v>4678</v>
      </c>
      <c r="L317" s="49">
        <v>74</v>
      </c>
    </row>
    <row r="318" spans="1:12" s="4" customFormat="1" ht="28.5" customHeight="1">
      <c r="A318" s="8"/>
      <c r="C318" s="9">
        <v>19.100000000000001</v>
      </c>
      <c r="D318" s="13">
        <v>19</v>
      </c>
      <c r="E318" s="74" t="s">
        <v>131</v>
      </c>
      <c r="F318" s="74">
        <v>20</v>
      </c>
      <c r="G318" s="74" t="s">
        <v>94</v>
      </c>
      <c r="H318" s="76" t="s">
        <v>230</v>
      </c>
      <c r="I318" s="74" t="s">
        <v>97</v>
      </c>
      <c r="J318" s="74" t="s">
        <v>662</v>
      </c>
      <c r="K318" s="135">
        <v>6161</v>
      </c>
      <c r="L318" s="138">
        <v>101</v>
      </c>
    </row>
    <row r="319" spans="1:12" s="4" customFormat="1" ht="28.5" customHeight="1">
      <c r="A319" s="8"/>
      <c r="C319" s="9">
        <v>19.100000000000001</v>
      </c>
      <c r="D319" s="13">
        <v>19</v>
      </c>
      <c r="E319" s="74" t="s">
        <v>131</v>
      </c>
      <c r="F319" s="74">
        <v>21</v>
      </c>
      <c r="G319" s="74" t="s">
        <v>416</v>
      </c>
      <c r="H319" s="74" t="s">
        <v>591</v>
      </c>
      <c r="I319" s="74" t="s">
        <v>556</v>
      </c>
      <c r="J319" s="74" t="s">
        <v>767</v>
      </c>
      <c r="K319" s="51">
        <v>35477</v>
      </c>
      <c r="L319" s="49">
        <v>369</v>
      </c>
    </row>
    <row r="320" spans="1:12" s="4" customFormat="1" ht="28.5" customHeight="1">
      <c r="A320" s="8"/>
      <c r="C320" s="9"/>
      <c r="D320" s="13">
        <v>19</v>
      </c>
      <c r="E320" s="74" t="s">
        <v>131</v>
      </c>
      <c r="F320" s="74">
        <v>22</v>
      </c>
      <c r="G320" s="74" t="s">
        <v>1014</v>
      </c>
      <c r="H320" s="74" t="s">
        <v>1015</v>
      </c>
      <c r="I320" s="74" t="s">
        <v>950</v>
      </c>
      <c r="J320" s="121"/>
      <c r="K320" s="139">
        <v>1201</v>
      </c>
      <c r="L320" s="137">
        <v>35</v>
      </c>
    </row>
    <row r="321" spans="1:12" s="4" customFormat="1" ht="28.5" customHeight="1">
      <c r="A321" s="8"/>
      <c r="C321" s="9"/>
      <c r="D321" s="13">
        <v>19</v>
      </c>
      <c r="E321" s="74" t="s">
        <v>131</v>
      </c>
      <c r="F321" s="74">
        <v>23</v>
      </c>
      <c r="G321" s="74" t="s">
        <v>1016</v>
      </c>
      <c r="H321" s="74" t="s">
        <v>1015</v>
      </c>
      <c r="I321" s="74" t="s">
        <v>1017</v>
      </c>
      <c r="J321" s="121"/>
      <c r="K321" s="139">
        <v>2519</v>
      </c>
      <c r="L321" s="137">
        <v>39</v>
      </c>
    </row>
    <row r="322" spans="1:12" s="4" customFormat="1" ht="28.5" customHeight="1">
      <c r="A322" s="8"/>
      <c r="C322" s="10">
        <v>20</v>
      </c>
      <c r="D322" s="85" t="s">
        <v>830</v>
      </c>
      <c r="E322" s="88" t="s">
        <v>837</v>
      </c>
      <c r="F322" s="88" t="s">
        <v>589</v>
      </c>
      <c r="G322" s="86">
        <f>COUNTIF($E$6:$E$418,E322)-1</f>
        <v>16</v>
      </c>
      <c r="H322" s="88" t="s">
        <v>501</v>
      </c>
      <c r="I322" s="88" t="s">
        <v>501</v>
      </c>
      <c r="J322" s="88" t="s">
        <v>501</v>
      </c>
      <c r="K322" s="96" t="s">
        <v>501</v>
      </c>
      <c r="L322" s="87">
        <f ca="1">SUMIF($D$6:$D$418,"20",L$6:L$396)</f>
        <v>1114</v>
      </c>
    </row>
    <row r="323" spans="1:12" s="4" customFormat="1" ht="28.5" customHeight="1">
      <c r="A323" s="8"/>
      <c r="C323" s="10">
        <v>20.100000000000001</v>
      </c>
      <c r="D323" s="14">
        <v>20</v>
      </c>
      <c r="E323" s="76" t="s">
        <v>601</v>
      </c>
      <c r="F323" s="76">
        <v>1</v>
      </c>
      <c r="G323" s="76" t="s">
        <v>285</v>
      </c>
      <c r="H323" s="76" t="s">
        <v>588</v>
      </c>
      <c r="I323" s="76" t="s">
        <v>540</v>
      </c>
      <c r="J323" s="76" t="s">
        <v>732</v>
      </c>
      <c r="K323" s="75">
        <v>3843</v>
      </c>
      <c r="L323" s="54">
        <v>14</v>
      </c>
    </row>
    <row r="324" spans="1:12" s="4" customFormat="1" ht="28.5" customHeight="1">
      <c r="A324" s="8"/>
      <c r="C324" s="10">
        <v>20.100000000000001</v>
      </c>
      <c r="D324" s="14">
        <v>20</v>
      </c>
      <c r="E324" s="76" t="s">
        <v>601</v>
      </c>
      <c r="F324" s="76">
        <v>2</v>
      </c>
      <c r="G324" s="76" t="s">
        <v>279</v>
      </c>
      <c r="H324" s="76" t="s">
        <v>588</v>
      </c>
      <c r="I324" s="76" t="s">
        <v>444</v>
      </c>
      <c r="J324" s="76" t="s">
        <v>828</v>
      </c>
      <c r="K324" s="75">
        <v>2323</v>
      </c>
      <c r="L324" s="54">
        <v>16</v>
      </c>
    </row>
    <row r="325" spans="1:12" s="4" customFormat="1" ht="28.5" customHeight="1">
      <c r="A325" s="8"/>
      <c r="C325" s="10">
        <v>20.100000000000001</v>
      </c>
      <c r="D325" s="14">
        <v>20</v>
      </c>
      <c r="E325" s="76" t="s">
        <v>601</v>
      </c>
      <c r="F325" s="76">
        <v>3</v>
      </c>
      <c r="G325" s="76" t="s">
        <v>304</v>
      </c>
      <c r="H325" s="76" t="s">
        <v>588</v>
      </c>
      <c r="I325" s="76" t="s">
        <v>562</v>
      </c>
      <c r="J325" s="76" t="s">
        <v>738</v>
      </c>
      <c r="K325" s="75">
        <v>6267</v>
      </c>
      <c r="L325" s="54">
        <v>56</v>
      </c>
    </row>
    <row r="326" spans="1:12" s="4" customFormat="1" ht="28.5" customHeight="1">
      <c r="A326" s="8"/>
      <c r="C326" s="10">
        <v>20.100000000000001</v>
      </c>
      <c r="D326" s="14">
        <v>20</v>
      </c>
      <c r="E326" s="76" t="s">
        <v>601</v>
      </c>
      <c r="F326" s="76">
        <v>4</v>
      </c>
      <c r="G326" s="76" t="s">
        <v>286</v>
      </c>
      <c r="H326" s="76" t="s">
        <v>591</v>
      </c>
      <c r="I326" s="76" t="s">
        <v>538</v>
      </c>
      <c r="J326" s="76" t="s">
        <v>1110</v>
      </c>
      <c r="K326" s="75">
        <v>7163</v>
      </c>
      <c r="L326" s="54">
        <v>82</v>
      </c>
    </row>
    <row r="327" spans="1:12" s="4" customFormat="1" ht="28.5" customHeight="1">
      <c r="A327" s="8"/>
      <c r="C327" s="10">
        <v>20.100000000000001</v>
      </c>
      <c r="D327" s="14">
        <v>20</v>
      </c>
      <c r="E327" s="76" t="s">
        <v>601</v>
      </c>
      <c r="F327" s="76">
        <v>5</v>
      </c>
      <c r="G327" s="76" t="s">
        <v>305</v>
      </c>
      <c r="H327" s="76" t="s">
        <v>588</v>
      </c>
      <c r="I327" s="76" t="s">
        <v>554</v>
      </c>
      <c r="J327" s="76" t="s">
        <v>749</v>
      </c>
      <c r="K327" s="75">
        <v>3512</v>
      </c>
      <c r="L327" s="54">
        <v>25</v>
      </c>
    </row>
    <row r="328" spans="1:12" s="4" customFormat="1" ht="28.5" customHeight="1">
      <c r="A328" s="8"/>
      <c r="C328" s="10">
        <v>20.100000000000001</v>
      </c>
      <c r="D328" s="14">
        <v>20</v>
      </c>
      <c r="E328" s="76" t="s">
        <v>601</v>
      </c>
      <c r="F328" s="76">
        <v>6</v>
      </c>
      <c r="G328" s="76" t="s">
        <v>284</v>
      </c>
      <c r="H328" s="76" t="s">
        <v>591</v>
      </c>
      <c r="I328" s="76" t="s">
        <v>439</v>
      </c>
      <c r="J328" s="76" t="s">
        <v>741</v>
      </c>
      <c r="K328" s="75">
        <v>2320</v>
      </c>
      <c r="L328" s="54">
        <v>27</v>
      </c>
    </row>
    <row r="329" spans="1:12" s="4" customFormat="1" ht="28.5" customHeight="1">
      <c r="A329" s="8"/>
      <c r="C329" s="10">
        <v>20.100000000000001</v>
      </c>
      <c r="D329" s="13">
        <v>20</v>
      </c>
      <c r="E329" s="76" t="s">
        <v>601</v>
      </c>
      <c r="F329" s="76">
        <v>7</v>
      </c>
      <c r="G329" s="76" t="s">
        <v>91</v>
      </c>
      <c r="H329" s="76" t="s">
        <v>591</v>
      </c>
      <c r="I329" s="76" t="s">
        <v>368</v>
      </c>
      <c r="J329" s="76" t="s">
        <v>733</v>
      </c>
      <c r="K329" s="75">
        <v>13000</v>
      </c>
      <c r="L329" s="54">
        <v>140</v>
      </c>
    </row>
    <row r="330" spans="1:12" s="4" customFormat="1" ht="28.5" customHeight="1">
      <c r="A330" s="8"/>
      <c r="C330" s="10">
        <v>20.100000000000001</v>
      </c>
      <c r="D330" s="13">
        <v>20</v>
      </c>
      <c r="E330" s="76" t="s">
        <v>601</v>
      </c>
      <c r="F330" s="76">
        <v>8</v>
      </c>
      <c r="G330" s="76" t="s">
        <v>275</v>
      </c>
      <c r="H330" s="76" t="s">
        <v>591</v>
      </c>
      <c r="I330" s="76" t="s">
        <v>39</v>
      </c>
      <c r="J330" s="76" t="s">
        <v>628</v>
      </c>
      <c r="K330" s="75">
        <v>7109</v>
      </c>
      <c r="L330" s="54">
        <v>84</v>
      </c>
    </row>
    <row r="331" spans="1:12" s="4" customFormat="1" ht="28.5" customHeight="1">
      <c r="A331" s="8"/>
      <c r="C331" s="10">
        <v>20.100000000000001</v>
      </c>
      <c r="D331" s="13">
        <v>20</v>
      </c>
      <c r="E331" s="76" t="s">
        <v>601</v>
      </c>
      <c r="F331" s="76">
        <v>9</v>
      </c>
      <c r="G331" s="76" t="s">
        <v>313</v>
      </c>
      <c r="H331" s="76" t="s">
        <v>591</v>
      </c>
      <c r="I331" s="76" t="s">
        <v>95</v>
      </c>
      <c r="J331" s="98" t="s">
        <v>501</v>
      </c>
      <c r="K331" s="75">
        <v>5051</v>
      </c>
      <c r="L331" s="54">
        <v>66</v>
      </c>
    </row>
    <row r="332" spans="1:12" s="4" customFormat="1" ht="28.5" customHeight="1">
      <c r="A332" s="8"/>
      <c r="C332" s="10">
        <v>20.100000000000001</v>
      </c>
      <c r="D332" s="13">
        <v>20</v>
      </c>
      <c r="E332" s="76" t="s">
        <v>601</v>
      </c>
      <c r="F332" s="76">
        <v>10</v>
      </c>
      <c r="G332" s="76" t="s">
        <v>327</v>
      </c>
      <c r="H332" s="76" t="s">
        <v>591</v>
      </c>
      <c r="I332" s="76" t="s">
        <v>472</v>
      </c>
      <c r="J332" s="98" t="s">
        <v>501</v>
      </c>
      <c r="K332" s="75">
        <v>5579</v>
      </c>
      <c r="L332" s="54">
        <v>78</v>
      </c>
    </row>
    <row r="333" spans="1:12" s="2" customFormat="1" ht="28.5" customHeight="1">
      <c r="A333" s="5"/>
      <c r="C333" s="10">
        <v>20.100000000000001</v>
      </c>
      <c r="D333" s="13">
        <v>20</v>
      </c>
      <c r="E333" s="76" t="s">
        <v>601</v>
      </c>
      <c r="F333" s="76">
        <v>11</v>
      </c>
      <c r="G333" s="76" t="s">
        <v>315</v>
      </c>
      <c r="H333" s="76" t="s">
        <v>591</v>
      </c>
      <c r="I333" s="76" t="s">
        <v>55</v>
      </c>
      <c r="J333" s="98" t="s">
        <v>501</v>
      </c>
      <c r="K333" s="75">
        <v>7770</v>
      </c>
      <c r="L333" s="54">
        <v>73</v>
      </c>
    </row>
    <row r="334" spans="1:12" s="4" customFormat="1" ht="28.5" customHeight="1">
      <c r="A334" s="8"/>
      <c r="C334" s="10">
        <v>20.100000000000001</v>
      </c>
      <c r="D334" s="13">
        <v>20</v>
      </c>
      <c r="E334" s="76" t="s">
        <v>601</v>
      </c>
      <c r="F334" s="76">
        <v>12</v>
      </c>
      <c r="G334" s="76" t="s">
        <v>735</v>
      </c>
      <c r="H334" s="76" t="s">
        <v>591</v>
      </c>
      <c r="I334" s="76" t="s">
        <v>411</v>
      </c>
      <c r="J334" s="98" t="s">
        <v>501</v>
      </c>
      <c r="K334" s="75">
        <v>4228</v>
      </c>
      <c r="L334" s="54">
        <v>108</v>
      </c>
    </row>
    <row r="335" spans="1:12" s="4" customFormat="1" ht="28.5" customHeight="1">
      <c r="A335" s="8"/>
      <c r="C335" s="10">
        <v>20.100000000000001</v>
      </c>
      <c r="D335" s="13">
        <v>20</v>
      </c>
      <c r="E335" s="76" t="s">
        <v>601</v>
      </c>
      <c r="F335" s="76">
        <v>13</v>
      </c>
      <c r="G335" s="76" t="s">
        <v>1111</v>
      </c>
      <c r="H335" s="76" t="s">
        <v>593</v>
      </c>
      <c r="I335" s="76" t="s">
        <v>1112</v>
      </c>
      <c r="J335" s="98"/>
      <c r="K335" s="75">
        <v>6772</v>
      </c>
      <c r="L335" s="54">
        <v>102</v>
      </c>
    </row>
    <row r="336" spans="1:12" s="4" customFormat="1" ht="28.5" customHeight="1">
      <c r="A336" s="8"/>
      <c r="C336" s="10">
        <v>20.100000000000001</v>
      </c>
      <c r="D336" s="13">
        <v>20</v>
      </c>
      <c r="E336" s="76" t="s">
        <v>601</v>
      </c>
      <c r="F336" s="76">
        <v>14</v>
      </c>
      <c r="G336" s="76" t="s">
        <v>1113</v>
      </c>
      <c r="H336" s="76" t="s">
        <v>593</v>
      </c>
      <c r="I336" s="76" t="s">
        <v>1114</v>
      </c>
      <c r="J336" s="98"/>
      <c r="K336" s="75">
        <v>4173</v>
      </c>
      <c r="L336" s="54">
        <v>100</v>
      </c>
    </row>
    <row r="337" spans="1:12" s="4" customFormat="1" ht="28.5" customHeight="1">
      <c r="A337" s="8"/>
      <c r="C337" s="10"/>
      <c r="D337" s="14">
        <v>20</v>
      </c>
      <c r="E337" s="76" t="s">
        <v>601</v>
      </c>
      <c r="F337" s="76">
        <v>15</v>
      </c>
      <c r="G337" s="76" t="s">
        <v>744</v>
      </c>
      <c r="H337" s="76" t="s">
        <v>591</v>
      </c>
      <c r="I337" s="76" t="s">
        <v>104</v>
      </c>
      <c r="J337" s="98" t="s">
        <v>501</v>
      </c>
      <c r="K337" s="99" t="s">
        <v>501</v>
      </c>
      <c r="L337" s="54">
        <v>113</v>
      </c>
    </row>
    <row r="338" spans="1:12" s="4" customFormat="1" ht="28.5" customHeight="1">
      <c r="A338" s="8"/>
      <c r="C338" s="10"/>
      <c r="D338" s="14">
        <v>20</v>
      </c>
      <c r="E338" s="76" t="s">
        <v>601</v>
      </c>
      <c r="F338" s="76">
        <v>16</v>
      </c>
      <c r="G338" s="76" t="s">
        <v>302</v>
      </c>
      <c r="H338" s="76" t="s">
        <v>593</v>
      </c>
      <c r="I338" s="76" t="s">
        <v>392</v>
      </c>
      <c r="J338" s="98" t="s">
        <v>501</v>
      </c>
      <c r="K338" s="99" t="s">
        <v>501</v>
      </c>
      <c r="L338" s="54">
        <v>30</v>
      </c>
    </row>
    <row r="339" spans="1:12" s="4" customFormat="1" ht="28.5" customHeight="1">
      <c r="A339" s="8"/>
      <c r="C339" s="10">
        <v>21</v>
      </c>
      <c r="D339" s="85" t="s">
        <v>830</v>
      </c>
      <c r="E339" s="86" t="s">
        <v>296</v>
      </c>
      <c r="F339" s="86" t="s">
        <v>589</v>
      </c>
      <c r="G339" s="86">
        <f>COUNTIF($E$6:$E$418,E339)-1</f>
        <v>23</v>
      </c>
      <c r="H339" s="86" t="s">
        <v>501</v>
      </c>
      <c r="I339" s="86" t="s">
        <v>501</v>
      </c>
      <c r="J339" s="86" t="s">
        <v>501</v>
      </c>
      <c r="K339" s="95" t="s">
        <v>501</v>
      </c>
      <c r="L339" s="87">
        <f ca="1">SUMIF($D$6:$D$418,"21",L$6:L$396)</f>
        <v>1775</v>
      </c>
    </row>
    <row r="340" spans="1:12" s="4" customFormat="1" ht="28.5" customHeight="1">
      <c r="A340" s="8"/>
      <c r="C340" s="10">
        <v>21.1</v>
      </c>
      <c r="D340" s="14">
        <v>21</v>
      </c>
      <c r="E340" s="76" t="s">
        <v>296</v>
      </c>
      <c r="F340" s="76">
        <v>1</v>
      </c>
      <c r="G340" s="76" t="s">
        <v>117</v>
      </c>
      <c r="H340" s="76" t="s">
        <v>588</v>
      </c>
      <c r="I340" s="76" t="s">
        <v>483</v>
      </c>
      <c r="J340" s="76" t="s">
        <v>742</v>
      </c>
      <c r="K340" s="75">
        <v>3068</v>
      </c>
      <c r="L340" s="54">
        <v>35</v>
      </c>
    </row>
    <row r="341" spans="1:12" s="4" customFormat="1" ht="28.5" customHeight="1">
      <c r="A341" s="8"/>
      <c r="C341" s="10">
        <v>21.1</v>
      </c>
      <c r="D341" s="14">
        <v>21</v>
      </c>
      <c r="E341" s="76" t="s">
        <v>296</v>
      </c>
      <c r="F341" s="76">
        <v>2</v>
      </c>
      <c r="G341" s="76" t="s">
        <v>309</v>
      </c>
      <c r="H341" s="76" t="s">
        <v>588</v>
      </c>
      <c r="I341" s="76" t="s">
        <v>494</v>
      </c>
      <c r="J341" s="76" t="s">
        <v>740</v>
      </c>
      <c r="K341" s="75">
        <v>2069</v>
      </c>
      <c r="L341" s="54">
        <v>31</v>
      </c>
    </row>
    <row r="342" spans="1:12" s="4" customFormat="1" ht="28.5" customHeight="1">
      <c r="A342" s="8"/>
      <c r="C342" s="10">
        <v>21.1</v>
      </c>
      <c r="D342" s="14">
        <v>21</v>
      </c>
      <c r="E342" s="76" t="s">
        <v>296</v>
      </c>
      <c r="F342" s="76">
        <v>3</v>
      </c>
      <c r="G342" s="76" t="s">
        <v>737</v>
      </c>
      <c r="H342" s="76" t="s">
        <v>588</v>
      </c>
      <c r="I342" s="76" t="s">
        <v>489</v>
      </c>
      <c r="J342" s="76" t="s">
        <v>746</v>
      </c>
      <c r="K342" s="75">
        <v>3521</v>
      </c>
      <c r="L342" s="54">
        <v>31</v>
      </c>
    </row>
    <row r="343" spans="1:12" s="4" customFormat="1" ht="28.5" customHeight="1">
      <c r="A343" s="8"/>
      <c r="C343" s="10">
        <v>21.1</v>
      </c>
      <c r="D343" s="14">
        <v>21</v>
      </c>
      <c r="E343" s="76" t="s">
        <v>296</v>
      </c>
      <c r="F343" s="76">
        <v>4</v>
      </c>
      <c r="G343" s="76" t="s">
        <v>328</v>
      </c>
      <c r="H343" s="76" t="s">
        <v>588</v>
      </c>
      <c r="I343" s="76" t="s">
        <v>491</v>
      </c>
      <c r="J343" s="76" t="s">
        <v>739</v>
      </c>
      <c r="K343" s="75">
        <v>3406</v>
      </c>
      <c r="L343" s="54">
        <v>36</v>
      </c>
    </row>
    <row r="344" spans="1:12" s="4" customFormat="1" ht="28.5" customHeight="1">
      <c r="A344" s="8"/>
      <c r="C344" s="10">
        <v>21.1</v>
      </c>
      <c r="D344" s="14">
        <v>21</v>
      </c>
      <c r="E344" s="76" t="s">
        <v>296</v>
      </c>
      <c r="F344" s="76">
        <v>5</v>
      </c>
      <c r="G344" s="76" t="s">
        <v>320</v>
      </c>
      <c r="H344" s="76" t="s">
        <v>588</v>
      </c>
      <c r="I344" s="76" t="s">
        <v>30</v>
      </c>
      <c r="J344" s="76" t="s">
        <v>743</v>
      </c>
      <c r="K344" s="75">
        <v>3778</v>
      </c>
      <c r="L344" s="54">
        <v>25</v>
      </c>
    </row>
    <row r="345" spans="1:12" s="4" customFormat="1" ht="28.5" customHeight="1">
      <c r="A345" s="8"/>
      <c r="C345" s="10">
        <v>21.1</v>
      </c>
      <c r="D345" s="14">
        <v>21</v>
      </c>
      <c r="E345" s="76" t="s">
        <v>296</v>
      </c>
      <c r="F345" s="76">
        <v>6</v>
      </c>
      <c r="G345" s="76" t="s">
        <v>299</v>
      </c>
      <c r="H345" s="76" t="s">
        <v>588</v>
      </c>
      <c r="I345" s="76" t="s">
        <v>482</v>
      </c>
      <c r="J345" s="76" t="s">
        <v>803</v>
      </c>
      <c r="K345" s="75">
        <v>1824</v>
      </c>
      <c r="L345" s="54">
        <v>11</v>
      </c>
    </row>
    <row r="346" spans="1:12" s="4" customFormat="1" ht="28.5" customHeight="1">
      <c r="A346" s="8"/>
      <c r="C346" s="10">
        <v>21.1</v>
      </c>
      <c r="D346" s="14">
        <v>21</v>
      </c>
      <c r="E346" s="76" t="s">
        <v>296</v>
      </c>
      <c r="F346" s="76">
        <v>7</v>
      </c>
      <c r="G346" s="76" t="s">
        <v>324</v>
      </c>
      <c r="H346" s="76" t="s">
        <v>588</v>
      </c>
      <c r="I346" s="76" t="s">
        <v>481</v>
      </c>
      <c r="J346" s="76" t="s">
        <v>874</v>
      </c>
      <c r="K346" s="75">
        <v>6167</v>
      </c>
      <c r="L346" s="54">
        <v>140</v>
      </c>
    </row>
    <row r="347" spans="1:12" s="4" customFormat="1" ht="28.5" customHeight="1">
      <c r="A347" s="8"/>
      <c r="C347" s="10">
        <v>21.1</v>
      </c>
      <c r="D347" s="14">
        <v>21</v>
      </c>
      <c r="E347" s="76" t="s">
        <v>296</v>
      </c>
      <c r="F347" s="76">
        <v>8</v>
      </c>
      <c r="G347" s="76" t="s">
        <v>338</v>
      </c>
      <c r="H347" s="76" t="s">
        <v>588</v>
      </c>
      <c r="I347" s="76" t="s">
        <v>550</v>
      </c>
      <c r="J347" s="76" t="s">
        <v>747</v>
      </c>
      <c r="K347" s="75">
        <v>2059</v>
      </c>
      <c r="L347" s="54">
        <v>7</v>
      </c>
    </row>
    <row r="348" spans="1:12" s="4" customFormat="1" ht="28.5" customHeight="1">
      <c r="A348" s="8"/>
      <c r="C348" s="10">
        <v>21.1</v>
      </c>
      <c r="D348" s="14">
        <v>21</v>
      </c>
      <c r="E348" s="76" t="s">
        <v>296</v>
      </c>
      <c r="F348" s="76">
        <v>9</v>
      </c>
      <c r="G348" s="76" t="s">
        <v>273</v>
      </c>
      <c r="H348" s="76" t="s">
        <v>588</v>
      </c>
      <c r="I348" s="76" t="s">
        <v>447</v>
      </c>
      <c r="J348" s="76" t="s">
        <v>389</v>
      </c>
      <c r="K348" s="75">
        <v>1726</v>
      </c>
      <c r="L348" s="54">
        <v>17</v>
      </c>
    </row>
    <row r="349" spans="1:12" s="4" customFormat="1" ht="28.5" customHeight="1">
      <c r="A349" s="8"/>
      <c r="C349" s="10">
        <v>21.1</v>
      </c>
      <c r="D349" s="14">
        <v>21</v>
      </c>
      <c r="E349" s="76" t="s">
        <v>296</v>
      </c>
      <c r="F349" s="76">
        <v>10</v>
      </c>
      <c r="G349" s="76" t="s">
        <v>331</v>
      </c>
      <c r="H349" s="76" t="s">
        <v>588</v>
      </c>
      <c r="I349" s="76" t="s">
        <v>490</v>
      </c>
      <c r="J349" s="76" t="s">
        <v>754</v>
      </c>
      <c r="K349" s="75">
        <v>2036</v>
      </c>
      <c r="L349" s="54">
        <v>57</v>
      </c>
    </row>
    <row r="350" spans="1:12" s="4" customFormat="1" ht="28.5" customHeight="1">
      <c r="A350" s="8"/>
      <c r="C350" s="10">
        <v>21.1</v>
      </c>
      <c r="D350" s="14">
        <v>21</v>
      </c>
      <c r="E350" s="76" t="s">
        <v>296</v>
      </c>
      <c r="F350" s="76">
        <v>11</v>
      </c>
      <c r="G350" s="76" t="s">
        <v>750</v>
      </c>
      <c r="H350" s="76" t="s">
        <v>588</v>
      </c>
      <c r="I350" s="76" t="s">
        <v>493</v>
      </c>
      <c r="J350" s="76" t="s">
        <v>748</v>
      </c>
      <c r="K350" s="75">
        <v>5053</v>
      </c>
      <c r="L350" s="54">
        <v>43</v>
      </c>
    </row>
    <row r="351" spans="1:12" s="4" customFormat="1" ht="28.5" customHeight="1">
      <c r="A351" s="8"/>
      <c r="C351" s="10">
        <v>21.1</v>
      </c>
      <c r="D351" s="14">
        <v>21</v>
      </c>
      <c r="E351" s="76" t="s">
        <v>296</v>
      </c>
      <c r="F351" s="76">
        <v>12</v>
      </c>
      <c r="G351" s="76" t="s">
        <v>326</v>
      </c>
      <c r="H351" s="76" t="s">
        <v>591</v>
      </c>
      <c r="I351" s="76" t="s">
        <v>563</v>
      </c>
      <c r="J351" s="76" t="s">
        <v>753</v>
      </c>
      <c r="K351" s="75">
        <v>3678</v>
      </c>
      <c r="L351" s="54">
        <v>119</v>
      </c>
    </row>
    <row r="352" spans="1:12" s="4" customFormat="1" ht="28.5" customHeight="1">
      <c r="A352" s="8"/>
      <c r="C352" s="10">
        <v>21.1</v>
      </c>
      <c r="D352" s="14">
        <v>21</v>
      </c>
      <c r="E352" s="76" t="s">
        <v>296</v>
      </c>
      <c r="F352" s="76">
        <v>13</v>
      </c>
      <c r="G352" s="76" t="s">
        <v>329</v>
      </c>
      <c r="H352" s="76" t="s">
        <v>591</v>
      </c>
      <c r="I352" s="76" t="s">
        <v>359</v>
      </c>
      <c r="J352" s="76" t="s">
        <v>755</v>
      </c>
      <c r="K352" s="75">
        <v>3778</v>
      </c>
      <c r="L352" s="81">
        <v>100</v>
      </c>
    </row>
    <row r="353" spans="1:12" s="4" customFormat="1" ht="28.5" customHeight="1">
      <c r="A353" s="8"/>
      <c r="C353" s="10">
        <v>21.1</v>
      </c>
      <c r="D353" s="14">
        <v>21</v>
      </c>
      <c r="E353" s="76" t="s">
        <v>296</v>
      </c>
      <c r="F353" s="76">
        <v>14</v>
      </c>
      <c r="G353" s="76" t="s">
        <v>756</v>
      </c>
      <c r="H353" s="76" t="s">
        <v>591</v>
      </c>
      <c r="I353" s="76" t="s">
        <v>537</v>
      </c>
      <c r="J353" s="76" t="s">
        <v>934</v>
      </c>
      <c r="K353" s="75">
        <v>9831</v>
      </c>
      <c r="L353" s="81">
        <v>70</v>
      </c>
    </row>
    <row r="354" spans="1:12" s="4" customFormat="1" ht="28.5" customHeight="1">
      <c r="A354" s="8"/>
      <c r="C354" s="10">
        <v>21.1</v>
      </c>
      <c r="D354" s="14">
        <v>21</v>
      </c>
      <c r="E354" s="76" t="s">
        <v>296</v>
      </c>
      <c r="F354" s="76">
        <v>15</v>
      </c>
      <c r="G354" s="76" t="s">
        <v>294</v>
      </c>
      <c r="H354" s="76" t="s">
        <v>591</v>
      </c>
      <c r="I354" s="76" t="s">
        <v>935</v>
      </c>
      <c r="J354" s="76" t="s">
        <v>936</v>
      </c>
      <c r="K354" s="75">
        <v>9751</v>
      </c>
      <c r="L354" s="81">
        <v>52</v>
      </c>
    </row>
    <row r="355" spans="1:12" s="2" customFormat="1" ht="28.5" customHeight="1">
      <c r="A355" s="8"/>
      <c r="C355" s="10">
        <v>21.1</v>
      </c>
      <c r="D355" s="14">
        <v>21</v>
      </c>
      <c r="E355" s="76" t="s">
        <v>296</v>
      </c>
      <c r="F355" s="76">
        <v>16</v>
      </c>
      <c r="G355" s="76" t="s">
        <v>319</v>
      </c>
      <c r="H355" s="76" t="s">
        <v>591</v>
      </c>
      <c r="I355" s="76" t="s">
        <v>358</v>
      </c>
      <c r="J355" s="76" t="s">
        <v>745</v>
      </c>
      <c r="K355" s="75">
        <v>4800</v>
      </c>
      <c r="L355" s="81">
        <v>228</v>
      </c>
    </row>
    <row r="356" spans="1:12" s="4" customFormat="1" ht="51" customHeight="1">
      <c r="A356" s="8"/>
      <c r="C356" s="10">
        <v>21.1</v>
      </c>
      <c r="D356" s="14">
        <v>21</v>
      </c>
      <c r="E356" s="76" t="s">
        <v>296</v>
      </c>
      <c r="F356" s="76">
        <v>17</v>
      </c>
      <c r="G356" s="164" t="s">
        <v>937</v>
      </c>
      <c r="H356" s="76" t="s">
        <v>591</v>
      </c>
      <c r="I356" s="76" t="s">
        <v>938</v>
      </c>
      <c r="J356" s="73"/>
      <c r="K356" s="75">
        <v>26655</v>
      </c>
      <c r="L356" s="81">
        <v>203</v>
      </c>
    </row>
    <row r="357" spans="1:12" s="4" customFormat="1" ht="28.5" customHeight="1">
      <c r="A357" s="8"/>
      <c r="C357" s="10">
        <v>21.1</v>
      </c>
      <c r="D357" s="14">
        <v>21</v>
      </c>
      <c r="E357" s="76" t="s">
        <v>296</v>
      </c>
      <c r="F357" s="76">
        <v>18</v>
      </c>
      <c r="G357" s="76" t="s">
        <v>301</v>
      </c>
      <c r="H357" s="76" t="s">
        <v>593</v>
      </c>
      <c r="I357" s="76" t="s">
        <v>488</v>
      </c>
      <c r="J357" s="73"/>
      <c r="K357" s="75">
        <v>17115</v>
      </c>
      <c r="L357" s="81">
        <v>200</v>
      </c>
    </row>
    <row r="358" spans="1:12" s="4" customFormat="1" ht="28.5" customHeight="1">
      <c r="A358" s="8"/>
      <c r="C358" s="64">
        <v>21.1</v>
      </c>
      <c r="D358" s="14">
        <v>21</v>
      </c>
      <c r="E358" s="76" t="s">
        <v>296</v>
      </c>
      <c r="F358" s="76">
        <v>19</v>
      </c>
      <c r="G358" s="76" t="s">
        <v>191</v>
      </c>
      <c r="H358" s="76" t="s">
        <v>591</v>
      </c>
      <c r="I358" s="76" t="s">
        <v>434</v>
      </c>
      <c r="J358" s="76" t="s">
        <v>390</v>
      </c>
      <c r="K358" s="75" t="s">
        <v>501</v>
      </c>
      <c r="L358" s="81">
        <v>80</v>
      </c>
    </row>
    <row r="359" spans="1:12" s="4" customFormat="1" ht="28.5" customHeight="1">
      <c r="A359" s="8"/>
      <c r="C359" s="64"/>
      <c r="D359" s="68">
        <v>21</v>
      </c>
      <c r="E359" s="76" t="s">
        <v>296</v>
      </c>
      <c r="F359" s="76">
        <v>20</v>
      </c>
      <c r="G359" s="76" t="s">
        <v>939</v>
      </c>
      <c r="H359" s="76" t="s">
        <v>591</v>
      </c>
      <c r="I359" s="76" t="s">
        <v>485</v>
      </c>
      <c r="J359" s="73" t="s">
        <v>752</v>
      </c>
      <c r="K359" s="75">
        <v>9190</v>
      </c>
      <c r="L359" s="81">
        <v>94</v>
      </c>
    </row>
    <row r="360" spans="1:12" s="4" customFormat="1" ht="28.5" customHeight="1">
      <c r="A360" s="8"/>
      <c r="C360" s="10">
        <v>21.1</v>
      </c>
      <c r="D360" s="14">
        <v>21</v>
      </c>
      <c r="E360" s="76" t="s">
        <v>296</v>
      </c>
      <c r="F360" s="76">
        <v>21</v>
      </c>
      <c r="G360" s="76" t="s">
        <v>270</v>
      </c>
      <c r="H360" s="76" t="s">
        <v>591</v>
      </c>
      <c r="I360" s="76" t="s">
        <v>432</v>
      </c>
      <c r="J360" s="73" t="s">
        <v>667</v>
      </c>
      <c r="K360" s="75">
        <v>11108</v>
      </c>
      <c r="L360" s="81">
        <v>52</v>
      </c>
    </row>
    <row r="361" spans="1:12" s="4" customFormat="1" ht="28.5" customHeight="1">
      <c r="A361" s="8"/>
      <c r="C361" s="10"/>
      <c r="D361" s="14">
        <v>21</v>
      </c>
      <c r="E361" s="76" t="s">
        <v>296</v>
      </c>
      <c r="F361" s="76">
        <v>22</v>
      </c>
      <c r="G361" s="76" t="s">
        <v>963</v>
      </c>
      <c r="H361" s="76" t="s">
        <v>965</v>
      </c>
      <c r="I361" s="76" t="s">
        <v>966</v>
      </c>
      <c r="J361" s="73"/>
      <c r="K361" s="75">
        <v>5243</v>
      </c>
      <c r="L361" s="81">
        <v>79</v>
      </c>
    </row>
    <row r="362" spans="1:12" s="4" customFormat="1" ht="28.5" customHeight="1">
      <c r="A362" s="8"/>
      <c r="C362" s="10"/>
      <c r="D362" s="14">
        <v>21</v>
      </c>
      <c r="E362" s="76" t="s">
        <v>296</v>
      </c>
      <c r="F362" s="76">
        <v>23</v>
      </c>
      <c r="G362" s="76" t="s">
        <v>964</v>
      </c>
      <c r="H362" s="76" t="s">
        <v>914</v>
      </c>
      <c r="I362" s="76" t="s">
        <v>967</v>
      </c>
      <c r="J362" s="73"/>
      <c r="K362" s="75">
        <v>4247</v>
      </c>
      <c r="L362" s="81">
        <v>65</v>
      </c>
    </row>
    <row r="363" spans="1:12" s="4" customFormat="1" ht="28.5" customHeight="1">
      <c r="A363" s="8"/>
      <c r="C363" s="10">
        <v>22</v>
      </c>
      <c r="D363" s="85" t="s">
        <v>830</v>
      </c>
      <c r="E363" s="86" t="s">
        <v>499</v>
      </c>
      <c r="F363" s="86" t="s">
        <v>589</v>
      </c>
      <c r="G363" s="86">
        <f>COUNTIF($E$6:$E$418,E363)-1</f>
        <v>6</v>
      </c>
      <c r="H363" s="86" t="s">
        <v>501</v>
      </c>
      <c r="I363" s="86" t="s">
        <v>501</v>
      </c>
      <c r="J363" s="86" t="s">
        <v>501</v>
      </c>
      <c r="K363" s="95" t="s">
        <v>501</v>
      </c>
      <c r="L363" s="87">
        <f ca="1">SUMIF($D$6:$D$418,"22",L$6:L$396)</f>
        <v>775</v>
      </c>
    </row>
    <row r="364" spans="1:12" s="4" customFormat="1" ht="28.5" customHeight="1">
      <c r="A364" s="8"/>
      <c r="C364" s="10">
        <v>22.1</v>
      </c>
      <c r="D364" s="14">
        <v>22</v>
      </c>
      <c r="E364" s="77" t="s">
        <v>499</v>
      </c>
      <c r="F364" s="77">
        <v>1</v>
      </c>
      <c r="G364" s="77" t="s">
        <v>323</v>
      </c>
      <c r="H364" s="77" t="s">
        <v>588</v>
      </c>
      <c r="I364" s="77" t="s">
        <v>22</v>
      </c>
      <c r="J364" s="77" t="s">
        <v>759</v>
      </c>
      <c r="K364" s="59">
        <v>5975</v>
      </c>
      <c r="L364" s="81">
        <v>84</v>
      </c>
    </row>
    <row r="365" spans="1:12" s="2" customFormat="1" ht="28.5" customHeight="1">
      <c r="A365" s="5"/>
      <c r="C365" s="10">
        <v>22.1</v>
      </c>
      <c r="D365" s="14">
        <v>22</v>
      </c>
      <c r="E365" s="77" t="s">
        <v>499</v>
      </c>
      <c r="F365" s="77">
        <v>2</v>
      </c>
      <c r="G365" s="77" t="s">
        <v>335</v>
      </c>
      <c r="H365" s="77" t="s">
        <v>588</v>
      </c>
      <c r="I365" s="77" t="s">
        <v>532</v>
      </c>
      <c r="J365" s="77" t="s">
        <v>751</v>
      </c>
      <c r="K365" s="59">
        <v>2525</v>
      </c>
      <c r="L365" s="81">
        <v>34</v>
      </c>
    </row>
    <row r="366" spans="1:12" s="2" customFormat="1" ht="28.5" customHeight="1">
      <c r="A366" s="5"/>
      <c r="C366" s="10">
        <v>22.1</v>
      </c>
      <c r="D366" s="14">
        <v>22</v>
      </c>
      <c r="E366" s="77" t="s">
        <v>499</v>
      </c>
      <c r="F366" s="77">
        <v>3</v>
      </c>
      <c r="G366" s="77" t="s">
        <v>99</v>
      </c>
      <c r="H366" s="77" t="s">
        <v>230</v>
      </c>
      <c r="I366" s="77" t="s">
        <v>526</v>
      </c>
      <c r="J366" s="77" t="s">
        <v>800</v>
      </c>
      <c r="K366" s="59">
        <v>7696</v>
      </c>
      <c r="L366" s="81">
        <v>154</v>
      </c>
    </row>
    <row r="367" spans="1:12" s="2" customFormat="1" ht="28.5" customHeight="1">
      <c r="A367" s="5"/>
      <c r="C367" s="10">
        <v>22.1</v>
      </c>
      <c r="D367" s="14">
        <v>22</v>
      </c>
      <c r="E367" s="77" t="s">
        <v>499</v>
      </c>
      <c r="F367" s="77">
        <v>4</v>
      </c>
      <c r="G367" s="77" t="s">
        <v>101</v>
      </c>
      <c r="H367" s="77" t="s">
        <v>230</v>
      </c>
      <c r="I367" s="77" t="s">
        <v>517</v>
      </c>
      <c r="J367" s="77" t="s">
        <v>800</v>
      </c>
      <c r="K367" s="59">
        <v>12587</v>
      </c>
      <c r="L367" s="81">
        <v>252</v>
      </c>
    </row>
    <row r="368" spans="1:12" s="2" customFormat="1" ht="28.5" customHeight="1">
      <c r="A368" s="5"/>
      <c r="C368" s="10">
        <v>22.1</v>
      </c>
      <c r="D368" s="14">
        <v>22</v>
      </c>
      <c r="E368" s="77" t="s">
        <v>499</v>
      </c>
      <c r="F368" s="77">
        <v>5</v>
      </c>
      <c r="G368" s="77" t="s">
        <v>100</v>
      </c>
      <c r="H368" s="77" t="s">
        <v>230</v>
      </c>
      <c r="I368" s="77" t="s">
        <v>505</v>
      </c>
      <c r="J368" s="77" t="s">
        <v>800</v>
      </c>
      <c r="K368" s="59">
        <v>11283</v>
      </c>
      <c r="L368" s="81">
        <v>221</v>
      </c>
    </row>
    <row r="369" spans="1:12" s="2" customFormat="1" ht="28.5" customHeight="1">
      <c r="A369" s="5"/>
      <c r="C369" s="10">
        <v>22.1</v>
      </c>
      <c r="D369" s="14">
        <v>22</v>
      </c>
      <c r="E369" s="77" t="s">
        <v>499</v>
      </c>
      <c r="F369" s="77">
        <v>6</v>
      </c>
      <c r="G369" s="77" t="s">
        <v>401</v>
      </c>
      <c r="H369" s="77" t="s">
        <v>230</v>
      </c>
      <c r="I369" s="77" t="s">
        <v>383</v>
      </c>
      <c r="J369" s="77" t="s">
        <v>398</v>
      </c>
      <c r="K369" s="59">
        <v>1556</v>
      </c>
      <c r="L369" s="81">
        <v>30</v>
      </c>
    </row>
    <row r="370" spans="1:12" s="2" customFormat="1" ht="28.5" customHeight="1">
      <c r="A370" s="5"/>
      <c r="C370" s="9">
        <v>23</v>
      </c>
      <c r="D370" s="85" t="s">
        <v>830</v>
      </c>
      <c r="E370" s="86" t="s">
        <v>602</v>
      </c>
      <c r="F370" s="86" t="s">
        <v>589</v>
      </c>
      <c r="G370" s="86">
        <f>COUNTIF($E$6:$E$396,E370)-1</f>
        <v>10</v>
      </c>
      <c r="H370" s="86" t="s">
        <v>501</v>
      </c>
      <c r="I370" s="86" t="s">
        <v>501</v>
      </c>
      <c r="J370" s="86" t="s">
        <v>501</v>
      </c>
      <c r="K370" s="95" t="s">
        <v>501</v>
      </c>
      <c r="L370" s="87">
        <f ca="1">SUMIF($D$6:$D$418,"23",L$6:L$396)</f>
        <v>1526</v>
      </c>
    </row>
    <row r="371" spans="1:12" s="2" customFormat="1" ht="28.5" customHeight="1">
      <c r="A371" s="5"/>
      <c r="C371" s="9">
        <v>23.1</v>
      </c>
      <c r="D371" s="13">
        <v>23</v>
      </c>
      <c r="E371" s="78" t="s">
        <v>602</v>
      </c>
      <c r="F371" s="78">
        <v>1</v>
      </c>
      <c r="G371" s="78" t="s">
        <v>279</v>
      </c>
      <c r="H371" s="77" t="s">
        <v>588</v>
      </c>
      <c r="I371" s="78" t="s">
        <v>564</v>
      </c>
      <c r="J371" s="78" t="s">
        <v>729</v>
      </c>
      <c r="K371" s="15">
        <v>4856</v>
      </c>
      <c r="L371" s="79">
        <v>70</v>
      </c>
    </row>
    <row r="372" spans="1:12" s="2" customFormat="1" ht="28.5" customHeight="1">
      <c r="A372" s="5"/>
      <c r="C372" s="9">
        <v>23.1</v>
      </c>
      <c r="D372" s="13">
        <v>23</v>
      </c>
      <c r="E372" s="78" t="s">
        <v>602</v>
      </c>
      <c r="F372" s="78">
        <v>2</v>
      </c>
      <c r="G372" s="78" t="s">
        <v>330</v>
      </c>
      <c r="H372" s="78" t="s">
        <v>591</v>
      </c>
      <c r="I372" s="78" t="s">
        <v>521</v>
      </c>
      <c r="J372" s="78" t="s">
        <v>399</v>
      </c>
      <c r="K372" s="15">
        <v>39954</v>
      </c>
      <c r="L372" s="125">
        <v>106</v>
      </c>
    </row>
    <row r="373" spans="1:12" s="2" customFormat="1" ht="28.5" customHeight="1">
      <c r="A373" s="5"/>
      <c r="C373" s="9">
        <v>23.1</v>
      </c>
      <c r="D373" s="13">
        <v>23</v>
      </c>
      <c r="E373" s="78" t="s">
        <v>602</v>
      </c>
      <c r="F373" s="78">
        <v>3</v>
      </c>
      <c r="G373" s="78" t="s">
        <v>333</v>
      </c>
      <c r="H373" s="77" t="s">
        <v>588</v>
      </c>
      <c r="I373" s="78" t="s">
        <v>585</v>
      </c>
      <c r="J373" s="78" t="s">
        <v>400</v>
      </c>
      <c r="K373" s="15">
        <v>2439</v>
      </c>
      <c r="L373" s="79">
        <v>44</v>
      </c>
    </row>
    <row r="374" spans="1:12" s="4" customFormat="1" ht="28.5" customHeight="1">
      <c r="A374" s="8"/>
      <c r="C374" s="9">
        <v>23.1</v>
      </c>
      <c r="D374" s="13">
        <v>23</v>
      </c>
      <c r="E374" s="78" t="s">
        <v>602</v>
      </c>
      <c r="F374" s="78">
        <v>4</v>
      </c>
      <c r="G374" s="78" t="s">
        <v>332</v>
      </c>
      <c r="H374" s="77" t="s">
        <v>588</v>
      </c>
      <c r="I374" s="78" t="s">
        <v>374</v>
      </c>
      <c r="J374" s="78" t="s">
        <v>391</v>
      </c>
      <c r="K374" s="15">
        <v>2931</v>
      </c>
      <c r="L374" s="79">
        <v>85</v>
      </c>
    </row>
    <row r="375" spans="1:12" s="5" customFormat="1" ht="28.5" customHeight="1">
      <c r="C375" s="9">
        <v>23.1</v>
      </c>
      <c r="D375" s="13">
        <v>23</v>
      </c>
      <c r="E375" s="78" t="s">
        <v>602</v>
      </c>
      <c r="F375" s="78">
        <v>5</v>
      </c>
      <c r="G375" s="78" t="s">
        <v>290</v>
      </c>
      <c r="H375" s="77" t="s">
        <v>588</v>
      </c>
      <c r="I375" s="78" t="s">
        <v>571</v>
      </c>
      <c r="J375" s="78" t="s">
        <v>736</v>
      </c>
      <c r="K375" s="15">
        <v>5685</v>
      </c>
      <c r="L375" s="125">
        <v>219</v>
      </c>
    </row>
    <row r="376" spans="1:12" s="2" customFormat="1" ht="28.5" customHeight="1">
      <c r="A376" s="5"/>
      <c r="C376" s="9">
        <v>23.1</v>
      </c>
      <c r="D376" s="13">
        <v>23</v>
      </c>
      <c r="E376" s="65" t="s">
        <v>602</v>
      </c>
      <c r="F376" s="78">
        <v>6</v>
      </c>
      <c r="G376" s="78" t="s">
        <v>734</v>
      </c>
      <c r="H376" s="80" t="s">
        <v>593</v>
      </c>
      <c r="I376" s="78" t="s">
        <v>580</v>
      </c>
      <c r="J376" s="78" t="s">
        <v>730</v>
      </c>
      <c r="K376" s="15">
        <v>12099</v>
      </c>
      <c r="L376" s="79">
        <v>212</v>
      </c>
    </row>
    <row r="377" spans="1:12" s="2" customFormat="1" ht="28.5" customHeight="1">
      <c r="A377" s="5"/>
      <c r="C377" s="9">
        <v>23.1</v>
      </c>
      <c r="D377" s="13">
        <v>23</v>
      </c>
      <c r="E377" s="65" t="s">
        <v>602</v>
      </c>
      <c r="F377" s="78">
        <v>7</v>
      </c>
      <c r="G377" s="78" t="s">
        <v>940</v>
      </c>
      <c r="H377" s="80" t="s">
        <v>593</v>
      </c>
      <c r="I377" s="78" t="s">
        <v>487</v>
      </c>
      <c r="J377" s="78" t="s">
        <v>819</v>
      </c>
      <c r="K377" s="35">
        <v>12099</v>
      </c>
      <c r="L377" s="79">
        <v>137</v>
      </c>
    </row>
    <row r="378" spans="1:12" s="2" customFormat="1" ht="28.5" customHeight="1">
      <c r="A378" s="5"/>
      <c r="C378" s="9">
        <v>23.1</v>
      </c>
      <c r="D378" s="13">
        <v>23</v>
      </c>
      <c r="E378" s="65" t="s">
        <v>602</v>
      </c>
      <c r="F378" s="65">
        <v>8</v>
      </c>
      <c r="G378" s="65" t="s">
        <v>321</v>
      </c>
      <c r="H378" s="16" t="s">
        <v>781</v>
      </c>
      <c r="I378" s="65" t="s">
        <v>941</v>
      </c>
      <c r="J378" s="65" t="s">
        <v>820</v>
      </c>
      <c r="K378" s="17">
        <v>3106</v>
      </c>
      <c r="L378" s="18">
        <v>70</v>
      </c>
    </row>
    <row r="379" spans="1:12" s="2" customFormat="1" ht="28.5" customHeight="1">
      <c r="A379" s="5"/>
      <c r="C379" s="9">
        <v>23.1</v>
      </c>
      <c r="D379" s="13">
        <v>23</v>
      </c>
      <c r="E379" s="65" t="s">
        <v>602</v>
      </c>
      <c r="F379" s="65">
        <v>9</v>
      </c>
      <c r="G379" s="65" t="s">
        <v>318</v>
      </c>
      <c r="H379" s="65" t="s">
        <v>593</v>
      </c>
      <c r="I379" s="65" t="s">
        <v>531</v>
      </c>
      <c r="J379" s="65" t="s">
        <v>34</v>
      </c>
      <c r="K379" s="17">
        <v>28723</v>
      </c>
      <c r="L379" s="18">
        <v>550</v>
      </c>
    </row>
    <row r="380" spans="1:12" s="2" customFormat="1" ht="28.5" customHeight="1">
      <c r="A380" s="5"/>
      <c r="C380" s="9">
        <v>23.1</v>
      </c>
      <c r="D380" s="13">
        <v>23</v>
      </c>
      <c r="E380" s="65" t="s">
        <v>602</v>
      </c>
      <c r="F380" s="65">
        <v>10</v>
      </c>
      <c r="G380" s="65" t="s">
        <v>282</v>
      </c>
      <c r="H380" s="65" t="s">
        <v>593</v>
      </c>
      <c r="I380" s="65" t="s">
        <v>370</v>
      </c>
      <c r="J380" s="65"/>
      <c r="K380" s="17">
        <v>6688.28</v>
      </c>
      <c r="L380" s="18">
        <v>33</v>
      </c>
    </row>
    <row r="381" spans="1:12" s="2" customFormat="1" ht="28.5" customHeight="1">
      <c r="A381" s="5"/>
      <c r="C381" s="9">
        <v>24</v>
      </c>
      <c r="D381" s="85" t="s">
        <v>830</v>
      </c>
      <c r="E381" s="88" t="s">
        <v>600</v>
      </c>
      <c r="F381" s="88" t="s">
        <v>589</v>
      </c>
      <c r="G381" s="86">
        <f>COUNTIF($E$6:$E$418,E381)-1</f>
        <v>7</v>
      </c>
      <c r="H381" s="88" t="s">
        <v>501</v>
      </c>
      <c r="I381" s="88" t="s">
        <v>501</v>
      </c>
      <c r="J381" s="88" t="s">
        <v>501</v>
      </c>
      <c r="K381" s="96" t="s">
        <v>501</v>
      </c>
      <c r="L381" s="87">
        <f ca="1">SUMIF($D$6:$D$418,"24",L$6:L$396)</f>
        <v>937</v>
      </c>
    </row>
    <row r="382" spans="1:12" s="2" customFormat="1" ht="28.5" customHeight="1">
      <c r="A382" s="5"/>
      <c r="C382" s="9">
        <v>24.1</v>
      </c>
      <c r="D382" s="19">
        <v>24</v>
      </c>
      <c r="E382" s="80" t="s">
        <v>600</v>
      </c>
      <c r="F382" s="77">
        <v>1</v>
      </c>
      <c r="G382" s="77" t="s">
        <v>316</v>
      </c>
      <c r="H382" s="77" t="s">
        <v>588</v>
      </c>
      <c r="I382" s="77" t="s">
        <v>804</v>
      </c>
      <c r="J382" s="77" t="s">
        <v>395</v>
      </c>
      <c r="K382" s="35">
        <v>3871</v>
      </c>
      <c r="L382" s="81">
        <v>64</v>
      </c>
    </row>
    <row r="383" spans="1:12" s="2" customFormat="1" ht="28.5" customHeight="1">
      <c r="A383" s="5"/>
      <c r="C383" s="9">
        <v>24.1</v>
      </c>
      <c r="D383" s="19">
        <v>24</v>
      </c>
      <c r="E383" s="80" t="s">
        <v>600</v>
      </c>
      <c r="F383" s="77">
        <v>2</v>
      </c>
      <c r="G383" s="77" t="s">
        <v>334</v>
      </c>
      <c r="H383" s="77" t="s">
        <v>591</v>
      </c>
      <c r="I383" s="77" t="s">
        <v>841</v>
      </c>
      <c r="J383" s="77" t="s">
        <v>778</v>
      </c>
      <c r="K383" s="35">
        <v>17833</v>
      </c>
      <c r="L383" s="81">
        <v>60</v>
      </c>
    </row>
    <row r="384" spans="1:12" s="2" customFormat="1" ht="28.5" customHeight="1">
      <c r="A384" s="5"/>
      <c r="C384" s="9">
        <v>24.1</v>
      </c>
      <c r="D384" s="19">
        <v>24</v>
      </c>
      <c r="E384" s="80" t="s">
        <v>600</v>
      </c>
      <c r="F384" s="77">
        <v>3</v>
      </c>
      <c r="G384" s="77" t="s">
        <v>298</v>
      </c>
      <c r="H384" s="77" t="s">
        <v>591</v>
      </c>
      <c r="I384" s="77" t="s">
        <v>842</v>
      </c>
      <c r="J384" s="77" t="s">
        <v>79</v>
      </c>
      <c r="K384" s="35">
        <v>19961</v>
      </c>
      <c r="L384" s="81">
        <v>111</v>
      </c>
    </row>
    <row r="385" spans="1:12" s="4" customFormat="1" ht="28.5" customHeight="1">
      <c r="A385" s="8"/>
      <c r="C385" s="9">
        <v>24.1</v>
      </c>
      <c r="D385" s="19">
        <v>24</v>
      </c>
      <c r="E385" s="80" t="s">
        <v>600</v>
      </c>
      <c r="F385" s="77">
        <v>4</v>
      </c>
      <c r="G385" s="77" t="s">
        <v>322</v>
      </c>
      <c r="H385" s="77" t="s">
        <v>591</v>
      </c>
      <c r="I385" s="77" t="s">
        <v>843</v>
      </c>
      <c r="J385" s="77" t="s">
        <v>397</v>
      </c>
      <c r="K385" s="35">
        <v>23670</v>
      </c>
      <c r="L385" s="81">
        <v>149</v>
      </c>
    </row>
    <row r="386" spans="1:12" s="4" customFormat="1" ht="28.5" customHeight="1">
      <c r="A386" s="8"/>
      <c r="C386" s="9">
        <v>24.1</v>
      </c>
      <c r="D386" s="19">
        <v>24</v>
      </c>
      <c r="E386" s="80" t="s">
        <v>600</v>
      </c>
      <c r="F386" s="77">
        <v>5</v>
      </c>
      <c r="G386" s="77" t="s">
        <v>875</v>
      </c>
      <c r="H386" s="77" t="s">
        <v>593</v>
      </c>
      <c r="I386" s="77" t="s">
        <v>467</v>
      </c>
      <c r="J386" s="77" t="s">
        <v>632</v>
      </c>
      <c r="K386" s="35">
        <v>45850</v>
      </c>
      <c r="L386" s="81">
        <v>275</v>
      </c>
    </row>
    <row r="387" spans="1:12" s="4" customFormat="1" ht="28.5" customHeight="1">
      <c r="A387" s="8"/>
      <c r="C387" s="9">
        <v>24.1</v>
      </c>
      <c r="D387" s="19">
        <v>24</v>
      </c>
      <c r="E387" s="80" t="s">
        <v>600</v>
      </c>
      <c r="F387" s="77">
        <v>6</v>
      </c>
      <c r="G387" s="77" t="s">
        <v>325</v>
      </c>
      <c r="H387" s="80" t="s">
        <v>593</v>
      </c>
      <c r="I387" s="77" t="s">
        <v>1097</v>
      </c>
      <c r="J387" s="77" t="s">
        <v>412</v>
      </c>
      <c r="K387" s="35">
        <v>35625</v>
      </c>
      <c r="L387" s="81">
        <v>138</v>
      </c>
    </row>
    <row r="388" spans="1:12" s="4" customFormat="1" ht="28.5" customHeight="1">
      <c r="A388" s="8"/>
      <c r="C388" s="9">
        <v>24.1</v>
      </c>
      <c r="D388" s="19">
        <v>24</v>
      </c>
      <c r="E388" s="80" t="s">
        <v>600</v>
      </c>
      <c r="F388" s="77">
        <v>7</v>
      </c>
      <c r="G388" s="77" t="s">
        <v>307</v>
      </c>
      <c r="H388" s="77" t="s">
        <v>591</v>
      </c>
      <c r="I388" s="77" t="s">
        <v>844</v>
      </c>
      <c r="J388" s="77" t="s">
        <v>35</v>
      </c>
      <c r="K388" s="35">
        <v>14757</v>
      </c>
      <c r="L388" s="81">
        <v>140</v>
      </c>
    </row>
    <row r="389" spans="1:12" s="4" customFormat="1" ht="28.5" customHeight="1">
      <c r="A389" s="8"/>
      <c r="C389" s="9">
        <v>25</v>
      </c>
      <c r="D389" s="85" t="s">
        <v>830</v>
      </c>
      <c r="E389" s="89" t="s">
        <v>497</v>
      </c>
      <c r="F389" s="89" t="s">
        <v>589</v>
      </c>
      <c r="G389" s="86">
        <f>COUNTIF($E$6:$E$398,E389)-1</f>
        <v>9</v>
      </c>
      <c r="H389" s="89" t="s">
        <v>501</v>
      </c>
      <c r="I389" s="86" t="s">
        <v>501</v>
      </c>
      <c r="J389" s="89" t="s">
        <v>501</v>
      </c>
      <c r="K389" s="97" t="s">
        <v>501</v>
      </c>
      <c r="L389" s="87">
        <f ca="1">SUMIF($D$6:$D$418,"25",L$6:L$396)</f>
        <v>999</v>
      </c>
    </row>
    <row r="390" spans="1:12" s="4" customFormat="1" ht="28.5" customHeight="1">
      <c r="A390" s="8"/>
      <c r="C390" s="9">
        <v>25.1</v>
      </c>
      <c r="D390" s="13">
        <v>25</v>
      </c>
      <c r="E390" s="55" t="s">
        <v>497</v>
      </c>
      <c r="F390" s="55">
        <v>1</v>
      </c>
      <c r="G390" s="55" t="s">
        <v>876</v>
      </c>
      <c r="H390" s="55" t="s">
        <v>591</v>
      </c>
      <c r="I390" s="55" t="s">
        <v>372</v>
      </c>
      <c r="J390" s="55" t="s">
        <v>36</v>
      </c>
      <c r="K390" s="56">
        <v>17394</v>
      </c>
      <c r="L390" s="57">
        <v>113</v>
      </c>
    </row>
    <row r="391" spans="1:12" s="4" customFormat="1" ht="28.5" customHeight="1">
      <c r="A391" s="8"/>
      <c r="C391" s="9">
        <v>25.1</v>
      </c>
      <c r="D391" s="13">
        <v>25</v>
      </c>
      <c r="E391" s="55" t="s">
        <v>497</v>
      </c>
      <c r="F391" s="55">
        <v>2</v>
      </c>
      <c r="G391" s="55" t="s">
        <v>877</v>
      </c>
      <c r="H391" s="55" t="s">
        <v>591</v>
      </c>
      <c r="I391" s="55" t="s">
        <v>440</v>
      </c>
      <c r="J391" s="55" t="s">
        <v>1019</v>
      </c>
      <c r="K391" s="56">
        <v>2050</v>
      </c>
      <c r="L391" s="57">
        <v>144</v>
      </c>
    </row>
    <row r="392" spans="1:12" s="4" customFormat="1" ht="28.5" customHeight="1">
      <c r="A392" s="8"/>
      <c r="C392" s="9">
        <v>25.1</v>
      </c>
      <c r="D392" s="13">
        <v>25</v>
      </c>
      <c r="E392" s="55" t="s">
        <v>497</v>
      </c>
      <c r="F392" s="55">
        <v>3</v>
      </c>
      <c r="G392" s="55" t="s">
        <v>878</v>
      </c>
      <c r="H392" s="55" t="s">
        <v>591</v>
      </c>
      <c r="I392" s="55" t="s">
        <v>379</v>
      </c>
      <c r="J392" s="55"/>
      <c r="K392" s="56">
        <v>3955</v>
      </c>
      <c r="L392" s="57">
        <v>88</v>
      </c>
    </row>
    <row r="393" spans="1:12" s="4" customFormat="1" ht="28.5" customHeight="1">
      <c r="A393" s="8"/>
      <c r="C393" s="9">
        <v>25.1</v>
      </c>
      <c r="D393" s="13">
        <v>25</v>
      </c>
      <c r="E393" s="55" t="s">
        <v>497</v>
      </c>
      <c r="F393" s="55">
        <v>4</v>
      </c>
      <c r="G393" s="55" t="s">
        <v>1020</v>
      </c>
      <c r="H393" s="55" t="s">
        <v>591</v>
      </c>
      <c r="I393" s="55" t="s">
        <v>546</v>
      </c>
      <c r="J393" s="55" t="s">
        <v>801</v>
      </c>
      <c r="K393" s="56">
        <v>2700</v>
      </c>
      <c r="L393" s="57">
        <v>76</v>
      </c>
    </row>
    <row r="394" spans="1:12" s="4" customFormat="1" ht="28.5" customHeight="1">
      <c r="A394" s="8"/>
      <c r="C394" s="9">
        <v>25.1</v>
      </c>
      <c r="D394" s="13">
        <v>25</v>
      </c>
      <c r="E394" s="55" t="s">
        <v>497</v>
      </c>
      <c r="F394" s="55">
        <v>5</v>
      </c>
      <c r="G394" s="55" t="s">
        <v>1021</v>
      </c>
      <c r="H394" s="55" t="s">
        <v>591</v>
      </c>
      <c r="I394" s="55" t="s">
        <v>879</v>
      </c>
      <c r="J394" s="55" t="s">
        <v>38</v>
      </c>
      <c r="K394" s="56">
        <v>1862</v>
      </c>
      <c r="L394" s="57">
        <v>60</v>
      </c>
    </row>
    <row r="395" spans="1:12" s="4" customFormat="1" ht="28.5" customHeight="1">
      <c r="A395" s="8"/>
      <c r="C395" s="9">
        <v>25.1</v>
      </c>
      <c r="D395" s="13">
        <v>25</v>
      </c>
      <c r="E395" s="55" t="s">
        <v>497</v>
      </c>
      <c r="F395" s="55">
        <v>6</v>
      </c>
      <c r="G395" s="55" t="s">
        <v>880</v>
      </c>
      <c r="H395" s="55" t="s">
        <v>591</v>
      </c>
      <c r="I395" s="55" t="s">
        <v>451</v>
      </c>
      <c r="J395" s="55" t="s">
        <v>620</v>
      </c>
      <c r="K395" s="56">
        <v>1468</v>
      </c>
      <c r="L395" s="57">
        <v>85</v>
      </c>
    </row>
    <row r="396" spans="1:12" s="4" customFormat="1" ht="28.5" customHeight="1">
      <c r="A396" s="8"/>
      <c r="C396" s="9">
        <v>25.1</v>
      </c>
      <c r="D396" s="13">
        <v>25</v>
      </c>
      <c r="E396" s="55" t="s">
        <v>497</v>
      </c>
      <c r="F396" s="55">
        <v>7</v>
      </c>
      <c r="G396" s="55" t="s">
        <v>616</v>
      </c>
      <c r="H396" s="80" t="s">
        <v>593</v>
      </c>
      <c r="I396" s="55" t="s">
        <v>566</v>
      </c>
      <c r="J396" s="55" t="s">
        <v>771</v>
      </c>
      <c r="K396" s="56">
        <v>6273</v>
      </c>
      <c r="L396" s="57">
        <v>159</v>
      </c>
    </row>
    <row r="397" spans="1:12" s="2" customFormat="1" ht="28.5" customHeight="1">
      <c r="A397" s="5"/>
      <c r="C397" s="9">
        <v>25.1</v>
      </c>
      <c r="D397" s="13">
        <v>25</v>
      </c>
      <c r="E397" s="55" t="s">
        <v>497</v>
      </c>
      <c r="F397" s="55">
        <v>8</v>
      </c>
      <c r="G397" s="77" t="s">
        <v>98</v>
      </c>
      <c r="H397" s="77" t="s">
        <v>593</v>
      </c>
      <c r="I397" s="140" t="s">
        <v>1022</v>
      </c>
      <c r="J397" s="77" t="s">
        <v>614</v>
      </c>
      <c r="K397" s="59">
        <v>3366</v>
      </c>
      <c r="L397" s="59">
        <v>170</v>
      </c>
    </row>
    <row r="398" spans="1:12" s="2" customFormat="1" ht="28.5" customHeight="1">
      <c r="A398" s="5"/>
      <c r="C398" s="9"/>
      <c r="D398" s="13">
        <v>25</v>
      </c>
      <c r="E398" s="55" t="s">
        <v>497</v>
      </c>
      <c r="F398" s="93">
        <v>9</v>
      </c>
      <c r="G398" s="141" t="s">
        <v>1018</v>
      </c>
      <c r="H398" s="77" t="s">
        <v>1042</v>
      </c>
      <c r="I398" s="142" t="s">
        <v>1023</v>
      </c>
      <c r="J398" s="93" t="s">
        <v>1024</v>
      </c>
      <c r="K398" s="143">
        <v>6699</v>
      </c>
      <c r="L398" s="141">
        <v>104</v>
      </c>
    </row>
    <row r="399" spans="1:12">
      <c r="A399" s="120"/>
    </row>
    <row r="400" spans="1:12" ht="30" customHeight="1">
      <c r="A400" s="120"/>
    </row>
  </sheetData>
  <autoFilter ref="B4:L400"/>
  <mergeCells count="3">
    <mergeCell ref="G2:I2"/>
    <mergeCell ref="D1:I1"/>
    <mergeCell ref="K2:L2"/>
  </mergeCells>
  <phoneticPr fontId="15" type="noConversion"/>
  <dataValidations xWindow="461" yWindow="354" count="1">
    <dataValidation type="list" allowBlank="1" showInputMessage="1" showErrorMessage="1" sqref="H218:H372 H183:H216 H5:H163">
      <formula1>"건물형,골목형,상점가,지하도상가"</formula1>
    </dataValidation>
  </dataValidations>
  <pageMargins left="0.69972223043441772" right="0.69972223043441772" top="0.75" bottom="0.75" header="0.30000001192092896" footer="0.30000001192092896"/>
  <pageSetup paperSize="9" scale="1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시장목록</vt:lpstr>
      <vt:lpstr>변동사항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27</cp:revision>
  <cp:lastPrinted>2021-12-02T05:13:12Z</cp:lastPrinted>
  <dcterms:created xsi:type="dcterms:W3CDTF">2016-03-02T08:44:50Z</dcterms:created>
  <dcterms:modified xsi:type="dcterms:W3CDTF">2022-03-10T23:58:22Z</dcterms:modified>
</cp:coreProperties>
</file>