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9340ad895e4b7/Документы/"/>
    </mc:Choice>
  </mc:AlternateContent>
  <xr:revisionPtr revIDLastSave="0" documentId="8_{671081AC-23BC-4503-9EAE-B7CCD380AEB4}" xr6:coauthVersionLast="45" xr6:coauthVersionMax="45" xr10:uidLastSave="{00000000-0000-0000-0000-000000000000}"/>
  <bookViews>
    <workbookView xWindow="22932" yWindow="-4464" windowWidth="30936" windowHeight="17496" tabRatio="464" xr2:uid="{C82F6459-B160-42F2-B361-A5C8C8050BB8}"/>
  </bookViews>
  <sheets>
    <sheet name="Лист1" sheetId="1" r:id="rId1"/>
  </sheets>
  <definedNames>
    <definedName name="E_x">Лист1!$E$13</definedName>
    <definedName name="Med">Лист1!$E$12</definedName>
    <definedName name="min">Лист1!$J$15</definedName>
    <definedName name="p10_">Лист1!$C$6</definedName>
    <definedName name="p50_">Лист1!$C$7</definedName>
    <definedName name="p90_">Лист1!$C$8</definedName>
    <definedName name="solver_adj" localSheetId="0" hidden="1">Лист1!$C$12:$C$13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Лист1!$J$15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Var">Лист1!$E$14</definedName>
    <definedName name="μ">Лист1!$C$12</definedName>
    <definedName name="σ">Лист1!$C$13</definedName>
    <definedName name="СКО">Лист1!$E$15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6" i="1" l="1"/>
  <c r="B87" i="1"/>
  <c r="B88" i="1"/>
  <c r="B89" i="1"/>
  <c r="B85" i="1"/>
  <c r="I84" i="1"/>
  <c r="I83" i="1"/>
  <c r="I82" i="1"/>
  <c r="I81" i="1"/>
  <c r="H84" i="1"/>
  <c r="I79" i="1"/>
  <c r="I80" i="1" s="1"/>
  <c r="I77" i="1"/>
  <c r="I78" i="1" s="1"/>
  <c r="I75" i="1"/>
  <c r="I76" i="1" s="1"/>
  <c r="I74" i="1"/>
  <c r="D76" i="1"/>
  <c r="D77" i="1"/>
  <c r="D78" i="1"/>
  <c r="E78" i="1" s="1"/>
  <c r="C75" i="1"/>
  <c r="C76" i="1"/>
  <c r="C77" i="1"/>
  <c r="C78" i="1"/>
  <c r="D75" i="1"/>
  <c r="E75" i="1" s="1"/>
  <c r="C86" i="1" s="1"/>
  <c r="D74" i="1"/>
  <c r="C74" i="1"/>
  <c r="B66" i="1"/>
  <c r="B67" i="1"/>
  <c r="B65" i="1"/>
  <c r="J20" i="1"/>
  <c r="J19" i="1"/>
  <c r="I18" i="1"/>
  <c r="H20" i="1"/>
  <c r="H19" i="1"/>
  <c r="G18" i="1"/>
  <c r="E18" i="1"/>
  <c r="D55" i="1"/>
  <c r="E55" i="1" s="1"/>
  <c r="C67" i="1" s="1"/>
  <c r="D54" i="1"/>
  <c r="H59" i="1"/>
  <c r="I58" i="1"/>
  <c r="I59" i="1" s="1"/>
  <c r="I56" i="1"/>
  <c r="I57" i="1" s="1"/>
  <c r="I53" i="1"/>
  <c r="D53" i="1"/>
  <c r="E14" i="1"/>
  <c r="E15" i="1" s="1"/>
  <c r="E13" i="1"/>
  <c r="I13" i="1"/>
  <c r="G20" i="1" s="1"/>
  <c r="G21" i="1" s="1"/>
  <c r="I14" i="1"/>
  <c r="I20" i="1" s="1"/>
  <c r="I21" i="1" s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17" i="1"/>
  <c r="E12" i="1"/>
  <c r="C54" i="1"/>
  <c r="C55" i="1"/>
  <c r="C53" i="1"/>
  <c r="I54" i="1" s="1"/>
  <c r="I55" i="1" s="1"/>
  <c r="H13" i="1"/>
  <c r="H14" i="1"/>
  <c r="H12" i="1"/>
  <c r="I12" i="1" s="1"/>
  <c r="E20" i="1" s="1"/>
  <c r="E21" i="1" s="1"/>
  <c r="G14" i="1"/>
  <c r="G13" i="1"/>
  <c r="G12" i="1"/>
  <c r="E77" i="1" l="1"/>
  <c r="E76" i="1"/>
  <c r="H76" i="1"/>
  <c r="H77" i="1" s="1"/>
  <c r="C89" i="1"/>
  <c r="H82" i="1"/>
  <c r="H83" i="1" s="1"/>
  <c r="C88" i="1"/>
  <c r="H80" i="1"/>
  <c r="H81" i="1" s="1"/>
  <c r="C87" i="1"/>
  <c r="H78" i="1"/>
  <c r="H79" i="1" s="1"/>
  <c r="F19" i="1"/>
  <c r="F20" i="1" s="1"/>
  <c r="E74" i="1"/>
  <c r="E54" i="1"/>
  <c r="E53" i="1"/>
  <c r="H57" i="1"/>
  <c r="H58" i="1" s="1"/>
  <c r="J14" i="1"/>
  <c r="J12" i="1"/>
  <c r="J13" i="1"/>
  <c r="H53" i="1" l="1"/>
  <c r="H54" i="1" s="1"/>
  <c r="C65" i="1"/>
  <c r="H55" i="1"/>
  <c r="H56" i="1" s="1"/>
  <c r="C66" i="1"/>
  <c r="H74" i="1"/>
  <c r="H75" i="1" s="1"/>
  <c r="C85" i="1"/>
  <c r="J15" i="1"/>
</calcChain>
</file>

<file path=xl/sharedStrings.xml><?xml version="1.0" encoding="utf-8"?>
<sst xmlns="http://schemas.openxmlformats.org/spreadsheetml/2006/main" count="39" uniqueCount="29">
  <si>
    <t>Задано распределение случайной величины</t>
  </si>
  <si>
    <t>p10</t>
  </si>
  <si>
    <t>p50</t>
  </si>
  <si>
    <t>p90</t>
  </si>
  <si>
    <t>1. Предположим это логнормальное распределение</t>
  </si>
  <si>
    <t>μ</t>
  </si>
  <si>
    <t>σ</t>
  </si>
  <si>
    <t>x</t>
  </si>
  <si>
    <t>F(x)</t>
  </si>
  <si>
    <t>p(x)</t>
  </si>
  <si>
    <t>x_i</t>
  </si>
  <si>
    <t>p(x&lt;x_i)</t>
  </si>
  <si>
    <t>x_i_логнорм</t>
  </si>
  <si>
    <t>delta^2</t>
  </si>
  <si>
    <t>dx</t>
  </si>
  <si>
    <t>val</t>
  </si>
  <si>
    <t>E(x)</t>
  </si>
  <si>
    <t>Med</t>
  </si>
  <si>
    <t>Var</t>
  </si>
  <si>
    <t>СКО</t>
  </si>
  <si>
    <t>p</t>
  </si>
  <si>
    <t>вероятность</t>
  </si>
  <si>
    <t>значение</t>
  </si>
  <si>
    <t>2. Найдем средние дебиты для 3 интервалов</t>
  </si>
  <si>
    <t>2. Найдем средние дебиты для 5 интервалов</t>
  </si>
  <si>
    <t>Невязка</t>
  </si>
  <si>
    <t>Расчет дискретной аппроксимации лог нормального распределения</t>
  </si>
  <si>
    <t>Хабибуллин Ринат (khabibullin.ra@gubkin.ru) 2020</t>
  </si>
  <si>
    <t>Для курса по применению деревьев решений для принятия решений в условиях неопределенности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</si>
</sst>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4" tint="-0.24997711111789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1" fontId="0" fillId="3" borderId="0" xfId="0" applyNumberFormat="1" applyFill="1"/>
    <xf numFmtId="1" fontId="3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Подбор логнормального распределения под заданные значения </a:t>
            </a:r>
            <a:r>
              <a:rPr lang="en-US"/>
              <a:t>p10, p50, p90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Лист1!$C$16</c:f>
              <c:strCache>
                <c:ptCount val="1"/>
                <c:pt idx="0">
                  <c:v>F(x)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Лист1!$B$17:$B$35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Лист1!$C$17:$C$35</c:f>
              <c:numCache>
                <c:formatCode>0.00</c:formatCode>
                <c:ptCount val="19"/>
                <c:pt idx="0">
                  <c:v>1.0362273263452387E-20</c:v>
                </c:pt>
                <c:pt idx="1">
                  <c:v>2.4333088995743818E-7</c:v>
                </c:pt>
                <c:pt idx="2">
                  <c:v>6.6134645553801556E-4</c:v>
                </c:pt>
                <c:pt idx="3">
                  <c:v>1.5932786468378361E-2</c:v>
                </c:pt>
                <c:pt idx="4">
                  <c:v>8.2185209239391085E-2</c:v>
                </c:pt>
                <c:pt idx="5">
                  <c:v>0.21056690474384118</c:v>
                </c:pt>
                <c:pt idx="6">
                  <c:v>0.37236170464845597</c:v>
                </c:pt>
                <c:pt idx="7">
                  <c:v>0.53158628946118114</c:v>
                </c:pt>
                <c:pt idx="8">
                  <c:v>0.66638983324143819</c:v>
                </c:pt>
                <c:pt idx="9">
                  <c:v>0.77014136776403985</c:v>
                </c:pt>
                <c:pt idx="10">
                  <c:v>0.84519300014478049</c:v>
                </c:pt>
                <c:pt idx="11">
                  <c:v>0.89730714275022938</c:v>
                </c:pt>
                <c:pt idx="12">
                  <c:v>0.93252755069361459</c:v>
                </c:pt>
                <c:pt idx="13">
                  <c:v>0.9559128774186415</c:v>
                </c:pt>
                <c:pt idx="14">
                  <c:v>0.9712667737513947</c:v>
                </c:pt>
                <c:pt idx="15">
                  <c:v>0.98128073876709798</c:v>
                </c:pt>
                <c:pt idx="16">
                  <c:v>0.98778993383377844</c:v>
                </c:pt>
                <c:pt idx="17">
                  <c:v>0.9920167232916477</c:v>
                </c:pt>
                <c:pt idx="18">
                  <c:v>0.99476338766760075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D9-4F3B-AE7D-7C4FE2059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12144"/>
        <c:axId val="334113392"/>
      </c:scatterChart>
      <c:scatterChart>
        <c:scatterStyle val="lineMarker"/>
        <c:varyColors val="0"/>
        <c:ser>
          <c:idx val="1"/>
          <c:order val="1"/>
          <c:tx>
            <c:v>исходные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Лист1!$C$6:$C$8</c:f>
              <c:numCache>
                <c:formatCode>General</c:formatCode>
                <c:ptCount val="3"/>
                <c:pt idx="0">
                  <c:v>20</c:v>
                </c:pt>
                <c:pt idx="1">
                  <c:v>35</c:v>
                </c:pt>
                <c:pt idx="2">
                  <c:v>55</c:v>
                </c:pt>
              </c:numCache>
            </c:numRef>
          </c:xVal>
          <c:yVal>
            <c:numRef>
              <c:f>Лист1!$D$6:$D$8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D9-4F3B-AE7D-7C4FE2059F46}"/>
            </c:ext>
          </c:extLst>
        </c:ser>
        <c:ser>
          <c:idx val="2"/>
          <c:order val="2"/>
          <c:tx>
            <c:strRef>
              <c:f>Лист1!$E$18</c:f>
              <c:strCache>
                <c:ptCount val="1"/>
                <c:pt idx="0">
                  <c:v>p10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Лист1!$E$19:$E$21</c:f>
              <c:numCache>
                <c:formatCode>0</c:formatCode>
                <c:ptCount val="3"/>
                <c:pt idx="0" formatCode="General">
                  <c:v>0</c:v>
                </c:pt>
                <c:pt idx="1">
                  <c:v>20.847260612458442</c:v>
                </c:pt>
                <c:pt idx="2">
                  <c:v>20.847260612458442</c:v>
                </c:pt>
              </c:numCache>
            </c:numRef>
          </c:xVal>
          <c:yVal>
            <c:numRef>
              <c:f>Лист1!$F$19:$F$21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6D9-4F3B-AE7D-7C4FE2059F46}"/>
            </c:ext>
          </c:extLst>
        </c:ser>
        <c:ser>
          <c:idx val="3"/>
          <c:order val="3"/>
          <c:tx>
            <c:strRef>
              <c:f>Лист1!$G$18</c:f>
              <c:strCache>
                <c:ptCount val="1"/>
                <c:pt idx="0">
                  <c:v>p50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Лист1!$G$19:$G$21</c:f>
              <c:numCache>
                <c:formatCode>0</c:formatCode>
                <c:ptCount val="3"/>
                <c:pt idx="0" formatCode="General">
                  <c:v>0</c:v>
                </c:pt>
                <c:pt idx="1">
                  <c:v>33.959571419967077</c:v>
                </c:pt>
                <c:pt idx="2">
                  <c:v>33.959571419967077</c:v>
                </c:pt>
              </c:numCache>
            </c:numRef>
          </c:xVal>
          <c:yVal>
            <c:numRef>
              <c:f>Лист1!$H$19:$H$21</c:f>
              <c:numCache>
                <c:formatCode>General</c:formatCode>
                <c:ptCount val="3"/>
                <c:pt idx="0">
                  <c:v>0.5</c:v>
                </c:pt>
                <c:pt idx="1">
                  <c:v>0.5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6D9-4F3B-AE7D-7C4FE2059F46}"/>
            </c:ext>
          </c:extLst>
        </c:ser>
        <c:ser>
          <c:idx val="4"/>
          <c:order val="4"/>
          <c:tx>
            <c:strRef>
              <c:f>Лист1!$I$18</c:f>
              <c:strCache>
                <c:ptCount val="1"/>
                <c:pt idx="0">
                  <c:v>p90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Лист1!$I$19:$I$21</c:f>
              <c:numCache>
                <c:formatCode>0</c:formatCode>
                <c:ptCount val="3"/>
                <c:pt idx="0" formatCode="General">
                  <c:v>0</c:v>
                </c:pt>
                <c:pt idx="1">
                  <c:v>55.319138205556584</c:v>
                </c:pt>
                <c:pt idx="2">
                  <c:v>55.319138205556584</c:v>
                </c:pt>
              </c:numCache>
            </c:numRef>
          </c:xVal>
          <c:yVal>
            <c:numRef>
              <c:f>Лист1!$J$19:$J$21</c:f>
              <c:numCache>
                <c:formatCode>General</c:formatCode>
                <c:ptCount val="3"/>
                <c:pt idx="0">
                  <c:v>0.9</c:v>
                </c:pt>
                <c:pt idx="1">
                  <c:v>0.9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6D9-4F3B-AE7D-7C4FE2059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12144"/>
        <c:axId val="334113392"/>
      </c:scatterChart>
      <c:valAx>
        <c:axId val="3341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х</a:t>
                </a:r>
                <a:r>
                  <a:rPr lang="en-US"/>
                  <a:t>0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113392"/>
        <c:crosses val="autoZero"/>
        <c:crossBetween val="midCat"/>
      </c:valAx>
      <c:valAx>
        <c:axId val="3341133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 </a:t>
                </a:r>
                <a:r>
                  <a:rPr lang="en-US"/>
                  <a:t>P(x&lt;x0)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11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Аппроксимация</a:t>
            </a:r>
            <a:r>
              <a:rPr lang="ru-RU" baseline="0"/>
              <a:t> лог нормального распределения дискретным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Лист1!$C$16</c:f>
              <c:strCache>
                <c:ptCount val="1"/>
                <c:pt idx="0">
                  <c:v>F(x)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Лист1!$B$17:$B$35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Лист1!$C$17:$C$35</c:f>
              <c:numCache>
                <c:formatCode>0.00</c:formatCode>
                <c:ptCount val="19"/>
                <c:pt idx="0">
                  <c:v>1.0362273263452387E-20</c:v>
                </c:pt>
                <c:pt idx="1">
                  <c:v>2.4333088995743818E-7</c:v>
                </c:pt>
                <c:pt idx="2">
                  <c:v>6.6134645553801556E-4</c:v>
                </c:pt>
                <c:pt idx="3">
                  <c:v>1.5932786468378361E-2</c:v>
                </c:pt>
                <c:pt idx="4">
                  <c:v>8.2185209239391085E-2</c:v>
                </c:pt>
                <c:pt idx="5">
                  <c:v>0.21056690474384118</c:v>
                </c:pt>
                <c:pt idx="6">
                  <c:v>0.37236170464845597</c:v>
                </c:pt>
                <c:pt idx="7">
                  <c:v>0.53158628946118114</c:v>
                </c:pt>
                <c:pt idx="8">
                  <c:v>0.66638983324143819</c:v>
                </c:pt>
                <c:pt idx="9">
                  <c:v>0.77014136776403985</c:v>
                </c:pt>
                <c:pt idx="10">
                  <c:v>0.84519300014478049</c:v>
                </c:pt>
                <c:pt idx="11">
                  <c:v>0.89730714275022938</c:v>
                </c:pt>
                <c:pt idx="12">
                  <c:v>0.93252755069361459</c:v>
                </c:pt>
                <c:pt idx="13">
                  <c:v>0.9559128774186415</c:v>
                </c:pt>
                <c:pt idx="14">
                  <c:v>0.9712667737513947</c:v>
                </c:pt>
                <c:pt idx="15">
                  <c:v>0.98128073876709798</c:v>
                </c:pt>
                <c:pt idx="16">
                  <c:v>0.98778993383377844</c:v>
                </c:pt>
                <c:pt idx="17">
                  <c:v>0.9920167232916477</c:v>
                </c:pt>
                <c:pt idx="18">
                  <c:v>0.99476338766760075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DA-4D02-BC2C-89A5EA9F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12144"/>
        <c:axId val="334113392"/>
      </c:scatterChart>
      <c:scatterChart>
        <c:scatterStyle val="lineMarker"/>
        <c:varyColors val="0"/>
        <c:ser>
          <c:idx val="2"/>
          <c:order val="1"/>
          <c:tx>
            <c:v>дискр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Лист1!$H$52:$H$59</c:f>
              <c:numCache>
                <c:formatCode>0</c:formatCode>
                <c:ptCount val="8"/>
                <c:pt idx="0" formatCode="General">
                  <c:v>0</c:v>
                </c:pt>
                <c:pt idx="1">
                  <c:v>22.235317352499788</c:v>
                </c:pt>
                <c:pt idx="2">
                  <c:v>22.235317352499788</c:v>
                </c:pt>
                <c:pt idx="3">
                  <c:v>34.177473518993772</c:v>
                </c:pt>
                <c:pt idx="4">
                  <c:v>34.177473518993772</c:v>
                </c:pt>
                <c:pt idx="5">
                  <c:v>52.507023333695081</c:v>
                </c:pt>
                <c:pt idx="6">
                  <c:v>52.507023333695081</c:v>
                </c:pt>
                <c:pt idx="7" formatCode="General">
                  <c:v>90</c:v>
                </c:pt>
              </c:numCache>
            </c:numRef>
          </c:xVal>
          <c:yVal>
            <c:numRef>
              <c:f>Лист1!$I$52:$I$59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0.3</c:v>
                </c:pt>
                <c:pt idx="4">
                  <c:v>0.7</c:v>
                </c:pt>
                <c:pt idx="5">
                  <c:v>0.7</c:v>
                </c:pt>
                <c:pt idx="6">
                  <c:v>0.99</c:v>
                </c:pt>
                <c:pt idx="7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DA-4D02-BC2C-89A5EA9F665E}"/>
            </c:ext>
          </c:extLst>
        </c:ser>
        <c:ser>
          <c:idx val="3"/>
          <c:order val="2"/>
          <c:tx>
            <c:v>исходное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Лист1!$C$6:$C$8</c:f>
              <c:numCache>
                <c:formatCode>General</c:formatCode>
                <c:ptCount val="3"/>
                <c:pt idx="0">
                  <c:v>20</c:v>
                </c:pt>
                <c:pt idx="1">
                  <c:v>35</c:v>
                </c:pt>
                <c:pt idx="2">
                  <c:v>55</c:v>
                </c:pt>
              </c:numCache>
            </c:numRef>
          </c:xVal>
          <c:yVal>
            <c:numRef>
              <c:f>Лист1!$D$6:$D$8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DA-4D02-BC2C-89A5EA9F6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12144"/>
        <c:axId val="334113392"/>
      </c:scatterChart>
      <c:valAx>
        <c:axId val="3341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х</a:t>
                </a:r>
                <a:r>
                  <a:rPr lang="en-US"/>
                  <a:t>0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113392"/>
        <c:crosses val="autoZero"/>
        <c:crossBetween val="midCat"/>
      </c:valAx>
      <c:valAx>
        <c:axId val="3341133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 </a:t>
                </a:r>
                <a:r>
                  <a:rPr lang="en-US"/>
                  <a:t>P(x&lt;x0)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11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Аппроксимация</a:t>
            </a:r>
            <a:r>
              <a:rPr lang="ru-RU" baseline="0"/>
              <a:t> лог нормального распределения дискретным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Лист1!$C$16</c:f>
              <c:strCache>
                <c:ptCount val="1"/>
                <c:pt idx="0">
                  <c:v>F(x)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Лист1!$B$17:$B$35</c:f>
              <c:numCache>
                <c:formatCode>General</c:formatCode>
                <c:ptCount val="1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Лист1!$C$17:$C$35</c:f>
              <c:numCache>
                <c:formatCode>0.00</c:formatCode>
                <c:ptCount val="19"/>
                <c:pt idx="0">
                  <c:v>1.0362273263452387E-20</c:v>
                </c:pt>
                <c:pt idx="1">
                  <c:v>2.4333088995743818E-7</c:v>
                </c:pt>
                <c:pt idx="2">
                  <c:v>6.6134645553801556E-4</c:v>
                </c:pt>
                <c:pt idx="3">
                  <c:v>1.5932786468378361E-2</c:v>
                </c:pt>
                <c:pt idx="4">
                  <c:v>8.2185209239391085E-2</c:v>
                </c:pt>
                <c:pt idx="5">
                  <c:v>0.21056690474384118</c:v>
                </c:pt>
                <c:pt idx="6">
                  <c:v>0.37236170464845597</c:v>
                </c:pt>
                <c:pt idx="7">
                  <c:v>0.53158628946118114</c:v>
                </c:pt>
                <c:pt idx="8">
                  <c:v>0.66638983324143819</c:v>
                </c:pt>
                <c:pt idx="9">
                  <c:v>0.77014136776403985</c:v>
                </c:pt>
                <c:pt idx="10">
                  <c:v>0.84519300014478049</c:v>
                </c:pt>
                <c:pt idx="11">
                  <c:v>0.89730714275022938</c:v>
                </c:pt>
                <c:pt idx="12">
                  <c:v>0.93252755069361459</c:v>
                </c:pt>
                <c:pt idx="13">
                  <c:v>0.9559128774186415</c:v>
                </c:pt>
                <c:pt idx="14">
                  <c:v>0.9712667737513947</c:v>
                </c:pt>
                <c:pt idx="15">
                  <c:v>0.98128073876709798</c:v>
                </c:pt>
                <c:pt idx="16">
                  <c:v>0.98778993383377844</c:v>
                </c:pt>
                <c:pt idx="17">
                  <c:v>0.9920167232916477</c:v>
                </c:pt>
                <c:pt idx="18">
                  <c:v>0.99476338766760075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F1-4DCF-B613-39D3BF60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12144"/>
        <c:axId val="334113392"/>
      </c:scatterChart>
      <c:scatterChart>
        <c:scatterStyle val="lineMarker"/>
        <c:varyColors val="0"/>
        <c:ser>
          <c:idx val="2"/>
          <c:order val="1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Лист1!$H$73:$H$84</c:f>
              <c:numCache>
                <c:formatCode>0</c:formatCode>
                <c:ptCount val="12"/>
                <c:pt idx="0" formatCode="General">
                  <c:v>0</c:v>
                </c:pt>
                <c:pt idx="1">
                  <c:v>20.225018773911238</c:v>
                </c:pt>
                <c:pt idx="2">
                  <c:v>20.225018773911238</c:v>
                </c:pt>
                <c:pt idx="3">
                  <c:v>27.790659766475901</c:v>
                </c:pt>
                <c:pt idx="4">
                  <c:v>27.790659766475901</c:v>
                </c:pt>
                <c:pt idx="5">
                  <c:v>34.011810825075301</c:v>
                </c:pt>
                <c:pt idx="6">
                  <c:v>34.011810825075301</c:v>
                </c:pt>
                <c:pt idx="7">
                  <c:v>41.668759323310624</c:v>
                </c:pt>
                <c:pt idx="8">
                  <c:v>41.668759323310624</c:v>
                </c:pt>
                <c:pt idx="9">
                  <c:v>56.996692854549522</c:v>
                </c:pt>
                <c:pt idx="10">
                  <c:v>56.996692854549522</c:v>
                </c:pt>
                <c:pt idx="11" formatCode="General">
                  <c:v>90</c:v>
                </c:pt>
              </c:numCache>
            </c:numRef>
          </c:xVal>
          <c:yVal>
            <c:numRef>
              <c:f>Лист1!$I$73:$I$84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0.4</c:v>
                </c:pt>
                <c:pt idx="6">
                  <c:v>0.6</c:v>
                </c:pt>
                <c:pt idx="7">
                  <c:v>0.6</c:v>
                </c:pt>
                <c:pt idx="8" formatCode="General">
                  <c:v>0.8</c:v>
                </c:pt>
                <c:pt idx="9" formatCode="General">
                  <c:v>0.8</c:v>
                </c:pt>
                <c:pt idx="10" formatCode="General">
                  <c:v>0.99</c:v>
                </c:pt>
                <c:pt idx="11" formatCode="General">
                  <c:v>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F1-4DCF-B613-39D3BF60B0A0}"/>
            </c:ext>
          </c:extLst>
        </c:ser>
        <c:ser>
          <c:idx val="3"/>
          <c:order val="2"/>
          <c:tx>
            <c:v>исходное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Лист1!$C$6:$C$8</c:f>
              <c:numCache>
                <c:formatCode>General</c:formatCode>
                <c:ptCount val="3"/>
                <c:pt idx="0">
                  <c:v>20</c:v>
                </c:pt>
                <c:pt idx="1">
                  <c:v>35</c:v>
                </c:pt>
                <c:pt idx="2">
                  <c:v>55</c:v>
                </c:pt>
              </c:numCache>
            </c:numRef>
          </c:xVal>
          <c:yVal>
            <c:numRef>
              <c:f>Лист1!$D$6:$D$8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F1-4DCF-B613-39D3BF60B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112144"/>
        <c:axId val="334113392"/>
      </c:scatterChart>
      <c:valAx>
        <c:axId val="3341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значение х</a:t>
                </a:r>
                <a:r>
                  <a:rPr lang="en-US"/>
                  <a:t>0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113392"/>
        <c:crosses val="autoZero"/>
        <c:crossBetween val="midCat"/>
      </c:valAx>
      <c:valAx>
        <c:axId val="33411339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 </a:t>
                </a:r>
                <a:r>
                  <a:rPr lang="en-US"/>
                  <a:t>P(x&lt;x0)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11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3</xdr:row>
      <xdr:rowOff>114300</xdr:rowOff>
    </xdr:from>
    <xdr:to>
      <xdr:col>24</xdr:col>
      <xdr:colOff>45720</xdr:colOff>
      <xdr:row>42</xdr:row>
      <xdr:rowOff>38100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73EF9F-7C21-4A62-8A84-EC5FAEC59FEF}"/>
                </a:ext>
              </a:extLst>
            </xdr:cNvPr>
            <xdr:cNvSpPr txBox="1"/>
          </xdr:nvSpPr>
          <xdr:spPr>
            <a:xfrm>
              <a:off x="7162800" y="662940"/>
              <a:ext cx="7513320" cy="70561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/>
                <a:t>Плотность логнормального</a:t>
              </a:r>
              <a:r>
                <a:rPr lang="ru-RU" sz="1100" baseline="0"/>
                <a:t> распределения</a:t>
              </a:r>
            </a:p>
            <a:p>
              <a:endParaRPr lang="ru-RU" sz="1100" baseline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𝜋</m:t>
                            </m:r>
                          </m:e>
                        </m:rad>
                      </m:den>
                    </m:f>
                    <m:func>
                      <m:func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ru-RU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func>
                                          <m:funcPr>
                                            <m:ctrlPr>
                                              <a:rPr lang="ru-RU" sz="110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lang="ru-RU" sz="1100" i="0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ln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lang="ru-RU" sz="110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r>
                                                  <a:rPr lang="ru-RU" sz="110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</m:d>
                                          </m:e>
                                        </m:func>
                                        <m:r>
                                          <a:rPr lang="ru-RU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ru-RU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sSup>
                                  <m:sSupPr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</m:func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𝑥</m:t>
                    </m:r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&gt;0</m:t>
                    </m:r>
                  </m:oMath>
                </m:oMathPara>
              </a14:m>
              <a:endParaRPr lang="ru-RU" sz="1100"/>
            </a:p>
            <a:p>
              <a:r>
                <a:rPr lang="ru-RU" sz="1100"/>
                <a:t>Функция</a:t>
              </a:r>
              <a:r>
                <a:rPr lang="ru-RU" sz="1100" baseline="0"/>
                <a:t> распределения</a:t>
              </a:r>
              <a:endParaRPr lang="ru-RU" sz="1100"/>
            </a:p>
            <a:p>
              <a:endParaRPr lang="ru-RU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𝐹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1+</m:t>
                        </m:r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𝑒𝑟𝑓</m:t>
                        </m:r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ru-RU" sz="1100" i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ru-RU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ru-RU" sz="110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ad>
                                  <m:radPr>
                                    <m:degHide m:val="on"/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e>
                                </m:rad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den>
                            </m:f>
                          </m:e>
                        </m:d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𝑒𝑟𝑓𝑐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ru-RU" sz="110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e>
                            </m:rad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</m:den>
                        </m:f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Φ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ru-RU" sz="1100" i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d>
                              </m:e>
                            </m:func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ru-RU" sz="1100"/>
            </a:p>
            <a:p>
              <a:endParaRPr lang="ru-RU" sz="1100"/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𝜇</m:t>
                  </m:r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,</m:t>
                  </m:r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𝜎</m:t>
                  </m:r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100"/>
                <a:t> параметры распределения</a:t>
              </a:r>
            </a:p>
            <a:p>
              <a:endParaRPr lang="ru-RU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𝜇</m:t>
                    </m:r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𝐸</m:t>
                            </m:r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</m:d>
                      </m:e>
                    </m:func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p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𝑀𝑒𝑑</m:t>
                            </m:r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  <a:p>
              <a:endParaRPr lang="ru-RU" sz="1100"/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𝐸</m:t>
                  </m:r>
                  <m:d>
                    <m:d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</m:d>
                </m:oMath>
              </a14:m>
              <a:r>
                <a:rPr lang="ru-RU" sz="1100"/>
                <a:t> - мат ожидание</a:t>
              </a:r>
            </a:p>
            <a:p>
              <a14:m>
                <m:oMath xmlns:m="http://schemas.openxmlformats.org/officeDocument/2006/math">
                  <m: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𝑀𝑒𝑑</m:t>
                  </m:r>
                  <m:d>
                    <m:dPr>
                      <m:ctrlP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ru-RU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𝑋</m:t>
                      </m:r>
                    </m:e>
                  </m:d>
                </m:oMath>
              </a14:m>
              <a:r>
                <a:rPr lang="ru-RU" sz="1100"/>
                <a:t> - медиана</a:t>
              </a:r>
            </a:p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ru-RU" sz="1100" i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Φ</m:t>
                  </m:r>
                </m:oMath>
              </a14:m>
              <a:r>
                <a:rPr lang="ru-RU" sz="1100"/>
                <a:t> - функция стандартного нормального распределения с параметрами 0,</a:t>
              </a:r>
              <a:r>
                <a:rPr lang="ru-RU" sz="1100" baseline="0"/>
                <a:t> </a:t>
              </a:r>
              <a:r>
                <a:rPr lang="ru-RU" sz="1100"/>
                <a:t>1</a:t>
              </a:r>
            </a:p>
            <a:p>
              <a:endParaRPr lang="ru-RU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𝜇</m:t>
                            </m:r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sSup>
                              <m:sSup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𝑀𝑒𝑑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</m:d>
                      </m:e>
                    </m:func>
                  </m:oMath>
                </m:oMathPara>
              </a14:m>
              <a:endParaRPr lang="ru-RU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𝑉𝑎𝑟</m:t>
                    </m:r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  <m:r>
                      <a:rPr lang="ru-RU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ru-RU" sz="1100" i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𝜇</m:t>
                            </m:r>
                            <m: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+</m:t>
                            </m:r>
                            <m:sSup>
                              <m:sSup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d>
                      </m:e>
                    </m:func>
                    <m:d>
                      <m:dPr>
                        <m:ctrlP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func>
                          <m:funcPr>
                            <m:ctrlPr>
                              <a:rPr lang="ru-RU" sz="11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ru-RU" sz="1100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exp</m:t>
                            </m:r>
                          </m:fName>
                          <m:e>
                            <m:d>
                              <m:dPr>
                                <m:ctrlPr>
                                  <a:rPr lang="ru-RU" sz="110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ru-RU" sz="110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d>
                          </m:e>
                        </m:func>
                        <m:r>
                          <a:rPr lang="ru-RU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100"/>
            </a:p>
            <a:p>
              <a:r>
                <a:rPr lang="ru-RU" sz="1100"/>
                <a:t>Условное мат</a:t>
              </a:r>
              <a:r>
                <a:rPr lang="ru-RU" sz="1100" baseline="0"/>
                <a:t> ожидание</a:t>
              </a:r>
              <a:endParaRPr lang="ru-RU" sz="1100"/>
            </a:p>
            <a:p>
              <a:endParaRPr lang="ru-RU" sz="11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  <m:d>
                          <m:dPr>
                            <m:begChr m:val="|"/>
                            <m:endChr m:val="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&lt;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𝑒𝑥𝑝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ru-RU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d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Φ</m:t>
                            </m:r>
                            <m:d>
                              <m:dPr>
                                <m:ctrlPr>
                                  <a:rPr lang="el-GR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𝑙𝑛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e>
                                      <m:sup/>
                                    </m:sSup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p/>
                                    </m:sSup>
                                  </m:den>
                                </m:f>
                              </m:e>
                            </m:d>
                          </m:e>
                          <m:sup/>
                        </m:sSup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  <m:sup/>
                                </m:sSup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den>
                            </m:f>
                          </m:e>
                        </m:d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Φ</m:t>
                            </m:r>
                            <m:d>
                              <m:dPr>
                                <m:ctrlPr>
                                  <a:rPr lang="el-GR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𝑙𝑛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e>
                                      <m:sup/>
                                    </m:sSup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p/>
                                    </m:sSup>
                                  </m:den>
                                </m:f>
                              </m:e>
                            </m:d>
                          </m:e>
                          <m:sup/>
                        </m:sSup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  <m:sup/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/>
                                </m:sSup>
                              </m:den>
                            </m:f>
                          </m:e>
                        </m:d>
                      </m:den>
                    </m:f>
                  </m:oMath>
                </m:oMathPara>
              </a14:m>
              <a:endParaRPr lang="ru-RU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  <m:d>
                          <m:dPr>
                            <m:begChr m:val="|"/>
                            <m:endChr m:val="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&gt;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𝑒𝑥𝑝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ru-RU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d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1−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Φ</m:t>
                            </m:r>
                            <m:d>
                              <m:dPr>
                                <m:ctrlPr>
                                  <a:rPr lang="el-GR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𝑙𝑛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e>
                                      <m:sup/>
                                    </m:sSup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p/>
                                    </m:sSup>
                                  </m:den>
                                </m:f>
                              </m:e>
                            </m:d>
                          </m:e>
                          <m:sup/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  <m:sup/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/>
                                </m:sSup>
                              </m:den>
                            </m:f>
                          </m:e>
                        </m:d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𝐸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</m:e>
                    </m:d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Φ</m:t>
                            </m:r>
                            <m:d>
                              <m:dPr>
                                <m:ctrlPr>
                                  <a:rPr lang="el-GR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𝑙𝑛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e>
                                      <m:sup/>
                                    </m:sSup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p/>
                                    </m:sSup>
                                  </m:den>
                                </m:f>
                              </m:e>
                            </m:d>
                          </m:e>
                          <m:sup/>
                        </m:sSup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  <m:sup/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/>
                                </m:sSup>
                              </m:den>
                            </m:f>
                          </m:e>
                        </m:d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ru-RU">
                <a:effectLst/>
              </a:endParaRPr>
            </a:p>
            <a:p>
              <a:pPr eaLnBrk="1" fontAlgn="auto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</m:t>
                    </m:r>
                    <m:d>
                      <m:dPr>
                        <m:begChr m:val="["/>
                        <m:endChr m:val="]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𝑋</m:t>
                        </m:r>
                        <m:d>
                          <m:dPr>
                            <m:begChr m:val="|"/>
                            <m:endChr m:val="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&gt;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𝑋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&gt;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 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𝑒𝑥𝑝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𝜇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ru-RU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d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e>
                                  <m:sup/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/>
                                </m:sSup>
                              </m:den>
                            </m:f>
                          </m:e>
                        </m:d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Φ</m:t>
                            </m:r>
                            <m:d>
                              <m:dPr>
                                <m:ctrlPr>
                                  <a:rPr lang="el-GR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𝑙𝑛</m:t>
                                        </m:r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sSub>
                                              <m:sSub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𝑥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m:t>0</m:t>
                                                </m:r>
                                              </m:sub>
                                            </m:sSub>
                                          </m:e>
                                        </m:d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𝜇</m:t>
                                        </m:r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−</m:t>
                                        </m:r>
                                        <m:sSup>
                                          <m:sSup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p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𝜎</m:t>
                                            </m:r>
                                          </m:e>
                                          <m:sup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2</m:t>
                                            </m:r>
                                          </m:sup>
                                        </m:sSup>
                                      </m:e>
                                      <m:sup/>
                                    </m:sSup>
                                  </m:num>
                                  <m:den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m:t>𝜎</m:t>
                                        </m:r>
                                      </m:e>
                                      <m:sup/>
                                    </m:sSup>
                                  </m:den>
                                </m:f>
                              </m:e>
                            </m:d>
                          </m:e>
                          <m:sup/>
                        </m:sSup>
                      </m:num>
                      <m:den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1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  <m:sup/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/>
                                </m:sSup>
                              </m:den>
                            </m:f>
                          </m:e>
                        </m:d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Φ</m:t>
                        </m:r>
                        <m:d>
                          <m:dPr>
                            <m:ctrlPr>
                              <a:rPr lang="el-GR" sz="11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𝑙𝑛</m:t>
                                    </m:r>
                                    <m:d>
                                      <m:d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  <m:sup/>
                                </m:sSup>
                              </m:num>
                              <m:den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p/>
                                </m:sSup>
                              </m:den>
                            </m:f>
                          </m:e>
                        </m:d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ru-RU">
                <a:effectLst/>
              </a:endParaRPr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573EF9F-7C21-4A62-8A84-EC5FAEC59FEF}"/>
                </a:ext>
              </a:extLst>
            </xdr:cNvPr>
            <xdr:cNvSpPr txBox="1"/>
          </xdr:nvSpPr>
          <xdr:spPr>
            <a:xfrm>
              <a:off x="7162800" y="662940"/>
              <a:ext cx="7513320" cy="70561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/>
                <a:t>Плотность логнормального</a:t>
              </a:r>
              <a:r>
                <a:rPr lang="ru-RU" sz="1100" baseline="0"/>
                <a:t> распределения</a:t>
              </a:r>
            </a:p>
            <a:p>
              <a:endParaRPr lang="ru-RU" sz="1100" baseline="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𝑓(𝑥)=1/(𝑥𝜎√2𝜋)  exp⁡(−(ln⁡(𝑥)−𝜇)^2/(2𝜎^2 )),𝑥&gt;0</a:t>
              </a:r>
              <a:endParaRPr lang="ru-RU" sz="1100"/>
            </a:p>
            <a:p>
              <a:r>
                <a:rPr lang="ru-RU" sz="1100"/>
                <a:t>Функция</a:t>
              </a:r>
              <a:r>
                <a:rPr lang="ru-RU" sz="1100" baseline="0"/>
                <a:t> распределения</a:t>
              </a:r>
              <a:endParaRPr lang="ru-RU" sz="1100"/>
            </a:p>
            <a:p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𝐹(𝑥)=1/2 [1+𝑒𝑟𝑓((ln⁡(𝑥)−𝜇)/(√2 𝜎))]=1/2 𝑒𝑟𝑓𝑐((ln⁡(𝑥)−𝜇)/(√2 𝜎))=Φ((ln⁡(𝑥)−𝜇)/𝜎)</a:t>
              </a:r>
              <a:endParaRPr lang="ru-RU" sz="1100"/>
            </a:p>
            <a:p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𝜇,𝜎−</a:t>
              </a:r>
              <a:r>
                <a:rPr lang="ru-RU" sz="1100"/>
                <a:t> параметры распределения</a:t>
              </a:r>
            </a:p>
            <a:p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𝜇=ln⁡(𝐸(𝑋))−𝜎^2/2=ln⁡(𝑀𝑒𝑑(𝑋))</a:t>
              </a:r>
              <a:endParaRPr lang="ru-RU" sz="1100"/>
            </a:p>
            <a:p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𝐸(𝑋)</a:t>
              </a:r>
              <a:r>
                <a:rPr lang="ru-RU" sz="1100"/>
                <a:t> - мат ожидание</a:t>
              </a:r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𝑀𝑒𝑑(𝑋)</a:t>
              </a:r>
              <a:r>
                <a:rPr lang="ru-RU" sz="1100"/>
                <a:t> - медиана</a:t>
              </a:r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</a:t>
              </a:r>
              <a:r>
                <a:rPr lang="ru-RU" sz="1100"/>
                <a:t> - функция стандартного нормального распределения с параметрами 0,</a:t>
              </a:r>
              <a:r>
                <a:rPr lang="ru-RU" sz="1100" baseline="0"/>
                <a:t> </a:t>
              </a:r>
              <a:r>
                <a:rPr lang="ru-RU" sz="1100"/>
                <a:t>1</a:t>
              </a:r>
            </a:p>
            <a:p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𝐸(𝑋)=exp⁡(𝜇+1/2 𝜎^2 )</a:t>
              </a:r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𝑀𝑒𝑑(𝑋)=exp⁡(𝜇)</a:t>
              </a:r>
              <a:endParaRPr lang="ru-RU" sz="1100"/>
            </a:p>
            <a:p>
              <a:r>
                <a:rPr lang="ru-RU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𝑉𝑎𝑟(𝑋)=exp⁡(2𝜇+𝜎^2 ) (exp⁡(𝜎^2 )−1)</a:t>
              </a:r>
              <a:endParaRPr lang="ru-RU" sz="1100"/>
            </a:p>
            <a:p>
              <a:r>
                <a:rPr lang="ru-RU" sz="1100"/>
                <a:t>Условное мат</a:t>
              </a:r>
              <a:r>
                <a:rPr lang="ru-RU" sz="1100" baseline="0"/>
                <a:t> ожидание</a:t>
              </a:r>
              <a:endParaRPr lang="ru-RU" sz="1100"/>
            </a:p>
            <a:p>
              <a:endParaRPr lang="ru-RU" sz="1100"/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E[𝑋├|𝑋&lt;𝑥_0 ┤]=𝑒𝑥𝑝(𝜇+𝜎^2/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〖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〖𝑙𝑛(𝑥_0 )−𝜇−𝜎^2〗^ /𝜎^ )〗^ /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〖𝑙𝑛(𝑥_0 )−𝜇〗^ /𝜎) =𝐸(𝑋)  〖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〖𝑙𝑛(𝑥_0 )−𝜇−𝜎^2〗^ /𝜎^ )〗^ /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〖𝑙𝑛(𝑥_0 )−𝜇〗^ /𝜎^ ) </a:t>
              </a:r>
              <a:endParaRPr lang="ru-RU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E[𝑋├|𝑋&gt;𝑥_0 ┤]= 𝑒𝑥𝑝(𝜇+𝜎^2/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 (1−〖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〖𝑙𝑛(𝑥_0 )−𝜇−𝜎^2〗^ /𝜎^ )〗^ )/(1−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〖𝑙𝑛(𝑥_0 )−𝜇〗^ /𝜎^ ) )=𝐸(𝑋)  〖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−〖𝑙𝑛(𝑥_0 )−𝜇−𝜎^2〗^ /𝜎^ )〗^ /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−〖𝑙𝑛(𝑥_0 )−𝜇〗^ /𝜎^ )   </a:t>
              </a:r>
              <a:endParaRPr lang="ru-RU">
                <a:effectLst/>
              </a:endParaRPr>
            </a:p>
            <a:p>
              <a:pPr eaLnBrk="1" fontAlgn="auto" latinLnBrk="0" hangingPunct="1"/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E[𝑋├|𝑥_1&gt;𝑋&gt;𝑥_0 ┤]= 𝑒𝑥𝑝(𝜇+𝜎^2/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〖𝑙𝑛(𝑥_1 )−𝜇−𝜎^2〗^ /𝜎^ )−〖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〖𝑙𝑛(𝑥_0 )−𝜇−𝜎^2〗^ /𝜎^ )〗^ )/(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〖𝑙𝑛(𝑥_1 )−𝜇〗^ /𝜎^ )−</a:t>
              </a:r>
              <a:r>
                <a:rPr lang="el-G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Φ(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〖𝑙𝑛(𝑥_0 )−𝜇〗^ /𝜎^ ) )  </a:t>
              </a:r>
              <a:endParaRPr lang="ru-RU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twoCellAnchor>
  <xdr:twoCellAnchor>
    <xdr:from>
      <xdr:col>3</xdr:col>
      <xdr:colOff>256429</xdr:colOff>
      <xdr:row>16</xdr:row>
      <xdr:rowOff>32466</xdr:rowOff>
    </xdr:from>
    <xdr:to>
      <xdr:col>11</xdr:col>
      <xdr:colOff>51020</xdr:colOff>
      <xdr:row>35</xdr:row>
      <xdr:rowOff>50357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D1C76C4-3138-4570-926B-3CBECA131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350520</xdr:colOff>
      <xdr:row>48</xdr:row>
      <xdr:rowOff>83820</xdr:rowOff>
    </xdr:from>
    <xdr:to>
      <xdr:col>17</xdr:col>
      <xdr:colOff>449580</xdr:colOff>
      <xdr:row>66</xdr:row>
      <xdr:rowOff>83820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D59C332-B5A3-49B0-A4DF-48FD5E9FC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350520</xdr:colOff>
      <xdr:row>69</xdr:row>
      <xdr:rowOff>99060</xdr:rowOff>
    </xdr:from>
    <xdr:to>
      <xdr:col>17</xdr:col>
      <xdr:colOff>449580</xdr:colOff>
      <xdr:row>87</xdr:row>
      <xdr:rowOff>99060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A4DC89F-6FE8-4DB9-B44C-811960BDC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297180</xdr:colOff>
      <xdr:row>3</xdr:row>
      <xdr:rowOff>129540</xdr:rowOff>
    </xdr:from>
    <xdr:to>
      <xdr:col>10</xdr:col>
      <xdr:colOff>365760</xdr:colOff>
      <xdr:row>10</xdr:row>
      <xdr:rowOff>114300</xdr:rowOff>
    </xdr:to>
    <xdr:sp macro="" textlink="">
      <xdr:nvSpPr>
        <xdr:cNvPr id="8" name="Выноска: стрелка вниз 7">
          <a:extLst>
            <a:ext uri="{FF2B5EF4-FFF2-40B4-BE49-F238E27FC236}">
              <a16:creationId xmlns:a16="http://schemas.microsoft.com/office/drawing/2014/main" id="{CE8F8B3B-4101-4872-B0E5-6A1DB9E1C63F}"/>
            </a:ext>
          </a:extLst>
        </xdr:cNvPr>
        <xdr:cNvSpPr/>
      </xdr:nvSpPr>
      <xdr:spPr>
        <a:xfrm>
          <a:off x="5859780" y="678180"/>
          <a:ext cx="1882140" cy="1264920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Используйте подбор параметра</a:t>
          </a:r>
          <a:r>
            <a:rPr lang="ru-RU" sz="1100" baseline="0"/>
            <a:t> для минимизации невязки за счет подбора </a:t>
          </a:r>
          <a:r>
            <a:rPr lang="el-GR" sz="1100" baseline="0"/>
            <a:t>μ</a:t>
          </a:r>
          <a:r>
            <a:rPr lang="ru-RU" sz="1100" baseline="0"/>
            <a:t> </a:t>
          </a:r>
          <a:r>
            <a:rPr lang="el-GR" sz="1100" baseline="0"/>
            <a:t>σ</a:t>
          </a:r>
          <a:endParaRPr lang="ru-RU" sz="1100"/>
        </a:p>
      </xdr:txBody>
    </xdr:sp>
    <xdr:clientData/>
  </xdr:twoCellAnchor>
  <xdr:twoCellAnchor>
    <xdr:from>
      <xdr:col>0</xdr:col>
      <xdr:colOff>121920</xdr:colOff>
      <xdr:row>43</xdr:row>
      <xdr:rowOff>30480</xdr:rowOff>
    </xdr:from>
    <xdr:to>
      <xdr:col>2</xdr:col>
      <xdr:colOff>601980</xdr:colOff>
      <xdr:row>50</xdr:row>
      <xdr:rowOff>15240</xdr:rowOff>
    </xdr:to>
    <xdr:sp macro="" textlink="">
      <xdr:nvSpPr>
        <xdr:cNvPr id="9" name="Выноска: стрелка вниз 8">
          <a:extLst>
            <a:ext uri="{FF2B5EF4-FFF2-40B4-BE49-F238E27FC236}">
              <a16:creationId xmlns:a16="http://schemas.microsoft.com/office/drawing/2014/main" id="{7AB8ABD4-1E0F-4725-AF1E-6C9E584CF96E}"/>
            </a:ext>
          </a:extLst>
        </xdr:cNvPr>
        <xdr:cNvSpPr/>
      </xdr:nvSpPr>
      <xdr:spPr>
        <a:xfrm>
          <a:off x="121920" y="7940040"/>
          <a:ext cx="1882140" cy="1264920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Для формирования дискретного распределения</a:t>
          </a:r>
          <a:r>
            <a:rPr lang="ru-RU" sz="1100" baseline="0"/>
            <a:t> задайте шаг по значениям вероятности</a:t>
          </a:r>
        </a:p>
        <a:p>
          <a:pPr algn="l"/>
          <a:endParaRPr lang="ru-RU" sz="1100"/>
        </a:p>
      </xdr:txBody>
    </xdr:sp>
    <xdr:clientData/>
  </xdr:twoCellAnchor>
  <xdr:twoCellAnchor>
    <xdr:from>
      <xdr:col>0</xdr:col>
      <xdr:colOff>396240</xdr:colOff>
      <xdr:row>59</xdr:row>
      <xdr:rowOff>114300</xdr:rowOff>
    </xdr:from>
    <xdr:to>
      <xdr:col>3</xdr:col>
      <xdr:colOff>266700</xdr:colOff>
      <xdr:row>62</xdr:row>
      <xdr:rowOff>99060</xdr:rowOff>
    </xdr:to>
    <xdr:sp macro="" textlink="">
      <xdr:nvSpPr>
        <xdr:cNvPr id="10" name="Выноска: стрелка вниз 9">
          <a:extLst>
            <a:ext uri="{FF2B5EF4-FFF2-40B4-BE49-F238E27FC236}">
              <a16:creationId xmlns:a16="http://schemas.microsoft.com/office/drawing/2014/main" id="{65B797DA-E3C1-4480-93E0-8559DBE59114}"/>
            </a:ext>
          </a:extLst>
        </xdr:cNvPr>
        <xdr:cNvSpPr/>
      </xdr:nvSpPr>
      <xdr:spPr>
        <a:xfrm>
          <a:off x="396240" y="10949940"/>
          <a:ext cx="1882140" cy="533400"/>
        </a:xfrm>
        <a:prstGeom prst="downArrowCallout">
          <a:avLst>
            <a:gd name="adj1" fmla="val 25000"/>
            <a:gd name="adj2" fmla="val 25000"/>
            <a:gd name="adj3" fmla="val 25000"/>
            <a:gd name="adj4" fmla="val 492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Результат для 3 ступеней</a:t>
          </a:r>
          <a:endParaRPr lang="ru-RU" sz="1100" baseline="0"/>
        </a:p>
        <a:p>
          <a:pPr algn="l"/>
          <a:endParaRPr lang="ru-RU" sz="1100"/>
        </a:p>
      </xdr:txBody>
    </xdr:sp>
    <xdr:clientData/>
  </xdr:twoCellAnchor>
  <xdr:twoCellAnchor>
    <xdr:from>
      <xdr:col>0</xdr:col>
      <xdr:colOff>312420</xdr:colOff>
      <xdr:row>79</xdr:row>
      <xdr:rowOff>121920</xdr:rowOff>
    </xdr:from>
    <xdr:to>
      <xdr:col>3</xdr:col>
      <xdr:colOff>182880</xdr:colOff>
      <xdr:row>82</xdr:row>
      <xdr:rowOff>106680</xdr:rowOff>
    </xdr:to>
    <xdr:sp macro="" textlink="">
      <xdr:nvSpPr>
        <xdr:cNvPr id="11" name="Выноска: стрелка вниз 10">
          <a:extLst>
            <a:ext uri="{FF2B5EF4-FFF2-40B4-BE49-F238E27FC236}">
              <a16:creationId xmlns:a16="http://schemas.microsoft.com/office/drawing/2014/main" id="{A5960E75-328E-435C-A60E-7E2CDBC26799}"/>
            </a:ext>
          </a:extLst>
        </xdr:cNvPr>
        <xdr:cNvSpPr/>
      </xdr:nvSpPr>
      <xdr:spPr>
        <a:xfrm>
          <a:off x="312420" y="14615160"/>
          <a:ext cx="1882140" cy="533400"/>
        </a:xfrm>
        <a:prstGeom prst="downArrowCallout">
          <a:avLst>
            <a:gd name="adj1" fmla="val 25000"/>
            <a:gd name="adj2" fmla="val 25000"/>
            <a:gd name="adj3" fmla="val 25000"/>
            <a:gd name="adj4" fmla="val 492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Результат для 5 ступеней</a:t>
          </a:r>
          <a:endParaRPr lang="ru-RU" sz="1100" baseline="0"/>
        </a:p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0550-4C6B-4B03-8A89-918DD16242A0}">
  <sheetPr codeName="Лист1"/>
  <dimension ref="B1:J89"/>
  <sheetViews>
    <sheetView tabSelected="1" zoomScaleNormal="100" workbookViewId="0">
      <selection activeCell="G4" sqref="G4"/>
    </sheetView>
  </sheetViews>
  <sheetFormatPr defaultRowHeight="14.4" x14ac:dyDescent="0.3"/>
  <cols>
    <col min="2" max="2" width="11.5546875" customWidth="1"/>
    <col min="4" max="5" width="12" bestFit="1" customWidth="1"/>
    <col min="8" max="8" width="10" customWidth="1"/>
    <col min="9" max="9" width="9.77734375" customWidth="1"/>
    <col min="10" max="10" width="16.6640625" bestFit="1" customWidth="1"/>
  </cols>
  <sheetData>
    <row r="1" spans="2:10" x14ac:dyDescent="0.3">
      <c r="B1" s="5" t="s">
        <v>26</v>
      </c>
      <c r="J1" t="s">
        <v>27</v>
      </c>
    </row>
    <row r="2" spans="2:10" x14ac:dyDescent="0.3">
      <c r="B2" t="s">
        <v>28</v>
      </c>
    </row>
    <row r="4" spans="2:10" x14ac:dyDescent="0.3">
      <c r="B4" t="s">
        <v>0</v>
      </c>
    </row>
    <row r="6" spans="2:10" x14ac:dyDescent="0.3">
      <c r="B6" s="3" t="s">
        <v>1</v>
      </c>
      <c r="C6" s="4">
        <v>20</v>
      </c>
      <c r="D6" s="1">
        <v>0.1</v>
      </c>
    </row>
    <row r="7" spans="2:10" x14ac:dyDescent="0.3">
      <c r="B7" s="3" t="s">
        <v>2</v>
      </c>
      <c r="C7" s="4">
        <v>35</v>
      </c>
      <c r="D7" s="1">
        <v>0.5</v>
      </c>
    </row>
    <row r="8" spans="2:10" x14ac:dyDescent="0.3">
      <c r="B8" s="3" t="s">
        <v>3</v>
      </c>
      <c r="C8" s="4">
        <v>55</v>
      </c>
      <c r="D8" s="1">
        <v>0.9</v>
      </c>
    </row>
    <row r="10" spans="2:10" x14ac:dyDescent="0.3">
      <c r="B10" t="s">
        <v>4</v>
      </c>
    </row>
    <row r="11" spans="2:10" x14ac:dyDescent="0.3">
      <c r="B11" s="6"/>
      <c r="C11" s="6"/>
      <c r="D11" s="6"/>
      <c r="E11" s="6"/>
      <c r="F11" s="6"/>
      <c r="G11" s="6" t="s">
        <v>10</v>
      </c>
      <c r="H11" s="6" t="s">
        <v>11</v>
      </c>
      <c r="I11" s="6" t="s">
        <v>12</v>
      </c>
      <c r="J11" s="6" t="s">
        <v>13</v>
      </c>
    </row>
    <row r="12" spans="2:10" x14ac:dyDescent="0.3">
      <c r="B12" s="7" t="s">
        <v>5</v>
      </c>
      <c r="C12" s="6">
        <v>3.5251707412211997</v>
      </c>
      <c r="D12" s="6" t="s">
        <v>17</v>
      </c>
      <c r="E12" s="6">
        <f>EXP(μ)</f>
        <v>33.959571419967077</v>
      </c>
      <c r="F12" s="6"/>
      <c r="G12" s="6">
        <f>p10_</f>
        <v>20</v>
      </c>
      <c r="H12" s="6">
        <f>D6</f>
        <v>0.1</v>
      </c>
      <c r="I12" s="8">
        <f>_xlfn.LOGNORM.INV(H12,μ,σ)</f>
        <v>20.847260612458442</v>
      </c>
      <c r="J12" s="9">
        <f>(I12-G12)^2</f>
        <v>0.71785054542345361</v>
      </c>
    </row>
    <row r="13" spans="2:10" x14ac:dyDescent="0.3">
      <c r="B13" s="7" t="s">
        <v>6</v>
      </c>
      <c r="C13" s="6">
        <v>0.38074799346405042</v>
      </c>
      <c r="D13" s="6" t="s">
        <v>16</v>
      </c>
      <c r="E13" s="6">
        <f>EXP(μ+1/2*σ^2)</f>
        <v>36.512521570524875</v>
      </c>
      <c r="F13" s="6"/>
      <c r="G13" s="6">
        <f>p50_</f>
        <v>35</v>
      </c>
      <c r="H13" s="6">
        <f t="shared" ref="H13:H14" si="0">D7</f>
        <v>0.5</v>
      </c>
      <c r="I13" s="8">
        <f>_xlfn.LOGNORM.INV(H13,μ,σ)</f>
        <v>33.959571419967077</v>
      </c>
      <c r="J13" s="9">
        <f t="shared" ref="J13:J14" si="1">(I13-G13)^2</f>
        <v>1.0824916301493253</v>
      </c>
    </row>
    <row r="14" spans="2:10" x14ac:dyDescent="0.3">
      <c r="B14" s="6"/>
      <c r="C14" s="6"/>
      <c r="D14" s="6" t="s">
        <v>18</v>
      </c>
      <c r="E14" s="6">
        <f>EXP(2*μ+σ^2)*(EXP(σ^2)-1)</f>
        <v>207.97865081294881</v>
      </c>
      <c r="F14" s="6"/>
      <c r="G14" s="6">
        <f>p90_</f>
        <v>55</v>
      </c>
      <c r="H14" s="6">
        <f t="shared" si="0"/>
        <v>0.9</v>
      </c>
      <c r="I14" s="8">
        <f>_xlfn.LOGNORM.INV(H14,μ,σ)</f>
        <v>55.319138205556584</v>
      </c>
      <c r="J14" s="9">
        <f t="shared" si="1"/>
        <v>0.10184919424587639</v>
      </c>
    </row>
    <row r="15" spans="2:10" ht="18" x14ac:dyDescent="0.35">
      <c r="B15" s="6"/>
      <c r="C15" s="6"/>
      <c r="D15" s="6" t="s">
        <v>19</v>
      </c>
      <c r="E15" s="6">
        <f>E14^0.5</f>
        <v>14.421464932972267</v>
      </c>
      <c r="F15" s="6"/>
      <c r="G15" s="6"/>
      <c r="H15" s="6"/>
      <c r="I15" s="11" t="s">
        <v>25</v>
      </c>
      <c r="J15" s="11">
        <f>SUM(J12:J14)</f>
        <v>1.9021913698186552</v>
      </c>
    </row>
    <row r="16" spans="2:10" x14ac:dyDescent="0.3">
      <c r="B16" s="3" t="s">
        <v>7</v>
      </c>
      <c r="C16" s="6" t="s">
        <v>8</v>
      </c>
      <c r="D16" s="6"/>
      <c r="E16" s="6"/>
      <c r="F16" s="6"/>
      <c r="G16" s="6"/>
      <c r="H16" s="6"/>
      <c r="I16" s="6"/>
      <c r="J16" s="6"/>
    </row>
    <row r="17" spans="2:10" x14ac:dyDescent="0.3">
      <c r="B17" s="3">
        <v>1</v>
      </c>
      <c r="C17" s="10">
        <f>_xlfn.LOGNORM.DIST(B17,μ,σ,1)</f>
        <v>1.0362273263452387E-20</v>
      </c>
      <c r="D17" s="6"/>
      <c r="E17" s="6"/>
      <c r="F17" s="6"/>
      <c r="G17" s="6"/>
      <c r="H17" s="6"/>
      <c r="I17" s="6"/>
      <c r="J17" s="6"/>
    </row>
    <row r="18" spans="2:10" x14ac:dyDescent="0.3">
      <c r="B18" s="3">
        <v>5</v>
      </c>
      <c r="C18" s="10">
        <f>_xlfn.LOGNORM.DIST(B18,μ,σ,1)</f>
        <v>2.4333088995743818E-7</v>
      </c>
      <c r="D18" s="6"/>
      <c r="E18" s="6" t="str">
        <f>B6</f>
        <v>p10</v>
      </c>
      <c r="F18" s="6"/>
      <c r="G18" s="6" t="str">
        <f>B7</f>
        <v>p50</v>
      </c>
      <c r="H18" s="6"/>
      <c r="I18" s="6" t="str">
        <f>B8</f>
        <v>p90</v>
      </c>
      <c r="J18" s="6"/>
    </row>
    <row r="19" spans="2:10" x14ac:dyDescent="0.3">
      <c r="B19" s="3">
        <v>10</v>
      </c>
      <c r="C19" s="10">
        <f>_xlfn.LOGNORM.DIST(B19,μ,σ,1)</f>
        <v>6.6134645553801556E-4</v>
      </c>
      <c r="D19" s="6"/>
      <c r="E19" s="6">
        <v>0</v>
      </c>
      <c r="F19" s="6">
        <f>H12</f>
        <v>0.1</v>
      </c>
      <c r="G19" s="6">
        <v>0</v>
      </c>
      <c r="H19" s="6">
        <f>H13</f>
        <v>0.5</v>
      </c>
      <c r="I19" s="6">
        <v>0</v>
      </c>
      <c r="J19" s="6">
        <f>H14</f>
        <v>0.9</v>
      </c>
    </row>
    <row r="20" spans="2:10" x14ac:dyDescent="0.3">
      <c r="B20" s="3">
        <v>15</v>
      </c>
      <c r="C20" s="10">
        <f>_xlfn.LOGNORM.DIST(B20,μ,σ,1)</f>
        <v>1.5932786468378361E-2</v>
      </c>
      <c r="D20" s="6"/>
      <c r="E20" s="8">
        <f>I12</f>
        <v>20.847260612458442</v>
      </c>
      <c r="F20" s="6">
        <f>F19</f>
        <v>0.1</v>
      </c>
      <c r="G20" s="8">
        <f>I13</f>
        <v>33.959571419967077</v>
      </c>
      <c r="H20" s="6">
        <f>H19</f>
        <v>0.5</v>
      </c>
      <c r="I20" s="8">
        <f>I14</f>
        <v>55.319138205556584</v>
      </c>
      <c r="J20" s="6">
        <f>J19</f>
        <v>0.9</v>
      </c>
    </row>
    <row r="21" spans="2:10" x14ac:dyDescent="0.3">
      <c r="B21" s="3">
        <v>20</v>
      </c>
      <c r="C21" s="10">
        <f>_xlfn.LOGNORM.DIST(B21,μ,σ,1)</f>
        <v>8.2185209239391085E-2</v>
      </c>
      <c r="D21" s="6"/>
      <c r="E21" s="8">
        <f>E20</f>
        <v>20.847260612458442</v>
      </c>
      <c r="F21" s="6">
        <v>0</v>
      </c>
      <c r="G21" s="8">
        <f>G20</f>
        <v>33.959571419967077</v>
      </c>
      <c r="H21" s="6">
        <v>0</v>
      </c>
      <c r="I21" s="8">
        <f>I20</f>
        <v>55.319138205556584</v>
      </c>
      <c r="J21" s="6">
        <v>0</v>
      </c>
    </row>
    <row r="22" spans="2:10" x14ac:dyDescent="0.3">
      <c r="B22" s="3">
        <v>25</v>
      </c>
      <c r="C22" s="10">
        <f>_xlfn.LOGNORM.DIST(B22,μ,σ,1)</f>
        <v>0.21056690474384118</v>
      </c>
      <c r="D22" s="6"/>
      <c r="E22" s="6"/>
      <c r="F22" s="6"/>
      <c r="G22" s="6"/>
      <c r="H22" s="6"/>
      <c r="I22" s="6"/>
      <c r="J22" s="6"/>
    </row>
    <row r="23" spans="2:10" x14ac:dyDescent="0.3">
      <c r="B23" s="3">
        <v>30</v>
      </c>
      <c r="C23" s="10">
        <f>_xlfn.LOGNORM.DIST(B23,μ,σ,1)</f>
        <v>0.37236170464845597</v>
      </c>
      <c r="D23" s="6"/>
      <c r="E23" s="6"/>
      <c r="F23" s="6"/>
      <c r="G23" s="6"/>
      <c r="H23" s="6"/>
      <c r="I23" s="6"/>
      <c r="J23" s="6"/>
    </row>
    <row r="24" spans="2:10" x14ac:dyDescent="0.3">
      <c r="B24" s="3">
        <v>35</v>
      </c>
      <c r="C24" s="10">
        <f>_xlfn.LOGNORM.DIST(B24,μ,σ,1)</f>
        <v>0.53158628946118114</v>
      </c>
      <c r="D24" s="6"/>
      <c r="E24" s="6"/>
      <c r="F24" s="6"/>
      <c r="G24" s="6"/>
      <c r="H24" s="6"/>
      <c r="I24" s="6"/>
      <c r="J24" s="6"/>
    </row>
    <row r="25" spans="2:10" x14ac:dyDescent="0.3">
      <c r="B25" s="3">
        <v>40</v>
      </c>
      <c r="C25" s="10">
        <f>_xlfn.LOGNORM.DIST(B25,μ,σ,1)</f>
        <v>0.66638983324143819</v>
      </c>
      <c r="D25" s="6"/>
      <c r="E25" s="6"/>
      <c r="F25" s="6"/>
      <c r="G25" s="6"/>
      <c r="H25" s="6"/>
      <c r="I25" s="6"/>
      <c r="J25" s="6"/>
    </row>
    <row r="26" spans="2:10" x14ac:dyDescent="0.3">
      <c r="B26" s="3">
        <v>45</v>
      </c>
      <c r="C26" s="10">
        <f>_xlfn.LOGNORM.DIST(B26,μ,σ,1)</f>
        <v>0.77014136776403985</v>
      </c>
      <c r="D26" s="6"/>
      <c r="E26" s="6"/>
      <c r="F26" s="6"/>
      <c r="G26" s="6"/>
      <c r="H26" s="6"/>
      <c r="I26" s="6"/>
      <c r="J26" s="6"/>
    </row>
    <row r="27" spans="2:10" x14ac:dyDescent="0.3">
      <c r="B27" s="3">
        <v>50</v>
      </c>
      <c r="C27" s="10">
        <f>_xlfn.LOGNORM.DIST(B27,μ,σ,1)</f>
        <v>0.84519300014478049</v>
      </c>
      <c r="D27" s="6"/>
      <c r="E27" s="6"/>
      <c r="F27" s="6"/>
      <c r="G27" s="6"/>
      <c r="H27" s="6"/>
      <c r="I27" s="6"/>
      <c r="J27" s="6"/>
    </row>
    <row r="28" spans="2:10" x14ac:dyDescent="0.3">
      <c r="B28" s="3">
        <v>55</v>
      </c>
      <c r="C28" s="10">
        <f>_xlfn.LOGNORM.DIST(B28,μ,σ,1)</f>
        <v>0.89730714275022938</v>
      </c>
      <c r="D28" s="6"/>
      <c r="E28" s="6"/>
      <c r="F28" s="6"/>
      <c r="G28" s="6"/>
      <c r="H28" s="6"/>
      <c r="I28" s="6"/>
      <c r="J28" s="6"/>
    </row>
    <row r="29" spans="2:10" x14ac:dyDescent="0.3">
      <c r="B29" s="3">
        <v>60</v>
      </c>
      <c r="C29" s="10">
        <f>_xlfn.LOGNORM.DIST(B29,μ,σ,1)</f>
        <v>0.93252755069361459</v>
      </c>
      <c r="D29" s="6"/>
      <c r="E29" s="6"/>
      <c r="F29" s="6"/>
      <c r="G29" s="6"/>
      <c r="H29" s="6"/>
      <c r="I29" s="6"/>
      <c r="J29" s="6"/>
    </row>
    <row r="30" spans="2:10" x14ac:dyDescent="0.3">
      <c r="B30" s="3">
        <v>65</v>
      </c>
      <c r="C30" s="10">
        <f>_xlfn.LOGNORM.DIST(B30,μ,σ,1)</f>
        <v>0.9559128774186415</v>
      </c>
      <c r="D30" s="6"/>
      <c r="E30" s="6"/>
      <c r="F30" s="6"/>
      <c r="G30" s="6"/>
      <c r="H30" s="6"/>
      <c r="I30" s="6"/>
      <c r="J30" s="6"/>
    </row>
    <row r="31" spans="2:10" x14ac:dyDescent="0.3">
      <c r="B31" s="3">
        <v>70</v>
      </c>
      <c r="C31" s="10">
        <f>_xlfn.LOGNORM.DIST(B31,μ,σ,1)</f>
        <v>0.9712667737513947</v>
      </c>
      <c r="D31" s="6"/>
      <c r="E31" s="6"/>
      <c r="F31" s="6"/>
      <c r="G31" s="6"/>
      <c r="H31" s="6"/>
      <c r="I31" s="6"/>
      <c r="J31" s="6"/>
    </row>
    <row r="32" spans="2:10" x14ac:dyDescent="0.3">
      <c r="B32" s="3">
        <v>75</v>
      </c>
      <c r="C32" s="10">
        <f>_xlfn.LOGNORM.DIST(B32,μ,σ,1)</f>
        <v>0.98128073876709798</v>
      </c>
      <c r="D32" s="6"/>
      <c r="E32" s="6"/>
      <c r="F32" s="6"/>
      <c r="G32" s="6"/>
      <c r="H32" s="6"/>
      <c r="I32" s="6"/>
      <c r="J32" s="6"/>
    </row>
    <row r="33" spans="2:10" x14ac:dyDescent="0.3">
      <c r="B33" s="3">
        <v>80</v>
      </c>
      <c r="C33" s="10">
        <f>_xlfn.LOGNORM.DIST(B33,μ,σ,1)</f>
        <v>0.98778993383377844</v>
      </c>
      <c r="D33" s="6"/>
      <c r="E33" s="6"/>
      <c r="F33" s="6"/>
      <c r="G33" s="6"/>
      <c r="H33" s="6"/>
      <c r="I33" s="6"/>
      <c r="J33" s="6"/>
    </row>
    <row r="34" spans="2:10" x14ac:dyDescent="0.3">
      <c r="B34" s="3">
        <v>85</v>
      </c>
      <c r="C34" s="10">
        <f>_xlfn.LOGNORM.DIST(B34,μ,σ,1)</f>
        <v>0.9920167232916477</v>
      </c>
      <c r="D34" s="6"/>
      <c r="E34" s="6"/>
      <c r="F34" s="6"/>
      <c r="G34" s="6"/>
      <c r="H34" s="6"/>
      <c r="I34" s="6"/>
      <c r="J34" s="6"/>
    </row>
    <row r="35" spans="2:10" x14ac:dyDescent="0.3">
      <c r="B35" s="3">
        <v>90</v>
      </c>
      <c r="C35" s="10">
        <f>_xlfn.LOGNORM.DIST(B35,μ,σ,1)</f>
        <v>0.99476338766760075</v>
      </c>
      <c r="D35" s="6"/>
      <c r="E35" s="6"/>
      <c r="F35" s="6"/>
      <c r="G35" s="6"/>
      <c r="H35" s="6"/>
      <c r="I35" s="6"/>
      <c r="J35" s="6"/>
    </row>
    <row r="42" spans="2:10" x14ac:dyDescent="0.3">
      <c r="B42" t="s">
        <v>23</v>
      </c>
    </row>
    <row r="51" spans="2:9" x14ac:dyDescent="0.3">
      <c r="B51" s="3" t="s">
        <v>9</v>
      </c>
      <c r="C51" s="3" t="s">
        <v>14</v>
      </c>
      <c r="D51" s="6" t="s">
        <v>7</v>
      </c>
      <c r="E51" s="3" t="s">
        <v>15</v>
      </c>
      <c r="F51" s="6"/>
      <c r="G51" s="6"/>
      <c r="H51" s="3" t="s">
        <v>7</v>
      </c>
      <c r="I51" s="6" t="s">
        <v>20</v>
      </c>
    </row>
    <row r="52" spans="2:9" x14ac:dyDescent="0.3">
      <c r="B52" s="3">
        <v>0</v>
      </c>
      <c r="C52" s="3"/>
      <c r="D52" s="6"/>
      <c r="E52" s="3"/>
      <c r="F52" s="6"/>
      <c r="G52" s="6"/>
      <c r="H52" s="3">
        <v>0</v>
      </c>
      <c r="I52" s="10">
        <v>0</v>
      </c>
    </row>
    <row r="53" spans="2:9" x14ac:dyDescent="0.3">
      <c r="B53" s="4">
        <v>0.3</v>
      </c>
      <c r="C53" s="3">
        <f>B53-B52</f>
        <v>0.3</v>
      </c>
      <c r="D53" s="8">
        <f>_xlfn.LOGNORM.INV(B53,μ,σ)</f>
        <v>27.813076790217529</v>
      </c>
      <c r="E53" s="12">
        <f>E_x*_xlfn.NORM.DIST((LN(D53)-μ-σ^2)/σ,0,1,1)/_xlfn.LOGNORM.DIST(D53,μ,σ,1)</f>
        <v>22.235317352499788</v>
      </c>
      <c r="F53" s="6"/>
      <c r="G53" s="6"/>
      <c r="H53" s="12">
        <f>E53</f>
        <v>22.235317352499788</v>
      </c>
      <c r="I53" s="10">
        <f>I52</f>
        <v>0</v>
      </c>
    </row>
    <row r="54" spans="2:9" x14ac:dyDescent="0.3">
      <c r="B54" s="4">
        <v>0.7</v>
      </c>
      <c r="C54" s="3">
        <f t="shared" ref="C54:C55" si="2">B54-B53</f>
        <v>0.39999999999999997</v>
      </c>
      <c r="D54" s="8">
        <f>_xlfn.LOGNORM.INV(B54,μ,σ)</f>
        <v>41.464398193926861</v>
      </c>
      <c r="E54" s="12">
        <f>EXP(μ+1/2*σ^2)*(_xlfn.NORM.DIST((LN(D54)-μ-σ^2)/σ,0,1,1)-_xlfn.NORM.DIST((LN(D53)-μ-σ^2)/σ,0,1,1))/(_xlfn.LOGNORM.DIST(D54,μ,σ,1)-_xlfn.LOGNORM.DIST(D53,μ,σ,1))</f>
        <v>34.177473518993772</v>
      </c>
      <c r="F54" s="6"/>
      <c r="G54" s="6"/>
      <c r="H54" s="12">
        <f>H53</f>
        <v>22.235317352499788</v>
      </c>
      <c r="I54" s="10">
        <f>C53</f>
        <v>0.3</v>
      </c>
    </row>
    <row r="55" spans="2:9" x14ac:dyDescent="0.3">
      <c r="B55" s="4">
        <v>0.99</v>
      </c>
      <c r="C55" s="3">
        <f t="shared" si="2"/>
        <v>0.29000000000000004</v>
      </c>
      <c r="D55" s="8">
        <f>_xlfn.LOGNORM.INV(B55,μ,σ)</f>
        <v>82.345435444429427</v>
      </c>
      <c r="E55" s="12">
        <f>EXP(μ+1/2*σ^2)*(_xlfn.NORM.DIST((LN(D55)-μ-σ^2)/σ,0,1,1)-_xlfn.NORM.DIST((LN(D54)-μ-σ^2)/σ,0,1,1))/(_xlfn.LOGNORM.DIST(D55,μ,σ,1)-_xlfn.LOGNORM.DIST(D54,μ,σ,1))</f>
        <v>52.507023333695081</v>
      </c>
      <c r="F55" s="6"/>
      <c r="G55" s="6"/>
      <c r="H55" s="12">
        <f>E54</f>
        <v>34.177473518993772</v>
      </c>
      <c r="I55" s="10">
        <f>I54</f>
        <v>0.3</v>
      </c>
    </row>
    <row r="56" spans="2:9" x14ac:dyDescent="0.3">
      <c r="B56" s="6"/>
      <c r="C56" s="6"/>
      <c r="D56" s="6"/>
      <c r="E56" s="6"/>
      <c r="F56" s="6"/>
      <c r="G56" s="6"/>
      <c r="H56" s="12">
        <f>H55</f>
        <v>34.177473518993772</v>
      </c>
      <c r="I56" s="10">
        <f>B54</f>
        <v>0.7</v>
      </c>
    </row>
    <row r="57" spans="2:9" x14ac:dyDescent="0.3">
      <c r="B57" s="6"/>
      <c r="C57" s="6"/>
      <c r="D57" s="6"/>
      <c r="E57" s="6"/>
      <c r="F57" s="6"/>
      <c r="G57" s="6"/>
      <c r="H57" s="12">
        <f>E55</f>
        <v>52.507023333695081</v>
      </c>
      <c r="I57" s="10">
        <f>I56</f>
        <v>0.7</v>
      </c>
    </row>
    <row r="58" spans="2:9" x14ac:dyDescent="0.3">
      <c r="B58" s="6"/>
      <c r="C58" s="6"/>
      <c r="D58" s="6"/>
      <c r="E58" s="6"/>
      <c r="F58" s="6"/>
      <c r="G58" s="6"/>
      <c r="H58" s="12">
        <f>H57</f>
        <v>52.507023333695081</v>
      </c>
      <c r="I58" s="10">
        <f>B55</f>
        <v>0.99</v>
      </c>
    </row>
    <row r="59" spans="2:9" x14ac:dyDescent="0.3">
      <c r="H59" s="3">
        <f>B35</f>
        <v>90</v>
      </c>
      <c r="I59" s="10">
        <f>I58</f>
        <v>0.99</v>
      </c>
    </row>
    <row r="60" spans="2:9" x14ac:dyDescent="0.3">
      <c r="H60" s="1"/>
      <c r="I60" s="2"/>
    </row>
    <row r="61" spans="2:9" x14ac:dyDescent="0.3">
      <c r="H61" s="1"/>
      <c r="I61" s="2"/>
    </row>
    <row r="62" spans="2:9" x14ac:dyDescent="0.3">
      <c r="H62" s="1"/>
      <c r="I62" s="2"/>
    </row>
    <row r="63" spans="2:9" x14ac:dyDescent="0.3">
      <c r="H63" s="1"/>
      <c r="I63" s="2"/>
    </row>
    <row r="64" spans="2:9" x14ac:dyDescent="0.3">
      <c r="B64" s="13" t="s">
        <v>21</v>
      </c>
      <c r="C64" s="13" t="s">
        <v>22</v>
      </c>
      <c r="H64" s="1"/>
      <c r="I64" s="2"/>
    </row>
    <row r="65" spans="2:9" x14ac:dyDescent="0.3">
      <c r="B65" s="13">
        <f>C53</f>
        <v>0.3</v>
      </c>
      <c r="C65" s="14">
        <f>E53</f>
        <v>22.235317352499788</v>
      </c>
      <c r="H65" s="1"/>
      <c r="I65" s="2"/>
    </row>
    <row r="66" spans="2:9" x14ac:dyDescent="0.3">
      <c r="B66" s="13">
        <f>C54</f>
        <v>0.39999999999999997</v>
      </c>
      <c r="C66" s="14">
        <f>E54</f>
        <v>34.177473518993772</v>
      </c>
      <c r="H66" s="1"/>
      <c r="I66" s="2"/>
    </row>
    <row r="67" spans="2:9" x14ac:dyDescent="0.3">
      <c r="B67" s="13">
        <f>C55</f>
        <v>0.29000000000000004</v>
      </c>
      <c r="C67" s="14">
        <f>E55</f>
        <v>52.507023333695081</v>
      </c>
      <c r="H67" s="1"/>
      <c r="I67" s="2"/>
    </row>
    <row r="68" spans="2:9" x14ac:dyDescent="0.3">
      <c r="H68" s="1"/>
      <c r="I68" s="2"/>
    </row>
    <row r="69" spans="2:9" x14ac:dyDescent="0.3">
      <c r="H69" s="1"/>
      <c r="I69" s="2"/>
    </row>
    <row r="70" spans="2:9" x14ac:dyDescent="0.3">
      <c r="B70" t="s">
        <v>24</v>
      </c>
      <c r="H70" s="1"/>
      <c r="I70" s="2"/>
    </row>
    <row r="72" spans="2:9" x14ac:dyDescent="0.3">
      <c r="B72" s="3" t="s">
        <v>9</v>
      </c>
      <c r="C72" s="3" t="s">
        <v>14</v>
      </c>
      <c r="D72" s="6" t="s">
        <v>7</v>
      </c>
      <c r="E72" s="3" t="s">
        <v>15</v>
      </c>
      <c r="F72" s="6"/>
      <c r="G72" s="6"/>
      <c r="H72" s="3" t="s">
        <v>7</v>
      </c>
      <c r="I72" s="6" t="s">
        <v>20</v>
      </c>
    </row>
    <row r="73" spans="2:9" x14ac:dyDescent="0.3">
      <c r="B73" s="3">
        <v>0</v>
      </c>
      <c r="C73" s="3"/>
      <c r="D73" s="6"/>
      <c r="E73" s="3"/>
      <c r="F73" s="6"/>
      <c r="G73" s="6"/>
      <c r="H73" s="3">
        <v>0</v>
      </c>
      <c r="I73" s="10">
        <v>0</v>
      </c>
    </row>
    <row r="74" spans="2:9" x14ac:dyDescent="0.3">
      <c r="B74" s="4">
        <v>0.2</v>
      </c>
      <c r="C74" s="3">
        <f>B74-B73</f>
        <v>0.2</v>
      </c>
      <c r="D74" s="8">
        <f>_xlfn.LOGNORM.INV(B74,μ,σ)</f>
        <v>24.648724267157551</v>
      </c>
      <c r="E74" s="12">
        <f>E_x*_xlfn.NORM.DIST((LN(D74)-μ-σ^2)/σ,0,1,1)/_xlfn.LOGNORM.DIST(D74,μ,σ,1)</f>
        <v>20.225018773911238</v>
      </c>
      <c r="F74" s="6"/>
      <c r="G74" s="6"/>
      <c r="H74" s="12">
        <f>E74</f>
        <v>20.225018773911238</v>
      </c>
      <c r="I74" s="10">
        <f>I73</f>
        <v>0</v>
      </c>
    </row>
    <row r="75" spans="2:9" x14ac:dyDescent="0.3">
      <c r="B75" s="4">
        <v>0.4</v>
      </c>
      <c r="C75" s="3">
        <f t="shared" ref="C75:C78" si="3">B75-B74</f>
        <v>0.2</v>
      </c>
      <c r="D75" s="8">
        <f>_xlfn.LOGNORM.INV(B75,μ,σ)</f>
        <v>30.836817209704147</v>
      </c>
      <c r="E75" s="12">
        <f>EXP(μ+1/2*σ^2)*(_xlfn.NORM.DIST((LN(D75)-μ-σ^2)/σ,0,1,1)-_xlfn.NORM.DIST((LN(D74)-μ-σ^2)/σ,0,1,1))/(_xlfn.LOGNORM.DIST(D75,μ,σ,1)-_xlfn.LOGNORM.DIST(D74,μ,σ,1))</f>
        <v>27.790659766475901</v>
      </c>
      <c r="F75" s="6"/>
      <c r="G75" s="6"/>
      <c r="H75" s="12">
        <f>H74</f>
        <v>20.225018773911238</v>
      </c>
      <c r="I75" s="10">
        <f>C74</f>
        <v>0.2</v>
      </c>
    </row>
    <row r="76" spans="2:9" x14ac:dyDescent="0.3">
      <c r="B76" s="4">
        <v>0.6</v>
      </c>
      <c r="C76" s="3">
        <f t="shared" si="3"/>
        <v>0.19999999999999996</v>
      </c>
      <c r="D76" s="8">
        <f>_xlfn.LOGNORM.INV(B76,μ,σ)</f>
        <v>37.39855780787012</v>
      </c>
      <c r="E76" s="12">
        <f>EXP(μ+1/2*σ^2)*(_xlfn.NORM.DIST((LN(D76)-μ-σ^2)/σ,0,1,1)-_xlfn.NORM.DIST((LN(D75)-μ-σ^2)/σ,0,1,1))/(_xlfn.LOGNORM.DIST(D76,μ,σ,1)-_xlfn.LOGNORM.DIST(D75,μ,σ,1))</f>
        <v>34.011810825075301</v>
      </c>
      <c r="F76" s="6"/>
      <c r="G76" s="6"/>
      <c r="H76" s="12">
        <f>E75</f>
        <v>27.790659766475901</v>
      </c>
      <c r="I76" s="10">
        <f>I75</f>
        <v>0.2</v>
      </c>
    </row>
    <row r="77" spans="2:9" x14ac:dyDescent="0.3">
      <c r="B77" s="4">
        <v>0.8</v>
      </c>
      <c r="C77" s="3">
        <f t="shared" si="3"/>
        <v>0.20000000000000007</v>
      </c>
      <c r="D77" s="8">
        <f>_xlfn.LOGNORM.INV(B77,μ,σ)</f>
        <v>46.787512348639545</v>
      </c>
      <c r="E77" s="12">
        <f>EXP(μ+1/2*σ^2)*(_xlfn.NORM.DIST((LN(D77)-μ-σ^2)/σ,0,1,1)-_xlfn.NORM.DIST((LN(D76)-μ-σ^2)/σ,0,1,1))/(_xlfn.LOGNORM.DIST(D77,μ,σ,1)-_xlfn.LOGNORM.DIST(D76,μ,σ,1))</f>
        <v>41.668759323310624</v>
      </c>
      <c r="F77" s="6"/>
      <c r="G77" s="6"/>
      <c r="H77" s="12">
        <f>H76</f>
        <v>27.790659766475901</v>
      </c>
      <c r="I77" s="10">
        <f>B75</f>
        <v>0.4</v>
      </c>
    </row>
    <row r="78" spans="2:9" x14ac:dyDescent="0.3">
      <c r="B78" s="4">
        <v>0.99</v>
      </c>
      <c r="C78" s="3">
        <f t="shared" si="3"/>
        <v>0.18999999999999995</v>
      </c>
      <c r="D78" s="8">
        <f>_xlfn.LOGNORM.INV(B78,μ,σ)</f>
        <v>82.345435444429427</v>
      </c>
      <c r="E78" s="12">
        <f>EXP(μ+1/2*σ^2)*(_xlfn.NORM.DIST((LN(D78)-μ-σ^2)/σ,0,1,1)-_xlfn.NORM.DIST((LN(D77)-μ-σ^2)/σ,0,1,1))/(_xlfn.LOGNORM.DIST(D78,μ,σ,1)-_xlfn.LOGNORM.DIST(D77,μ,σ,1))</f>
        <v>56.996692854549522</v>
      </c>
      <c r="F78" s="6"/>
      <c r="G78" s="6"/>
      <c r="H78" s="12">
        <f>E76</f>
        <v>34.011810825075301</v>
      </c>
      <c r="I78" s="10">
        <f>I77</f>
        <v>0.4</v>
      </c>
    </row>
    <row r="79" spans="2:9" x14ac:dyDescent="0.3">
      <c r="B79" s="6"/>
      <c r="C79" s="6"/>
      <c r="D79" s="6"/>
      <c r="E79" s="6"/>
      <c r="F79" s="6"/>
      <c r="G79" s="6"/>
      <c r="H79" s="12">
        <f>H78</f>
        <v>34.011810825075301</v>
      </c>
      <c r="I79" s="10">
        <f>B76</f>
        <v>0.6</v>
      </c>
    </row>
    <row r="80" spans="2:9" x14ac:dyDescent="0.3">
      <c r="B80" s="6"/>
      <c r="C80" s="6"/>
      <c r="D80" s="6"/>
      <c r="E80" s="6"/>
      <c r="F80" s="6"/>
      <c r="G80" s="6"/>
      <c r="H80" s="12">
        <f>E77</f>
        <v>41.668759323310624</v>
      </c>
      <c r="I80" s="10">
        <f>I79</f>
        <v>0.6</v>
      </c>
    </row>
    <row r="81" spans="2:9" x14ac:dyDescent="0.3">
      <c r="B81" s="6"/>
      <c r="C81" s="6"/>
      <c r="D81" s="6"/>
      <c r="E81" s="6"/>
      <c r="F81" s="6"/>
      <c r="G81" s="6"/>
      <c r="H81" s="12">
        <f>H80</f>
        <v>41.668759323310624</v>
      </c>
      <c r="I81" s="3">
        <f>B77</f>
        <v>0.8</v>
      </c>
    </row>
    <row r="82" spans="2:9" x14ac:dyDescent="0.3">
      <c r="H82" s="12">
        <f>E78</f>
        <v>56.996692854549522</v>
      </c>
      <c r="I82" s="3">
        <f>I81</f>
        <v>0.8</v>
      </c>
    </row>
    <row r="83" spans="2:9" x14ac:dyDescent="0.3">
      <c r="H83" s="12">
        <f>H82</f>
        <v>56.996692854549522</v>
      </c>
      <c r="I83" s="3">
        <f>B78</f>
        <v>0.99</v>
      </c>
    </row>
    <row r="84" spans="2:9" x14ac:dyDescent="0.3">
      <c r="B84" s="13" t="s">
        <v>21</v>
      </c>
      <c r="C84" s="13" t="s">
        <v>22</v>
      </c>
      <c r="H84" s="3">
        <f>H59</f>
        <v>90</v>
      </c>
      <c r="I84" s="3">
        <f>I83</f>
        <v>0.99</v>
      </c>
    </row>
    <row r="85" spans="2:9" x14ac:dyDescent="0.3">
      <c r="B85" s="13">
        <f>C74</f>
        <v>0.2</v>
      </c>
      <c r="C85" s="14">
        <f>E74</f>
        <v>20.225018773911238</v>
      </c>
    </row>
    <row r="86" spans="2:9" x14ac:dyDescent="0.3">
      <c r="B86" s="13">
        <f>C75</f>
        <v>0.2</v>
      </c>
      <c r="C86" s="14">
        <f>E75</f>
        <v>27.790659766475901</v>
      </c>
    </row>
    <row r="87" spans="2:9" x14ac:dyDescent="0.3">
      <c r="B87" s="13">
        <f>C76</f>
        <v>0.19999999999999996</v>
      </c>
      <c r="C87" s="14">
        <f>E76</f>
        <v>34.011810825075301</v>
      </c>
    </row>
    <row r="88" spans="2:9" x14ac:dyDescent="0.3">
      <c r="B88" s="13">
        <f>C77</f>
        <v>0.20000000000000007</v>
      </c>
      <c r="C88" s="14">
        <f>E77</f>
        <v>41.668759323310624</v>
      </c>
    </row>
    <row r="89" spans="2:9" x14ac:dyDescent="0.3">
      <c r="B89" s="13">
        <f>C78</f>
        <v>0.18999999999999995</v>
      </c>
      <c r="C89" s="14">
        <f>E78</f>
        <v>56.996692854549522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10</vt:i4>
      </vt:variant>
    </vt:vector>
  </HeadingPairs>
  <TitlesOfParts>
    <vt:vector size="11" baseType="lpstr">
      <vt:lpstr>Лист1</vt:lpstr>
      <vt:lpstr>E_x</vt:lpstr>
      <vt:lpstr>Med</vt:lpstr>
      <vt:lpstr>min</vt:lpstr>
      <vt:lpstr>p10_</vt:lpstr>
      <vt:lpstr>p50_</vt:lpstr>
      <vt:lpstr>p90_</vt:lpstr>
      <vt:lpstr>Var</vt:lpstr>
      <vt:lpstr>μ</vt:lpstr>
      <vt:lpstr>σ</vt:lpstr>
      <vt:lpstr>СКО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2020-12-16T15:52:11Z</dcterms:created>
  <dcterms:modified xsi:type="dcterms:W3CDTF">2020-12-16T17:24:35Z</dcterms:modified>
</cp:coreProperties>
</file>